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API and UI Testing" sheetId="2" r:id="rId5"/>
    <sheet state="visible" name="Combination_Testing" sheetId="3" r:id="rId6"/>
    <sheet state="visible" name="Known issues" sheetId="4" r:id="rId7"/>
    <sheet state="visible" name="Inji - Android - Test Cases" sheetId="5" r:id="rId8"/>
    <sheet state="visible" name="Inji - iOS- Test Cases" sheetId="6" r:id="rId9"/>
    <sheet state="visible" name="Feature Health" sheetId="7" r:id="rId10"/>
    <sheet state="visible" name="UAT Scenarios" sheetId="8" r:id="rId11"/>
    <sheet state="hidden" name="NL Android test cases" sheetId="9" r:id="rId12"/>
    <sheet state="hidden" name="NL ios test cases" sheetId="10" r:id="rId13"/>
    <sheet state="hidden" name="Bug tracker - Android" sheetId="11" r:id="rId14"/>
    <sheet state="hidden" name="Bug tracker - ios" sheetId="12" r:id="rId15"/>
    <sheet state="hidden" name="Release-bugs" sheetId="13" r:id="rId16"/>
    <sheet state="hidden" name="BLE testing-sharing flow" sheetId="14" r:id="rId17"/>
    <sheet state="hidden" name="BLE testing-independant feature" sheetId="15" r:id="rId18"/>
  </sheets>
  <definedNames>
    <definedName hidden="1" localSheetId="3" name="_xlnm._FilterDatabase">'Known issues'!$A$1:$S$926</definedName>
    <definedName hidden="1" localSheetId="4" name="_xlnm._FilterDatabase">'Inji - Android - Test Cases'!$J$1:$J$2273</definedName>
    <definedName hidden="1" localSheetId="5" name="_xlnm._FilterDatabase">'Inji - iOS- Test Cases'!$J$1:$J$2121</definedName>
    <definedName hidden="1" localSheetId="12"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<sst xmlns="http://schemas.openxmlformats.org/spreadsheetml/2006/main" count="22010" uniqueCount="6831">
  <si>
    <t>Details</t>
  </si>
  <si>
    <t>Stories
Tested</t>
  </si>
  <si>
    <t>Test Cases</t>
  </si>
  <si>
    <t> </t>
  </si>
  <si>
    <t>iOS Based Testing</t>
  </si>
  <si>
    <t>Android Based Testing</t>
  </si>
  <si>
    <t>Devices Used For Testing</t>
  </si>
  <si>
    <t>Tested with Components</t>
  </si>
  <si>
    <t>Total</t>
  </si>
  <si>
    <t>With Stories</t>
  </si>
  <si>
    <t>w/o Stories</t>
  </si>
  <si>
    <t>Pass</t>
  </si>
  <si>
    <t>Fail</t>
  </si>
  <si>
    <t>NA</t>
  </si>
  <si>
    <t>Story</t>
  </si>
  <si>
    <t>Test Results</t>
  </si>
  <si>
    <t>Vivo Y73 with Android 12 BLE 5.0</t>
  </si>
  <si>
    <t>mosipdev/authentication-demo-service:develop</t>
  </si>
  <si>
    <t>Android  Based</t>
  </si>
  <si>
    <t>SS Galaxy A03 core with Android 11 BLE 4.2</t>
  </si>
  <si>
    <t>mosipdev/dsl-orchestrator:develop</t>
  </si>
  <si>
    <t>iOS Based</t>
  </si>
  <si>
    <t>iPhone 11 with i-OS 15 BLE 5.0</t>
  </si>
  <si>
    <t>mosipdev/automationtests:develop</t>
  </si>
  <si>
    <t>iPhone 8 with i-OS 16 BLE 5.0</t>
  </si>
  <si>
    <t>mosipdev/dsl-packetcreator:develop</t>
  </si>
  <si>
    <t>iPhone 7 with i-OS 15.6 BLE 4.2</t>
  </si>
  <si>
    <t>mosipdev/inji-verify:qa-develop</t>
  </si>
  <si>
    <t>Redmi 7A	Android 10 BLE 4.2</t>
  </si>
  <si>
    <t>mosipdev/partner-onboarder:develop</t>
  </si>
  <si>
    <t>Redmi note 10 lite	Android 10 BLE 5.0</t>
  </si>
  <si>
    <t>mosipdev/postgres-init:develop</t>
  </si>
  <si>
    <t>redmi K20 pro	Android 11 BLE 5.0</t>
  </si>
  <si>
    <t>mosipid/activemq-artemis:1.1.5</t>
  </si>
  <si>
    <t>mosipid/admin-service:1.2.0.1-B1</t>
  </si>
  <si>
    <t>mosipid/admin-ui:1.2.0.1-B1</t>
  </si>
  <si>
    <t>mosipid/artifactory-server:1.4.0-ES</t>
  </si>
  <si>
    <t>mosipid/authentication-internal-service:1.2.0.1</t>
  </si>
  <si>
    <t>mosipid/authentication-otp-service:1.2.0.1</t>
  </si>
  <si>
    <t>mosipid/authentication-service:1.2.0.1</t>
  </si>
  <si>
    <t>mosipid/biosdk-server:1.2.0.1</t>
  </si>
  <si>
    <t>mosipid/commons-packet-service:1.2.0.1-B1</t>
  </si>
  <si>
    <t>mosipid/config-server:1.1.2</t>
  </si>
  <si>
    <t>mosipid/consolidator-websub-service:1.2.0.1-B1</t>
  </si>
  <si>
    <t>mosipid/credential-request-generator:1.2.0.1</t>
  </si>
  <si>
    <t>mosipid/credential-service:1.2.0.1</t>
  </si>
  <si>
    <t>mosipid/data-share-service:1.2.0.1-B2</t>
  </si>
  <si>
    <t>mosipid/esignet:1.4.0</t>
  </si>
  <si>
    <t>mosipid/hotlist-service:1.2.0.1-B1</t>
  </si>
  <si>
    <t>mosipid/id-repository-identity-service:1.2.0.1</t>
  </si>
  <si>
    <t>mosipid/id-repository-salt-generator:1.2.0.1</t>
  </si>
  <si>
    <t>mosipid/id-repository-vid-service:1.2.0.1</t>
  </si>
  <si>
    <t>mosipid/kernel-auth-service:1.2.0.1-B2</t>
  </si>
  <si>
    <t>mosipid/kernel-idgenerator-service:1.2.0.1-B1</t>
  </si>
  <si>
    <t>mosipid/kernel-keymanager-service:1.2.0.1</t>
  </si>
  <si>
    <t>mosipid/kernel-notification-service:1.2.0.1-B1</t>
  </si>
  <si>
    <t>mosipid/kernel-otpmanager-service:1.2.0.1-B1</t>
  </si>
  <si>
    <t>mosipid/kernel-pridgenerator-service:1.2.0.1-B1</t>
  </si>
  <si>
    <t>mosipid/kernel-ridgenerator-service:1.2.0.1-B1</t>
  </si>
  <si>
    <t>mosipid/kernel-salt-generator:1.2.0.1-B2</t>
  </si>
  <si>
    <t>mosipid/kernel-syncdata-service:1.2.0.1-B1</t>
  </si>
  <si>
    <t>mosipid/keycloak-init:1.2.0.1</t>
  </si>
  <si>
    <t>mosipid/keycloak-init:1.2.0.1-B2</t>
  </si>
  <si>
    <t>mosipid/keycloak-init:1.2.0.1-B3</t>
  </si>
  <si>
    <t>mosipid/keys-generator:1.2.0.1-B3</t>
  </si>
  <si>
    <t>mosipid/masterdata-loader:1.2.0.1-B4</t>
  </si>
  <si>
    <t>mosipid/mock-abis:1.2.0.1-B2</t>
  </si>
  <si>
    <t>mosipid/mock-mv:1.2.0.1-B2</t>
  </si>
  <si>
    <t>mosipid/mock-relying-party-service:0.9.1</t>
  </si>
  <si>
    <t>mosipid/mock-relying-party-service:0.9.2</t>
  </si>
  <si>
    <t>mosipid/mock-relying-party-ui:0.9.1</t>
  </si>
  <si>
    <t>mosipid/mock-relying-party-ui:0.9.2</t>
  </si>
  <si>
    <t>mosipid/oidc-ui:1.4.0</t>
  </si>
  <si>
    <t>mosipid/partner-management-service:1.2.0.1-B3</t>
  </si>
  <si>
    <t>mosipid/partner-onboarder:1.2.0.1-B4</t>
  </si>
  <si>
    <t>mosipid/pmp-ui:1.2.0.1-B1</t>
  </si>
  <si>
    <t>mosipid/policy-management-service:1.2.0.1-B3</t>
  </si>
  <si>
    <t>mosipid/postgres-init:1.2.0.1-B4</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</si>
  <si>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</si>
  <si>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</si>
  <si>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</si>
  <si>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</si>
  <si>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</si>
  <si>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</si>
  <si>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</si>
  <si>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</si>
  <si>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</si>
  <si>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</si>
  <si>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</si>
  <si>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</si>
  <si>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</si>
  <si>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</si>
  <si>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mosipid/registration-processor-stage-group-1:1.2.0.1-B1</t>
  </si>
  <si>
    <t>mosipid/registration-processor-stage-group-2:1.2.0.1-B1</t>
  </si>
  <si>
    <t>mosipid/registration-processor-stage-group-3:1.2.0.1-B2</t>
  </si>
  <si>
    <t>mosipid/registration-processor-stage-group-4:1.2.0.1-B1</t>
  </si>
  <si>
    <t>mosipid/registration-processor-stage-group-5:1.2.0.1-B1</t>
  </si>
  <si>
    <t>mosipid/registration-processor-stage-group-6:1.2.0.1-B1</t>
  </si>
  <si>
    <t>mosipid/registration-processor-workflow-manager-service:1.2.0.1-B1</t>
  </si>
  <si>
    <t>mosipid/signup-service:1.0.0</t>
  </si>
  <si>
    <t>mosipid/signup-ui:1.0.0</t>
  </si>
  <si>
    <t>mosipid/softhsm:v2</t>
  </si>
  <si>
    <t>mosipid/websub-service:1.2.0.1-B1</t>
  </si>
  <si>
    <t>mosipint/digital-card-service:release-1.2.0.1-DP</t>
  </si>
  <si>
    <t>mosipint/kernel-masterdata-service:develop-DP</t>
  </si>
  <si>
    <t>mosipint/registration-processor-stage-group-7:develop-DP</t>
  </si>
  <si>
    <t>mosipint/resident-service:develop-DP</t>
  </si>
  <si>
    <t>mosipint/resident-ui:develop-DP</t>
  </si>
  <si>
    <t>mosipqa/artifactory-server:0.9.0-INJI</t>
  </si>
  <si>
    <t>mosipqa/artifactory-server:1.4.1-ES</t>
  </si>
  <si>
    <t>mosipqa/authentication-demo-service:develop</t>
  </si>
  <si>
    <t>mosipqa/automationtests:develop</t>
  </si>
  <si>
    <t>mosipqa/compliance-toolkit-service:1.2.0</t>
  </si>
  <si>
    <t>mosipqa/compliance-toolkit-ui:1.2.0</t>
  </si>
  <si>
    <t>mosipqa/dsl-orchestrator:develop</t>
  </si>
  <si>
    <t>mosipqa/dsl-packetcreator:develop</t>
  </si>
  <si>
    <t>mosipqa/inji-certify:0.9.x</t>
  </si>
  <si>
    <t>mosipqa/inji-web:develop</t>
  </si>
  <si>
    <t>mosipqa/kernel-auditmanager-service:1.2.0.1</t>
  </si>
  <si>
    <t>mosipqa/keycloak-init:develop</t>
  </si>
  <si>
    <t>mosipqa/mimoto:develop</t>
  </si>
  <si>
    <t>mosipqa/mock-identity-system:0.9.0</t>
  </si>
  <si>
    <t>mosipqa/mock-relying-party-service:0.9.x</t>
  </si>
  <si>
    <t>mosipqa/mock-relying-party-ui:0.9.x</t>
  </si>
  <si>
    <t>mosipqa/mock-smtp:0.0.2</t>
  </si>
  <si>
    <t>mosipqa/mosip-artemis-keycloak:develop</t>
  </si>
  <si>
    <t>mosipqa/mosip-file-server:develop</t>
  </si>
  <si>
    <t>mosipqa/postgres-init:develop</t>
  </si>
  <si>
    <t>mosipqa/softhsm:v2</t>
  </si>
  <si>
    <t>INJI Mobile UI Automation</t>
  </si>
  <si>
    <t>Devices Used For UI Automation</t>
  </si>
  <si>
    <t>Pixel 7 pro - Android 13</t>
  </si>
  <si>
    <t>INJI Mobile  Android</t>
  </si>
  <si>
    <t>iPhone 13 pro Max with i-OS 15</t>
  </si>
  <si>
    <t>INJI Mobile  iOS</t>
  </si>
  <si>
    <t>INJI API - Mimoto</t>
  </si>
  <si>
    <t>INJI Web API</t>
  </si>
  <si>
    <t xml:space="preserve">  </t>
  </si>
  <si>
    <t xml:space="preserve">Version   Dt :    12/09/2024 ----   Test Rate : 100%  With Pass Rate : 100% </t>
  </si>
  <si>
    <t>Sprint 35 -release-0.14.x</t>
  </si>
  <si>
    <t>Verifier</t>
  </si>
  <si>
    <t>Wallet</t>
  </si>
  <si>
    <t>Share VC</t>
  </si>
  <si>
    <t>Share VC 
 Multi attempt (10)</t>
  </si>
  <si>
    <t>Restart Wallet app
 &amp; Share VC</t>
  </si>
  <si>
    <t>Restart Verifier app 
 &amp; Share VC</t>
  </si>
  <si>
    <t>Restart (reboot) Wallet 
 Device &amp; Share VC</t>
  </si>
  <si>
    <t>Restart (reboot) Verifier 
 Device &amp; Share VC</t>
  </si>
  <si>
    <t>Wallet App Idle for 
 1 min &amp; Share VC</t>
  </si>
  <si>
    <t>Verifier App Idle for 
 1 min &amp; Share VC</t>
  </si>
  <si>
    <t>Device</t>
  </si>
  <si>
    <t>OS/BLE version</t>
  </si>
  <si>
    <t>Redmi 6A</t>
  </si>
  <si>
    <t>Android 9 BLE 4.2</t>
  </si>
  <si>
    <t>redmi 7A</t>
  </si>
  <si>
    <t>Android 10 BLE 4.2</t>
  </si>
  <si>
    <t>Redmi 7A</t>
  </si>
  <si>
    <t>Redmi note 10 lite</t>
  </si>
  <si>
    <t>Android 10 BLE 5.0</t>
  </si>
  <si>
    <t>Vivo Y73</t>
  </si>
  <si>
    <t>Android 12 BLE 5.0</t>
  </si>
  <si>
    <t>SS Galaxy A03 core</t>
  </si>
  <si>
    <t>Android 11 BLE 4.2</t>
  </si>
  <si>
    <t>redmi K20 pro</t>
  </si>
  <si>
    <t>Android 11 BLE 5.0</t>
  </si>
  <si>
    <t>vivo Y73</t>
  </si>
  <si>
    <t>Redmi K20 pro</t>
  </si>
  <si>
    <t xml:space="preserve">Vivo y73 </t>
  </si>
  <si>
    <t>iphone 11</t>
  </si>
  <si>
    <t>iPhone 15 BLE 5.0</t>
  </si>
  <si>
    <t xml:space="preserve">k20 pro </t>
  </si>
  <si>
    <t xml:space="preserve"> iphone 8</t>
  </si>
  <si>
    <t>iphone 16 BLE 5.0</t>
  </si>
  <si>
    <t xml:space="preserve"> iphone 11</t>
  </si>
  <si>
    <t>iphone 7</t>
  </si>
  <si>
    <t>iphone 15.6 BLE 4.2</t>
  </si>
  <si>
    <t>Bug id</t>
  </si>
  <si>
    <t>Issue</t>
  </si>
  <si>
    <t>Severity</t>
  </si>
  <si>
    <t>INJIMOB-1238</t>
  </si>
  <si>
    <t>iOS : Inji passcode fallback mechanism when biometric authentication fails is no where used</t>
  </si>
  <si>
    <t>Major</t>
  </si>
  <si>
    <t>INJIMOB-1743</t>
  </si>
  <si>
    <t>Android - Resident photo is not updated on the successful IDP login status page</t>
  </si>
  <si>
    <t>Minor</t>
  </si>
  <si>
    <t>Android - error message of QR code login without internet attempt should be revised</t>
  </si>
  <si>
    <t>INJIMOB-1748</t>
  </si>
  <si>
    <t>Android - History timings could be more precise</t>
  </si>
  <si>
    <t>INJIMOB-1603</t>
  </si>
  <si>
    <t>INJIMOB- During face authentication, the camera view is not opening in all IOS device</t>
  </si>
  <si>
    <t>INJIMOB-1536</t>
  </si>
  <si>
    <t>APIAutomation - Daily automation run failing for 8 APIs with internal server error 500.</t>
  </si>
  <si>
    <t>INJIMOB-1530</t>
  </si>
  <si>
    <t>INJIMOB - IOS - "Share QR Code" is not working on iPhone 8.</t>
  </si>
  <si>
    <t>INJIMOB-1503</t>
  </si>
  <si>
    <t>INJIMOB - IOS - The buttons in the INJI tour guide are not properly aligned.</t>
  </si>
  <si>
    <t>INJIMOB-1499</t>
  </si>
  <si>
    <t>INJIMOB - Android - The backup and restore process is failing on Android devices when the size of the backup exceeds 10MB.</t>
  </si>
  <si>
    <t>INJIMOB-1490</t>
  </si>
  <si>
    <t>INJIMOB - Backup is not triggering automatically when VC is removed.</t>
  </si>
  <si>
    <t>INJIMOB-1481</t>
  </si>
  <si>
    <t>INJI - logo of inji mobile stretched while booting the app</t>
  </si>
  <si>
    <t>INJIMOB-1469</t>
  </si>
  <si>
    <t>APIAutomation - WalletBinding API 10 test cases are failing with "invalid_challenge_length" error</t>
  </si>
  <si>
    <t>INJIMOB-1432</t>
  </si>
  <si>
    <t>Injiweb: Fileds displayed in inji mobile and inji web are different for vehilce inusrance credentials</t>
  </si>
  <si>
    <t>INJIMOB-1403</t>
  </si>
  <si>
    <t>INJI - VC download failed because of eSignet pod being down doesn't have a proper error message</t>
  </si>
  <si>
    <t>INJIMOB-1384</t>
  </si>
  <si>
    <t>InjiMob - device specific- backup is not working in redmi 6A</t>
  </si>
  <si>
    <t>INJIMOB-1382</t>
  </si>
  <si>
    <t>InjiMob - device specific- backup and restore is not working in redmi 7A and redmi 10 lite</t>
  </si>
  <si>
    <t>INJIMOB-1344</t>
  </si>
  <si>
    <t>API-WalletBinding Api is falling with "invalid_auth_factor_type"</t>
  </si>
  <si>
    <t>INJIMOB-1336</t>
  </si>
  <si>
    <t>INJI- Automation run for sanity is failing few scenarios</t>
  </si>
  <si>
    <t>INJIMOB-1265</t>
  </si>
  <si>
    <t>IOS -Specific devices the User not able to see the iCloud ID in iCloud setting section of backup and restore page.</t>
  </si>
  <si>
    <t>INJIMOB-1261</t>
  </si>
  <si>
    <t>INJI- Error message is not proper when invalid QR is scanned after changing language to other than English.</t>
  </si>
  <si>
    <t>INJIMOB-1259</t>
  </si>
  <si>
    <t>INJI - Backup &amp; restore Name Is Different In Settings And in Backup &amp; restore Page</t>
  </si>
  <si>
    <t>INJIMOB-1256</t>
  </si>
  <si>
    <t>Backup and Restore heading Alignment is not proper in Backup&amp; restore page</t>
  </si>
  <si>
    <t>INJIMOB-1249</t>
  </si>
  <si>
    <t>INJI - sensitive information is getting displayed in audit logs</t>
  </si>
  <si>
    <t>INJIMOB-1248</t>
  </si>
  <si>
    <t>INJI - Iderpo UINs are failing in VC verification</t>
  </si>
  <si>
    <t>INJI - Disable biometrics from app, close app and relaunch user not able login to application blocked out of application.</t>
  </si>
  <si>
    <t>INJIMOB-1168</t>
  </si>
  <si>
    <t>QR Code Not Displaying for Downloaded VCs</t>
  </si>
  <si>
    <t>INJIMOB-1164</t>
  </si>
  <si>
    <t>API- GenerateVID Api is falling with "UIN not available in database"</t>
  </si>
  <si>
    <t>INJIMOB-1159</t>
  </si>
  <si>
    <t>Inji Mobile error handling when well-known for an issuer is not available</t>
  </si>
  <si>
    <t>INJIMOB-1150</t>
  </si>
  <si>
    <t>INJI- After changing the language to Filipino and Tamil the toaster message is not translated to correct meaning.</t>
  </si>
  <si>
    <t>INJIMOB-1066</t>
  </si>
  <si>
    <t>Inji- alignment is not proper in few pages</t>
  </si>
  <si>
    <t>INJIMOB-944</t>
  </si>
  <si>
    <t>Inji- For Rejected VC, history is not captured when sharing sunbird VC.</t>
  </si>
  <si>
    <t>INJIMOB-914</t>
  </si>
  <si>
    <t>Inji- After changing the language backup and restore screen and button name also are not translated to the correct meaning,</t>
  </si>
  <si>
    <t>INJIMOB-887</t>
  </si>
  <si>
    <t>Inji- After changing the language Successful screens in the verifier device are not translated to the correct meaning,</t>
  </si>
  <si>
    <t>INJIMOB-883</t>
  </si>
  <si>
    <t>Inji- We are not able to take backup on the specific devices</t>
  </si>
  <si>
    <t>INJIMOB-873</t>
  </si>
  <si>
    <t>INJI- After rebooting the device the Inji application freezes for a few seconds in the Redmi 7A device</t>
  </si>
  <si>
    <t>INJIMOB-868</t>
  </si>
  <si>
    <t>INJI - Backup is not appending the new data, it is replacing the data.</t>
  </si>
  <si>
    <t>INJIMOB-789</t>
  </si>
  <si>
    <t>INJI - photo atribute and activated bar should removed in the sunbird VC</t>
  </si>
  <si>
    <t>INJIMOB-773</t>
  </si>
  <si>
    <t>INJI- sunbird VC data are not translated to the correct meaning</t>
  </si>
  <si>
    <t>INJIMOB-771</t>
  </si>
  <si>
    <t>INJI- After changing the language to Arabic status attribute and valid icon missing on sunbird vc</t>
  </si>
  <si>
    <t>INJIMOB-768</t>
  </si>
  <si>
    <t>INJI- There are no proper error messages for entering the invalid data.</t>
  </si>
  <si>
    <t>INJIMOB-796</t>
  </si>
  <si>
    <t>Inji-The share header is not translated to the correct meaning</t>
  </si>
  <si>
    <t>INJIMOB-736</t>
  </si>
  <si>
    <t>IOS -The share button name is truncated on iOS devices.</t>
  </si>
  <si>
    <t>INJIMOB-735</t>
  </si>
  <si>
    <t>Inji- few elements are not translated to the correct meaning, and half of the content is missing.</t>
  </si>
  <si>
    <t>INJIMOB-734</t>
  </si>
  <si>
    <t>IOS- The scan header is not aligned properly and the scan text is very large compared to other headers</t>
  </si>
  <si>
    <t>INJIMOB-717</t>
  </si>
  <si>
    <t>Inji: History timer paused when the mobile screen is timed out</t>
  </si>
  <si>
    <t>INJIMOB-715</t>
  </si>
  <si>
    <t>inji - OTP count down is slower than real time count down</t>
  </si>
  <si>
    <t>INJIMOB-706</t>
  </si>
  <si>
    <t>Inji: After changing environment in "Credential Registry", while clicking on '+'(download) app is crashing.</t>
  </si>
  <si>
    <t>INJIMOB-692</t>
  </si>
  <si>
    <t>INJI-After changing the languages the error popup message to cancel the download card is not aligned properly</t>
  </si>
  <si>
    <t>INJIMOB-689</t>
  </si>
  <si>
    <t>After changing the finger authentication in the device, the user is not getting the error error pop up for biometrics change</t>
  </si>
  <si>
    <t>INJIMOB-687</t>
  </si>
  <si>
    <t>android - unable to go till retrive your id screen intermitently</t>
  </si>
  <si>
    <t>INJIMOB-686</t>
  </si>
  <si>
    <t>Telemetry - We observed the failure audits are not getting audited in the DB</t>
  </si>
  <si>
    <t>INJIMOB-649</t>
  </si>
  <si>
    <t>INJI- login to e-signet portal a second time with the same UIN /VID download via e-signet flow it not showing the consent screen.</t>
  </si>
  <si>
    <t>INJIMOB-622</t>
  </si>
  <si>
    <t>INJI-While doing face authentication app is getting crashed.</t>
  </si>
  <si>
    <t>INJIMOB-571</t>
  </si>
  <si>
    <t>INJI- while sharing the same VC twice it is getting saved twice separately</t>
  </si>
  <si>
    <t>INJIMOB-554</t>
  </si>
  <si>
    <t>Credential Registry attribute value are not displaying in ID Details page on downloading vc via e-signet.</t>
  </si>
  <si>
    <t>INJIMOB-553</t>
  </si>
  <si>
    <t>Observed alignment issues in folded device.</t>
  </si>
  <si>
    <t>INJIMOB-547</t>
  </si>
  <si>
    <t>Intermittent: '+'(download) icon is getting truncated by the menu displayed at the bottom of Home screen in smaller devices.</t>
  </si>
  <si>
    <t>INJIMOB-543</t>
  </si>
  <si>
    <t>"skip" link text on welcome screen is getting overlapped with battery icon.</t>
  </si>
  <si>
    <t>INJIMOB-534</t>
  </si>
  <si>
    <t>INJI - we are able to login successfuly in IDP, even when the portal tab is closed</t>
  </si>
  <si>
    <t>INJIMOB-516</t>
  </si>
  <si>
    <t>INJI - app is couldnt recognise resident face when they have shaved their beard</t>
  </si>
  <si>
    <t>INJIMOB-493</t>
  </si>
  <si>
    <t>Android - After changing the face authentication in the device, the user is not getting the error error pop up for biometrics change</t>
  </si>
  <si>
    <t>INJIMOB-489</t>
  </si>
  <si>
    <t>Inji- In the sharing card screen the user is not getting logo on the card when internet is off</t>
  </si>
  <si>
    <t>INJIMOB-477</t>
  </si>
  <si>
    <t>Android - The front camera preview widens the objects</t>
  </si>
  <si>
    <t>INJIMOB-457</t>
  </si>
  <si>
    <t>Downloaded VC duplicate stuck in loading state</t>
  </si>
  <si>
    <t>INJIMOB-453</t>
  </si>
  <si>
    <t>Inji-After restricting UIN in the configuration the message displayed is misaligned</t>
  </si>
  <si>
    <t>INJIMOB-450</t>
  </si>
  <si>
    <t>bottom menu bar is moving in middle of the screen for few seconds after unlocking and entering in the inji app.</t>
  </si>
  <si>
    <t>INJIMOB-439</t>
  </si>
  <si>
    <t>Inji-UI - While changing the language the VC alignment is not proper for iPhone and android.</t>
  </si>
  <si>
    <t>INJIMOB-384</t>
  </si>
  <si>
    <t>INJI-Downloaded VC is stuck in the loading state.</t>
  </si>
  <si>
    <t>INJIMOB-383</t>
  </si>
  <si>
    <t>INJI - the label for receive card and received cards are ambiguous</t>
  </si>
  <si>
    <t>INJIMOB-381</t>
  </si>
  <si>
    <t>Tampered VC is not audited in History in the INJI UI.</t>
  </si>
  <si>
    <t>INJIMOB-369</t>
  </si>
  <si>
    <t>Inji- After changing the languages button names are not displayed properly.</t>
  </si>
  <si>
    <t>INJIMOB-321</t>
  </si>
  <si>
    <t>Inji- label for Invalid UIN/VID is not proper.</t>
  </si>
  <si>
    <t>INJIMOB-320</t>
  </si>
  <si>
    <t>We are not able to retrive VID/UIN from the AID which is raised through pre-registration process</t>
  </si>
  <si>
    <t>INJIMOB-319</t>
  </si>
  <si>
    <t>Inji- Trusted digital Wallet page in the guide page is not update with the current sprint</t>
  </si>
  <si>
    <t>INJIMOB-318</t>
  </si>
  <si>
    <t>Inji - The guide page's image content is not proper and and not translating to the required language</t>
  </si>
  <si>
    <t>INJIMOB-317</t>
  </si>
  <si>
    <t>Two wallets getting connected with one verfier at the same time</t>
  </si>
  <si>
    <t>INJIMOB-306</t>
  </si>
  <si>
    <t>Android - couldn't share vc in between Two specific android devices and device is crashing</t>
  </si>
  <si>
    <t>INJIMOB-288</t>
  </si>
  <si>
    <t>When downloading activated VC on the same device, VC is not downloading already binded</t>
  </si>
  <si>
    <t>INJIMOB-280</t>
  </si>
  <si>
    <t>Inji UI - "secure key storage not found page" is missing in the Inji application.</t>
  </si>
  <si>
    <t>INJIMOB-279</t>
  </si>
  <si>
    <t>Inji UI - Unlock the application after the loading page is not getting.</t>
  </si>
  <si>
    <t>INJIMOB-273</t>
  </si>
  <si>
    <t>Inji- Alignment issue is occurring in the apk</t>
  </si>
  <si>
    <t>INJIMOB-268</t>
  </si>
  <si>
    <t>INJI - page headers are not aligned properly</t>
  </si>
  <si>
    <t>INJIMOB-148</t>
  </si>
  <si>
    <t>VC sharing failed during the verifier is connected to other bluetooth device</t>
  </si>
  <si>
    <t>INJIMOB-133</t>
  </si>
  <si>
    <t>Mobile id - Two wallets connecting to one verifier</t>
  </si>
  <si>
    <t>INJIMOB-119</t>
  </si>
  <si>
    <t>[Inji] MMKV Storage Path</t>
  </si>
  <si>
    <t>INJIMOB-117</t>
  </si>
  <si>
    <t>Duplicate data is shared as credentials to Inji from mimoto</t>
  </si>
  <si>
    <t>INJIMOB-76</t>
  </si>
  <si>
    <t>Missing texts in ADD VC screen</t>
  </si>
  <si>
    <t>INJIMOB-50</t>
  </si>
  <si>
    <t>Invalid OTP's error message is not proper while VC activation</t>
  </si>
  <si>
    <t>INJIMOB-742</t>
  </si>
  <si>
    <t>Inji: Apk is working fine even with SSL unpinning.</t>
  </si>
  <si>
    <t>INJIMOB-739</t>
  </si>
  <si>
    <t>Security Vulnerability in sonar analysis of Mimoto</t>
  </si>
  <si>
    <t>INJIMOB-2122</t>
  </si>
  <si>
    <t>Along with Insurance certify VC, an extra mock VC is getting downloaded</t>
  </si>
  <si>
    <t>INJIMOB-2120</t>
  </si>
  <si>
    <t>Mock certify and mock fallback VC downloaded background color not reflecting, Only after close and reopen app it is reflecting</t>
  </si>
  <si>
    <t>INJIMOB-2043</t>
  </si>
  <si>
    <t>After downloading the mock VC a second time, it does not appear at the top of the home page. Subsequently, all downloaded VCs are displayed below it on the home screen.</t>
  </si>
  <si>
    <t>INJIMOB-2024</t>
  </si>
  <si>
    <t>The response time is too slow on Redmi 7A devices when using INJIMOB app</t>
  </si>
  <si>
    <t>INJIMOB-2019</t>
  </si>
  <si>
    <t>On the e-signet login page, if you first attempt to log in with invalid data and then try with valid data, a 'Temporary ID is blocked, please try again later' error message appears on the UI.</t>
  </si>
  <si>
    <t>INJIMOB-2044</t>
  </si>
  <si>
    <t>Unable to enter the hyphenated number in policyNumber text field.</t>
  </si>
  <si>
    <t>INJIMOB-2018</t>
  </si>
  <si>
    <t>After successfully downloading the VC, the green toaster message is not appearing on the home screen</t>
  </si>
  <si>
    <t>INJIMOB-2006</t>
  </si>
  <si>
    <t>While Activating the VC entering the invalid OTP user is not getting an valid error message</t>
  </si>
  <si>
    <t>INJIMOB-1957</t>
  </si>
  <si>
    <t>Intermittently, we're unable to download the VC from these two issuers: 'Download Stay Protected Insurance Credential' and 'Download Sunbird Credentials.' An error message is displayed</t>
  </si>
  <si>
    <t>INJIMOB-1956</t>
  </si>
  <si>
    <t>intermediately , the QR login is not working. We are encountering an error message.</t>
  </si>
  <si>
    <t>INJIMOB-2309</t>
  </si>
  <si>
    <t>INJIMOB - Gradient Theme and Logo Updates Issue list 2</t>
  </si>
  <si>
    <t>INJIMOB-2227</t>
  </si>
  <si>
    <t>Inji- The link from the help page leads to a 'Page Not Found' error when clicked.</t>
  </si>
  <si>
    <t>INJIMOB-2214</t>
  </si>
  <si>
    <t>INJI- Intermittently, we are unable to download Sunbird as a 'Something went wrong' screen is being displayed.</t>
  </si>
  <si>
    <t>INJIMOB-2297</t>
  </si>
  <si>
    <t>INJI wallet - The loader icon is not matching with the one in the wireframe</t>
  </si>
  <si>
    <t>INJIMOB-2254</t>
  </si>
  <si>
    <t>INJI- After biometric authentication, an unwanted button is unexpectedly appearing on the screen.</t>
  </si>
  <si>
    <t>Story ID</t>
  </si>
  <si>
    <t>Bug ID</t>
  </si>
  <si>
    <t>Bug/Story Title</t>
  </si>
  <si>
    <t>TestCase_No</t>
  </si>
  <si>
    <t>Function</t>
  </si>
  <si>
    <t>Feature</t>
  </si>
  <si>
    <t>Scenario</t>
  </si>
  <si>
    <t>Test case steps</t>
  </si>
  <si>
    <t>Expected Result</t>
  </si>
  <si>
    <t>Result</t>
  </si>
  <si>
    <t>Automated</t>
  </si>
  <si>
    <t>Automated In</t>
  </si>
  <si>
    <t>Comments</t>
  </si>
  <si>
    <t>sanity</t>
  </si>
  <si>
    <t>Priority</t>
  </si>
  <si>
    <t>MOSIP-20093</t>
  </si>
  <si>
    <t>Mobile ID application - configuring Verified Credentials (VC)</t>
  </si>
  <si>
    <t>TC_01</t>
  </si>
  <si>
    <t>Regression</t>
  </si>
  <si>
    <t>Data setup</t>
  </si>
  <si>
    <t>Verify parter name as residentapp-partner,partner id as mpartner-default-mobile should be configured in pms.partner table for mobile id.</t>
  </si>
  <si>
    <t>1.Connect to partner table under mosip_pms databases
 2.Verify partner details</t>
  </si>
  <si>
    <t>partner details should be configured in pms.partner table for mobile id like parter name as residentapp-partner,partner id as mpartner-default-mobile</t>
  </si>
  <si>
    <t>PASS</t>
  </si>
  <si>
    <t>N/A</t>
  </si>
  <si>
    <t>TC_02</t>
  </si>
  <si>
    <t>Verify credential_type vercred should be configured in pms.partner_policy_credential_type where partner id as mpartner-default-mobile</t>
  </si>
  <si>
    <t>1.Connect to partner_policy_credential_type table under mosip_pms databases</t>
  </si>
  <si>
    <t>credential_type vercred should be configured in pms.partner_policy_credential_type where partner id as mpartner-default-mobile</t>
  </si>
  <si>
    <t>TC_03</t>
  </si>
  <si>
    <t>Verify datashare policy has the list of resident attributes in the pms.auth_policy table</t>
  </si>
  <si>
    <t>1.Connect to auth_policy table under mosip_pms databases</t>
  </si>
  <si>
    <t>Datashare policy should contain list of resident attributes in the pms.auth_policy table</t>
  </si>
  <si>
    <t>TC_04</t>
  </si>
  <si>
    <t>Verify datashare(I,e shareable attribute name) of vercred policy should be common between master.identity_schema.</t>
  </si>
  <si>
    <t>1.Connect to auth_policy table under mosip_pms databases
 2.Compare mobile policy attribute name with that of identity_schema attribute name</t>
  </si>
  <si>
    <t>Datashare(I,e shareable attribute name) of vercred policy should be same as that of master.identity_schema attributes.</t>
  </si>
  <si>
    <t>MOSIP-20077</t>
  </si>
  <si>
    <t>Mobile ID application - install and first launch</t>
  </si>
  <si>
    <t>TC_05</t>
  </si>
  <si>
    <t>Mobile ID Installation</t>
  </si>
  <si>
    <t>Verify the existance of Mobile ID app in the playstore</t>
  </si>
  <si>
    <t>1. Android is connected to Internet
 2. Google Play store
 3. Search "Mobile ID Pass".</t>
  </si>
  <si>
    <t>When residents search by the word "Mobile ID Pass" app should show up in the list.</t>
  </si>
  <si>
    <t>TC_07</t>
  </si>
  <si>
    <t>Mobile ID Launch</t>
  </si>
  <si>
    <t>Verify if User is able to the launch the app when clicked upon</t>
  </si>
  <si>
    <t>1. Click on INJI app icon after installation</t>
  </si>
  <si>
    <t>It should display MOSIP logo</t>
  </si>
  <si>
    <t>Yes</t>
  </si>
  <si>
    <t>UI</t>
  </si>
  <si>
    <t>TC_09</t>
  </si>
  <si>
    <t>verifing app's guide page</t>
  </si>
  <si>
    <t>1. Click on INJI app icon
 2. Select the required language and hit save prefrence</t>
  </si>
  <si>
    <t>the app's guide screen of 4 pages with a skip button should be shown</t>
  </si>
  <si>
    <t>TC_10</t>
  </si>
  <si>
    <t>Verify the action when user clicks on Get started button.</t>
  </si>
  <si>
    <t>1. Click on INJI app icon
 2. Select the required language and hit save prefrence
 3. click next on the guide pages</t>
  </si>
  <si>
    <t>Should display 2 buttons along with message.
 Would you like to use biometrics to unlock the application?
 1. Use biometrics
 2. Use passcode</t>
  </si>
  <si>
    <t>TC_11</t>
  </si>
  <si>
    <t>Set Passcode to unlock the app</t>
  </si>
  <si>
    <t>Verify on clicking" Use Passcode " button to enable passcode to unlock application</t>
  </si>
  <si>
    <t>1. Click on INJI app icon
 2. Select the required language and hit save prefrence
 3. click next on the guide pages
 4. click use passcode</t>
  </si>
  <si>
    <t>When resident clicks on passcode button should display new screen with message "Set passcode - Enter a new passcode"asking user to enter 6 digit passcode.</t>
  </si>
  <si>
    <t>TC_12</t>
  </si>
  <si>
    <t>Set passcode by entering 6 digits number</t>
  </si>
  <si>
    <t>1. Click on INJI app icon
 2. Select the required language and hit save prefrence
 3. click next on the guide pages
 4. click use passcode
 5. enter 6 digit required pasword</t>
  </si>
  <si>
    <t>When resident enter 6 digit passcode should take user to next screen which asks for the confirming passcode.</t>
  </si>
  <si>
    <t>TC_13</t>
  </si>
  <si>
    <t>Set passcode by special characters</t>
  </si>
  <si>
    <t>special characters entry should be restricted.</t>
  </si>
  <si>
    <t>TC_14</t>
  </si>
  <si>
    <t>Confirm passcode by entering same passcode which was used to set passcode</t>
  </si>
  <si>
    <t>1. Click on INJI app icon
 2. Select the required language and hit save prefrence
 3. click next on the guide pages
 4. click use passcode
 5. enter 6 digit required pasword
 6. renter the pasword</t>
  </si>
  <si>
    <t>When resident enter same 6 digit passcode should take user to HOME page</t>
  </si>
  <si>
    <t>TC_15</t>
  </si>
  <si>
    <t>Confirm passcode by entering different other than number that is used to set passcode</t>
  </si>
  <si>
    <t>1. Click on INJI app icon
 2. Select the required language and hit save prefrence
 3. click next on the guide pages
 4. click use passcode
 5. enter 6 digit required pasword
 6. enter a unmatching pasword</t>
  </si>
  <si>
    <t>Should display error message "Passcode did not match".</t>
  </si>
  <si>
    <t>TC_16</t>
  </si>
  <si>
    <t>Verify HOME page for the first login</t>
  </si>
  <si>
    <t>Home page should not have any VC's and history should be empty.</t>
  </si>
  <si>
    <t>TC_18</t>
  </si>
  <si>
    <t>verify edit action for language field</t>
  </si>
  <si>
    <t>1. Click on Mobile ID app icon
 2. Select the required language and hit save prefrence
 3. click next on the guide pages
 4. click use passcode
 5. enter 6 digit required pasword
 6. renter the pasword
 7. head settings page, and click on language tab</t>
  </si>
  <si>
    <t>When resident clicks on the Language funtion, it should display a popup with the list of languages. When user selects a required Language, it should be on setting section and fields should have changed to the Language which you have selected</t>
  </si>
  <si>
    <t>TC_19</t>
  </si>
  <si>
    <t>Verify Setup using passcode without internet access</t>
  </si>
  <si>
    <t>1. disable the internet/wifi in your device
 2. click on the INJI app icon</t>
  </si>
  <si>
    <t>The inji should not load up in the starting, without internet</t>
  </si>
  <si>
    <t>MOSIP-20081</t>
  </si>
  <si>
    <t>Mobile ID application - subsequent launch and generating credential</t>
  </si>
  <si>
    <t>TC_21</t>
  </si>
  <si>
    <t>Unlock</t>
  </si>
  <si>
    <t>Verify user able to unlock the INJI Application successfully</t>
  </si>
  <si>
    <t>1.Click on Unlock Applicationbutton.
 2. Enter Valid Passcode</t>
  </si>
  <si>
    <t>Should redirect user to Home Page</t>
  </si>
  <si>
    <t>TC_22</t>
  </si>
  <si>
    <t>Verify user should not allow to unlock the INJI Application with invalid passcode</t>
  </si>
  <si>
    <t>1.Click on Unlock Applicationbutton.
 2. Enter InValid Passcode</t>
  </si>
  <si>
    <t>Should get error message like"Passcode did not match "</t>
  </si>
  <si>
    <t>TC_23</t>
  </si>
  <si>
    <t>Generate VC(MOSIP Flow)</t>
  </si>
  <si>
    <t>Verify by clicking "Genrate Card" button without entering UIN.</t>
  </si>
  <si>
    <t>1. enter the app
 2. click on the "+" icon
 3. select and click on issuer"Download via UIN,VID,AID
 4.Enter valid UIN/VID
 5. Try to click on “Generate card” without entering 10 digit unique UIN number.</t>
  </si>
  <si>
    <t>The button should be disabled, user cant perform any action on the button</t>
  </si>
  <si>
    <t>TC_24</t>
  </si>
  <si>
    <t>Verify "generate card" button with correct UIN without internet access</t>
  </si>
  <si>
    <t>1. enter the app
 2. click on the "+" icon
 3. select and click on issuer"Download via UIN,VID,AID</t>
  </si>
  <si>
    <t>Should display Message like "No internet connection"</t>
  </si>
  <si>
    <t>TC_25</t>
  </si>
  <si>
    <t>Verify "genrate card" button with correct UIN</t>
  </si>
  <si>
    <t>1. enter the app
 2. click on the "+" icon
 3. select and click on issuer"Download via UIN,VID,AID
 4.Enter valid UIN/VID
 5. Click “Generate card”</t>
  </si>
  <si>
    <t>Should display a page to enter the OTP</t>
  </si>
  <si>
    <t>TC_26</t>
  </si>
  <si>
    <t>Verify if otp sent to a registered email ID.</t>
  </si>
  <si>
    <t>Resident should recieve the otp to the registered email ID provided during registration
 ex: Dear Anushree N OTP for UIN XXXXXXXX30 is 111111 and is valid for 3 minutes. (Generated on 04-03-2022 at 15:13:04 Hrs)</t>
  </si>
  <si>
    <t>TC_27</t>
  </si>
  <si>
    <t>Check if we are able to generate VC with valid UIN</t>
  </si>
  <si>
    <t>"1. enter the app
 2. click on the "+" icon and download a vc
 3. enter the valid UIN/VID and click on "generate card"
 4. Enter otp which sent to a registered mobile number.
 5. wait till the VC gets downloaded</t>
  </si>
  <si>
    <t>Should display Message "Downloading your VID, This may take around 5 mins" in the top of the home screen</t>
  </si>
  <si>
    <t>TC_28</t>
  </si>
  <si>
    <t>Verify if confirmation mail is send to resident</t>
  </si>
  <si>
    <t>1. enter the app
 2. click on the + icon to download card by selecting a issuer.
 3. enter the valid UIN/VID and click on "generate card"
 4. Check mail whether received otp or not.</t>
  </si>
  <si>
    <t>Resident should recieve confirmation mail on credential issuance to the registered email ID provided during registration
 Ex: Hi , We have received a request for vercred from residentapp-partner. The request id for the same is b3fcfcbc-520e-4ee3-a08a-c4dda8abc697 and your encryption key is abc123. This request is under processing. Thank You</t>
  </si>
  <si>
    <t>TC_29</t>
  </si>
  <si>
    <t>Verify credential issuance status mail</t>
  </si>
  <si>
    <t>"1. enter the app
 2. click on the + icon and select a valid issuer
 3. enter the valid UIN/VID and click on ""generate card"""
 4. Enter otp which sent to a registered email.
 5. wait till the VC gets downloaded</t>
  </si>
  <si>
    <t>Resident should recieve Credential Issuance Status mail to the registered email ID provided during registration
 Ex: Dear ,
 The status of your request to issue credentials against request ID ca9defa0-9afa-40d2-b91c-fa8cac720edf is ISSUED.
 Thank You.
 Regards,
 Team MOSIP</t>
  </si>
  <si>
    <t>TC_30</t>
  </si>
  <si>
    <t>Verify by generate VC with Incorrect UIN</t>
  </si>
  <si>
    <t>"1. enter the app
 2. click on the "+" icon and select a issuer
 3. enter the invalid UIN/VID and click on "generate card"</t>
  </si>
  <si>
    <t>should display " Please enter valid UIN".</t>
  </si>
  <si>
    <t>TC_31</t>
  </si>
  <si>
    <t>Verify by generating multiple VC with different UIN</t>
  </si>
  <si>
    <t>1. Generate VC, verify that it is displayed under home page
 2. Generate VC with different UIN, verify that both VC are displayed under home page
 3. Verify that "History" correctly displays both downloads</t>
  </si>
  <si>
    <t>Multiple VC with different UIN are generated and should be available in Mobile ID app.</t>
  </si>
  <si>
    <t>TC_32</t>
  </si>
  <si>
    <t>Verify by generate multiple VC with same UIN</t>
  </si>
  <si>
    <t>1. Generate VC, verify that it is displayed under home page
 2. Generate VC with same UIN, verify that both VC are displayed under home page with same data
 3. Verify that "History" correctly displays both downloads</t>
  </si>
  <si>
    <t>Multiple VC with same UIN are generated and should be available in Mobile ID app.</t>
  </si>
  <si>
    <t>TC_33</t>
  </si>
  <si>
    <t>Verify generating VC with internet and check whether correct information displayed.</t>
  </si>
  <si>
    <t>1. enter the app
 2. click on the "+" icon and a select a issuer
 3. enter the valid UIN/VID and click on "Generate Card"
 4. Enter correct otp .
 5. wait till the VC gets downloaded
 5. Once available, click on VC – should be taken to detailed view
 6. Verify that no fields can be clicked or editable
 7. Verify that "History" correctly displays the downloads histry</t>
  </si>
  <si>
    <t>VC should generate successfully</t>
  </si>
  <si>
    <t>TC_34</t>
  </si>
  <si>
    <t>Verify the error when incorrect information is provided. Note: Applicable for both UIN and VID flow</t>
  </si>
  <si>
    <t>1. Click on “+” icon and a selct a issuer to download vc
 2. Enter 2 digit UIN code and click “Generate Card” – error message should be displayed "The UIN format is incorrect".
 3. Enter incorrect UIN code and click “Generate Card” – error message should be displayed " Invalid UIN"
 4. Enter correct UIN code and click “Generate Card” – should take you to otp screen
 5. Enter incorrect verification code – error message should be displayed" OTP is invalid" and ask user to re enter otp which is sent through mail.
 6. Enter correct verification code – VC should be downloaded .
 7. Verify that "History" correctly displays downloaded card histry</t>
  </si>
  <si>
    <t>when user enter incorrect information like invalid UIN/Invalid verification code ,system should throw validation for errors.
 Ex: Invalid UIN
 when exceeds the given length of ID : "The input format is incorrect".
 or OTP is incorrect</t>
  </si>
  <si>
    <t>TC_35</t>
  </si>
  <si>
    <t>Verify by generate VC when internet access is disabled. Note: Applicable for both UIN and VID flow</t>
  </si>
  <si>
    <t>Turn off the internet
 1. Click “+ ” icon and select a issuer
 3. should get No internet connection error</t>
  </si>
  <si>
    <t>App should get to know that internet access is not available during VC generation.
 error message : "No internet connection"</t>
  </si>
  <si>
    <t>TC_36</t>
  </si>
  <si>
    <t>Verify by entering incorrect OTP while generating the ID . Note: Applicable for both UIN and VID flow</t>
  </si>
  <si>
    <t>1. Click “+” icon and select a issuer
 2. Enter incorrect UIN/VID and click “Generate Card”</t>
  </si>
  <si>
    <t>should display "OTP is Invalid".</t>
  </si>
  <si>
    <t>TC_38</t>
  </si>
  <si>
    <t>Verify resident should able to click on the credential and able to view details of attributes present in the credential.</t>
  </si>
  <si>
    <t>1. Click “+” ICON and select a issuer
 2. Enter correct UIN code and click “Generate Card” .
 3. Enter correct verification code
 4. Once the VC available, click generated VC – should be taken to detailed view</t>
  </si>
  <si>
    <t>Resident should able to click on the credential and able to view details of attributes present in the credential.</t>
  </si>
  <si>
    <t>TC_40</t>
  </si>
  <si>
    <t>Check if attributes are present in downloaded VC ,when policy doesnot have same attribute but present in mosip-context.json</t>
  </si>
  <si>
    <t>1. Generate a VC, verify that it is displayed under home page.</t>
  </si>
  <si>
    <t>Attribute label should be present in the requested id in mobile app , but value to be blank since policy doesnot have attribute name mentioned in the shareable attribute list</t>
  </si>
  <si>
    <t>TC_41</t>
  </si>
  <si>
    <t>Verify user is able to Genarate VC using VID when shareable atrribute name contain VID under policy.</t>
  </si>
  <si>
    <t>1. Generate VC using VID</t>
  </si>
  <si>
    <t>we should be able to get VC with VID and generated VC Json should contail VID details.</t>
  </si>
  <si>
    <t>TC_42</t>
  </si>
  <si>
    <t>Update demographic details in update flow in regclient and check changes are reflected in mobile app for generated VCs.</t>
  </si>
  <si>
    <t>1. Generate VC, verify that it is displayed under home page
 2. Verify the attribute details
 3. Update demographic details in regclient.
 4. Generate VC again and verify the attributes again</t>
  </si>
  <si>
    <t>Updated demographic data should get displayed while generating New VC for same UIN.</t>
  </si>
  <si>
    <t>MOSIP-20089 &amp; MOSIP-20088</t>
  </si>
  <si>
    <t>Mobile ID application - request for credentials
 Mobile ID application - sharing of credentials</t>
  </si>
  <si>
    <t>TC_43</t>
  </si>
  <si>
    <t>Share / Request VC</t>
  </si>
  <si>
    <t>All required permissions are set as required (Bluetooth enabled, location and camera access enabled on both device)</t>
  </si>
  <si>
    <t>steps:
 1. On device A, go to Setting &gt;click on Received card -&gt;verify qr code is displayed and required permision would be added
 2. On device B, go to SCAN (second icon from left) - once the required permission activated verify camera would be activated
 3. On device B, scan QR code displayed on device A – verify device B displays “Connecting…”
 4. Device A should display “Connected to device. Waiting for card…”. Device B should display “Sharing VID” card
 5. Device B should display card with list of possible VC to share.
 6. On device B, select a VC to share and click “Share”
 8. On device B, text “Sharing…” should be displayed. On device A, “Incoming card” card should be displayed
 10. Success message should be displayed on both devices
 11. On device A, click anywhere on screen to dismiss – should be taken to "history"
 12. On device B, click anywhere on screen to dismiss – should be taken to “HOME” page ”
 13. On both devices, verify that "History" displays performed sharing/receiving
 - On wallet phone's -- shared VC
 - verifier phone -- Recieved VC</t>
  </si>
  <si>
    <t>A VC is shared and all screens are as expected.</t>
  </si>
  <si>
    <t>TC_44</t>
  </si>
  <si>
    <t>connectivity details on sharing phone</t>
  </si>
  <si>
    <t>1. from device B scan QR code which displayed on device A
 2. Device B should display “Sharing card” card with information about:
 - Button “share” (highlighted)
 - Button "share with selfie" (higlighted)
 - Button “Reject”</t>
  </si>
  <si>
    <t>The "Sharing cards" is displayed as expected.</t>
  </si>
  <si>
    <t>TC_45</t>
  </si>
  <si>
    <t>connectivity details on recieving phone</t>
  </si>
  <si>
    <t>steps:
 1. On device A go to setting&gt;received cards&gt; - verify qr code is displayed and required permision would be added
 2. On device B, go to SCAN (second icon from left) - once the required permission activated verify camera would be activated
 3. On device B, scan QR code displayed on device A – verify device B displays “Sharing in Progress”
 4. Device A should display “Connected to device. Waiting for card…”. Device B should display “Sharing card” card
 5. Device B should display card with list of possible VC to share.
 6. On device B, select a VC to share and click “Share”
 8. On device B, text “Sharing…” should be displayed. On device A, “Incoming card” card should be displayed</t>
  </si>
  <si>
    <t>The "Incoming VID" card is displayed as expected.</t>
  </si>
  <si>
    <t>TC_47</t>
  </si>
  <si>
    <t>Share / Request multiple identical VC</t>
  </si>
  <si>
    <t>1. Share VC from device B to device A, verify that it is displayed under "Received Cards"
 2. Share same VC from device B to device A a second time, verify that only one VC is displayed under "Received Cards"
 3. Verify that "History" displays two downloads</t>
  </si>
  <si>
    <t>Same VC is shared multiple times with same other device and is only displayed once under "Received cardss".</t>
  </si>
  <si>
    <t>TC_48</t>
  </si>
  <si>
    <t>Share / Request multiple different VC</t>
  </si>
  <si>
    <t>Prerequisite device A (requesting): Bluetooth enabled
 Prerequisite device B (sharing): Bluetooth, location, location and camera access: enabled
 1. Share VC from device B to device A, verify that it is displayed under "Received Cards"
 2. Share different VC from device B to device A, verify that both VC are displayed under "Received cards"</t>
  </si>
  <si>
    <t>Multiple different VC are shared with the same device.</t>
  </si>
  <si>
    <t>TC_50</t>
  </si>
  <si>
    <t>Cancel on sharing device (list of VC)</t>
  </si>
  <si>
    <t>prerequisite : Device A --&gt; Requesting
 Device B --&gt; Sharing
 Steps :
 Open qrcode in Device A
 Open scanner in Device B
 Scan the qrcode from Device B
 Select the requird VC to share and perform any type of sharing
 From device A, click on the reject button
 observe history</t>
  </si>
  <si>
    <t>No data should transferred when the sharing is cancelled in between</t>
  </si>
  <si>
    <t>TC_51</t>
  </si>
  <si>
    <t>Reject sharing VC</t>
  </si>
  <si>
    <t>prerequisite : Device A --&gt; Requesting
 Device B --&gt; Sharing
 Steps :
 Open qrcode in Device A
 Open scanner in Device B
 Scan the qrcode from Device B
 Select the requird VC to share and perform any type of sharing
 From device B, click on the reject button
 observe history</t>
  </si>
  <si>
    <t>TC_52</t>
  </si>
  <si>
    <t>Not possible to share when there are no VCs</t>
  </si>
  <si>
    <t>Prerequisite (sharing device): device should have no VCs
 1. Go to second icon from left - message should be displayed that “No sharable VIDs are available”</t>
  </si>
  <si>
    <t>It is not possible to select a VC for sharing.</t>
  </si>
  <si>
    <t>TC_53</t>
  </si>
  <si>
    <t>Camera access disabled on sharing phone</t>
  </si>
  <si>
    <t>Prerequisite (sharing device): Camera access: disabled
 1. Go to SCAN (second icon from left) – popup is displayed asking to activate camera
 2. Click “Deny” – message is displayed informing that camera is needed with button "Allow access to camera"</t>
  </si>
  <si>
    <t>App informs that Camera access is disabled.</t>
  </si>
  <si>
    <t>TC_54</t>
  </si>
  <si>
    <t>Bluetooth disabled on requesting phone -&gt; Deny</t>
  </si>
  <si>
    <t>Prerequisite (requesting device): Bluetooth disabled
 1. Go to third icon from left
 2. Verify that message is displayed informing user that “INJI wants to turn on bluetooth” with options “Deny” and “Allow”
 3. Click “Deny”
 4. Verify that text “Bluetooth is turned OFF, please turn it ON from quick settings menu” is displayed</t>
  </si>
  <si>
    <t>App informs that Bluetooth is disabled on requesting phone.</t>
  </si>
  <si>
    <t>TC_55</t>
  </si>
  <si>
    <t>Bluetooth disabled on requesting phone -&gt; Allow</t>
  </si>
  <si>
    <t>Prerequisite (requesting device): Bluetooth disabled
 1. Go to third icon from left
 2. Verify that message is displaying informing user that “INJI wants to turn on bluetooth” with options “Deny” and “Allow”
 3. Click “Allow”
 4. QR code visble now</t>
  </si>
  <si>
    <t>TC_56</t>
  </si>
  <si>
    <t>Bluetooth disabled on sharing phone</t>
  </si>
  <si>
    <t>1. turn off bluetooth
 2. head to scan page
 3. app should not project camera, should show a error saying "bluetooth is turned off, please turn it ON from control center"</t>
  </si>
  <si>
    <t>App informs that Bluetooth is disabled</t>
  </si>
  <si>
    <t>TC_57</t>
  </si>
  <si>
    <t>Location disabled on requesting phone
 (android 11 and below)</t>
  </si>
  <si>
    <t>1. disable location permison
 2. head to receive page
 3. QR code should be displayed</t>
  </si>
  <si>
    <t>App should not required location permision for camera</t>
  </si>
  <si>
    <t>TC_58</t>
  </si>
  <si>
    <t>Location disabled on sharing device</t>
  </si>
  <si>
    <t>1. disable location permison
 2. head to scan page
 4. camera will turn on and will be able to share the vc</t>
  </si>
  <si>
    <t>App should not required location permision to share.</t>
  </si>
  <si>
    <t>TC_59</t>
  </si>
  <si>
    <t>verify label change from UIN to VID while resident requests VC with VID</t>
  </si>
  <si>
    <t>Both in sharing and recieving phone VID label should be displayed</t>
  </si>
  <si>
    <t>TC_60</t>
  </si>
  <si>
    <t>Verify the action when 2 or 3 resident trying to connect the sameqr code for sharing the VC at same instance</t>
  </si>
  <si>
    <t>1.Load QR code in Device 1 -&gt; open canner on Device 2 , Device 3 and Device 4 -&gt; scan the QR code from all 3 device at the same instance.</t>
  </si>
  <si>
    <t>The first device (faster QR code scanner) who can establish the connection shall own the connection and the other device cannot connect.</t>
  </si>
  <si>
    <t>FAIL</t>
  </si>
  <si>
    <t>https://mosip.atlassian.net/browse/INJI-317</t>
  </si>
  <si>
    <t>MOSIP-19079</t>
  </si>
  <si>
    <t>Ability to generate verifiable credentials as part of MOSIP credential issuance</t>
  </si>
  <si>
    <t>TC_61</t>
  </si>
  <si>
    <t>correct standards for verifiable credentials</t>
  </si>
  <si>
    <t>Add credential type as "verCred"</t>
  </si>
  <si>
    <t>1. Otp Authentication
 2. Post credential request</t>
  </si>
  <si>
    <t>vercred credential type should be present in pms.partner_policy_credential_type table</t>
  </si>
  <si>
    <t>TC_62</t>
  </si>
  <si>
    <t>Post credential with credential type as "verCred"</t>
  </si>
  <si>
    <t>Credential should be issued to vercred type and record should be present in credential.credential_transaction table for the request id</t>
  </si>
  <si>
    <t>TC_63</t>
  </si>
  <si>
    <t>Check the status of Credential by passing credential ID in the below URL : resident/v1/req/credential/status/Credential_ID</t>
  </si>
  <si>
    <t>1. Otp Authentication
 2. Post credential request
 3. Get credential status</t>
  </si>
  <si>
    <t>TC_65</t>
  </si>
  <si>
    <t>Remove one or more attributes in shareable attributes under policy
 (ex: remove gender attribute from policy)</t>
  </si>
  <si>
    <t>1. Update shareable attributes in the policy for partner ID : mpartner-default-mobile</t>
  </si>
  <si>
    <t>Removed attributes should be empty once VC is generated in Mobile app</t>
  </si>
  <si>
    <t>TC_66</t>
  </si>
  <si>
    <t>Add one or more attributes in shareable attributes under policy</t>
  </si>
  <si>
    <t>Json VC should contain the added attribute .</t>
  </si>
  <si>
    <t>TC_67</t>
  </si>
  <si>
    <t>Remove one or more attributes in shareable attributes under both in policy and context.json file in config</t>
  </si>
  <si>
    <t>1. Update shareable attributes in the policy for partner ID : mpartner-default-mobile
 2. Make changes in Context.json file</t>
  </si>
  <si>
    <t>Json VC should not contain the removed attribute and in resident app, field value should be empty.</t>
  </si>
  <si>
    <t>TC_68</t>
  </si>
  <si>
    <t>Add one or more attributes in shareable attributes under both in policy and context.json file in config</t>
  </si>
  <si>
    <t>TC_69</t>
  </si>
  <si>
    <t>Verify once credential is issued to vercred check status_code to be ISSUED in credential_transaction table.</t>
  </si>
  <si>
    <t>1. Switch to DB and check credential.credential_transaction table</t>
  </si>
  <si>
    <t>TC_70</t>
  </si>
  <si>
    <t>Verify that QR code is recreated</t>
  </si>
  <si>
    <t>1. Go to third icon from left - verify qr code is displayed
 2. Go to main page
 3. Go to third icon from left - verify qr code is different from step 1</t>
  </si>
  <si>
    <t>QR code is recreated each time "Request" screen is launched.</t>
  </si>
  <si>
    <t>TC_71</t>
  </si>
  <si>
    <t>Verify if CID and PK changes with QR code refresh
 EX: {
 "cid": "1ejpu",
 "pk": "819176777955C098B78BAF949084A4484AEC5A769CED2307D59E46DC85A0F758"
 }
 connection id -CID
 public key</t>
  </si>
  <si>
    <t>Prerequisite (requesting device): Bluetooth enabled
 1. load qr code in device 1
 2. Install a qr code scanner in device 2
 2. scan the qr code more than 1 time from device to check if PK and CID is same for n number for connection</t>
  </si>
  <si>
    <t>PK and CID should be same until and unless we load new qr code for n number connection.</t>
  </si>
  <si>
    <t>TC_73</t>
  </si>
  <si>
    <t>Check whether Camera is launched when device is flight mode</t>
  </si>
  <si>
    <t>1.Launch app
 2.Set device to flight mode and enter "SCAN" screen.</t>
  </si>
  <si>
    <t>Camera should be accessible</t>
  </si>
  <si>
    <t>INJI- 41</t>
  </si>
  <si>
    <t>Enable a resident with just Application ID to use mobile app and download credential</t>
  </si>
  <si>
    <t>TC_76</t>
  </si>
  <si>
    <t>Verify if user can launch the app and get the UIN/VID by Application ID</t>
  </si>
  <si>
    <t>1. Unlock the app
 2. click on '+' icon and select a issuer "'Download via UIN,VID,AID"
 3. click on " Get it now".
 4. Enter the application ID given while registration.
 5. click on Get UIN/VID button</t>
  </si>
  <si>
    <t>Resident should receive the 6 digit otp for verification code, if otp entered is valid should get a message " Retrieving UIN" with loading line and UIN should be auto filled on Generate ID screen.</t>
  </si>
  <si>
    <t>TC_77</t>
  </si>
  <si>
    <t>Verify If user can get the UIN using Application ID</t>
  </si>
  <si>
    <t>1. Unlock the app
 2. click on download card button
 3. click on "Don't have your UIN ? Get it here".
 4. Enter the RID/ application ID given while registration.
 5. click on Get UIN button</t>
  </si>
  <si>
    <t>Resident should receive the 6 digit otp for verification code, if otp entered is valid should get a message " Retrieving UIN" with loading line and UIN should be autopopulated on Generate ID screen.</t>
  </si>
  <si>
    <t>TC_78</t>
  </si>
  <si>
    <t>Download VC by UIN which is retrieved from AID</t>
  </si>
  <si>
    <t>1. Unlock the app
 2. click on + icon and slect a issuer "download via UIN,VID,AID"
 3. click on "Don't have your UIN/VID ? Get it here".
 4. Enter the RID/ application ID given while registration.
 5. click on Get UIN/VID button
 6. UIN autopopulates on Generate ID screen.</t>
  </si>
  <si>
    <t>By entering the otp which is send to resident should be able to download VC</t>
  </si>
  <si>
    <t>TC_79</t>
  </si>
  <si>
    <t>Check the error message display when UIN is under Processing for requested Application ID</t>
  </si>
  <si>
    <t>Prerequisite : have a AID which is in under process
 1. Unlock the app
 2. click on download card button
 3. click on "Don't have your UIN/VID ? Get it here".
 4. Enter the RID/ application ID given while registration.
 5. click on Get UIN/VID button</t>
  </si>
  <si>
    <t>Should display the error message"Your application is still being processed. Please try again after a few days".</t>
  </si>
  <si>
    <t>TC_80</t>
  </si>
  <si>
    <t>Retrieve the UIN for the Application ID which was created using PRID sync in regclient</t>
  </si>
  <si>
    <t>1. Unlock the app
 2. click on download card button
 3. click on "Don't have your UIN/VID ? Get it here".
 4. Enter the RID/ application ID given while registration.
 5. click on Get UIN/VID button</t>
  </si>
  <si>
    <t>https://mosip.atlassian.net/browse/INJI-320</t>
  </si>
  <si>
    <t>TC_81</t>
  </si>
  <si>
    <t>Enter invalid Application number and retrieve UIN</t>
  </si>
  <si>
    <t>1. Unlock the app
 2. click on download card button
 3. click on "Don't have your UIN/VID ? Get it here".
 4. Enter a invalid RID/ application ID given while registration.
 5. click on Get UIN/VID button</t>
  </si>
  <si>
    <t>Should display the error message"the input format is incorrect".</t>
  </si>
  <si>
    <t>TC_82</t>
  </si>
  <si>
    <t>Retrieve VID for requested Application ID</t>
  </si>
  <si>
    <t>Steps:
 1. Unlock the app
 2. click on + icon and download the card with "Download card via UIN,VID,AID" issuer.
 3. click on "Don't have your UIN/VID ? Get it here".
 4. Enter the RID/ application ID given while registration.
 5. click on Get UIN/VID button</t>
  </si>
  <si>
    <t>Resident should receive the 6 digit otp for verification code, if otp entered is valid should get a message " Retrieving VID" with loading line and VID should be autopopulated on Generate ID screen. (perpectual VID)</t>
  </si>
  <si>
    <t>TC_83</t>
  </si>
  <si>
    <t>Download VC by VID which is retrieved</t>
  </si>
  <si>
    <t>1. Unlock the app
 2. click on '+' icon and download card
 3. click on "Don't have your UIN/VID ? Get it here".
 4. Enter the RID/ application ID given while registration.
 5. click on Get UIN/VID button
 6. VID autopopulates on Generate ID screen.</t>
  </si>
  <si>
    <t>TC_84</t>
  </si>
  <si>
    <t>Enter invalid Application number and retrieve VID</t>
  </si>
  <si>
    <t>1. Unlock the app
 2. click on download card button
 3. click on "Don't have your UIN ? Get it here".
 4. Enter the RID/ application ID given while registration.
 5. click on Get UIN/VID button</t>
  </si>
  <si>
    <t>INJI-44</t>
  </si>
  <si>
    <t>A resident should be able to setup biometric unlock feature on their app</t>
  </si>
  <si>
    <t>TC_85</t>
  </si>
  <si>
    <t>App Launch and setup using biometrics</t>
  </si>
  <si>
    <t>Prerequisite: fingerprint is registered on device settings page
 Steps:
 1. Open app freshly
 2. select the required language and head to "select unlock method" page
 3. Click "Get started" - should be taken to screen with choice between “Use biometrics” and “I’d rather use a passcode”
 4. Click “Use biometrics”
 5. Device popup window will be displayed and ask for scan of fingerprint, enter the fingerprint
 6. Enter a passcode - new screen should be displayed with text “Confirm your passcode”
 7. Enter different passcode - “Passcode did not match” error message is displayed.
 8. Enter correct passcode - you should be taken to “HOME” screen.</t>
  </si>
  <si>
    <t>Biometrics unlock setup is successfully</t>
  </si>
  <si>
    <t>TC_86</t>
  </si>
  <si>
    <t>Unlock the app using biometrics in subsequent launch.</t>
  </si>
  <si>
    <t>prerequisite: fingerprint is registered on device settings page
 biometric unlock is set on app
 Steps:
 1. open the app click on "Unlock application"
 2. Device popup window will be displayed and ask for scan of fingerprint,
 3. place the finger on sensor , if no match should display "Not recognised".
 4. If there is a match , we should land on HOME page</t>
  </si>
  <si>
    <t>app unlock with biometric is successful</t>
  </si>
  <si>
    <t>TC_87</t>
  </si>
  <si>
    <t>Disable the biometrics in settings page in subsequent launch</t>
  </si>
  <si>
    <t>prerequisite: fingerprint is registered on device settings page
 biometric unlock is set on app
 Steps:
 1. open the app click on "Unlock application"
 2. Device popup window will be displayed and ask for scan of fingerprint,
 3. place the finger on sensor , if no match should display "Not recognised".
 4. If their is a match , we should land on HOME page
 5. click on settings icon and disable the biometrics</t>
  </si>
  <si>
    <t>biometric unlock is disabled.</t>
  </si>
  <si>
    <t>TC_88</t>
  </si>
  <si>
    <t>Unlock the app after disabling the biometrics in settings page in subsequent launch.</t>
  </si>
  <si>
    <t>prerequisite : fingerprint is registered on device settings page
 biometric unlock is set on app and disabled in home screen
 Steps:
 1. open the app click on "Unlock application"
 2. Enter passcode screen displayed, enter the passcode
 3. should land on HOME page</t>
  </si>
  <si>
    <t>app unlock with passcode is successful</t>
  </si>
  <si>
    <t>TC_89</t>
  </si>
  <si>
    <t>Enable the biometric unlock in settings page in subsequent launch</t>
  </si>
  <si>
    <t>prerequisite: fingerprint is registered on device settings page
 biometric unlock is set on app and disabled in profile page
 Steps:
 1. open the app click on "Unlock application"
 2. Enter passcode screen displayed, enter the passcode
 3. should land on HOME page
 4. click on settings page and click on toggle button
 5. Device popup window will be displayed and ask for scan of fingerprint,
 6. place the finger on sensor , if no match should display "Not recognised".
 7. If Match "biometric unlock" is enabled</t>
  </si>
  <si>
    <t>biometrics should be enabled</t>
  </si>
  <si>
    <t>TC_90</t>
  </si>
  <si>
    <t>Unlock the app with "USE PATTERN" in subsequent launch.
 Note: Usage of PIN/ PATTERN depends on Device settings</t>
  </si>
  <si>
    <t>prerequisite : fingerprint is registered on device settings page
 biometric unlock is set on app
 Steps:
 1. open the app click on "Unlock application"
 2. Device popup window will be displayed and ask for scan of fingerprint,
 3. Click on "USE PATTERN", Displays the authentication screen to enter a pattern.
 4. If pattern not matched displayes "wrong pattern".
 7. If there is a match , we should land on HOME page</t>
  </si>
  <si>
    <t>app unlock with device pattern should be successful</t>
  </si>
  <si>
    <t>TC_91</t>
  </si>
  <si>
    <t>App Launch and setup using biometrics (Face)</t>
  </si>
  <si>
    <t>prerequisite: face is registered on device settings page
 Steps:
 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
 6. Hold the phone to capture face - displays CANCEL &amp; CONFIRM OPTION,
 7. Click on CANCEL , should be back to previous screen with "unlock using biometric" button.
 8. Click on CONFIRM
 9. If No match, displays "not recognised".
 10. If their is a match displays screen to set passcode
 11. Enter a passcode - new screen should be displayed with text “Confirm your passcode”
 12. Enter different passcode - “Passcode did not match” error message is displayed.
 13. Enter correct passcode - you should be taken to “HOME” screen".</t>
  </si>
  <si>
    <t>app unlock using Face is successful</t>
  </si>
  <si>
    <t>TC_92</t>
  </si>
  <si>
    <t>Unlock the app using biometrics (Face) in subsequent launch.</t>
  </si>
  <si>
    <t>prerequisite: face is registered on device settings page
 Steps:
 1. Open app - click on "unlock application".
 2. Device popup window will be displayed,
 3. Hold the phone to capture face -displays CANCEL &amp; CONFIRM OPTION,
 4. Click on CANCEL , should be back to previous screen with "unlock using biometric" button.
 5. Click on CONFIRM
 6. If No match, displays "not recognised".
 7. If their is a match , should be landing on HOME page</t>
  </si>
  <si>
    <t>TC_93</t>
  </si>
  <si>
    <t>Set biometric lock when device does not have any biometrics captured in settings page [first launch]</t>
  </si>
  <si>
    <t>prerequisite: fingerprint is not registered on device settings page
 Steps:
 1. Click on INJI app icon
 2. Select the required language and hit save prefrence
 3. click next on the guide pages
 4. click use biometrics</t>
  </si>
  <si>
    <t>Should display error message "To use Biometrics, please enroll your fingerprint in your device settings".</t>
  </si>
  <si>
    <t>TC_94</t>
  </si>
  <si>
    <t>regression</t>
  </si>
  <si>
    <t>Enable the biometrics in setting page in subsequent launch (device does any have any biometrics captured in settings page)</t>
  </si>
  <si>
    <t>prerequisite: fingerprint is not registered on device settings page
 Steps:
 1. open the app click on "Unlock application"
 2. unlock the app using passcode, should be landing on HOME page
 3. click on settings icon
 4. click on toggle button to enable biometrics</t>
  </si>
  <si>
    <t>INJI-71</t>
  </si>
  <si>
    <t>Move styles and CSS elements to a common place for a theme based approach</t>
  </si>
  <si>
    <t>TC_95</t>
  </si>
  <si>
    <t>Switching from default theme to purple theme</t>
  </si>
  <si>
    <t>Prerequisite: switching from default theme to purple colour theme</t>
  </si>
  <si>
    <t>The purple colour should be applied to all the elements in the app and should not contain traces of old theme</t>
  </si>
  <si>
    <t>TC_96</t>
  </si>
  <si>
    <t>Switching back to default theme from purple theme</t>
  </si>
  <si>
    <t>Prerequisite: switching from purple colour theme to default theme</t>
  </si>
  <si>
    <t>the defualt theme should be applied back properly and should not contain traces of old theme</t>
  </si>
  <si>
    <t>TC_97</t>
  </si>
  <si>
    <t>Card layout in the first launch</t>
  </si>
  <si>
    <t>1. Open app
 2. Go to home page by setting the passcode
 3. click on '+' icon and download VC
 4. Go back to home</t>
  </si>
  <si>
    <t>the VC should be downloaded in card layout,with all the elements placed properly inside the card structure and should be colour matched with current theme</t>
  </si>
  <si>
    <t>TC_98</t>
  </si>
  <si>
    <t>Card layout in the subsequent launch</t>
  </si>
  <si>
    <t>1. Open app
 2. Go to home page by entering the passcode
 3. click on + icon and download the vc with any of the issuer
 4. Go back to home</t>
  </si>
  <si>
    <t>TC_99</t>
  </si>
  <si>
    <t>click on the card to view details</t>
  </si>
  <si>
    <t>1. Open app
 2. Go to home page by entering the passcode
 3. click on + icon and download vc with any of the issuer
 4. Go back to home
 5. click on the VC card</t>
  </si>
  <si>
    <t>VC should contain Fullname , photo, UIN/VID, generated on, status, gender, Date of birth, phone number, email ,Address,Credential Registry,ID Type</t>
  </si>
  <si>
    <t>TC_100</t>
  </si>
  <si>
    <t>Check the Mosip and e-signet logo</t>
  </si>
  <si>
    <t>1. Open app
 2. Go to home page by entering the passcode
 3. click on + icon and download card via Mosip and e-signet
 4. Go back to home
 5. click on the VC card</t>
  </si>
  <si>
    <t>Mosip or e-signet logo should be updated accordingly.</t>
  </si>
  <si>
    <t>TC_101</t>
  </si>
  <si>
    <t>check the edges of the photo</t>
  </si>
  <si>
    <t>1. Open app
 2. Go to home page by entering the passcode
 3. click on + icon and download the vc
 4. Go back to home
 5. click on the VC card</t>
  </si>
  <si>
    <t>photo should be rounded corners.</t>
  </si>
  <si>
    <t>TC_102</t>
  </si>
  <si>
    <t>Card layout in received VC section</t>
  </si>
  <si>
    <t>Prerequisite: Device A is sharing and Device B is requesting
 1.share VC from device A to device B
 2.In device B go to received IDs page</t>
  </si>
  <si>
    <t>The received VC should be in the card layout</t>
  </si>
  <si>
    <t>TC_103</t>
  </si>
  <si>
    <t>Demographic details in the card</t>
  </si>
  <si>
    <t>1. Open app and head to home page
 2. click on + icon and download the vc
 3. Go back to home
 4. Open the downloaded VC</t>
  </si>
  <si>
    <t>All detials should be displayed within the card layout</t>
  </si>
  <si>
    <t>TC_106</t>
  </si>
  <si>
    <t>idtype should be added</t>
  </si>
  <si>
    <t>1. Click “+” icon to download the vc by selcting any of the issuer
 2. Enter correct UIN code and click “Generate Card”.
 3. Enter otp which sent to a registered mobile number.
 4. VC card is downloaded.</t>
  </si>
  <si>
    <t>the VC card should contain IDtype attribute</t>
  </si>
  <si>
    <t>INJI-42</t>
  </si>
  <si>
    <t>A resident should be able to prove their presence using the verifier's phone</t>
  </si>
  <si>
    <t>TC_108</t>
  </si>
  <si>
    <t>Functional</t>
  </si>
  <si>
    <t>set up inji app</t>
  </si>
  <si>
    <t>1. Install the app
 2. click on Get started button and select the requied languga
 3. finish the guide page and set passcode and login</t>
  </si>
  <si>
    <t>Login should be successful</t>
  </si>
  <si>
    <t>TC_109</t>
  </si>
  <si>
    <t>download VC using UIN</t>
  </si>
  <si>
    <t>1. Install the app
 2. finish the setup and head to home page
 3. click on + icon and download via any of the issuer(either via MOSIP or e-signet)
 4. Enter UIN number and click on Get ID button
 5. Enter valid otp</t>
  </si>
  <si>
    <t>VC should be downloaded successfully for requested UIN</t>
  </si>
  <si>
    <t>TC_110</t>
  </si>
  <si>
    <t>Establishing the connection between Android devices and share VC with face auth</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</si>
  <si>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5.camera opens up - captures photo of resident
 6. If photo matches with the VC, sharing will be successful</t>
  </si>
  <si>
    <t>VC share should be successful</t>
  </si>
  <si>
    <t>TC_111</t>
  </si>
  <si>
    <t>download VC using VID number</t>
  </si>
  <si>
    <t>1. Install the app
 2. finish the setup and head to home page
 3. click on + icon and download card
 4. Enter VID number and click on Get ID button
 5. Enter valid otp</t>
  </si>
  <si>
    <t>VC should be downloaded successfully for requested VID</t>
  </si>
  <si>
    <t>TC_112</t>
  </si>
  <si>
    <t>Verify the history when sharing failed when photo match failed</t>
  </si>
  <si>
    <t>1. open qr code in Device A
 2. open scanner in Device B
 3. scan the qrcode from Device B
 4. select VC to share and click on "share with selfie".
 5. App brings up front camera - place camera to the face that does not Match with VC image.
 6. check history</t>
  </si>
  <si>
    <t>history should be captured for failed transation and should display message as "verification failed".</t>
  </si>
  <si>
    <t>TC_113</t>
  </si>
  <si>
    <t>Verify the history for successful share with selfie</t>
  </si>
  <si>
    <t>1. open qr code in Device A
 2. open scanner in Device B
 3. scan the qrcode from Device B
 4. select VC to share and click on "share with selife".
 5. App brings up front camera - captures photo of resident
 6. If photo matches with the VC ,then sharing gets successful
 7. check history in wallet devices</t>
  </si>
  <si>
    <t>history should be captured in wallet device for successful transaction with message "verified and shared".</t>
  </si>
  <si>
    <t>TC_115</t>
  </si>
  <si>
    <t>Verify the option on downloaded VC which can we used for Verification in detail view</t>
  </si>
  <si>
    <t>Prerequisite:
 1. VC is downloaded in inji app
 Steps:
 1. Login to inji app
 2. click on Download card
 3. Enter UIN
 4. download VC by entering the Otp
 5. view the card</t>
  </si>
  <si>
    <t>Downloaded VC should contain the activating VC for online login option in detial view of the card.</t>
  </si>
  <si>
    <t>TC_116</t>
  </si>
  <si>
    <t>Enable verification for a VC in card view with valid Otp</t>
  </si>
  <si>
    <t>Prerequisite:
 1. VC is downloaded in inji app
 Steps:
 1. unlock the app
 2. clicks on activating VC for online login
 3. Otp is prompted to enter
 4. enter received Otp -&gt; Otp matched</t>
  </si>
  <si>
    <t>Card should be enabled for online login</t>
  </si>
  <si>
    <t>TC_117</t>
  </si>
  <si>
    <t>Verify the history for successfully enabling VC verification</t>
  </si>
  <si>
    <t>Prerequisite:
 1. VC is downloaded in inji app (UIN)
 Steps:
 1. unlock the app
 2. clicks on activating VC for online login
 3. Otp is prompted to enter
 4. enter received Otp -&gt; Otp matched
 5. head to history</t>
  </si>
  <si>
    <t>Should have auditin Histry for verified VC as "UIN/VID Activation Successful".</t>
  </si>
  <si>
    <t>TC_118</t>
  </si>
  <si>
    <t>check if Verified VC is available for selection in Select ID screen</t>
  </si>
  <si>
    <t>Prerequisite:
 1. VC is downloaded in inji app
 Steps:
 1. unlock the app
 2. clicks on activating VC for online login
 3. Otp is prompted to enter
 4. enter received Otp -&gt; Otp matched
 5. VC verification is successful
 6. scan IDP portal's QR code from scan screen</t>
  </si>
  <si>
    <t>We should be able to select or unselect the VC which can be used for Login.</t>
  </si>
  <si>
    <t>TC_119</t>
  </si>
  <si>
    <t>Enable verification for a VC in card view with invalid Otp</t>
  </si>
  <si>
    <t>Prerequisite:
 1. VC is downloaded in inji app
 Steps:
 1. unlock the app
 2. clicks on activating VC for online login
 3. Otp is prompted to enter
 4. enter invalid Otp -&gt;Otp not matched</t>
  </si>
  <si>
    <t>Should display failure message with error "Something is went wrong.Please try again later! " with cancel button.</t>
  </si>
  <si>
    <t>TC_120</t>
  </si>
  <si>
    <t>Verify the history for failure while attempting to enabling VC verification</t>
  </si>
  <si>
    <t>Prerequisite:
 1. VC is downloaded in inji app (UIN)
 2. IDP is configured
 Steps:
 1. unlock the app
 2. clicks on activating VC for online login
 3. Otp is prompted to enter
 4. enter inalid Otp -&gt;Otp not matched
 5. click on History tab in HOME page</t>
  </si>
  <si>
    <t>Should have audit for failure as "activation failed".</t>
  </si>
  <si>
    <t>TC_121</t>
  </si>
  <si>
    <t>check VC which is not enabled for online login</t>
  </si>
  <si>
    <t>Prerequisite:
 1. VC is downloaded in inji app
 Steps:
 1. unlock the app
 2. click on scan
 3. scan IDP portal's QR code from scan screen</t>
  </si>
  <si>
    <t>VC which is not enabled for verification should not appear in select id screen</t>
  </si>
  <si>
    <t>TC_122</t>
  </si>
  <si>
    <t>Enable verification for a VC in detial view with valid Otp</t>
  </si>
  <si>
    <t>Prerequisite:
 1. VC is downloaded in inji app
 Steps:
 1. unlock the app
 2. clicks on activating VC for online login
 3. Otp is prompted to enter
 4. enter received Otp -&gt; Otp matched</t>
  </si>
  <si>
    <t>Vc should be enabled</t>
  </si>
  <si>
    <t>INJI-278</t>
  </si>
  <si>
    <t>Ability to activate a VC for online login on Inji</t>
  </si>
  <si>
    <t>TC_123</t>
  </si>
  <si>
    <t>Verify the history for successfully enabling VC verification in detail view of the card</t>
  </si>
  <si>
    <t>Prerequisite:
 1. VC is downloaded in inji app
 Steps:
 1. unlock the app
 2. clicks on activating VC for online login
 3. Otp is prompted to enter
 4. enter received Otp -&gt; Otp matched
 5. VC is enabled for verification
 6. click on history tab in the HOME page</t>
  </si>
  <si>
    <t>Should have audit for verified VC as "activation successful".</t>
  </si>
  <si>
    <t>TC_124</t>
  </si>
  <si>
    <t>check if enabled VC for online login is available for selection in Select ID screen</t>
  </si>
  <si>
    <t>TC_125</t>
  </si>
  <si>
    <t>Enable verification for a VC in detail view with invalid Otp</t>
  </si>
  <si>
    <t>Prerequisite:
 1. VC is downloaded in inji app
 Steps:
 1. unlock the app
 2. clicks on activating VC for online login
 3. Otp is prompted to enter
 4. enter received Otp -&gt;Otp not matched</t>
  </si>
  <si>
    <t>Should display failure message in Otp screen "Verifcation failed for this credential". And should have an option to navigate back While still VC in yellow tick mark on the verification icon</t>
  </si>
  <si>
    <t>NO</t>
  </si>
  <si>
    <t>https://mosip.atlassian.net/browse/INJIMOB-50</t>
  </si>
  <si>
    <t>TC_126</t>
  </si>
  <si>
    <t>Prerequisite:
 1. VC is downloaded in inji app
 Steps:
 1. unlock the app
 2. clicks on activating VC for online login link
 3. Otp is prompted to enter
 4. enter received Otp -&gt;Otp not matched
 5. click on History tab in HOME page</t>
  </si>
  <si>
    <t>TC_127</t>
  </si>
  <si>
    <t>check VC which is not verified in Select ID screen</t>
  </si>
  <si>
    <t>Prerequisite:
 1. VC is downloaded in inji app
 Steps:
 1. unlock the app
 2. scan IDP portal's QR code from scan screen</t>
  </si>
  <si>
    <t>VC which is not enabled for verification should be disabled for selection.</t>
  </si>
  <si>
    <t>TC_128</t>
  </si>
  <si>
    <t>Enable verification for a VC with valid Otp</t>
  </si>
  <si>
    <t>Should display success message in the app "profile is authenticated". With green tick mark on the verification icon</t>
  </si>
  <si>
    <t>TC_129</t>
  </si>
  <si>
    <t>Should have audit for verified VC as "UIN activation successful".</t>
  </si>
  <si>
    <t>TC_130</t>
  </si>
  <si>
    <t>TC_131</t>
  </si>
  <si>
    <t>Share activated VC</t>
  </si>
  <si>
    <t>Prerequisite:
 1. VC is downloaded in inji app
 Steps:
 1. unlock the app
 2. clicks on activating VC for online login
 3. Otp is prompted to enter
 4. enter received Otp -&gt; Otp matched
 5. VC verification is successful
 6. Establish connection between two device
 Device A: Requesting
 Device B: Sharing
 7. open qrcode in Device A
 8. open scanner in Device B
 9. scan qrcode from Device B
 10. Device B , select VC to share</t>
  </si>
  <si>
    <t>History should be captured on both devices
 Requesting Device -&gt; UIN number Shared.
 Sharing Device-&gt; UIN number received.</t>
  </si>
  <si>
    <t>TC_132</t>
  </si>
  <si>
    <t>verify that received VC does not have an option to Enable VC for verification</t>
  </si>
  <si>
    <t>Prerequisite:
 1. VC is downloaded in inji app
 Steps:
 1. unlock the app
 2. clicks on activating VC for online login link
 3. Otp is prompted to enter
 4. enter received Otp -&gt; Otp matched
 5. VC verification is successful
 6. Establish connection between two device
 Device A: Requesting
 Device B: Sharing
 7. open qrcode in Device A
 8. open scanner in Device B
 9. scan qrcode from Device B
 10. Device B , select VC to share
 11. click on Accept request and choose ID button</t>
  </si>
  <si>
    <t>Received cards should not get option to get enabled for online login .</t>
  </si>
  <si>
    <t>TC_133</t>
  </si>
  <si>
    <t>Download activated VC on same device</t>
  </si>
  <si>
    <t>Prerequisite:
 1. VC is downloaded in inji app
 Steps:
 1. unlock the app
 2. clicks on activating VC for online login
 3. Otp is prompted to enter
 4. enter received Otp -&gt; Otp matched
 5. VC verification is successful
 6. click on Add ID Enter UIN number for which VC verification was successful</t>
  </si>
  <si>
    <t>VC should be downloaded as activated VC</t>
  </si>
  <si>
    <t>TC_134</t>
  </si>
  <si>
    <t>Download activated VC in another device</t>
  </si>
  <si>
    <t>Prerequisite:
 1. VC is downloaded in inji app
 Steps:
 1. unlock the app
 2. clicks on activating VC for online login
 3. Otp is prompted to enter
 4. enter received Otp -&gt; Otp matched
 5. VC activation is successful-&gt; Assume to be Device A
 6. click on + icon to download vc for which activation was successful on another device and attempt to activate VC for online login -&gt; Assume Device B</t>
  </si>
  <si>
    <t>VC should be downloaded User should be able to activate VC for online login but qr code login should fail for VC that's on Device B.</t>
  </si>
  <si>
    <t>TC_135</t>
  </si>
  <si>
    <t>Enable VC verification without internet</t>
  </si>
  <si>
    <t>Prerequisite:
 1. VC is downloaded in inji app
 Steps:
 1. unlock the app
 2. clicks on activating VC for online login</t>
  </si>
  <si>
    <t>User should get error message as "something went wrong".User should enable the internet connection for activating the VC for online login</t>
  </si>
  <si>
    <t>TC_136</t>
  </si>
  <si>
    <t>Enable verification for VC in another device for which VC verification is already done</t>
  </si>
  <si>
    <t>Prerequisite:
 1. VC is downloaded in inji app
 Steps:
 1. unlock the app
 2. clicks on activating VC for online login
 3. Otp is prompted to enter
 4. enter received Otp -&gt; Otp matched
 5. VC verification is successful-&gt; Assume to be Device A
 6. click on Add ID Enter UIN number for which VC verification was successful on another device
 reapeat step -&gt; Assume Device B</t>
  </si>
  <si>
    <t>User should be able to activate VC for online login but qr code login should fail for VC that's on Device B.</t>
  </si>
  <si>
    <t>TC_137</t>
  </si>
  <si>
    <t>Enable verification for a VC in Select ID screen with valid Otp</t>
  </si>
  <si>
    <t>Prerequisite:
 1. VC is downloaded in inji app
 Steps:
 1. unlock the app
 2. open scanner
 3. scan the IDP qr code
 4. select vc for activating VC for online login
 4. enter received Otp -&gt; Otp matched</t>
  </si>
  <si>
    <t>Should display success message in the app "Verifcation has been enabled for this credential". With green tick mark on the verification icon</t>
  </si>
  <si>
    <t>TC_138</t>
  </si>
  <si>
    <t>Prerequisite:
 1. VC is downloaded in inji app
 Steps:
 1. unlock the app
 2. click on profile icon
 3. click on login with Qrcode
 4. select vc for activating VC for online login
 5. enter received Otp -&gt; Otp matched
 6. click on History tab in HOME page</t>
  </si>
  <si>
    <t>Should have audit for verified VC as "Verification was enabled for UIN number".</t>
  </si>
  <si>
    <t>TC_139</t>
  </si>
  <si>
    <t>Prerequisite:
 1. VC is downloaded in inji app
 Steps:
 1. unlock the app
 2. scan IDP portal's QR code from scan screen
 3. select vc for activating VC for online login
 4. enter received Otp -&gt; Otp matched
 5. select enabled VC</t>
  </si>
  <si>
    <t>TC_140</t>
  </si>
  <si>
    <t>Download the VID that belong to same UIN is downloaded and Activated for onine login on same device</t>
  </si>
  <si>
    <t>Prerequisite:
 1. VC is downloaded in inji app (UIN)
 2. IDP is configured
 Steps:
 1. unlock the app
 2. click on profile icon
 3. click on login with Qrcode
 4. select vc for activating VC for online login
 5. enter received Otp -&gt; Otp matched
 6. UIN number is activated for online login
 7. Get VID number for the same UIN
 8. Download VID</t>
  </si>
  <si>
    <t>VID number should be activated as we download</t>
  </si>
  <si>
    <t>INJI_257</t>
  </si>
  <si>
    <t>Ability to login to a digital service by using Inji</t>
  </si>
  <si>
    <t>TC_141</t>
  </si>
  <si>
    <t>login via inji</t>
  </si>
  <si>
    <t>prerequisite: inji app installed in the resident phone, with VC downloaded and actiavted for online login
 1.Open Inji app and authenticate it
 2.Open scanner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</si>
  <si>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The status page will project that you have successfully logged in to the Health service portal</t>
  </si>
  <si>
    <t>TC_142</t>
  </si>
  <si>
    <t>Scanning wrong service portal page</t>
  </si>
  <si>
    <t>prerequisite: inji app installed in the resident phone, with VC downloaded and authenticated
 1.Open Inji app and authenticate it
 2.Go to the "account" section, in the bottom right corner and click on the "QR login" button
 3.Camera will opened to scan QR, now scan any wrong QR code, apart from service portal's QR code</t>
  </si>
  <si>
    <t>The app should find that the scanned QR code is wrong</t>
  </si>
  <si>
    <t>TC_143</t>
  </si>
  <si>
    <t>manually
 confirming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</si>
  <si>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is legit to share details</t>
  </si>
  <si>
    <t>This is the last page to verify the Domain, once it is confirmed you will be moved to selecting VC</t>
  </si>
  <si>
    <t>TC_144</t>
  </si>
  <si>
    <t>manually
 rejecting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</si>
  <si>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click on cancel</t>
  </si>
  <si>
    <t>Once the confirmation is cancelled, the logging in will be stopped</t>
  </si>
  <si>
    <t>TC_145</t>
  </si>
  <si>
    <t>non actiavted VC</t>
  </si>
  <si>
    <t>prerequisite: inji app installed in the resident phone, with VC downloaded and as not authenticated
 1.Open Inji app and authenticate it
 2.scan IDP portal's QR code from scan screen
 3.Camera will opened to scan QR, now scan the QR code from required digital service portal page you want to login
 4. once the scanning is completed, manually verify and confirm the domain
 5.It will open select ID page</t>
  </si>
  <si>
    <t>in the select id page, if all the downloaded VC's are not authenticated it wont beshowed here</t>
  </si>
  <si>
    <t>TC_146</t>
  </si>
  <si>
    <t>selecting authenticated VC</t>
  </si>
  <si>
    <t>prerequisite: inji app installed in the resident phone, with VC downloaded and as authenticated
 1.Open Inji app and authenticate it
 2.Open the scan page
 3.Camera will opened to scan QR, now scan the QR code from required digital service portal page you want to login
 4. once the scanning is completed, manually verify and confirm the domain
 5.It will open select ID page</t>
  </si>
  <si>
    <t>in the select ID page, the downloaded and authenticated VC should be in selectable state</t>
  </si>
  <si>
    <t>TC_147</t>
  </si>
  <si>
    <t>Received VC's should not be present in the list</t>
  </si>
  <si>
    <t>in the select ID page, the received VC's should not be present</t>
  </si>
  <si>
    <t>TC_148</t>
  </si>
  <si>
    <t>Check face authentication with different face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</si>
  <si>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7.Scan someone's face, whose face is not provided for the selected VC</t>
  </si>
  <si>
    <t>The face authentication should fail, and the logging in should be stopped</t>
  </si>
  <si>
    <t>TC_149</t>
  </si>
  <si>
    <t>face authentication pass</t>
  </si>
  <si>
    <t>prerequisite: inji app installed in the resident phone, with VC downloaded and activated for online login
 1.Open Inji app and activate the vc
 2.Open the scan page
 3.Camera will opened to scan QR, now scan the QR code from required digital service portal page you want to login
 4. once the scanning is completed, manually verify and confirm the domain
 5.select the required VC which are activated and click verify
 6.camera will be opened to facial authenticate the owner of the VC
 7.Scan the face which is provided for the selected VC, with right lightning and right distance</t>
  </si>
  <si>
    <t>if the face authentication is successful, it will open the consent page</t>
  </si>
  <si>
    <t>TC_150</t>
  </si>
  <si>
    <t>consent page content</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</si>
  <si>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t>
  </si>
  <si>
    <t>The consent page contains of the service portal logo along with essential and voluntary claims.</t>
  </si>
  <si>
    <t>TC_151</t>
  </si>
  <si>
    <t>consent page selecting attributes to share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</si>
  <si>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8.Select the attributes which want to be share and click on confirm</t>
  </si>
  <si>
    <t>only the selected attributes and default selected attributes will be shared with the service portal for login</t>
  </si>
  <si>
    <t>TC_152</t>
  </si>
  <si>
    <t>consent page default attributes</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</si>
  <si>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8.try to deselect the already defaultly selected attributes</t>
  </si>
  <si>
    <t>the consent page will contain default selected attributes ,cant be edited.</t>
  </si>
  <si>
    <t>TC_153</t>
  </si>
  <si>
    <t>cancelling on consent page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</si>
  <si>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cancel</t>
  </si>
  <si>
    <t>this will stop the login, this is the last place we should able to stop the logging in</t>
  </si>
  <si>
    <t>TC_154</t>
  </si>
  <si>
    <t>Status page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</si>
  <si>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</si>
  <si>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once all the steps are done correctly, it will take to status page, with contain the domain photo and the photo of the resident from the UIN and will show the message, that "you have successfully logged in to"</t>
  </si>
  <si>
    <t>TC_155</t>
  </si>
  <si>
    <t>successful login logged in history</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</si>
  <si>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
 9.Click on OK in status screen and go to history page</t>
  </si>
  <si>
    <t>The login attempt should be logged in the history tab, as the VC name and the respective domain name which it was logged into</t>
  </si>
  <si>
    <t>TC_156</t>
  </si>
  <si>
    <t>unsuccessful login logged in history</t>
  </si>
  <si>
    <t>INJI_606</t>
  </si>
  <si>
    <t>Language selection in Inji</t>
  </si>
  <si>
    <t>TC_162</t>
  </si>
  <si>
    <t>language button</t>
  </si>
  <si>
    <t>remove language
 in home page</t>
  </si>
  <si>
    <t>1. Open app</t>
  </si>
  <si>
    <t>Remove the language selection option from the header section of the application.</t>
  </si>
  <si>
    <t>TC_163</t>
  </si>
  <si>
    <t>language settings in settings</t>
  </si>
  <si>
    <t>1. Open app
 2. Go to settings page</t>
  </si>
  <si>
    <t>Add a language logo in front of the language option.</t>
  </si>
  <si>
    <t>TC_164</t>
  </si>
  <si>
    <t>Languages should be in native languages</t>
  </si>
  <si>
    <t>1. Open app
 2. Go to settings page
 3. Click on language filter</t>
  </si>
  <si>
    <t>The language options shown in the list of languages should be in native languages example - Hindi should be represented in English.</t>
  </si>
  <si>
    <t>INJI_590</t>
  </si>
  <si>
    <t>Modify the credential selection process during credential share</t>
  </si>
  <si>
    <t>TC_165</t>
  </si>
  <si>
    <t>selection process</t>
  </si>
  <si>
    <t>auto selected</t>
  </si>
  <si>
    <t>1.Open the application
 2.Click on the QR code scanner
 3.Scan the verifier QR code to connect with the verifier application</t>
  </si>
  <si>
    <t>The first credential should be auto selected</t>
  </si>
  <si>
    <t>TC_166</t>
  </si>
  <si>
    <t>highlighted in green</t>
  </si>
  <si>
    <t>The selected credential should be highlighted in green (colour may change based on theme)</t>
  </si>
  <si>
    <t>TC_167</t>
  </si>
  <si>
    <t>Remove radio button</t>
  </si>
  <si>
    <t>The radio button from the credentials should be selected</t>
  </si>
  <si>
    <t>INJI_589</t>
  </si>
  <si>
    <t>Update the labels for buttons to "Share" and "Share with Selfie" in credential share screen</t>
  </si>
  <si>
    <t>TC_168</t>
  </si>
  <si>
    <t>label changes</t>
  </si>
  <si>
    <t>Share button change</t>
  </si>
  <si>
    <t>"Accept request and choose ID" to "Share"</t>
  </si>
  <si>
    <t>TC_169</t>
  </si>
  <si>
    <t>Face auth button change</t>
  </si>
  <si>
    <t>"Accept request and verify" to "Share with Selfie"</t>
  </si>
  <si>
    <t>INJI_576</t>
  </si>
  <si>
    <t>Show Tuvali commit or tag information in Profile screen</t>
  </si>
  <si>
    <t>TC_171</t>
  </si>
  <si>
    <t>Tuvali commit</t>
  </si>
  <si>
    <t>1. Open app
 2. Go to settings page
 3. click on about inji</t>
  </si>
  <si>
    <t>Tuvali commit should be present there</t>
  </si>
  <si>
    <t>inji_555</t>
  </si>
  <si>
    <t>VID support for INJI</t>
  </si>
  <si>
    <t>TC_172</t>
  </si>
  <si>
    <t>VID support in inji</t>
  </si>
  <si>
    <t>VID should be prensent in inji</t>
  </si>
  <si>
    <t>1. Open app
 2. Donwload a VC using VID</t>
  </si>
  <si>
    <t>VID should be shown in VC.</t>
  </si>
  <si>
    <t>inji_517</t>
  </si>
  <si>
    <t>Android: Able to see binding details in receiver's phone</t>
  </si>
  <si>
    <t>TC_173</t>
  </si>
  <si>
    <t>Able to see binding details in receiver's phone</t>
  </si>
  <si>
    <t>1.unlock the app
 2.download VC
 3.Activate VC for online login
 4.Share the activated VC</t>
  </si>
  <si>
    <t>Receiver should not know VC binding details.</t>
  </si>
  <si>
    <t>inji_512</t>
  </si>
  <si>
    <t>Android - We are able to activate received VCs</t>
  </si>
  <si>
    <t>TC_174</t>
  </si>
  <si>
    <t>We are able to activate received VC</t>
  </si>
  <si>
    <t>1.Authenticate the app and enter it
 2.Go to received id section, click on the received IDs
 3.select the received VC and bind it
 4.click on the scan page, and scan the idp portal
 5.manually verify the site and click on continue</t>
  </si>
  <si>
    <t>We should not able to bind received VCs and should not able to login with it</t>
  </si>
  <si>
    <t>injji_491</t>
  </si>
  <si>
    <t>Android - INJI app is not suportted multi tasking</t>
  </si>
  <si>
    <t>TC_175</t>
  </si>
  <si>
    <t>INJI app is not suportted multi tasking</t>
  </si>
  <si>
    <t>1.Authenticate app and enter it
 2.Now close the inji app and go work on other app
 3.Now close the other app and reopen INJI app</t>
  </si>
  <si>
    <t>The inji app should be capable for multi tasking</t>
  </si>
  <si>
    <t>inji_656</t>
  </si>
  <si>
    <t>Resident demographic data are not rendered in requested language</t>
  </si>
  <si>
    <t>TC_176</t>
  </si>
  <si>
    <t>Multi language</t>
  </si>
  <si>
    <t>Switch language to one of the inji supported language</t>
  </si>
  <si>
    <t>Prerequisite: Get UIN from Regclient (data entry should be done in all the environment supported language)
 1. Download the VC with VID in english login
 2. Navigate to settings page switch to arabic language
 3. Navigate back to HOME page and view VC</t>
  </si>
  <si>
    <t>Resident demographic detials are be rendered in arabic</t>
  </si>
  <si>
    <t>inji_607</t>
  </si>
  <si>
    <t>Changing profile section to settings</t>
  </si>
  <si>
    <t>TC_177</t>
  </si>
  <si>
    <t>Settings page</t>
  </si>
  <si>
    <t>Verify the settings option in inji app</t>
  </si>
  <si>
    <t>1. unlock the app
 2. click on settings option</t>
  </si>
  <si>
    <t>Profile should be renamed as settings,
 1.VC label should be changed to Card and option should be hidden
 2. Revoke VID option should be hidden
 3. unlock auth factor option should be hidden
 4. unlock biometrics option should be renamed as "unlock with biometrics"
 5. Credits and legal notice option should be removed</t>
  </si>
  <si>
    <t>inji_590</t>
  </si>
  <si>
    <t>TC_178</t>
  </si>
  <si>
    <t>Credential selection</t>
  </si>
  <si>
    <t>Verify the credential selection in sharing Card screen</t>
  </si>
  <si>
    <t>1. open scanner in wallet
 2. open qr code in verifier
 3. scan the qr code from the wallet</t>
  </si>
  <si>
    <t>1. The first credential should be auto selected
 2. The selected credential should be highlighted as per the theme.
 3. The radio button from the credentials should be removed</t>
  </si>
  <si>
    <t>inji_599</t>
  </si>
  <si>
    <t>Back button implementation on the consent screen</t>
  </si>
  <si>
    <t>TC_180</t>
  </si>
  <si>
    <t>Back button on consent page</t>
  </si>
  <si>
    <t>Verify back button in consent screen</t>
  </si>
  <si>
    <t>1. Back button should be removed from the app
 2. phone's back button should be disabled for navigations</t>
  </si>
  <si>
    <t>inji_ 660</t>
  </si>
  <si>
    <t>Back button Implementation on View VC screen of Verifier</t>
  </si>
  <si>
    <t>TC_181</t>
  </si>
  <si>
    <t>Back button on incoming VC screen</t>
  </si>
  <si>
    <t>Verify back button on incoming VC screen</t>
  </si>
  <si>
    <t>1. open scanner in wallet
 2. open qr code in verifier
 3. scan the qr code from the wallet
 4. select VC and share
 5. Check verifier device</t>
  </si>
  <si>
    <t>1. Click on request ID should open the qrcode
 2. when app back button is clicked qr code should be open
 3. when phone's back button is clicked qr code should be open</t>
  </si>
  <si>
    <t>inji_103</t>
  </si>
  <si>
    <t>inji app bundle is very large</t>
  </si>
  <si>
    <t>TC_184</t>
  </si>
  <si>
    <t>Verifying the size of the app while downloading VC and using inji app.</t>
  </si>
  <si>
    <t>1. Install INJI in the mobile
 2.Perform required action in inji
 3. go to inji app storage in mobile settings</t>
  </si>
  <si>
    <t>The app bundle size should be smaller than 100 MB so that it would be usable by a lot more people</t>
  </si>
  <si>
    <t>inji_92</t>
  </si>
  <si>
    <t>error label for downloading VC from deactivated VC is not proper</t>
  </si>
  <si>
    <t>TC_185</t>
  </si>
  <si>
    <t>Error labels for download VC</t>
  </si>
  <si>
    <t>1.unlock the app.
 2.Click on Add ID
 3.Enter a deactivated VID
 4.Click on "generate my card"</t>
  </si>
  <si>
    <t>the app should recognize that the VID is deactivated and should portray the proper message regarding</t>
  </si>
  <si>
    <t>inji_91</t>
  </si>
  <si>
    <t>we are not able to login through E-signet in specific device</t>
  </si>
  <si>
    <t>TC_186</t>
  </si>
  <si>
    <t>Login to e signet through various devices.</t>
  </si>
  <si>
    <t>1.Authenticate the app and get into it
 2.Go to the scanner page
 3.Scan the IDP portal</t>
  </si>
  <si>
    <t>We should be able login into and IDP portal on all devices successfully</t>
  </si>
  <si>
    <t>inji_68</t>
  </si>
  <si>
    <t>Pixel 6(Android 13) is not able to receive VCs from iOS devices</t>
  </si>
  <si>
    <t>TC_187</t>
  </si>
  <si>
    <t>Pixel 6- specific device issue for receiving VCs</t>
  </si>
  <si>
    <t>Steps to reproduce the behavior:
 1.Use an Android 13 phone acting as a Verifier
 2.Use any iPhone as a Wallet
 3.Initiate a VC transfer
 The Transfer Error message is shown</t>
  </si>
  <si>
    <t>VC Transfer should happen as expected</t>
  </si>
  <si>
    <t>inji_46</t>
  </si>
  <si>
    <t>App is getting crashed when we try to go back from the OTP screen while generating VID from AID</t>
  </si>
  <si>
    <t>TC_188</t>
  </si>
  <si>
    <t>Navigation from OTP screen using AID as the input.</t>
  </si>
  <si>
    <t>1.Unlock the app
 2.click on Plus button on the home page.
 3.Select "Download via UIN,VID,AID" option on "Add new card" screen.
 4.click on "Don't have your UIN/VID? Get it here " link.
 5.Enter AID
 6.click on Get UIN/VID button
 7.While entering OTP, click on back</t>
  </si>
  <si>
    <t>We should able to go back from the OTP screen</t>
  </si>
  <si>
    <t>inji_44</t>
  </si>
  <si>
    <t>TC_189</t>
  </si>
  <si>
    <t>Rendering resident data in requested language.</t>
  </si>
  <si>
    <t>1.Unlock the app
 2.Navigate to settings page
 3.change the Language to arabic
 4.click on Plus button on the home page.
 5.Select "Download via UIN,VID,AID" option on "Add new card" screen.
 6.Enter VID
 7.Download VC and view</t>
  </si>
  <si>
    <t>Download credential API in mimoto is returning back the response in two language, likewise app when VC download is requested in arabic language screen data of VC should also be in arabic.</t>
  </si>
  <si>
    <t>inji_38</t>
  </si>
  <si>
    <t>we cant download more than 29 VCs in the INJI app</t>
  </si>
  <si>
    <t>TC_190</t>
  </si>
  <si>
    <t>Downloading maximum number of VCs</t>
  </si>
  <si>
    <t>prerequisite : dowload 29 VCs in the app
 1.Authenticate and enter the app
 2.click on ADD ID and download a 30th VC</t>
  </si>
  <si>
    <t>Should able to download suucessfully or proper limit message should be said</t>
  </si>
  <si>
    <t>[Both IOS &amp; Android] Pass error codes on Error</t>
  </si>
  <si>
    <t>TC_191</t>
  </si>
  <si>
    <t>Pass error codes on Error</t>
  </si>
  <si>
    <t>Prerequiste: VC is downloaded and stored in sharing device
 Device A - verifier device
 Device B - wallet device
 steps:
 1.open qr code in Device A
 2.open scanner in Device B
 3.Fail the share</t>
  </si>
  <si>
    <t>Once the failed pop-up came it should come-up with</t>
  </si>
  <si>
    <t>https://mosip.atlassian.net/browse/INJI-71</t>
  </si>
  <si>
    <t>TC_192</t>
  </si>
  <si>
    <t>error codes alignement</t>
  </si>
  <si>
    <t>The error code should be at the bottom of the pop-up and font should be transpernt</t>
  </si>
  <si>
    <t>TC_193</t>
  </si>
  <si>
    <t>error codes documentation</t>
  </si>
  <si>
    <t>1. go to https://github.com/mosip/tuvali/blob/master/docs/error-handling.md#known-stage-error-codes</t>
  </si>
  <si>
    <t>All the error codes will be documented here with their reason for failing</t>
  </si>
  <si>
    <t>TC_194</t>
  </si>
  <si>
    <t>specific error codes for respective failure</t>
  </si>
  <si>
    <t>Prerequiste: VC is downloaded and stored in sharing device
 Device A - verifier device
 Device B - wallet device
 steps:
 1.open qr code in Device A
 2.open scanner in Device B
 3.Fail the share for specific senario
 4.Get the code
 5.go to error codes documentation and compare the reason</t>
  </si>
  <si>
    <t>The error code should be refer to the specific senario where it failed</t>
  </si>
  <si>
    <t>TC_195</t>
  </si>
  <si>
    <t>all error codes should be documented</t>
  </si>
  <si>
    <t>All the error codes should be documented fully in the documentation</t>
  </si>
  <si>
    <t>TC_196</t>
  </si>
  <si>
    <t>error codes should not be translated</t>
  </si>
  <si>
    <t>Prerequiste: VC is downloaded and stored in sharing device,
 translate the a pp into diffrent language
 Device A - verifier device
 Device B - wallet device
 steps:
 1.open qr code in Device A
 2.open scanner in Device B
 3.Fail the share for specific senario
 4.Get the code
 5.go to error codes documentation and compare the reason</t>
  </si>
  <si>
    <t>The error code shouldn’t be translated</t>
  </si>
  <si>
    <t>TC_197</t>
  </si>
  <si>
    <t>error code for crash</t>
  </si>
  <si>
    <t>Prerequiste: VC is downloaded and stored in sharing device
 Device A - verifier device
 Device B - wallet device
 steps:
 1.open qr code in Device A
 2.open scanner in Device B
 3.Fail the share for specific senario where app crashes
 4.open the app again</t>
  </si>
  <si>
    <t>Once the app opens it should project the error code for failing and crashing</t>
  </si>
  <si>
    <t>TC_198</t>
  </si>
  <si>
    <t>error code should not be present in success pop-up</t>
  </si>
  <si>
    <t>Prerequiste: VC is downloaded and stored in sharing device
 Device A - verifier device
 Device B - wallet device
 steps:
 1.open qr code in Device A
 2.open scanner in Device B
 3.select a VC and share</t>
  </si>
  <si>
    <t>The error code should not be present in the success message pop up</t>
  </si>
  <si>
    <t>INJI-133</t>
  </si>
  <si>
    <t>two wallets connecting to one verifier</t>
  </si>
  <si>
    <t>TC_199</t>
  </si>
  <si>
    <t>wo wallets connecting to one verifier</t>
  </si>
  <si>
    <t>Prerequisite:
 have VC downloaded in two different wallet devices
 1.open scanner on both wallet devices
 2.open the QR code in the verifier device
 3.scan the verifier at the same from the wallet device</t>
  </si>
  <si>
    <t>Only one device should be connected to the verifier at a timer, after that the QR code should be expired</t>
  </si>
  <si>
    <t>https://mosip.atlassian.net/browse/INJI-133</t>
  </si>
  <si>
    <t>inji-134</t>
  </si>
  <si>
    <t>New mosip logo is not updated in the inji app</t>
  </si>
  <si>
    <t>TC_200</t>
  </si>
  <si>
    <t>To reproduce :
 1.install the app
 2.observe the app completely</t>
  </si>
  <si>
    <t>All the pages in the Inji app have to be updated with the new logo</t>
  </si>
  <si>
    <t>INJI-148</t>
  </si>
  <si>
    <t>TC_201</t>
  </si>
  <si>
    <t>Prerequisite: have VCs downloaded in the wallet, and have the verifier connected to other Bluetooth devices like headphones
 Device A - verifier device
 Device B - wallet device
 steps:
 1.open qr code in Device A
 2.open scanner in Device B
 3.scan the QR code from Device B
 4.select the VC want to share
 6.and click on share</t>
  </si>
  <si>
    <t>Without any errors, we should be able to share VC</t>
  </si>
  <si>
    <t>https://mosip.atlassian.net/browse/INJI-148</t>
  </si>
  <si>
    <t>inji-156</t>
  </si>
  <si>
    <t>App couldn't recognise if the bluetooth is turned off while in connection state</t>
  </si>
  <si>
    <t>TC_202</t>
  </si>
  <si>
    <t>Prerequisite:
 device A - Android or IOS (wallet) --&gt; VC is downloaded and stored
 device B - Pixel 6 (verifier)
 Steps:
 1.open the QR code in the verifier
 2.open the scanner on the wallet and scan the verifier
 3.Once the phone is connected, turn off bluetooth in any one of the wallet</t>
  </si>
  <si>
    <t>The device is not recognizing the bluetooth turned off, and stuck in connected state, but the other device disconnects</t>
  </si>
  <si>
    <t>INJI-136</t>
  </si>
  <si>
    <t>Rename 'Mosip Resident' app to 'Inji'</t>
  </si>
  <si>
    <t>TC_203</t>
  </si>
  <si>
    <t>new app name</t>
  </si>
  <si>
    <t>1.Install the new apk
 2.Go the app section</t>
  </si>
  <si>
    <t>Should observe our renamed from mosip resident app to inji</t>
  </si>
  <si>
    <t>INJI-5</t>
  </si>
  <si>
    <t>Feature: As a resident, I should be able to remove an already existing card from my Inji- Resident App</t>
  </si>
  <si>
    <t>TC_206</t>
  </si>
  <si>
    <t>deleting downloaded VC</t>
  </si>
  <si>
    <t>Navigating to this feature</t>
  </si>
  <si>
    <t>1. Install the app and enter it
 2. Download a VC
 3. Click on the three button ellipses on the bottom corner of the VC card</t>
  </si>
  <si>
    <t>You should be navigated to the "remove from wallet" button</t>
  </si>
  <si>
    <t>TC_207</t>
  </si>
  <si>
    <t>Clickable button for "Remove from wallet"</t>
  </si>
  <si>
    <t>1. Install the app and enter it
 2. download a VC
 3. click on the three button ellipses on the bottom corner of the VC card
 4. click on "remove from wallet"</t>
  </si>
  <si>
    <t>The button should be clickable</t>
  </si>
  <si>
    <t>TC_208</t>
  </si>
  <si>
    <t>Deleting VC successfully</t>
  </si>
  <si>
    <t>1. Install the app and enter it
 2. download a VC
 3. click on the three button ellipses on the bottom corner of the VC card
 4. click on remove from wallet
 5. in the pop, click on "yes, I confirm" button</t>
  </si>
  <si>
    <t>The VC should be deleted from the wallet successfully</t>
  </si>
  <si>
    <t>TC_209</t>
  </si>
  <si>
    <t>cancelling the deletion</t>
  </si>
  <si>
    <t>1. Install the app and enter it
 2. download a VC
 3. click on the three button ellipses on the bottom corner of the VC card
 4. click on remove from wallet
 5. in the pop, click on "NO" button</t>
  </si>
  <si>
    <t>The deleting process should be stopped, the VC shouldn’t be deleted</t>
  </si>
  <si>
    <t>TC_210</t>
  </si>
  <si>
    <t>Deleting all the VC and observing the camera button</t>
  </si>
  <si>
    <t>1. Authenticate and login into the app
 2. Delete all the downloaded VC, using "remove from wallet" feature
 3. Go to scan screen</t>
  </si>
  <si>
    <t>The camera shouldn’t pop-up, "no VC should share" message should shown</t>
  </si>
  <si>
    <t>TC_211</t>
  </si>
  <si>
    <t>deleted VC audit</t>
  </si>
  <si>
    <t>1. Install the app and enter it
 2. download a VC
 3. click on the three button ellipses on the bottom corner of the VC card
 4. click on remove from wallet
 5. in the pop, click on "yes, I confirm" button
 6. navigating to history</t>
  </si>
  <si>
    <t>the deleting the VC process should be logged in the history</t>
  </si>
  <si>
    <t>TC_212</t>
  </si>
  <si>
    <t>going back from the ellipsis</t>
  </si>
  <si>
    <t>1. Install the app and enter it
 2. download a VC
 3. click on the three button ellipses on the bottom corner of the VC card
 4. click anywhere out of the pop-up</t>
  </si>
  <si>
    <t>the ellipsis should be closed</t>
  </si>
  <si>
    <t>TC_213</t>
  </si>
  <si>
    <t>Closing the 3 dots menu clicking on the close icon</t>
  </si>
  <si>
    <t>1. Install the app and enter it
 2. download a VC
 3. click on the three button ellipses on the bottom corner of the VC card
 4. click on the "X" on the top of the ellipsis</t>
  </si>
  <si>
    <t>TC_214</t>
  </si>
  <si>
    <t>Deleting in offline mode.</t>
  </si>
  <si>
    <t>1. Install the app and enter it
 2. download a VC
 3. Turn off the internet of the device
 4.click on the three button ellipses on the bottom corner of the VC card
 5. click on remove from wallet
 6. in the pop, click on "yes, I confirm" button</t>
  </si>
  <si>
    <t>The VC should be deleted without a internet connection</t>
  </si>
  <si>
    <t>TC_215</t>
  </si>
  <si>
    <t>Deleting in offline mode and checking the deleted VC in online mode.</t>
  </si>
  <si>
    <t>1. Install the app and enter it
 2. download a VC
 3. Turn off the internet of the device
 4.click on the three button ellipses on the bottom corner of the VC card
 5. click on remove from wallet
 6. in the pop, click on "yes, I confirm" button
 7. turn on the internet in the device
 8. verify the home page</t>
  </si>
  <si>
    <t>The VC which is deleted in the offline shouldn’t reappear back on online</t>
  </si>
  <si>
    <t>TC_216</t>
  </si>
  <si>
    <t>downloading the deleted VC</t>
  </si>
  <si>
    <t>1. Install the app and enter it
 2. download a VC
 3. click on the three button ellipses on the bottom corner of the VC card
 4. click on remove from wallet
 5. in the pop, click on "yes, I confirm" button
 6. again download the same deleted VC</t>
  </si>
  <si>
    <t>we should be able to download the deleted VC</t>
  </si>
  <si>
    <t>TC_217</t>
  </si>
  <si>
    <t>downloading 2 VC from same VID and deleting one</t>
  </si>
  <si>
    <t>1. Download 2 different VC from same VID
 2. select one VC and delete it
 3. the verify the other VC</t>
  </si>
  <si>
    <t>The other VC should be still exist</t>
  </si>
  <si>
    <t>INJI-21</t>
  </si>
  <si>
    <t>As a resident, I should be able to choose the language preference for the App at the time of first launch</t>
  </si>
  <si>
    <t>TC_218</t>
  </si>
  <si>
    <t>language selection</t>
  </si>
  <si>
    <t>navigating to language selection page</t>
  </si>
  <si>
    <t>1. install the inji app freshly
 2. open the app
 3. after the mosip logo is loading, the app should asked for language selection page</t>
  </si>
  <si>
    <t>language selection page should showed</t>
  </si>
  <si>
    <t>TC_219</t>
  </si>
  <si>
    <t>selecting the required language</t>
  </si>
  <si>
    <t>1. install the inji app freshly
 2. open the app
 3. after the mosip logo is loading, the app will asked for language selection page
 4. select the required language</t>
  </si>
  <si>
    <t>the selected language should be reflected in all over page</t>
  </si>
  <si>
    <t>TC_220</t>
  </si>
  <si>
    <t>language selection shouldn’t asked for second attempt of opening</t>
  </si>
  <si>
    <t>1. install the inji app freshly
 2. open the app
 3. after the mosip logo is loading, the app will asked for language selection page
 4. select the required language
 5. close the app and reopen it</t>
  </si>
  <si>
    <t>should be taken to the authentication page straight, app shouldn’t ask for this language selection feature, again after the first start</t>
  </si>
  <si>
    <t>TC_221</t>
  </si>
  <si>
    <t>Logging out</t>
  </si>
  <si>
    <t>1. install the inji app freshly
 2. open the app
 3. after the mosip logo is loading, the app will asked for language selection page
 4. select the required language
 5. go to settings and click on "log out"</t>
  </si>
  <si>
    <t>should took to the authentication page straight, app shouldn’t asked for this language selection feature, again after the first start</t>
  </si>
  <si>
    <t>TC_222</t>
  </si>
  <si>
    <t>Choosing preferred language should be a radio button</t>
  </si>
  <si>
    <t>The language selection should have radio button, only one button should be selectable</t>
  </si>
  <si>
    <t>TC_223</t>
  </si>
  <si>
    <t>default in app language on mobile</t>
  </si>
  <si>
    <t>1. set the mobile's language as any one of the 6 languages in the app
 2. install the inji app freshly
 3. open the app
 4. after the mosip logo is loading, the app will asked for language selection page</t>
  </si>
  <si>
    <t>the app should recoginse the mobile's language, and should keep that exact file as the default one</t>
  </si>
  <si>
    <t>TC_224</t>
  </si>
  <si>
    <t>default different language in mobile from inji's language</t>
  </si>
  <si>
    <t>1. set the mobile's language something else than the 6 languages in the app
 2. install the inji app freshly
 3. open the app
 4. after the mosip logo is loading, the app will asked for language selection page</t>
  </si>
  <si>
    <t>the app should recoginse the mobile's language, if the language is not exisiting in the inji, it should keep english as default</t>
  </si>
  <si>
    <t>TC_225</t>
  </si>
  <si>
    <t>updating the existing app</t>
  </si>
  <si>
    <t>1. install the inji app freshly
 2. open the app
 3. after the mosip logo is loading, the app will asked for language selection page
 4. select the required language and close the app
 5. update the app with a newer version</t>
  </si>
  <si>
    <t>The app not asked for new language selection again, should run with the same existing settings</t>
  </si>
  <si>
    <t>INJI-8</t>
  </si>
  <si>
    <t>Feature: As a resident, I should be able to expand a QR code of any of the existing cards in my wallet</t>
  </si>
  <si>
    <t>TC_226</t>
  </si>
  <si>
    <t>Virtual card qr code</t>
  </si>
  <si>
    <t>navigation to VC QR</t>
  </si>
  <si>
    <t>1. open the app
 2. download a VC
 3. open the downloaded VC in the detailed view</t>
  </si>
  <si>
    <t>we would able to see the QR code in the detailed view of the VC, under the VC holder's photo</t>
  </si>
  <si>
    <t>TC_227</t>
  </si>
  <si>
    <t>Clickable button for "QR code"</t>
  </si>
  <si>
    <t>1. open the app
 2. download a VC
 3. open the downloaded VC in the detailed view
 4. Click on the QR code</t>
  </si>
  <si>
    <t>the qr code should be clickable</t>
  </si>
  <si>
    <t>TC_228</t>
  </si>
  <si>
    <t>opening the "QR code"</t>
  </si>
  <si>
    <t>the QR code should be opened to a bigger image</t>
  </si>
  <si>
    <t>TC_229</t>
  </si>
  <si>
    <t>closing the "QR code" by back on screen</t>
  </si>
  <si>
    <t>1. open the app
 2. download a VC
 3. open the downloaded VC in the detailed view
 4. Click on the QR code
 5. once the QR code is opened, click on the back button on the top of the screen</t>
  </si>
  <si>
    <t>the QR code should be closed</t>
  </si>
  <si>
    <t>TC_230</t>
  </si>
  <si>
    <t>opening the "QR code" in offline</t>
  </si>
  <si>
    <t>1. open the app
 2. download a VC
 3. turn off the internet in the device
 4. open the downloaded VC in the detailed view
 5. Click on the QR code</t>
  </si>
  <si>
    <t>the QR code should be opened to a bigger image, in offline too</t>
  </si>
  <si>
    <t>TC_231</t>
  </si>
  <si>
    <t>closing the "QR code" by back button on the phone</t>
  </si>
  <si>
    <t>1. open the app
 2. download a VC
 3. open the downloaded VC in the detailed view
 4. Click on the QR code
 5. once the QR code is opened, click on the back button of the phone</t>
  </si>
  <si>
    <t>INJI-23</t>
  </si>
  <si>
    <t>As a resident, I should be able to go to a dedicated page for static content of "?" icon</t>
  </si>
  <si>
    <t>TC_232</t>
  </si>
  <si>
    <t>Help section</t>
  </si>
  <si>
    <t>navigating to help section</t>
  </si>
  <si>
    <t>1. authenticate the app and enter it
 2. head to home screen</t>
  </si>
  <si>
    <t>The help section should present in the top of the screen, with the "?" icon</t>
  </si>
  <si>
    <t>TC_233</t>
  </si>
  <si>
    <t>help button clickable</t>
  </si>
  <si>
    <t>1. authenticate the app and enter it
 2. head to home screen
 3. click on the "?" button</t>
  </si>
  <si>
    <t>The button should be clickable and should take to the help screen page</t>
  </si>
  <si>
    <t>TC_234</t>
  </si>
  <si>
    <t>valid context in the help page</t>
  </si>
  <si>
    <t>1. authenticate the app and enter it
 2. head to home screen
 3. click on the "?" button
 4. verify all the context on the screen</t>
  </si>
  <si>
    <t>The page should contain the all correct context</t>
  </si>
  <si>
    <t>TC_235</t>
  </si>
  <si>
    <t>accessing help page in offline</t>
  </si>
  <si>
    <t>We should be able to access help page during offline mode too</t>
  </si>
  <si>
    <t>TC_236</t>
  </si>
  <si>
    <t>scrolling the help page</t>
  </si>
  <si>
    <t>1. authenticate the app and enter it
 2. head to home screen
 3. click on the "?" button
 4. scroll through the page</t>
  </si>
  <si>
    <t>we should be able to read all the sentence, by scrolling the page, in all size of the phone display size</t>
  </si>
  <si>
    <t>TC_237</t>
  </si>
  <si>
    <t>closing with x button in the page</t>
  </si>
  <si>
    <t>1. authenticate the app and enter it
 2. head to home screen
 3. click on the "?" button
 4. click on the "X" button on the top of the screen</t>
  </si>
  <si>
    <t>we should be took out of the page, and navigated to home screen</t>
  </si>
  <si>
    <t>TC_238</t>
  </si>
  <si>
    <t>closing with mobile back button</t>
  </si>
  <si>
    <t>1. authenticate the app and enter it
 2. head to home screen
 3. click on the "?" button
 4. click on the back button of the mobile</t>
  </si>
  <si>
    <t>TC_239</t>
  </si>
  <si>
    <t>Check whether user is getting the Hyperlinks</t>
  </si>
  <si>
    <t>1. authenticate the app and enter it
 2.head to home screen
 3. click on the "?" button
 4. click on the back button of the mobile</t>
  </si>
  <si>
    <t>the Hyper linsks should be of the color as per the theme</t>
  </si>
  <si>
    <t>INJI-22</t>
  </si>
  <si>
    <t>As a resident, I should be able to access the Inji App in 6 languages</t>
  </si>
  <si>
    <t>TC_240</t>
  </si>
  <si>
    <t>language list</t>
  </si>
  <si>
    <t>list of language</t>
  </si>
  <si>
    <t>1. authenticate the app and enter it
 2. head to setting
 3. click on the language selection filter</t>
  </si>
  <si>
    <t>we should be able to see the below list of 6 language:
 1.English
 2.Filipino
 3.Arabic
 4.Hindi
 5.Kanada
 6.Tamil</t>
  </si>
  <si>
    <t>TC_241</t>
  </si>
  <si>
    <t>list of language on offline</t>
  </si>
  <si>
    <t>1. authenticate the app and enter it
 2. Turn off the internet
 2. head to setting
 3. click on the language selection filter</t>
  </si>
  <si>
    <t>The same list shown in the online, should be shown in the offline</t>
  </si>
  <si>
    <t>TC_242</t>
  </si>
  <si>
    <t>app should be compatible with all listed language</t>
  </si>
  <si>
    <t>1. authenticate the app and enter it
 2. head to setting
 3. click on the language selection filter
 4. select the required language.</t>
  </si>
  <si>
    <t>the app should be compatible with the all listed 6 language</t>
  </si>
  <si>
    <t>INJI-151</t>
  </si>
  <si>
    <t>Display disk full warning message when device space is &gt;= 5 MB</t>
  </si>
  <si>
    <t>TC_243</t>
  </si>
  <si>
    <t>minimum storage limit</t>
  </si>
  <si>
    <t>verifying key in property</t>
  </si>
  <si>
    <t>1. open https://github.com/mosip/mosip-config/blob/qatriple/inji-default.properties</t>
  </si>
  <si>
    <t>check wheatear the key "minStorageRequired" is available in "inji-default.properties"</t>
  </si>
  <si>
    <t>TC_244</t>
  </si>
  <si>
    <t>changing value of the property</t>
  </si>
  <si>
    <t>1. open https://github.com/mosip/mosip-config/blob/qatriple/inji-default.properties
 2. change the key value of "inji-default.properties" to 500 mb and restart mimoto
 3. fill the mobile storage below 500 mb
 4. install inji app newly and attempt to download VC</t>
  </si>
  <si>
    <t>we should not able to download VC, and app should prompt error saying "insufficient appdata"</t>
  </si>
  <si>
    <t>TC_245</t>
  </si>
  <si>
    <t>not filling storage and trying to download</t>
  </si>
  <si>
    <t>1. open https://github.com/mosip/mosip-config/blob/qatriple/inji-default.properties
 2. change the key value of "inji-default.properties" to 500 mb and restart mimoto
 3. don’t fill the storage, keep it more than 500 mb
 4. install inji app newly and attempt to download VC</t>
  </si>
  <si>
    <t>we should be able to download VC, with out any issues</t>
  </si>
  <si>
    <t>TC_246</t>
  </si>
  <si>
    <t>changing new value of the property with existing storage limit</t>
  </si>
  <si>
    <t>1. open https://github.com/mosip/mosip-config/blob/qatriple/inji-default.properties
 2. change the key value of "inji-default.properties" to 500 mb and restart mimoto
 3. fill the mobile storage below 500 mb
 4. install inji app newly and attempt to download VC
 5. change the key value of "inji-default.properties" to 400 mb and restart mimoto
 6. uninstall and reinstall inji
 7. and attempt to download VC</t>
  </si>
  <si>
    <t>TC_247</t>
  </si>
  <si>
    <t>changing new value of the property with previous storage limit.</t>
  </si>
  <si>
    <t>1. open https://github.com/mosip/mosip-config/blob/qatriple/inji-default.properties
 2. change the key value of "inji-default.properties" to 500 mb and restart mimoto
 3. install inji app newly and attempt to download VC
 4. change the key value of "inji-default.properties" to 400 mb and restart mimoto
 5. fill the mobile storage below 400 mb
 6. uninstall and reinstall inji
 7. and attempt to download VC</t>
  </si>
  <si>
    <t>INJI-171</t>
  </si>
  <si>
    <t>App crashes when clicked on profile Icon</t>
  </si>
  <si>
    <t>TC_248</t>
  </si>
  <si>
    <t>minimum storage space required for audit</t>
  </si>
  <si>
    <t>check wheatear the key "minStorageRequired" is available in "minStorageRequiredForAuditEntry"</t>
  </si>
  <si>
    <t>INJI-172</t>
  </si>
  <si>
    <t>Prevent VC sharing if audit logs are full</t>
  </si>
  <si>
    <t>TC_249</t>
  </si>
  <si>
    <t>1. open https://github.com/mosip/mosip-config/blob/qatriple/inji-default.properties
 2. change the key value of "minStorageRequiredForAuditEntry" to 500 mb
 3. fill the mobile storage below 500 mb
 4. and attempt receive or share VC</t>
  </si>
  <si>
    <t>sharing should be stopped
 should project a error saying "you cannot share cards since the appdata is full, clear appdata to proceed"</t>
  </si>
  <si>
    <t>TC_250</t>
  </si>
  <si>
    <t>1. open https://github.com/mosip/mosip-config/blob/qatriple/inji-default.properties
 2. change the key value of "minStorageRequiredForAuditEntry" to 500 mb
 3. don’t fill the storage, keep it more than 500 mb
 4. and attempt to share or receive VC</t>
  </si>
  <si>
    <t>the sharing should be successful, without any issues</t>
  </si>
  <si>
    <t>TC_251</t>
  </si>
  <si>
    <t>1. open https://github.com/mosip/mosip-config/blob/qatriple/inji-default.properties
 2. change the key value of "minStorageRequiredForAuditEntry" to 500 mb
 3. fill the mobile storage below 500 mb
 4. and attempt to receive or share VC
 5. change the key value of "minStorageRequiredForAuditEntry" to 400 mb again
 6. and attempt to receive or share VC</t>
  </si>
  <si>
    <t>TC_252</t>
  </si>
  <si>
    <t>changing new value of the property with new</t>
  </si>
  <si>
    <t>1. open https://github.com/mosip/mosip-config/blob/qatriple/inji-default.properties
 2.change the key value of "minStorageRequiredForAuditEntry" to 500 mb
 3. and attempt to receive or share VC
 4. change the key value of "minStorageRequiredForAuditEntry" to 400 mb again
 6. fill the mobile storage below 400 mb
 7. and attempt to download VC</t>
  </si>
  <si>
    <t>•Sharing should be stopped
 •Should project an error saying "you cannot share cards since the appdata is full, clear appdata to proceed".</t>
  </si>
  <si>
    <t>INJI-162</t>
  </si>
  <si>
    <t>Generate &amp; display App ID in INJI</t>
  </si>
  <si>
    <t>TC_253</t>
  </si>
  <si>
    <t>Generate &amp; display App ID</t>
  </si>
  <si>
    <t>navigating to app id</t>
  </si>
  <si>
    <t>1. authenticate the app and enter the app
 2. go to settings
 3. click on "about inji"</t>
  </si>
  <si>
    <t>we should able to see the unique appid in the top of the screen</t>
  </si>
  <si>
    <t>TC_254</t>
  </si>
  <si>
    <t>generating appID</t>
  </si>
  <si>
    <t>1.Install the apk
 2.authenticate the app and enter the app
 3. go to settings
 4. click on "about inji"</t>
  </si>
  <si>
    <t>For the every fresh install the app should generate new app id</t>
  </si>
  <si>
    <t>TC_255</t>
  </si>
  <si>
    <t>appID in second install</t>
  </si>
  <si>
    <t>1.Install the apk
 2.authenticate the app and enter the app
 3. go to settings
 4. click on "about inji"
 5. verify the appID
 6. close the app and reopen it
 7. verify the appID again</t>
  </si>
  <si>
    <t>The appID shouldn’t change after the first install of the app</t>
  </si>
  <si>
    <t>TC_256</t>
  </si>
  <si>
    <t>copying appID</t>
  </si>
  <si>
    <t>1. authenticate the app and enter the app
 2. go to settings
 3. click on "about inji"
 4. click on the "copy" button, on the top right</t>
  </si>
  <si>
    <t>The appID should be copied to the clipboard of the device,</t>
  </si>
  <si>
    <t>TC_257</t>
  </si>
  <si>
    <t>copy button changing to copied</t>
  </si>
  <si>
    <t>The content of "copy" button should change from "copy" to "copied"</t>
  </si>
  <si>
    <t>TC_258</t>
  </si>
  <si>
    <t>copy button changing to copy from copied</t>
  </si>
  <si>
    <t>1. authenticate the app and enter the app
 2. go to settings
 3. click on "about inji"
 4. click on the "copy" button, on the top right
 5. Go back to settings and and enter the "about Inji" page again</t>
  </si>
  <si>
    <t>The content of "copy" button should change from "copied" to "copy"</t>
  </si>
  <si>
    <t>TC_259</t>
  </si>
  <si>
    <t>updating the app</t>
  </si>
  <si>
    <t>1.Install the apk
 2.authenticate the app and enter the app
 3. go to settings
 4. click on "about inji"
 5. verify the appID
 6. Update the app with the new apk
 7. verify the appID again</t>
  </si>
  <si>
    <t>updating app shouldn’t affect the appid, it shouldn’t change</t>
  </si>
  <si>
    <t>INJI-161</t>
  </si>
  <si>
    <t>Read AppID from MIMOTO API calls and log it</t>
  </si>
  <si>
    <t>TC_260</t>
  </si>
  <si>
    <t>AppID logs MIMOTO API calls</t>
  </si>
  <si>
    <t>all properties api call</t>
  </si>
  <si>
    <t>1. Install the inji app freshly
 2. open the app with internet
 3. check the mimoto logs</t>
  </si>
  <si>
    <t>We should be able to see appID in the logs, when the app triggered "all_properties" api</t>
  </si>
  <si>
    <t>TC_261</t>
  </si>
  <si>
    <t>OTP Download VC api call</t>
  </si>
  <si>
    <t>1. open the app head to home page
 2. click on download button
 3. enter a VID and click on generate ID</t>
  </si>
  <si>
    <t>We should be able to see appID in the logs, when the app triggered OTP to Download VC api</t>
  </si>
  <si>
    <t>TC_262</t>
  </si>
  <si>
    <t>VC request status call</t>
  </si>
  <si>
    <t>1. open the app head to home page
 2. click on download button
 3. enter a VID and click on generate ID
 4. and enter the received OTP</t>
  </si>
  <si>
    <t>We should be able to see appID in the logs, when the app triggered VC request status api</t>
  </si>
  <si>
    <t>TC_263</t>
  </si>
  <si>
    <t>download VC api call</t>
  </si>
  <si>
    <t>TC_264</t>
  </si>
  <si>
    <t>binding VC OTP api call</t>
  </si>
  <si>
    <t>1. open the app head to home page
 2. download new VC
 3. open the VC in detailed view and click on activate VC</t>
  </si>
  <si>
    <t>We should be able to see appID in the logs, when the app triggered binding VC OTP api</t>
  </si>
  <si>
    <t>TC_265</t>
  </si>
  <si>
    <t>wallet binding VC api call</t>
  </si>
  <si>
    <t>1. open the app head to home page
 2. download new VC
 3. open the VC in detailed view and click on activate VC
 4. enter the received OTP</t>
  </si>
  <si>
    <t>TC_266</t>
  </si>
  <si>
    <t>get UIN/VID otp api call</t>
  </si>
  <si>
    <t>1. open the app head to home page
 2. click on download button
 3. Click on "don’t have UIN/VID? Get it now"
 4. enter the AID and click on "get UIN/VID"</t>
  </si>
  <si>
    <t>We should be able to see appID in the logs, when the app triggered aid otp api</t>
  </si>
  <si>
    <t>TC_267</t>
  </si>
  <si>
    <t>aid to get uin/vid api call</t>
  </si>
  <si>
    <t>1. open the app head to home page
 2. click on download button
 3. Click on "don’t have UIN/VID? Get it now"
 4. enter the AID and click on "get UIN/VID"
 5. enter the received OTP</t>
  </si>
  <si>
    <t>We should be able to see appID in the logs, when the app triggered aid to get uin/vid ap</t>
  </si>
  <si>
    <t>TC_268</t>
  </si>
  <si>
    <t>verifying the appID in the logs</t>
  </si>
  <si>
    <t>1. trigger any api's from inji app
 2. go to settings and verify the appID
 3. cross verify the appID in the logs</t>
  </si>
  <si>
    <t>the appID in the mobile and in the logs should match</t>
  </si>
  <si>
    <t>TC_269</t>
  </si>
  <si>
    <t>Triggering api manually</t>
  </si>
  <si>
    <t>1. trigger any mimoto api manually from postman
 2. verify the mimoto logs</t>
  </si>
  <si>
    <t>triggering the api manually from postman shouldn’t generate appID in logs, the value should be empty</t>
  </si>
  <si>
    <t>TC_270</t>
  </si>
  <si>
    <t>header for manual api</t>
  </si>
  <si>
    <t>1. go to api header
 2. set the key name as "X-Appid"
 3. set the value as required
 4. trigger VC API</t>
  </si>
  <si>
    <t>Check the logs in the mimoto, in the appid's value, the key value should reflect there</t>
  </si>
  <si>
    <t>INJI-139</t>
  </si>
  <si>
    <t>As a developer/ tester, I should be able to switch between the environments from Inji App itself</t>
  </si>
  <si>
    <t>TC_271</t>
  </si>
  <si>
    <t>credential
 registry</t>
  </si>
  <si>
    <t>navigation to credential
 registry</t>
  </si>
  <si>
    <t>1. Authenticate the app and get into it
 2. head to setting's page</t>
  </si>
  <si>
    <t>we can see the function named credential registry in the settings page</t>
  </si>
  <si>
    <t>TC_272</t>
  </si>
  <si>
    <t>Changing env of inji using change registry</t>
  </si>
  <si>
    <t>1. Authenticate the app and get into it
 2. head to setting's page
 3. click on the credential registry function
 4. Change the ENV as required
 5. and save it</t>
  </si>
  <si>
    <t>The env should be verified first and should saved</t>
  </si>
  <si>
    <t>TC_273</t>
  </si>
  <si>
    <t>Saving changed env</t>
  </si>
  <si>
    <t>1. Authenticate the app and enter it
 2. Go to settings and change the env
 3. Close the app and reopen it
 4. again go to settings</t>
  </si>
  <si>
    <t>The env should be saved as per the user changed and shouldn’t be changed to back</t>
  </si>
  <si>
    <t>TC_274</t>
  </si>
  <si>
    <t>cancelling env changes</t>
  </si>
  <si>
    <t>1. Authenticate the app and enter it
 2. Go to settings and change the env
 3. Click on cancel</t>
  </si>
  <si>
    <t>the env changes shouldn’t saved</t>
  </si>
  <si>
    <t>TC_275</t>
  </si>
  <si>
    <t>trying with invalid ENV</t>
  </si>
  <si>
    <t>1. Authenticate the app and get into it
 2. head to setting's page
 3. click on the credential registry function
 4. enter invalid ENV
 5. and save it</t>
  </si>
  <si>
    <t>app should project a appropriate error</t>
  </si>
  <si>
    <t>TC_276</t>
  </si>
  <si>
    <t>download VC on new env</t>
  </si>
  <si>
    <t>1. Authenticate the app and get into it
 2. head to setting's page
 3. click on the credential registry function
 4. Change the ENV as required
 5. and save it
 6. Go home page
 7. download the specific env VC</t>
  </si>
  <si>
    <t>Once the new env changed, we should be able to download VC on the specific env without any error</t>
  </si>
  <si>
    <t>TC_277</t>
  </si>
  <si>
    <t>download different env VC on new env</t>
  </si>
  <si>
    <t>1. Authenticate the app and get into it
 2. head to setting's page
 3. click on the credential registry function
 4. Change the ENV as required
 5. and save it
 6. Go home page
 7. download different env VC</t>
  </si>
  <si>
    <t>We shouldn’t be able to download VC and appropriate error should be shown</t>
  </si>
  <si>
    <t>TC_278</t>
  </si>
  <si>
    <t>retrieving VID/UIN of same ENV</t>
  </si>
  <si>
    <t>1. Authenticate the app and get into it
 2. head to setting's page
 3. click on the credential registry function
 4. Change the ENV as required
 5. and save it
 6. Go home page
 7. click on don’t have UIN/VID with the specific env AID
 8. retrieve UIN/VID</t>
  </si>
  <si>
    <t>we should be able to retrieve UIN/VID</t>
  </si>
  <si>
    <t>TC_279</t>
  </si>
  <si>
    <t>retrieving VID/AID of different ENV</t>
  </si>
  <si>
    <t>1. Authenticate the app and get into it
 2. head to setting's page
 3. click on the credential registry function
 4. Change the ENV as required
 5. and save it
 6. Go home page
 7. click on don’t have UIN/VID with a different env AID
 8. retrieve UIN/VID</t>
  </si>
  <si>
    <t>We should not able to retrieve VID/UIN, and a proper error message should be shown</t>
  </si>
  <si>
    <t>TC_280</t>
  </si>
  <si>
    <t>Binding specific env VC</t>
  </si>
  <si>
    <t>1. Authenticate the app and get into it
 2. head to setting's page
 3. click on the credential registry function
 4. Change the ENV as required
 5. and save it
 6. Go home page
 7. download the specific env VC
 8. try to bind it</t>
  </si>
  <si>
    <t>We should able to bind the VC without any error</t>
  </si>
  <si>
    <t>TC_281</t>
  </si>
  <si>
    <t>binding different env VC</t>
  </si>
  <si>
    <t>1. Authenticate the app and get into it
 2. head to setting's page
 3. click on the credential registry function
 4. Change the ENV as required
 5. and save it
 6. Go home page
 7. download the specific env VC
 8. again head to setting's page
 9. click on the credential registry function
 10. Change the ENV as required
 11. try to bind the downloaded VC</t>
  </si>
  <si>
    <t>we should not able to bind the VC, we should see appropriate error</t>
  </si>
  <si>
    <t>TC_282</t>
  </si>
  <si>
    <t>Trying qr code login new envy</t>
  </si>
  <si>
    <t>1. Authenticate the app and get into it
 2. head to setting's page
 3. click on the credential registry function
 4. Change the ENV as required
 5. and save it
 6. Go home page
 7. download the specific env VC
 8. try to bind it
 9. Attempt qr code login</t>
  </si>
  <si>
    <t>with out any error we should able to login in QR code</t>
  </si>
  <si>
    <t>TC_283</t>
  </si>
  <si>
    <t>Trying QR code login in new env with different env' VC</t>
  </si>
  <si>
    <t>1. Authenticate the app and get into it
 2. head to setting's page
 3. click on the credential registry function
 4. Change the ENV as required
 5. and save it
 6. Go home page
 7. download the specific env VC
 8. try to bind it
 9. again head to setting's page
 10. click on the credential registry function
 11. Change the ENV as required
 12. Attempt qr code login</t>
  </si>
  <si>
    <t>once the QR code is scanned, we should see a proper error message and QR code login should be stopped</t>
  </si>
  <si>
    <t>TC_284</t>
  </si>
  <si>
    <t>shouldn’t affect sharing</t>
  </si>
  <si>
    <t>l</t>
  </si>
  <si>
    <t>This feature shouldn’t affect the VC share</t>
  </si>
  <si>
    <t>TC_285</t>
  </si>
  <si>
    <t>VC should have env details attribute</t>
  </si>
  <si>
    <t>The downloaded VC should have the env attribute and the specific env as value</t>
  </si>
  <si>
    <t>TC_286</t>
  </si>
  <si>
    <t>We should see other env VC and details</t>
  </si>
  <si>
    <t>1. Authenticate the app and get into it
 2. head to setting's page
 3. click on the credential registry function
 4. Change the ENV as required
 5. and save it
 6. Go home page
 7. download the specific env VC
 8. Change the env again</t>
  </si>
  <si>
    <t>Once the env is changed, the other env VC and other details should be present</t>
  </si>
  <si>
    <t>INJI-189</t>
  </si>
  <si>
    <t>Android - Downloaded VC goes to loading state</t>
  </si>
  <si>
    <t>TC_287</t>
  </si>
  <si>
    <t>VC stuck in loading state</t>
  </si>
  <si>
    <t>1.Authenticate the app and enter into the app.
 2.Go to settings and select the credential registry
 3.Change the env to QA-Triple
 4.And download the VC from the specific env
 5.Open the VC in detailed View</t>
  </si>
  <si>
    <t>When we close the app and reopen it, the VC should be present</t>
  </si>
  <si>
    <t>TC_288</t>
  </si>
  <si>
    <t>attributes missing</t>
  </si>
  <si>
    <t>1.Authenticate the app and enter it
 2.Go to settings and select the credential registry
 3.Change the env to QA-Triple
 4.And download the VC from the specific env
 5.Open the VC in detailed View</t>
  </si>
  <si>
    <t>The VC should have the attribute value of from which env it is downloaded from and even if</t>
  </si>
  <si>
    <t>INJI-210</t>
  </si>
  <si>
    <t>Sprint 5 merge | After closing the VC share success status overlay, the sharing screen is displayed</t>
  </si>
  <si>
    <t>TC_289</t>
  </si>
  <si>
    <t>After closing the VC share success status overlay, the sharing screen is displayed</t>
  </si>
  <si>
    <t>1. share a VC from one device to another</t>
  </si>
  <si>
    <t>In the wallet, we should be taken to the home screen</t>
  </si>
  <si>
    <t>INJI-92</t>
  </si>
  <si>
    <t>TC_290</t>
  </si>
  <si>
    <t>Error label for invalid VID is not proper</t>
  </si>
  <si>
    <t>1.unlock the app.
 2.Click on the "+" icon and choose download VIA UIN/VID or AID
 3.Select the VID in the drop down
 4.Enter a invalid VID
 5.Click on "generate card "button</t>
  </si>
  <si>
    <t>The OTP should not be triggered, and this error message "Please enter valid AID" should be showed "</t>
  </si>
  <si>
    <t>TC_291</t>
  </si>
  <si>
    <t>Error label for invalid AID</t>
  </si>
  <si>
    <t>1.unlock the app.
 2.Click on the "+" icon and choose download VIA UIN/VID or AID
 3.Select the "get it now using AID"
 4.Enter a invalid AID
 5.Click on "get UIN/VID "button</t>
  </si>
  <si>
    <t>The OTP should not be triggered, and this error message "Please enter valid VID" should be showed</t>
  </si>
  <si>
    <t>TC_292</t>
  </si>
  <si>
    <t>the user doesn’t enter an ID</t>
  </si>
  <si>
    <t>1.unlock the app.
 2.Click on the "+" icon and choose download VIA UIN/VID or AID
 3.without entering id, click on generate card</t>
  </si>
  <si>
    <t>an inline error message “Please enter valid ID” should be shown.</t>
  </si>
  <si>
    <t>TC_293</t>
  </si>
  <si>
    <t>Error label for invalid UIN is not proper</t>
  </si>
  <si>
    <t>The OTP should not be triggered, and this error message should be showed " the entered UIN is deactivated/blocked. Please enter a valid UIN to proceed</t>
  </si>
  <si>
    <t>INJI-212</t>
  </si>
  <si>
    <t>Sprint 5 merge | After VC sharing, app page is still stuck in 'In progress'</t>
  </si>
  <si>
    <t>TC_294</t>
  </si>
  <si>
    <t>After VC sharing, app page is still stuck in 'In progress'</t>
  </si>
  <si>
    <t>The wallet shouldn’t be stuck in the sharing state, and should take you to home screen</t>
  </si>
  <si>
    <t>INJI-106</t>
  </si>
  <si>
    <t>Add Bluetooth permission and state handling to Android Wallet and Verifier</t>
  </si>
  <si>
    <t>TC_295</t>
  </si>
  <si>
    <t>bluetooth permissions</t>
  </si>
  <si>
    <t>Bluetooth permissions for all android device</t>
  </si>
  <si>
    <t>1.Install the new apk
 2.Set authentication and go inside the app
 3.Download a VC
 4.Go to scan page or request screen</t>
  </si>
  <si>
    <t>The app will ask prompt message saying Bluetooth state should be turned on</t>
  </si>
  <si>
    <t>TC_296</t>
  </si>
  <si>
    <t>location permission</t>
  </si>
  <si>
    <t>location permissions for device under Android 11 and under</t>
  </si>
  <si>
    <t>1.Install the new apk
 2.Set authentication and go inside the app
 3.Download a VC
 4.Go to scan page or request screen
 5.App will show a button for "allow permission", click it</t>
  </si>
  <si>
    <t>The button will take you to app setting, according each phones make we have to manually go to permission screen and should give location permission manually</t>
  </si>
  <si>
    <t>TC_297</t>
  </si>
  <si>
    <t>Android 11 and under devices should receive VC even without location permission</t>
  </si>
  <si>
    <t>1.Install the new apk
 2.Set authentication and go inside the app
 3.Dont permit location permission
 4.Go to request screen
 5.receive a VC</t>
  </si>
  <si>
    <t>Location permission should not affect while receiving VC, we should able to receive VC even when the location permission is denied</t>
  </si>
  <si>
    <t>TC_298</t>
  </si>
  <si>
    <t>camera permission</t>
  </si>
  <si>
    <t>camera permissions for device under Android 11 and under</t>
  </si>
  <si>
    <t>1.Install the new apk
 2.Set authentication and go inside the app
 3.Download a VC
 4.Go to scan page screen
 5.App will show a button for "allow permission", click it</t>
  </si>
  <si>
    <t>The button will take you to app setting, according each phones make we have to manually go to permission screen and should give camera permission manually</t>
  </si>
  <si>
    <t>TC_299</t>
  </si>
  <si>
    <t>near by permission</t>
  </si>
  <si>
    <t>near by permissions will be asked for device has Android 12 and upper</t>
  </si>
  <si>
    <t>The nearby permission of the app should be promted</t>
  </si>
  <si>
    <t>TC_300</t>
  </si>
  <si>
    <t>no location permission permissions will not be asked for device has Android 12 and upper</t>
  </si>
  <si>
    <t>no location permission required for device has android 12 and above</t>
  </si>
  <si>
    <t>INJI-325</t>
  </si>
  <si>
    <t>The history page is english is not proper</t>
  </si>
  <si>
    <t>TC_301</t>
  </si>
  <si>
    <t>1. Open the INJI app
 2. trigger any event, which logs in to audit</t>
  </si>
  <si>
    <t>The history page’s content should be proper and user-friendly</t>
  </si>
  <si>
    <t>INJI-324</t>
  </si>
  <si>
    <t>The Download pop-up should stay longer</t>
  </si>
  <si>
    <t>TC_302</t>
  </si>
  <si>
    <t>1. Open the Inji application.
 2. download a VC</t>
  </si>
  <si>
    <t>The Download green pop-up is not staying longer.</t>
  </si>
  <si>
    <t>INJI-323</t>
  </si>
  <si>
    <t>E-Mail OTP channel is not mentioned on the OTP verification page.</t>
  </si>
  <si>
    <t>TC_303</t>
  </si>
  <si>
    <t>1. Open the Inji application.
 2. Trigger any of the OTP events.</t>
  </si>
  <si>
    <t>The OTP Mail channel should be mentioned along with the phone channel on the OTP verification page.</t>
  </si>
  <si>
    <t>INJI-322</t>
  </si>
  <si>
    <t>Time stamp should be removed in OTP screen once it is expired</t>
  </si>
  <si>
    <t>TC_304</t>
  </si>
  <si>
    <t>1. Open the Inji application.
 2. Trigger the OTP.
 3. Wait till the OTP gets expired</t>
  </si>
  <si>
    <t>Timestamp should be removed once OTP expires like the other modules</t>
  </si>
  <si>
    <t>INJI-321</t>
  </si>
  <si>
    <t>label for Invalid UIN/VID is not proper.</t>
  </si>
  <si>
    <t>TC_305</t>
  </si>
  <si>
    <t>1. Open the Inji application.
 2. Click on the Download card.
 3. Enter an invalid UIN/VID
 4. Click on genrate crad button</t>
  </si>
  <si>
    <t>label for Invalid UIN/VID should be in proper english.</t>
  </si>
  <si>
    <t>https://mosip.atlassian.net/browse/INJI-321</t>
  </si>
  <si>
    <t>INJI-319</t>
  </si>
  <si>
    <t>Trusted digital Wallet page in the guide page is not update with the current sprint</t>
  </si>
  <si>
    <t>TC_306</t>
  </si>
  <si>
    <t>1. Install the Inji application freshly.
 2. choose the required language.
 3. Head to the second guide page</t>
  </si>
  <si>
    <t>The data on the tutorial page should be valid with current sprint</t>
  </si>
  <si>
    <t>https://mosip.atlassian.net/browse/INJI-319</t>
  </si>
  <si>
    <t>INJI-318</t>
  </si>
  <si>
    <t>The guide page's image content is not proper and and not translating to the required language</t>
  </si>
  <si>
    <t>TC_307</t>
  </si>
  <si>
    <t>1. Install the Inji application freshly.
 2. Select a required language.
 3. check the dummy guide page’s content.</t>
  </si>
  <si>
    <t>the content on the image should be translated and should have proper content</t>
  </si>
  <si>
    <t>https://mosip.atlassian.net/browse/INJI-318</t>
  </si>
  <si>
    <t>INJI-25</t>
  </si>
  <si>
    <t>As a resident, when I go to the "Inji tour guide" section, I should be taken to the (3-4) intro pages that appear on first launch</t>
  </si>
  <si>
    <t>TC_308</t>
  </si>
  <si>
    <t>Verify whether intro page is appearing in the first launch</t>
  </si>
  <si>
    <t>1. Install the inji apk freshly.
 2. Select your perferred language.
 3. Click on the save preference button.</t>
  </si>
  <si>
    <t>the resident should get the intro page.</t>
  </si>
  <si>
    <t>TC_309</t>
  </si>
  <si>
    <t>Check whether intro page is getting scrolled or not</t>
  </si>
  <si>
    <t>1. Install the inji apk freshly.
 2. Select your perferred language.
 3. Click on the save preference button.
 4.scroll the intro pages.</t>
  </si>
  <si>
    <t>Resident should be able to scroll the intro page right to left and let to right.</t>
  </si>
  <si>
    <t>TC_310</t>
  </si>
  <si>
    <t>Check whether intro page is getting skiped or not on clicking skip button</t>
  </si>
  <si>
    <t>1. Install the inji apk freshly.
 2. Select your perferred language.
 3. Click on the save preference button.
 4.Click the Skip button.</t>
  </si>
  <si>
    <t>The introduction pages should be skipped and the resident should navigate to the select app Unlock method page.</t>
  </si>
  <si>
    <t>TC_311</t>
  </si>
  <si>
    <t>Check wherther user is getting on next page on clicking next button.</t>
  </si>
  <si>
    <t>1. Install the inji apk freshly.
 2. Select your perferred language.
 3. Click on the save preference button.
 4.Click the next button.</t>
  </si>
  <si>
    <t>Resident should move the next page.</t>
  </si>
  <si>
    <t>TC_312</t>
  </si>
  <si>
    <t>Verify "get started" button displayed at the end of the intro page .</t>
  </si>
  <si>
    <t>1. Install the inji apk freshly.
 2. Select your perferred language.
 3. Click on the save preference button.
 4.Click the Get started button.</t>
  </si>
  <si>
    <t>Resident should navigate to the select app Unlock method page.</t>
  </si>
  <si>
    <t>TC_313</t>
  </si>
  <si>
    <t>App is already installed (not fresh) and try to get the intro page using setting page.</t>
  </si>
  <si>
    <t>1. Unlock the application.
 2. click the setting option .
 3. select the inji tour guide.</t>
  </si>
  <si>
    <t>User should be navigated to Intro slides</t>
  </si>
  <si>
    <t>TC_314</t>
  </si>
  <si>
    <t>Check the intro slide is getting 1 to 4 slide or not</t>
  </si>
  <si>
    <t>1. Unlock the application.
 2. click the setting option .
 3. select the inji tour guide.
 4. scroll the page.</t>
  </si>
  <si>
    <t>User should be get four intro slide pages with the names as "Welocme page","Trusted Digital wallet","secure sharing ","Hassel free authentication".</t>
  </si>
  <si>
    <t>TC_315</t>
  </si>
  <si>
    <t>Verify that User Can go back with clicking on “Goback” button.</t>
  </si>
  <si>
    <t>1. Unlock the application.
 2. click the setting option .
 3. select the inji tour guide.
 4.Click the Go Back Button.</t>
  </si>
  <si>
    <t>The user should nagivate to the home screen .</t>
  </si>
  <si>
    <t>TC_316</t>
  </si>
  <si>
    <t>Verify that User Can go back with clicking on the back button of the android/ios device.</t>
  </si>
  <si>
    <t>TC_317</t>
  </si>
  <si>
    <t>Verify relaunching the existing app and check intro page .</t>
  </si>
  <si>
    <t>1. open the Inja apk.</t>
  </si>
  <si>
    <t>The user should not be getting the intro page.</t>
  </si>
  <si>
    <t>TC_318</t>
  </si>
  <si>
    <t>Verifying whether app is not restarting while using tour guide.</t>
  </si>
  <si>
    <t>While using the tour guide, device restart should not happen.</t>
  </si>
  <si>
    <t>TC_319</t>
  </si>
  <si>
    <t>Verify whether while changing the languages the button exists or not</t>
  </si>
  <si>
    <t>1. Open the Inja app.
 2. Select the required language.</t>
  </si>
  <si>
    <t>While changing the languages, the button should not exist</t>
  </si>
  <si>
    <t>INJI-96</t>
  </si>
  <si>
    <t>As a verifier, I should be able to view the received cards</t>
  </si>
  <si>
    <t>TC_320</t>
  </si>
  <si>
    <t>Check whether the verifier is getting the received card option in the settings page online Mode</t>
  </si>
  <si>
    <t>Pre-requisites:Device download the Vc in Device A
 Step:
 1.Open the Qr code in device B .
 2.Scan the qr code from device A.
 3.Select the VC and share.
 4.Navigate to setting in device B .
 5. Click on the received card option.</t>
  </si>
  <si>
    <t>The verifier should be able to view the card inside the received cards .</t>
  </si>
  <si>
    <t>TC_321</t>
  </si>
  <si>
    <t>Check whether the verifier is getting the received card option in the settings page offline Mode</t>
  </si>
  <si>
    <t>Pre-requisites:Device download the Vc in Device A
 Step:
 1. Trun of the data in the verifier
 2.Open the Qr code in device B .
 3.Scan the qr code from device A.
 4.Select the VC and share.
 5.Head to setting in device B .
 6. Click on the recevid card option.</t>
  </si>
  <si>
    <t>TC_322</t>
  </si>
  <si>
    <t>Check the setting page for the received card oprtion.</t>
  </si>
  <si>
    <t>Pre-requisites:Device download the Vc in Device A
 Step:
 1.Open the inji app.
 2. Unlock the Application.
 3. Enter the Valid passcode.
 4. Navigate to the setting page.</t>
  </si>
  <si>
    <t>The verifier should be able to view the received cards option in the setting page.</t>
  </si>
  <si>
    <t>TC_323</t>
  </si>
  <si>
    <t>Check whether the received cards are under the resceived card section.</t>
  </si>
  <si>
    <t>The list of all the received cards should be display.</t>
  </si>
  <si>
    <t>TC_324</t>
  </si>
  <si>
    <t>Check if the received VC's are saved in the chronological order</t>
  </si>
  <si>
    <t>Pre-requisites:Device download few VC's in Device A
 Step:
 1.Open the Qr code in device B .
 2.Scan the qr code from device A.
 3.Select the VC and share.
 4.head to setting in device B .
 5. Click on the recevid card option.</t>
  </si>
  <si>
    <t>The VC's should be saved in chromological order (latest VC should be displayed at the top).</t>
  </si>
  <si>
    <t>TC_325</t>
  </si>
  <si>
    <t>Try to bind a received VC.</t>
  </si>
  <si>
    <t>Pre-requisites:Device download the Vc in Device A
 Step:
 1.Open the Qr code in device B .
 2.Scan the qr code from device A.
 3.Select the VC and share.
 4.head to setting in device B .
 5. Click on the recevid card option.</t>
  </si>
  <si>
    <t>After the VC is received, the user should not be able to bind the VC from the received cards page.</t>
  </si>
  <si>
    <t>TC_326</t>
  </si>
  <si>
    <t>Check the detail view of received cards</t>
  </si>
  <si>
    <t>Pre-requisites:Device download the Vc in Device A
 Step:
 1.Open the Qr code in device B .
 2.Scan the qr code from device A.
 3.Select the VC and share.
 4.head to setting in device B .
 5. Click on the recevid card option.
 6. Click recived card .</t>
  </si>
  <si>
    <t>After the VC is received the user should be able to view details ID page.</t>
  </si>
  <si>
    <t>TC_327</t>
  </si>
  <si>
    <t>Share the vc twice and verify received cards in received section</t>
  </si>
  <si>
    <t>Pre-requisites:Device download the Vc in Device A
 Step:
 1.Open the Qr code in device B .
 2.Scan the qr code from device A.
 3.Select the VC and share same Vc twice.
 4.head to setting in device B .
 5. Click on the recevid card option.
 6. Click recived card .</t>
  </si>
  <si>
    <t>Received cards page should only show in VC with out any duplicates.</t>
  </si>
  <si>
    <t>TC_328</t>
  </si>
  <si>
    <t>Share the VC and click on view received cards button in incomig card section of verifier app.</t>
  </si>
  <si>
    <t>Pre-requisites:Device download the Vc in Device A
 Step:
 1.Open the Qr code in device B .
 2.Scan the qr code from device A.
 3.Select the VC and share same Vc twice.
 4.head to setting in device B .
 5. Click on the recevid card option.
 6. Click recived card .</t>
  </si>
  <si>
    <t>After the verifier received the VC, it should show the received card button
 After user clicks on the button, it should navigate the user to received Cards page and all received VC's should be dispay.</t>
  </si>
  <si>
    <t>TC_329</t>
  </si>
  <si>
    <t>VC sharing is failing intermittently while using selfie with share.</t>
  </si>
  <si>
    <t>Pre-requisites:
 Device download the Vc in Device A
 Step:
 1. Open the QR code in device B.
 2. Scan the QR code from device A.
 3. Select the VC.
 4. Click on the share with selfie and share.</t>
  </si>
  <si>
    <t>The user should be able to share the VC using face authentication</t>
  </si>
  <si>
    <t>INJI-192</t>
  </si>
  <si>
    <t>Security | Error handling when VC retrieval fails due to mismatch HMAC</t>
  </si>
  <si>
    <t>TC_330</t>
  </si>
  <si>
    <t>Check whether correct message is getting display when the VC gets tampered</t>
  </si>
  <si>
    <t>Testable only with a rooted device.
 1.install the Adb in your system.
 2.install the android studio and open it.
 3.Click the Device explore.
 4.Go to this Path /data/data/io.mosip.residentapp/files/inji/VC
 5.Pull the VC file to tamper into your local machine.
 6. Make changes in the VC and push it back through adb.</t>
  </si>
  <si>
    <t>The user should be getting an appropriate error pop-up message In inji app with this error message.
 “Some identity proofs are tampered Affected files are removed, please re-download”.</t>
  </si>
  <si>
    <t>TC_331</t>
  </si>
  <si>
    <t>Check inji UI on clicking outside the error pop-up</t>
  </si>
  <si>
    <t>Test able only at root mobile
 1.Go to this Path /data/data/io.mosip.residentapp/files/inji/VC
 2.Select the Vc to tampered.
 3.Tampered VC.
 4.Open the app,head to home screen
 5.Observed the error popup, click back or outside the pop-up message.</t>
  </si>
  <si>
    <t>Error pop-up message should be closed and display the valid VC(s), if any
 AND the tampered VC(s) should be removed from the display.</t>
  </si>
  <si>
    <t>TC_332</t>
  </si>
  <si>
    <t>Check inji UI without tampering the Vc</t>
  </si>
  <si>
    <t>1.Go to this Path /data/data/io.mosip.residentapp/files/inji/VC
 2.Select the Vc to tampered.
 3.Open the app,head to home screen</t>
  </si>
  <si>
    <t>The user should not be getting any error pop-up message In inji app</t>
  </si>
  <si>
    <t>TC_333</t>
  </si>
  <si>
    <t>Check the error message when VC is empty.</t>
  </si>
  <si>
    <t>1.Delete the data in the VC.txt file and push it back to the devices.</t>
  </si>
  <si>
    <t>The user should get an appropriate error popup message as
 “Some identity proofs are tampered
 Affected files are removed, please re-download”.</t>
  </si>
  <si>
    <t>TC_334</t>
  </si>
  <si>
    <t>Check the error message when VC is not found.</t>
  </si>
  <si>
    <t>1. Delete the complete VC.txt file from the VC folder.
 2. Observe the Application</t>
  </si>
  <si>
    <t>TC_335</t>
  </si>
  <si>
    <t>Check the UI when closing the pop up message/</t>
  </si>
  <si>
    <t>1.Delete the data in the VC.txt file and push it back to the devices.
 2. Close the pop up and check the message.</t>
  </si>
  <si>
    <t>TC_336</t>
  </si>
  <si>
    <t>Try to check the VC without the MMKV default file.</t>
  </si>
  <si>
    <t>1. Delete the MMKV default file and try to check the downloaded VC's</t>
  </si>
  <si>
    <t>TC_337</t>
  </si>
  <si>
    <t>Verify errors popup message in the different languages as per the user changing the languages</t>
  </si>
  <si>
    <t>1. Open the inji application
 2. Go to the settings.
 3. Change the language.
 4. Try the all scenario of 192 story</t>
  </si>
  <si>
    <t>The user should get an appropriate error popup message as
 in the respective language.</t>
  </si>
  <si>
    <t>INJI-202</t>
  </si>
  <si>
    <t>Security | Store UIN / VID as hashed values in the Inji app</t>
  </si>
  <si>
    <t>TC_338</t>
  </si>
  <si>
    <t>UIN / VID as hashed values in the Inji app</t>
  </si>
  <si>
    <t>Verify whether downloaded UIN stored in hash form in VC file</t>
  </si>
  <si>
    <t>Pre-requisite:
 &gt;Tested can be done in rooted device.
 &gt;wallet device should be connected
 1.Launch the app
 2.Download the card with UIN
 Now,
 Connect device to laptop/pc
 Download and install adb
 Download and install Android studio
 Click on "Device File Explorer in Android studio"
 Navigate to "/" /data/data/io.mosip.residentapp/files/inji/VC</t>
  </si>
  <si>
    <t>VC should be stored in a file with UIN hash value in plain text format.
 eg:file name:-vc_UIN_{UIN hash value}_{requestedID}</t>
  </si>
  <si>
    <t>TC_339</t>
  </si>
  <si>
    <t>Extract the vc file and check whether data is encrypted</t>
  </si>
  <si>
    <t>Steps:
 1.Navigate to "/" /data/data/io.mosip.residentapp/files/inji/VC in Android studio
 2.Open the file</t>
  </si>
  <si>
    <t>Data present in plain text should be in encrypted form, it should not be readable.</t>
  </si>
  <si>
    <t>TC_340</t>
  </si>
  <si>
    <t>Check whether meta data of downloaded vc stored in MMKV folder</t>
  </si>
  <si>
    <t>Steps:
 1.Navigate to "/" /data/data/io.mosip.residentapp/files/inji/MMKV in Android studio
 2.Check default file timestamp as well as default file</t>
  </si>
  <si>
    <t>Downloaded card should be saved in default file with timestamp</t>
  </si>
  <si>
    <t>TC_341</t>
  </si>
  <si>
    <t>Check whether default file data is encrypted</t>
  </si>
  <si>
    <t>Steps:
 1.Navigate to "/" /data/data/io.mosip.residentapp/files/inji/MMKV in Android studio
 2.Check default file store timestamp as well as default file</t>
  </si>
  <si>
    <t>Data present in plain text should be in encrypted form, it should not be readable .</t>
  </si>
  <si>
    <t>TC_342</t>
  </si>
  <si>
    <t>Get the hash value of downloaded UIN and compare the hash got from VC file name</t>
  </si>
  <si>
    <t>Pre-requisite:
 &gt;Tested can be done in rooted device.
 &gt;wallet device should be connected
 1.Launch the app
 2.Download the card with UIN
 3.Get the hash value.</t>
  </si>
  <si>
    <t>hash value of UIN should be matched with hash value displayed in VC file name</t>
  </si>
  <si>
    <t>TC_343</t>
  </si>
  <si>
    <t>Verify whether hash value of downloaded UIN/VID (downloaded vc) is displayed on inji UI screen or not</t>
  </si>
  <si>
    <t>Hash value of downloaded vc should not appear on any of the INJI UI screen.</t>
  </si>
  <si>
    <t>TC_344</t>
  </si>
  <si>
    <t>Download vc with VID</t>
  </si>
  <si>
    <t>Pre-requisite:
 &gt;Tested can be done in rooted device.
 &gt;wallet device should be connected
 1.Launch the app
 2.Download the card with VID</t>
  </si>
  <si>
    <t>VC should be stored in a file with VID hash value in plain text format.</t>
  </si>
  <si>
    <t>TC_345</t>
  </si>
  <si>
    <t>Get the hash value of downloaded VID and compare the hash got from VC file name</t>
  </si>
  <si>
    <t>Pre-requisite:
 &gt;Tested can be done in rooted device.
 &gt;wallet device should be connected
 1.Launch the app
 2.Download the card with UIN
 3.Get the hash value file name</t>
  </si>
  <si>
    <t>hash value of VID should be matched with hash value displayed in VC file name</t>
  </si>
  <si>
    <t>TC_346</t>
  </si>
  <si>
    <t>Steps:
 1.Navigate to "/" /data/data/io.mosip.residentapp/files/inji/MMKV in Android studio
 2.Check default file timestamp and file</t>
  </si>
  <si>
    <t>Downloaded card meta information should be saved in default file with updated timestamp.
 [Additional default file should not be added on downloading multiple vc]</t>
  </si>
  <si>
    <t>TC_347</t>
  </si>
  <si>
    <t>TC_348</t>
  </si>
  <si>
    <t>Download around 30-40 VC with either UIN/VID</t>
  </si>
  <si>
    <t>Pre-requisite:Can be tested in rooted device.
 1.Launch the app
 2.Download the card with UIN/VID</t>
  </si>
  <si>
    <t>30-40 additional file should be added under VC folder with corresponding id type hash value and meta data of same should be updated in mmkvIdStore with updated timestamp.</t>
  </si>
  <si>
    <t>TC_349</t>
  </si>
  <si>
    <t>Share the same downloaded vc</t>
  </si>
  <si>
    <t>Pre-requisite:Can be tested in rooted device.
 Verifier device should be connected
 1.Launch the app
 2.Download the card with UIN
 3.Share the vc</t>
  </si>
  <si>
    <t>VC should be stored in a file with corresponding ID type and id type hash value in plain text format.
 eg:file name:-vc_UIN_{UIN hash value}_{requestedID}
 [when verifier is connected ]</t>
  </si>
  <si>
    <t>TC_350</t>
  </si>
  <si>
    <t>Data present in plain text should be in encrypted form and it should not be readable.</t>
  </si>
  <si>
    <t>TC_351</t>
  </si>
  <si>
    <t>Check meta data of received vc stored in MMKV folder</t>
  </si>
  <si>
    <t>received card's meta data should be saved in default with updated timestamp.
 [Additional default file should not be added on downloading multiple vc]</t>
  </si>
  <si>
    <t>TC_352</t>
  </si>
  <si>
    <t>Steps:
 1.Navigate to "/" /data/data/io.mosip.residentapp/files/inji/MMKV in Android studio
 2.Check default file</t>
  </si>
  <si>
    <t>TC_353</t>
  </si>
  <si>
    <t>Share different multiple vc's( around 30-40)</t>
  </si>
  <si>
    <t>Additional VC should be stored in a file with corresponding ID type and id type hash value in plain text format.
 eg:file name:-vc_UIN_{UIN hash value}_{requestedID}
 [when verifier is connected ].
 [If vc is already shared and if we are sharing the same vc again then timestamp should be updated for the received VC]</t>
  </si>
  <si>
    <t>INJI-214</t>
  </si>
  <si>
    <t>Security | Build a custom library to protect private key using Android hardware keystore</t>
  </si>
  <si>
    <t>TC_354</t>
  </si>
  <si>
    <t>End to end flow</t>
  </si>
  <si>
    <t>Verify whether end to end flow is working in inji
 [Vc download flow, QR login flow]</t>
  </si>
  <si>
    <t>1. Check the below test case all scenrioes it cover the end to end flow</t>
  </si>
  <si>
    <t>end to end flow should work</t>
  </si>
  <si>
    <t>TC_355</t>
  </si>
  <si>
    <t>VC tampering</t>
  </si>
  <si>
    <t>Check whether correct error pop up is getting displayed on inji UI when VC gets tampered</t>
  </si>
  <si>
    <t>Pre-requisite: Testing can be done only on rooted device.
 Steps on how to tamper the vc
 1.install the Adb in your system.
 2.install the android studio and open it.
 3.Click the Device explore.
 4.Go to this Path /data/data/io.mosip.residentapp/files/inji/VC
 5.Select the VC file to tamper.
 6.open the text file tamper the file content(provide some invalid text or value)
 7.Delete the original file (which we tampered )from Device explorer
 8.Add the tampered file in VC folder
 9.Re-open INJI UI</t>
  </si>
  <si>
    <t>The user should be getting error pop-up message in inji app .
 “Some identity proofs are tampered Affected files are removed, please re-download”</t>
  </si>
  <si>
    <t>TC_356</t>
  </si>
  <si>
    <t>Pre-requisite: Testing can be done on only rooted device.
 1.Tamper the VC.
 2.Open the app,head to home screen
 3.Click outside the error pop</t>
  </si>
  <si>
    <t>Error pop-up message should be closed and display the valid VC(s), if any
 AND the tampered VC(s) should be removed from the display</t>
  </si>
  <si>
    <t>INJI-381</t>
  </si>
  <si>
    <t>TC_357</t>
  </si>
  <si>
    <t>Check whether tampered VC is getting audited in History page or not</t>
  </si>
  <si>
    <t>Pre-requisite: Testing can be done on only rooted device.
 1.Tamper the VC.
 2.Open the app,head to home screen then user should get tampered error pop-up
 3.Click outside error pop up
 4. Click on HISTORY</t>
  </si>
  <si>
    <t>Tampered VC should be audited in History</t>
  </si>
  <si>
    <t>https://mosip.atlassian.net/browse/INJI-381</t>
  </si>
  <si>
    <t>TC_358</t>
  </si>
  <si>
    <t>1.Download the vc through UIN/VID
 2.Open the app and head to home screen</t>
  </si>
  <si>
    <t>The user should not get error pop-up message in inji app.</t>
  </si>
  <si>
    <t>INJI-95</t>
  </si>
  <si>
    <t>receive card in settings</t>
  </si>
  <si>
    <t>TC_359</t>
  </si>
  <si>
    <t>Verifying receive card in settings</t>
  </si>
  <si>
    <t>1. open the inji app
 2. head to settings
 3. observe the "receive card" button under "inji as verifier app" section</t>
  </si>
  <si>
    <t>The "receive card" button should be available under "inji as verifier app" section</t>
  </si>
  <si>
    <t>TC_360</t>
  </si>
  <si>
    <t>verifying QR code in the receive card section</t>
  </si>
  <si>
    <t>1. open the inji app
 2. head to settings
 3. click the "receive card" button under "inji as verifier app" section</t>
  </si>
  <si>
    <t>Once the button is clicked, the QR code should be opened</t>
  </si>
  <si>
    <t>TC_361</t>
  </si>
  <si>
    <t>verifying the receive card page</t>
  </si>
  <si>
    <t>The page header should named with "receive card" and the status below saying "waiting for connections"</t>
  </si>
  <si>
    <t>TC_362</t>
  </si>
  <si>
    <t>verifing the receive card in multi language</t>
  </si>
  <si>
    <t>1. open the inji app
 2. change the language to other language
 3. head to settings
 3. click the "receive card" button under "inji as verifier app" section</t>
  </si>
  <si>
    <t>The receive card page should reflect the changes as per the language</t>
  </si>
  <si>
    <t>TC_363</t>
  </si>
  <si>
    <t>verifing new QR code for each time</t>
  </si>
  <si>
    <t>1. open the inji app
 2. head to settings
 3. click the "receive card" button under "inji as verifier app" section
 4. observe the QR code
 5. go back to setings page and come back to the "receive card" page</t>
  </si>
  <si>
    <t>The QR code should be genrated newly, each time we enter the screen</t>
  </si>
  <si>
    <t>TC_364</t>
  </si>
  <si>
    <t>Verifing QR code in offline</t>
  </si>
  <si>
    <t>1. disable internet
 2. open the inji app
 3. head to settings
 4. click the "receive card" button under "inji as verifier app" section</t>
  </si>
  <si>
    <t>The QR code should be visible, even when the phone is without intenet, and should able to scanable from wallet</t>
  </si>
  <si>
    <t>INJI-238</t>
  </si>
  <si>
    <t>Invalidate key(s) when authenticating biometric is changed</t>
  </si>
  <si>
    <t>TC_365</t>
  </si>
  <si>
    <t>Biometrics asked for every 5 mins</t>
  </si>
  <si>
    <t>1. Enter the INJI app
 2. download a VC
 3. Access or keep inji idle for 5 mins</t>
  </si>
  <si>
    <t>The app should asked for biometics of the phone hollder</t>
  </si>
  <si>
    <t>TC_366</t>
  </si>
  <si>
    <t>Verifying biometrics for evrytime the app start</t>
  </si>
  <si>
    <t>1. Enter the INJI app
 2. download a VC
 3. close the app and reopen it</t>
  </si>
  <si>
    <t>for the every start of the app after the first open, the bio metrics of the user would be as mandatorly</t>
  </si>
  <si>
    <t>TC_367</t>
  </si>
  <si>
    <t>verifying when the bio metrics is updated</t>
  </si>
  <si>
    <t>1. install the inji app and download a car
 2. close the app and head to phone settings
 3. update the phone's biometrics with the ew one
 4. open the app again</t>
  </si>
  <si>
    <t>once the bio metrics is updated and the app is opened, the app's all VCs should deleted, with the a pop-up saying "Some Identity proof(s) are deleted due to security concerns. Please redownload"</t>
  </si>
  <si>
    <t>TC_368</t>
  </si>
  <si>
    <t>verifing when there is not bio metrics enrolled in the device</t>
  </si>
  <si>
    <t>Prerequisite : dont enroll biometrics in the device
 1. Enter the INJI app
 2. download a VC
 3. Access or keep inji idle for 5 mins</t>
  </si>
  <si>
    <t>The app should ask to enroll the user to add bio metrics</t>
  </si>
  <si>
    <t>TC_369</t>
  </si>
  <si>
    <t>verifing about this feature in help section</t>
  </si>
  <si>
    <t>1. Open the inji app
 2. head to help section "?"</t>
  </si>
  <si>
    <t>should able to see saying " The Android keystore holds important information like private keys for identity proofs. When you change your biometrics, old keys are no longer safe. To keep things secure, we remove identity proofs signed by those old keys. You can simply download your identity proofs again, and they will be signed with the latest, safer keys."</t>
  </si>
  <si>
    <t>TC_370</t>
  </si>
  <si>
    <t>verifing weather app is asked for bio metrics for each QR code login</t>
  </si>
  <si>
    <t>1. Open the INJI app
 2. download a VC and bind it
 3. do a QR code login</t>
  </si>
  <si>
    <t>for each QR code login the app should ask for a biometrics unlock</t>
  </si>
  <si>
    <t>INJI-175</t>
  </si>
  <si>
    <t>Security | Protect the Private key from tampering Using the hardware key store</t>
  </si>
  <si>
    <t>TC_371</t>
  </si>
  <si>
    <t>verifing device without a hardcore keystore</t>
  </si>
  <si>
    <t>Prerequisite : verify in device which dont have harware keystore
 1. Open the inji app</t>
  </si>
  <si>
    <t>the app should project a error saying "Secure Key Storage not found
 The key storage on your phone is not secured. Your keys could be leaked if phone is hacked”
 AND display option to close/acknowledge the warning ”OK”</t>
  </si>
  <si>
    <t>TC_372</t>
  </si>
  <si>
    <t>click on "OK," button, on the device without hardcorre keystore</t>
  </si>
  <si>
    <t>Prerequisite : verify in device which dont have harware keystore
 1. Open the inji app
 2. click on the ”OK, button</t>
  </si>
  <si>
    <t>We should be able to proceed once we clicked on the button</t>
  </si>
  <si>
    <t>TC_373</t>
  </si>
  <si>
    <t>trying with out clicking on the "OK, i will risk it" button, on the device without hardcorre keystore</t>
  </si>
  <si>
    <t>Prerequisite : verify in device which dont have harware keystore
 1. Open the inji app
 2. dont click on the ”OK” button</t>
  </si>
  <si>
    <t>we shouldnt be able to proceed without clicking on the "OK"</t>
  </si>
  <si>
    <t>TC_374</t>
  </si>
  <si>
    <t>verifing device with a hardcore keystore</t>
  </si>
  <si>
    <t>Prerequisite : verify in device which have harware keystore
 1. Open the inji app</t>
  </si>
  <si>
    <t>No pop-up should come, and the user should be able to proceed without any errors</t>
  </si>
  <si>
    <t>TC_375</t>
  </si>
  <si>
    <t>verifing on emlator</t>
  </si>
  <si>
    <t>1. Install the inji app in the emulator
 2. Open the app</t>
  </si>
  <si>
    <t>we should be able to see the pop-up
 saying "Secure Key Storage not found
 The key storage on your phone is not secured. Your keys could be leaked if phone is hacked”
 AND display option to close/acknowledge the warning ”OK, I’ll risk it”</t>
  </si>
  <si>
    <t>TC_376</t>
  </si>
  <si>
    <t>verifing on emlator- should not be able to continue with out clicking on "ok, I will risk it".</t>
  </si>
  <si>
    <t>1. Install the inji app in the emulator
 2. Open the app
 3. Dont click on the ”OK” button</t>
  </si>
  <si>
    <t>INJI-225</t>
  </si>
  <si>
    <t>TC_377</t>
  </si>
  <si>
    <t>Android - app crashed when we clicked on "click here" button on about INJI</t>
  </si>
  <si>
    <t>1. Authenticate the app and enter it
 2. Head to settings
 3. Click on “About INJI”
 4. Click on the “Click here” button</t>
  </si>
  <si>
    <t>app shouldnt crash</t>
  </si>
  <si>
    <t>INJI-228</t>
  </si>
  <si>
    <t>TC_378</t>
  </si>
  <si>
    <t>The app is restarting when click we on the request page on the first time</t>
  </si>
  <si>
    <t>1.Install the app freshly
 2.open the app and finish setting up the app
 3.go to the homepage of the app and download a VC
 4.then head to the scan page and allow all the permissions
 5.now click on the request page</t>
  </si>
  <si>
    <t>the app shouldnt restart, and should work fine</t>
  </si>
  <si>
    <t>INJI-285</t>
  </si>
  <si>
    <t>INJII - the flip camera buton is missing on the scan screen</t>
  </si>
  <si>
    <t>TC_379</t>
  </si>
  <si>
    <t>Flip Camera</t>
  </si>
  <si>
    <t>Check presence of flip camera functionality on the scan screen</t>
  </si>
  <si>
    <t>Steps:
 Open the Inji application.
 Download a VC
 head to scan page</t>
  </si>
  <si>
    <t>Flip camera button should be present</t>
  </si>
  <si>
    <t>TC_380</t>
  </si>
  <si>
    <t>Click on Flip camera</t>
  </si>
  <si>
    <t>Camera should be flipped from front to back and vice versa</t>
  </si>
  <si>
    <t>INJI-282</t>
  </si>
  <si>
    <t>Inji - Scan page's error message is not proper when the camera is disable</t>
  </si>
  <si>
    <t>TC_381</t>
  </si>
  <si>
    <t>Verify scan's page error message when camera is disabled</t>
  </si>
  <si>
    <t>Steps:
 Install the new Inji application.
 open the application.
 choose the scan option.
 Disable the camera permission.</t>
  </si>
  <si>
    <t>User should get proper error message as per the wireframe.</t>
  </si>
  <si>
    <t>INJI-270</t>
  </si>
  <si>
    <t>INJI - in arabic language few elements are still in english</t>
  </si>
  <si>
    <t>TC_382</t>
  </si>
  <si>
    <t>Multilanguage Support</t>
  </si>
  <si>
    <t>Verify INJI UI by changing language to arabic</t>
  </si>
  <si>
    <t>Steps:
 Change the app language to Arabic
 relogin into the app
 head to history</t>
  </si>
  <si>
    <t>All the elements of the app (all screens)should be translated into Arabic and should follow RTL format</t>
  </si>
  <si>
    <t>INJI-263</t>
  </si>
  <si>
    <t>INJI - camera is not opening in the scan screen if the VC is pinned</t>
  </si>
  <si>
    <t>TC_383</t>
  </si>
  <si>
    <t>Check whether camera is working fine when VC ig getting pinned</t>
  </si>
  <si>
    <t>Steps:
 Open the app and download only one VC
 Click on the three-dot ellipsis of the downloaded VC
 click on the pin button
 and go to the scan state</t>
  </si>
  <si>
    <t>Camera should be turned on,on the scan screen, if only one or multiple vc is pinned</t>
  </si>
  <si>
    <t>INJI-260</t>
  </si>
  <si>
    <t>INJI - The app is not aligned properly with the smaller display phone</t>
  </si>
  <si>
    <t>TC_384</t>
  </si>
  <si>
    <t>Check allignemet of text/screens/app on smaller devices in INJI UI</t>
  </si>
  <si>
    <t>Steps:
 install the new inji app
 open the app</t>
  </si>
  <si>
    <t>Allignment should be proper on INJI UI</t>
  </si>
  <si>
    <t>INJI-248</t>
  </si>
  <si>
    <t>INJI - deleting the VC is not logged in the history</t>
  </si>
  <si>
    <t>TC_385</t>
  </si>
  <si>
    <t>Verify History page in INJI-UI by deleting the vc</t>
  </si>
  <si>
    <t>Steps:
 1.Install the app
 2.download a VC
 3.click on the three button ellipses on the bottom corner of the VC card
 4.click on Remove from the wallet
 5.navigate to history</t>
  </si>
  <si>
    <t>The audit for deleting VC should be logged in History page</t>
  </si>
  <si>
    <t>INJI-249</t>
  </si>
  <si>
    <t>INJI - We are not able to go back from the ellipsis page back button on the mobile</t>
  </si>
  <si>
    <t>TC_386</t>
  </si>
  <si>
    <t>Verify by clicking on back arrow or clicking somewhere on screen other than ellispses screen</t>
  </si>
  <si>
    <t>Steps:
 1.Install the app and enter it
 2.download a VC
 3.click on the three button ellipses on the bottom corner of the VC card
 4.Click on the back button of the mobile or click on the other part of the display</t>
  </si>
  <si>
    <t>We should be able to go back from ellipses screen using the mobile back button or clicking on the other part of the screen</t>
  </si>
  <si>
    <t>INJI-477</t>
  </si>
  <si>
    <t>TC_387</t>
  </si>
  <si>
    <t>Verify front camera provide object/project natural output.</t>
  </si>
  <si>
    <t>Steps:
 1.open the app
 2.download a vc
 3.open the scan screen, flip the camera to front camera</t>
  </si>
  <si>
    <t>Front camera should project the output naturally</t>
  </si>
  <si>
    <t>https://mosip.atlassian.net/browse/INJI-477</t>
  </si>
  <si>
    <t>INJI-50</t>
  </si>
  <si>
    <t>TC_388</t>
  </si>
  <si>
    <t>Verify invalid OTP's error message while VC activation.</t>
  </si>
  <si>
    <t>Steps:
 1.Download a new VC
 2.Open it in detailed view
 3.Click on the activate button and click on "yes, i confirm"
 4.Enter a invalid OTP</t>
  </si>
  <si>
    <t>Should prompt an error message and should allow you to retry for another attempt.</t>
  </si>
  <si>
    <t>https://mosip.atlassian.net/browse/INJI-50</t>
  </si>
  <si>
    <t>INJI-348</t>
  </si>
  <si>
    <t>UI - the flip camera button is not sharp</t>
  </si>
  <si>
    <t>TC_389</t>
  </si>
  <si>
    <t>Flip camera button clarity</t>
  </si>
  <si>
    <t>Steps:
 1.open the INJI app
 2.download a VC
 3.open scanner page
 4.allow all the permissions</t>
  </si>
  <si>
    <t>The flip camera button should be sharp and clear.</t>
  </si>
  <si>
    <t>INJI-458</t>
  </si>
  <si>
    <t>OpenID4VC | User redirected to wrong screen intermittently</t>
  </si>
  <si>
    <t>TC_390</t>
  </si>
  <si>
    <t>Download VC card through eSignet portal.</t>
  </si>
  <si>
    <t>Steps:
 1.Open the INJI app and authenticate.
 2.Press plus button for download card.
 3.Select "Download via eSignet" and scan the QR code.
 4.In Inji app, enter VID and valid OTP.</t>
  </si>
  <si>
    <t>User should be directed to ‘Intermittent screen' to observe download progress and then to Home screen after VC is downloaded.</t>
  </si>
  <si>
    <t>INJI-444</t>
  </si>
  <si>
    <t>Inji- Green downloading your card comes while opening the app mistakenly</t>
  </si>
  <si>
    <t>TC_391</t>
  </si>
  <si>
    <t>Download your card message displayed while VC downloading.</t>
  </si>
  <si>
    <t>Steps:
 1.Open Inji app and authenticate.
 2.Go to homescreen.
 3.Press plus button for download card.
 4.Try to download VC card.</t>
  </si>
  <si>
    <t>Downloading your card message in green should comes in beetween VC downloading.</t>
  </si>
  <si>
    <t>INJI-357</t>
  </si>
  <si>
    <t>Inji- When the App is opened freshly without internet the download card button is not accessible</t>
  </si>
  <si>
    <t>TC_392</t>
  </si>
  <si>
    <t>Download VC without internet.</t>
  </si>
  <si>
    <t>Steps:
 1.Install the Inji application.
 2.Open the App without the internet.
 3.Click the Download card button.</t>
  </si>
  <si>
    <t>User should get a valid error message (Network request failed or No internet) while clicking on the Download card button.</t>
  </si>
  <si>
    <t>INJI-443</t>
  </si>
  <si>
    <t>Three dots(ellipsis) is actionable in QR login flow</t>
  </si>
  <si>
    <t>TC_393</t>
  </si>
  <si>
    <t>Verify Ellipsis in VC card after QR code scan.</t>
  </si>
  <si>
    <t>Prerequisite:
 1.VC is downloaded and activated
 2.eSigned is configured and has an option to login with Inji
 Steps:
 1.Open Esignet healthservice portal
 2.select login with Inji
 3.Open Inji App and click on Scan tab
 4.Scan QR available on healthservice portal
 5.See the VC list</t>
  </si>
  <si>
    <t>Ellipsis should not visible in VC cards after scanning the eSignet QR code..</t>
  </si>
  <si>
    <t>INJI-439</t>
  </si>
  <si>
    <t>TC_394</t>
  </si>
  <si>
    <t>VC card aligned in all languages.</t>
  </si>
  <si>
    <t>Steps:
 1.Open the Inji application.
 2.Download the VC
 3.Select the setting option and change the language.</t>
  </si>
  <si>
    <t>VC should be aligned properly for all languages.</t>
  </si>
  <si>
    <t>https://mosip.atlassian.net/browse/INJI-439</t>
  </si>
  <si>
    <t>INJI-388</t>
  </si>
  <si>
    <t>The error pop-up are not user friendly and not matching the UI</t>
  </si>
  <si>
    <t>TC_395</t>
  </si>
  <si>
    <t>Proper error poup for respective scenario.</t>
  </si>
  <si>
    <t>Steps:
 1.Open Inji app and authenticate.
 2.Check all error messages for different scenarios.</t>
  </si>
  <si>
    <t>User should get repective error popup for respective scenario.</t>
  </si>
  <si>
    <t>INJI-349</t>
  </si>
  <si>
    <t>INJI - receiver page is empty when the VC is successfully received</t>
  </si>
  <si>
    <t>TC_396</t>
  </si>
  <si>
    <t>Verify VC shared and stored in requesting device.</t>
  </si>
  <si>
    <t>Prerequisite: VC is downloaded and stored in sharing device
 Device A - Requesting device
 Device B - Sharing device
 Steps :
 1.open qr code in Device A
 2.open scanner in Device B
 3.scan the qrcode from Device B
 4.select a VC and share
 5.once the VC is shared successfully, click back on the successful pop-up</t>
  </si>
  <si>
    <t>Once the back button is clicked, we should be taken to the received card detailed page.</t>
  </si>
  <si>
    <t>INJI-295</t>
  </si>
  <si>
    <t>VC sharing is failing intermittently on Android</t>
  </si>
  <si>
    <t>TC_397</t>
  </si>
  <si>
    <t>Sharing VC between android devices.</t>
  </si>
  <si>
    <t>Prerequisite: VC is downloaded and stored in sharing device
 Device A - Requesting device
 Device B - Sharing device
 Steps :
 1.open qr code in Device A
 2.open scanner in Device B
 3.scan the qrcode from Device B
 4.select a VC and share</t>
  </si>
  <si>
    <t>User should share VC to all devices.</t>
  </si>
  <si>
    <t>INJI-253</t>
  </si>
  <si>
    <t>INJI - QR-code login is not working while it is binded from the elipses</t>
  </si>
  <si>
    <t>TC_398</t>
  </si>
  <si>
    <t>QR code login after binded VC</t>
  </si>
  <si>
    <t>1.Download a VC
 2.Click on three ellipses and bind the VC
 3.Go to the scanner page
 4.Scan the IDP portal
 5.select the credentials and give consent</t>
  </si>
  <si>
    <t>Should able to login through QR code by binded VC.</t>
  </si>
  <si>
    <t>INJI-385</t>
  </si>
  <si>
    <t>We are able to open received cards in detailed view</t>
  </si>
  <si>
    <t>TC_399</t>
  </si>
  <si>
    <t>Detailed view of received cards</t>
  </si>
  <si>
    <t>1.Open the QR code in device B.
 2.Scan the QR code from device A.
 3.Select the VC.
 4.Click on the share with selfie and share.
 5.Go to the received cards page and click on the received VC</t>
  </si>
  <si>
    <t>User is able to view the detailed view of the card from the received card</t>
  </si>
  <si>
    <t>INJI-382</t>
  </si>
  <si>
    <t>Tampered VC error pop up is not providing details about tampered VC in inji UI</t>
  </si>
  <si>
    <t>TC_400</t>
  </si>
  <si>
    <t>Getting valid error popup for tempered VC.</t>
  </si>
  <si>
    <t>1.Launch Inji app
 2.Download VC
 3.Tamper the downloaded vc
 4.Re-open inji app
 5.User gets error pop up.</t>
  </si>
  <si>
    <t>Appropriate error pop up should provide with valid details about tampered VC in inji UI.</t>
  </si>
  <si>
    <t>INJI-378</t>
  </si>
  <si>
    <t>The error pop-up for the device doesn’t support hardware keystore is not proper on the emulator</t>
  </si>
  <si>
    <t>TC_401</t>
  </si>
  <si>
    <t>In emulator getting valid error pop up for device doesn’t support hardware keystore .</t>
  </si>
  <si>
    <t>1.Install the inji app on the emulator
 2.open the inji app and head to home</t>
  </si>
  <si>
    <t>Should project valid error pop up for device doesn’t support hardware keystore in emulator.</t>
  </si>
  <si>
    <t>INJI-370</t>
  </si>
  <si>
    <t>mmkvIDStore timestamp is not getting updated with recently downloaded or shared vc's timestamp.</t>
  </si>
  <si>
    <t>TC_402</t>
  </si>
  <si>
    <t>mmkvIDStore timestamp updated for downloaded/shared VC.</t>
  </si>
  <si>
    <t>1.Download multiple vc.
 (Example: Download two vc --&gt;vc1 and vc2 and check timestamp of both downloaded vc in INJI folder("/" /data/data/io.mosip.residentapp/files/inji/VC))
 2. Navigate to "/" /data/data/io.mosip.residentapp/files/inji/mmkv/mmkvIDStore in “Device file explorer“ of Android studio.</t>
  </si>
  <si>
    <t>mmkvIDStore timestamp should get updated with recently downloaded or shared vc timestamp.
 [Example: mmkvIDStore timestamp should be updated with vc2 timestamp]</t>
  </si>
  <si>
    <t>INJI-291</t>
  </si>
  <si>
    <t>Inji- The sharing successful page is not proper</t>
  </si>
  <si>
    <t>TC_403</t>
  </si>
  <si>
    <t>proper success message after VC shared.</t>
  </si>
  <si>
    <t>User should get appropriate success pop up message after VC shared.</t>
  </si>
  <si>
    <t>INJI-290</t>
  </si>
  <si>
    <t>Inji- the "stay on the screen" button is missing in the sharing page</t>
  </si>
  <si>
    <t>TC_404</t>
  </si>
  <si>
    <t>"Stay-on-the-screen" message while VC shareing taking time.</t>
  </si>
  <si>
    <t>In the sharing page there should be a button saying “stay-on-the-screen"</t>
  </si>
  <si>
    <t>INJI-289</t>
  </si>
  <si>
    <t>Inji- the face authentication layout is different from the UI/UX</t>
  </si>
  <si>
    <t>TC_405</t>
  </si>
  <si>
    <t>Layout of face authentication</t>
  </si>
  <si>
    <t>1.Open the Inji application.
 2.Open the scanner and scan the verifier OR code.
 3.Choose the sharing VC card to share.
 4.Click the share with a selfie.</t>
  </si>
  <si>
    <t>Face authentication layout should match with wireframe.</t>
  </si>
  <si>
    <t>INJI-265</t>
  </si>
  <si>
    <t>Inji - Restart the wallet and share the VC in redmi 7A it is getting an inappropriate error message.</t>
  </si>
  <si>
    <t>TC_406</t>
  </si>
  <si>
    <t>Try to share VC after restart wallet redmi 7A device.</t>
  </si>
  <si>
    <t>1.Open the app and download only one VC.
 2.Restart the wallet in readme 7A.
 3.Click the request.</t>
  </si>
  <si>
    <t>Restart the wallet in redmi7A and click the request for QRCode app is requesting for Bluetooth status via pop-up message</t>
  </si>
  <si>
    <t>INJI-227</t>
  </si>
  <si>
    <t>2nd VC sharing fails if rejected first time</t>
  </si>
  <si>
    <t>TC_407</t>
  </si>
  <si>
    <t>Try to share VC again, after reject first time</t>
  </si>
  <si>
    <t>1.Download a VC in the wallet
 2. Scan the QR code of the verifier and start the VC share
 3. Click on “Reject” button in the sharing VC screen. The wallet should be disconnected from the verifier
 4. Start the VC transfer again and click on “Share” button in the sharing VC screen
 5. We are getting GCM decrypt error on the verifier side as the shared secret keys(weak keys) generated on both the sides are not matching</t>
  </si>
  <si>
    <t>Even if we reject the current VC share and proceed with next VC share wallet should be able to successfully share the VC to the verifier</t>
  </si>
  <si>
    <t>INJI-371</t>
  </si>
  <si>
    <t>The hash value of downloaded UIN/VID (downloaded vc) is shown on top of the "view activity log" screen in inji UI</t>
  </si>
  <si>
    <t>TC_408</t>
  </si>
  <si>
    <t>UIN/VID number of the respective VC card display on top of the "view activity log" screen in inji UI.</t>
  </si>
  <si>
    <t>1.Lanuch inji app
 2.Download vc
 3.Click on three dots ellipsis displayed on the right bottom of a VC.
 4. Click on View Activity Log displayed under More Options screen.</t>
  </si>
  <si>
    <t>UIN/VID number of the respective VC card should display on top of the "view activity log" screen in inji UI.</t>
  </si>
  <si>
    <t>INJI-369</t>
  </si>
  <si>
    <t>TC_409</t>
  </si>
  <si>
    <t>Verify all buttons after language change.</t>
  </si>
  <si>
    <t>1.Open the Inji app.
 2.Select a different required language.</t>
  </si>
  <si>
    <t>After changing the languages, the button name should be displayed properly.</t>
  </si>
  <si>
    <t>https://mosip.atlassian.net/browse/INJI-369</t>
  </si>
  <si>
    <t>INJI-284</t>
  </si>
  <si>
    <t>INJI - while sharing the loading bar is not loading</t>
  </si>
  <si>
    <t>TC_410</t>
  </si>
  <si>
    <t>Share VC between devices</t>
  </si>
  <si>
    <t>1.open qr code in Device A
 2.open scanner in Device B
 3.scan the qrcode from Device B
 4.select a VC and share</t>
  </si>
  <si>
    <t>loading dots while sharing should load, without being stuck</t>
  </si>
  <si>
    <t>INJI-268</t>
  </si>
  <si>
    <t>TC_411</t>
  </si>
  <si>
    <t>Verify all headers in different language.</t>
  </si>
  <si>
    <t>1.authenticate the app and enter it
 2.Download VC by using the UIN/VID of the respective environment
 3.Click on three dots in the bottom corner of VC, also check in setting page</t>
  </si>
  <si>
    <t>All headers should be aligned propery in all language.</t>
  </si>
  <si>
    <t>https://mosip.atlassian.net/browse/INJI-268</t>
  </si>
  <si>
    <t>INJI-247</t>
  </si>
  <si>
    <t>INJI - The VC's three dots elipsise layout is not proper</t>
  </si>
  <si>
    <t>TC_412</t>
  </si>
  <si>
    <t>Verify VC's elipsis page layout</t>
  </si>
  <si>
    <t>1.Authenticate the app and enter it
 2.Download a VC and click three dots of the VC</t>
  </si>
  <si>
    <t>layout of the page should be aligned properly</t>
  </si>
  <si>
    <t>INJI-234</t>
  </si>
  <si>
    <t>INJI - unable to download VC from apk</t>
  </si>
  <si>
    <t>TC_413</t>
  </si>
  <si>
    <t>Download VC</t>
  </si>
  <si>
    <t>1.unlock the app.
 2.Click on Add ID
 3.Enter VID
 4.Click on "generate my card"</t>
  </si>
  <si>
    <t>OTP should be triggered, VC should be downloaded</t>
  </si>
  <si>
    <t>INJI-486</t>
  </si>
  <si>
    <t>Kannada language is showing wrong Home and Scan values</t>
  </si>
  <si>
    <t>TC_414</t>
  </si>
  <si>
    <t>Verify all values in application after change to different language.</t>
  </si>
  <si>
    <t>1.Open the Inji app.
 2.Select a different required language.
 3.Check all over app.</t>
  </si>
  <si>
    <t>All values should correctly and properly aligned.</t>
  </si>
  <si>
    <t>INJI-471</t>
  </si>
  <si>
    <t>Content of the demo screens is incorrect</t>
  </si>
  <si>
    <t>TC_415</t>
  </si>
  <si>
    <t>Contents of all demo screens.</t>
  </si>
  <si>
    <t>1.Open the Inji app.
 2.Select a different required language.
 3.Check all contents od demo screen.</t>
  </si>
  <si>
    <t>All contents should be proper manner in demo screen.</t>
  </si>
  <si>
    <t>INJI-457</t>
  </si>
  <si>
    <t>TC_416</t>
  </si>
  <si>
    <t>Download duplicate VC</t>
  </si>
  <si>
    <t>Steps:
 1.Open the Inji application.
 2.Select required language and enter passcode.
 3.In home page, click on Download the VC.
 4.Download more duplicate/ new VC.</t>
  </si>
  <si>
    <t>All duplicate/ new VC's should be downloaded successfully.</t>
  </si>
  <si>
    <t>https://mosip.atlassian.net/browse/INJIMOB-457</t>
  </si>
  <si>
    <t>INJI-306</t>
  </si>
  <si>
    <t>TC_417</t>
  </si>
  <si>
    <t>Share VC between VIVO y73 and Pixel 6 device.</t>
  </si>
  <si>
    <t>Prerequisite: Download VC in the wallet
 1.Open scaner in the verifier.
 2.Scan the QR code from the wallet.
 3.Select the VC and share.</t>
  </si>
  <si>
    <t>Both phones should be able to share VC with each other.</t>
  </si>
  <si>
    <t>https://mosip.atlassian.net/browse/INJI-306</t>
  </si>
  <si>
    <t>INJI-269</t>
  </si>
  <si>
    <t>Android - Redmi 6A is not connecting with any android devices</t>
  </si>
  <si>
    <t>TC_418</t>
  </si>
  <si>
    <t>Sharing VC from redmi 6A to other android device.</t>
  </si>
  <si>
    <t>"Prerequisite: VC is downloaded and stored in sharing device
 Device A - Requesting device
 Device B - Sharing device
 steps :
 1.open qr code in Device A
 2.open scanner in Device B
 3.scan the qrcode from Device B"</t>
  </si>
  <si>
    <t>VC should be successfully shared between Redmi 6A to to all android devices.</t>
  </si>
  <si>
    <t>INJI-384</t>
  </si>
  <si>
    <t>TC_419</t>
  </si>
  <si>
    <t>Download multiple VC in redmi 6A device.</t>
  </si>
  <si>
    <t>1.Open the Inji application.
 2.Download multiple VC.
 3.reopen the app</t>
  </si>
  <si>
    <t>Downloaded VC should not be stuck in the loading state.</t>
  </si>
  <si>
    <t>https://mosip.atlassian.net/browse/INJI-384</t>
  </si>
  <si>
    <t>INJI-299</t>
  </si>
  <si>
    <t>Inji- There is no popup to cancel the download card.</t>
  </si>
  <si>
    <t>TC_420</t>
  </si>
  <si>
    <t>Try to cancel download card inji app.</t>
  </si>
  <si>
    <t>1.Open the Inji application.
 2.Click the on-download cad button.
 3.Enter the UIN/VID and Click the generated card.
 4.Navigate to the Otp verification screen and click on the cross button.</t>
  </si>
  <si>
    <t>After entering the OTP There should be a popup to cancel the download as per the wireframe</t>
  </si>
  <si>
    <t>INJI-273</t>
  </si>
  <si>
    <t>TC_421</t>
  </si>
  <si>
    <t>Verify all OTP page algnment.</t>
  </si>
  <si>
    <t>1.Open inji app.
 2.Select language and try to download VC.</t>
  </si>
  <si>
    <t>All OTP page should aligned properly.</t>
  </si>
  <si>
    <t>https://mosip.atlassian.net/browse/INJI-273</t>
  </si>
  <si>
    <t>INJI-262</t>
  </si>
  <si>
    <t>INJI - pinned VC's audit logs are missing</t>
  </si>
  <si>
    <t>TC_422</t>
  </si>
  <si>
    <t>All activity of pinned VC stored in activity log.</t>
  </si>
  <si>
    <t>1.Open the app and download a VC
 2.Click on the three-dot ellipsis of the downloaded VC
 3.click on the pin button and click on “view activity log”</t>
  </si>
  <si>
    <t>“View activity log” should have the logs of the pinned the VC.</t>
  </si>
  <si>
    <t>INJI-261</t>
  </si>
  <si>
    <t>INJI - there are few elements still in orange in the purple theme</t>
  </si>
  <si>
    <t>TC_423</t>
  </si>
  <si>
    <t>Check whole app content's in purple theme.</t>
  </si>
  <si>
    <t>1.Download an install the purple theme
 2.go throgh the whole app</t>
  </si>
  <si>
    <t>The whole app’s element should be in purple</t>
  </si>
  <si>
    <t>INJI-259</t>
  </si>
  <si>
    <t>INJI - the back button is not working on few places of the app</t>
  </si>
  <si>
    <t>TC_424</t>
  </si>
  <si>
    <t>Verify back and close button working or not.</t>
  </si>
  <si>
    <t>1.Install the inji app
 2.set it up and head to the home screen
 3.click on the download card and click on “get it now button”
 4.Click on “X” button</t>
  </si>
  <si>
    <t>Back button and close button should work properly.</t>
  </si>
  <si>
    <t>INJI-383</t>
  </si>
  <si>
    <t>TC_425</t>
  </si>
  <si>
    <t>Check label of received card and received cards.</t>
  </si>
  <si>
    <t>1.open the INJI app
 2.head to settings</t>
  </si>
  <si>
    <t>label headers should be user-friendly</t>
  </si>
  <si>
    <t>https://mosip.atlassian.net/browse/INJI-383</t>
  </si>
  <si>
    <t>INJI-279</t>
  </si>
  <si>
    <t>TC_426</t>
  </si>
  <si>
    <t>Verify loading screen after unlock inji application.</t>
  </si>
  <si>
    <t>1.install the application newly
 2. Open the app
 3.click on the unlock application.</t>
  </si>
  <si>
    <t>should be able to see loading screen with the Inji logo as per mentioned in the wireframe</t>
  </si>
  <si>
    <t>https://mosip.atlassian.net/browse/INJI-279</t>
  </si>
  <si>
    <t>INJI-280</t>
  </si>
  <si>
    <t>TC_427</t>
  </si>
  <si>
    <t>Verify "Secure key storage not found page" in inji application.</t>
  </si>
  <si>
    <t>1.Install the new Inji application.
 2.open the application.
 3.language selection page.</t>
  </si>
  <si>
    <t>There should be a "secure key storage not found page" before the language selection screen in the Inji application as per the wireframe.</t>
  </si>
  <si>
    <t>https://mosip.atlassian.net/browse/INJI-280</t>
  </si>
  <si>
    <t>INJI-277</t>
  </si>
  <si>
    <t>OpenID4VC | Error handling when issuers list fails to load</t>
  </si>
  <si>
    <t>TC_428</t>
  </si>
  <si>
    <t>Check whether without internet connection and try click on the '+' icon home screen</t>
  </si>
  <si>
    <t>1. Open the inji app freshly
 2.Turn off the internet connection.
 3.Click on the '+' icon home screen</t>
  </si>
  <si>
    <t>The user should display error screen saying "no internet connection" and display option to retry and display option to go back</t>
  </si>
  <si>
    <t>TC_429</t>
  </si>
  <si>
    <t>Checking by clicking on the try again button</t>
  </si>
  <si>
    <t>1. Open the inji app freshly
 2.Turn off the internet connection.
 3. Click on the '+' icon home screen
 4.The no internet connection screen and click the try again button</t>
  </si>
  <si>
    <t>The user should redirect to the no internet connection error screen</t>
  </si>
  <si>
    <t>TC_430</t>
  </si>
  <si>
    <t>Check whether user click the try Agian button with internet connection</t>
  </si>
  <si>
    <t>1. Open the inji app freshly
 2.Turn ON the internet connection.
 3. Click on the '+' icon home screen
 4.The no internet connection screen and click the try again button</t>
  </si>
  <si>
    <t>The user should redirect to the direct user to the ‘Add new card’ screen</t>
  </si>
  <si>
    <t>TC_431</t>
  </si>
  <si>
    <t>Checking by clicking back button</t>
  </si>
  <si>
    <t>1. Open the inji app Freshly
 2.Turn off the internet connection.
 3. Click on the '+' icon home screen
 4.The no internet connection screen and click on the back button</t>
  </si>
  <si>
    <t>The User should redirect user to the previous screen.</t>
  </si>
  <si>
    <t>TC_432</t>
  </si>
  <si>
    <t>checking add card button during inji pods are down</t>
  </si>
  <si>
    <t>1. Open the inji app.
 2. Bring inji pods(mimoto) Down.
 3. Click on the '+' icon home screen</t>
  </si>
  <si>
    <t>The User should direct user to the error screen suggesting user "something went wrong"</t>
  </si>
  <si>
    <t>TC_433</t>
  </si>
  <si>
    <t>check whether user gets "time out" during adding card</t>
  </si>
  <si>
    <t>1. Open the inji app.
 2. attempt with poor network
 3.Click on the '+' icon home screen</t>
  </si>
  <si>
    <t>The User should redirect to the error screen suggesting user "something went wrong"</t>
  </si>
  <si>
    <t>TC_434</t>
  </si>
  <si>
    <t>clicking on the back button</t>
  </si>
  <si>
    <t>1. Open the inji app.
 2.Turn off the internet connection.
 3.Click on the '+' icon home screen
 4. Click on the back button</t>
  </si>
  <si>
    <t>the user should be direct user to the previous screen</t>
  </si>
  <si>
    <t>TC_435</t>
  </si>
  <si>
    <t>clicking on the retry agian button</t>
  </si>
  <si>
    <t>1. Open the inji app.
 2.Turn off the internet connection.
 3.Click on the '+' icon home screen
 4. Select retry again button.</t>
  </si>
  <si>
    <t>The user should redirect to the home page .</t>
  </si>
  <si>
    <t>TC_436</t>
  </si>
  <si>
    <t>Verify error message in the different languages as per the user changing the languages</t>
  </si>
  <si>
    <t>1. Open the inji application
 2.Change the language.
 3.Turn off the internet connection
 4.Click on the '+' icon home screen
 6. Try the all scenario of 277 story"</t>
  </si>
  <si>
    <t>The user should get an appropriate error message as in the respective language.</t>
  </si>
  <si>
    <t>INJI-275</t>
  </si>
  <si>
    <t>OpenID4VC | Display downloaded VC in INJI</t>
  </si>
  <si>
    <t>TC_437</t>
  </si>
  <si>
    <t>Download the card and check whether user is getting esignet logo on the vc or not</t>
  </si>
  <si>
    <t>1.Open the Inji application
 2.Click on the "+" icon home screen
 3. User select Download Via a esignet
 4. Download the card.
 5.The VC is downloaded and displayed on the Home screen</t>
  </si>
  <si>
    <t>The user should be able to verify exhaustive list of information provided by issuer is displayed on VCANDVC issuer’s logo is displayed on the VC</t>
  </si>
  <si>
    <t>TC_438</t>
  </si>
  <si>
    <t>Verfiy in Detail view whether the VC is getting esignet logo or not</t>
  </si>
  <si>
    <t>1.Open the Inji application
 2.Click on the "+" icon home screen
 3.User select Download Via a esignet
 4.Download the card.
 5.The VC is downloaded and displayed on the Home screen.
 6. Click on the Detail view of the downloaded card.</t>
  </si>
  <si>
    <t>The user should be get the esignet Logo on the VC</t>
  </si>
  <si>
    <t>TC_439</t>
  </si>
  <si>
    <t>Check after sharing the Vc and user is getting the esignet logo on the recived VC or not.</t>
  </si>
  <si>
    <t>1.Launch the app
 2.User select Download Via a esignet
 3.Download the card with UIN/VID
 4.Share the vc and the Vc is recived
 5.Click on the received cards section</t>
  </si>
  <si>
    <t>The user should be get the esignet Logo on the Received VC .</t>
  </si>
  <si>
    <t>TC_440</t>
  </si>
  <si>
    <t>After binding VC check esginet logo is appering in Vc or Not</t>
  </si>
  <si>
    <t>1.Open the Inji application
 2.Click on the "+" icon home screenUser 3.select Download Via a esignet
 4.Download the card.
 5. Click on the Detail view of the downloaded card.
 6.Binding the VC</t>
  </si>
  <si>
    <t>The user should be get the esigent logo on the right side of the Vc</t>
  </si>
  <si>
    <t>TC_441</t>
  </si>
  <si>
    <t>Check After scaning the esigent qr code select an ID page under Vc is getting the logo or not</t>
  </si>
  <si>
    <t>1.Open the Inji application
 2.Click on the "+" icon home screen
 3.User select Download Via a esignet
 4.Download the card.
 5. Click on the Detail view of the downloaded card.
 6.Binding the VC
 7.Scan the Qrcode
 8.Select an Id Under the Vc.</t>
  </si>
  <si>
    <t>The user should be get the esignet logo on the right side of the Vc</t>
  </si>
  <si>
    <t>INJI-274</t>
  </si>
  <si>
    <t>OpenID4VC | Display list of VC issuer</t>
  </si>
  <si>
    <t>TC_442</t>
  </si>
  <si>
    <t>Check whether user is getting the floating + icon On the Home screen or not</t>
  </si>
  <si>
    <t>1.Open the inji application.
 2.Enter the passcode
 3.Navigate to home screen</t>
  </si>
  <si>
    <t>The uer should get Floting "+" on the home screen.</t>
  </si>
  <si>
    <t>TC_443</t>
  </si>
  <si>
    <t>Check whether the user is click on + icon the user is redirect to the next page or not</t>
  </si>
  <si>
    <t>1.Open the inji application.
 2.Enter the passcode
 3.Navigate to home screen
 4.Click on the "+" icon in home screen</t>
  </si>
  <si>
    <t>The user should redirect to the new screen - ‘Add new card’</t>
  </si>
  <si>
    <t>TC_444</t>
  </si>
  <si>
    <t>Check whether user add new card page under 2 option or not</t>
  </si>
  <si>
    <t>The user should be get two option with the names as "download VC via E-signet" &amp; "download VC via UID/VIN/AID|"</t>
  </si>
  <si>
    <t>TC_445</t>
  </si>
  <si>
    <t>Check whether user is getting instruntion under the add new card page or not</t>
  </si>
  <si>
    <t>The user should getting this message "Please select the a preffered from the below to add a new card.</t>
  </si>
  <si>
    <t>TC_446</t>
  </si>
  <si>
    <t>Check whether user able to download the Vc through "Download via VID,UIN,AID".</t>
  </si>
  <si>
    <t>1.Open the inji application.
 2.Enter the passcode
 3.Navigate to home screen
 4.Click on the "+" icon in home screen
 5. select the download via VID,UIN,AID</t>
  </si>
  <si>
    <t>The user should be direct user to the existing flow of downloading VC using VID</t>
  </si>
  <si>
    <t>TC_447</t>
  </si>
  <si>
    <t>Check whether user is getting the popup message along with 2 button are not</t>
  </si>
  <si>
    <t>1. Open the inji application.
 2.Navigate to home screen .
 3.Click on the "+" icon in home screen.
 4.Select the download via E-signet option.</t>
  </si>
  <si>
    <t>The user should be get this popup message"inji" want to use "mosip.net "to sign in this allows the app and website to share information about you along with Cancel button and continue button</t>
  </si>
  <si>
    <t>TC_448</t>
  </si>
  <si>
    <t>Check After getting the poupup message user is clicking the cancle button user not able to sign in or not</t>
  </si>
  <si>
    <t>1. Open the inji application.
 2.Navigate to home screen .
 3.Click on the "+" icon in home screen.
 4.Select the download via E-signet option.
 5. press the cancel button on popup message.</t>
  </si>
  <si>
    <t>The user should not able to sing in</t>
  </si>
  <si>
    <t>TC_449</t>
  </si>
  <si>
    <t>Check After getting the poupup message user is clicking continue button user not able to sign in</t>
  </si>
  <si>
    <t>1.Open the inji application.
 2.Navigate to home screen .
 3.Click on the "+" icon in home screen.
 4.Select the download via E-signet option.
 5. press the continue button on popup message.</t>
  </si>
  <si>
    <t>The user should able to sing in and allows the app and website to share information about you</t>
  </si>
  <si>
    <t>TC_450</t>
  </si>
  <si>
    <t>Check whether user able to download the Vc through "Download via E-signet".</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</si>
  <si>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 and loading page under downloading the credential</t>
  </si>
  <si>
    <t>The user should able to download Vc through Download via esignet option</t>
  </si>
  <si>
    <t>TC_451</t>
  </si>
  <si>
    <t>Check after login to esignet website the user is redirect to the inj application or not</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</si>
  <si>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t>
  </si>
  <si>
    <t>The used should be redirect to the inji application</t>
  </si>
  <si>
    <t>TC_452</t>
  </si>
  <si>
    <t>Check whether user is getting loading screen with setting up header message after clicking on verify</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</si>
  <si>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
 9.click on verify</t>
  </si>
  <si>
    <t>The user should get this setting up meassge under loading screen</t>
  </si>
  <si>
    <t>TC_453</t>
  </si>
  <si>
    <t>Check whether message is changing to " downloading credentials" after "setting up" message under loading screen</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</si>
  <si>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
 9.loading page is getting downloading credentials</t>
  </si>
  <si>
    <t>The user should be able to download the VC</t>
  </si>
  <si>
    <t>TC_454</t>
  </si>
  <si>
    <t>Verify after downloaded VC is getting E-signet logo or not</t>
  </si>
  <si>
    <t>1.Open the Inji app.
 2.Click on the "+" icon in home screen.
 3.Select the download via E-signet option
 4. Download the Vc</t>
  </si>
  <si>
    <t>The user should be get the esignet Logo on the right side of the VC</t>
  </si>
  <si>
    <t>INJI-343</t>
  </si>
  <si>
    <t>INJI-493</t>
  </si>
  <si>
    <t>UI/ UX enhancement | Update the error messages displayed in the app</t>
  </si>
  <si>
    <t>TC_455</t>
  </si>
  <si>
    <t>Verify After changing the device bimetric face scan.</t>
  </si>
  <si>
    <t>prerequisite: download the VC on the device
 1 .Open the inji application
 2. Enable Unlock with biometric
 3. Change the device’s biometric face scan
 4. close and open the Inji app</t>
  </si>
  <si>
    <t>The user should get App is rest and this error poup message "Due to the fingerprint / facial recognition update, app security was impacted, and downloaded cards were removed.Please download again" ok button.</t>
  </si>
  <si>
    <t>https://mosip.atlassian.net/browse/INJIMOB-493</t>
  </si>
  <si>
    <t>TC_456</t>
  </si>
  <si>
    <t>Verify after change the device bimetric finger</t>
  </si>
  <si>
    <t>prerequisite: download the VC on the device
 1 .Open the inji application
 2. Enable Unlock with biometric
 3. Change the device’s biometric finger
 4. close and open the Inji app</t>
  </si>
  <si>
    <t>TC_457</t>
  </si>
  <si>
    <t>click ok to error pop-up</t>
  </si>
  <si>
    <t>The ok button should be clickable.
 and should able to continue</t>
  </si>
  <si>
    <t>TC_458</t>
  </si>
  <si>
    <t>TC_459</t>
  </si>
  <si>
    <t>Check whether user is launched INJI app for the first time after download getting error popup message or not</t>
  </si>
  <si>
    <t>please check this in andriod below 9 version or emulator
 1.launched INJI app for the first time.</t>
  </si>
  <si>
    <t>The user should be an error popup messge on home screen l "Some security features will be unavailableYour current device does not support all the security features".[Ok] - button</t>
  </si>
  <si>
    <t>TC_460</t>
  </si>
  <si>
    <t>Check wherther Vc is tampered user is getting an error popup message in home screen or not</t>
  </si>
  <si>
    <t>1. Tampered the VC
 2. reopening the appliction.</t>
  </si>
  <si>
    <t>The user should be get this error popup messge on home screen "Cards removed due to malicious activity Tampered cards detected and removed for security reasons.Please download again" ok button</t>
  </si>
  <si>
    <t>TC_461</t>
  </si>
  <si>
    <t>Check without tampering Vc and try user is gettting error popup message in home screen or not</t>
  </si>
  <si>
    <t>1. Try without Tampered the VC
 2. reopening the appliction.</t>
  </si>
  <si>
    <t>The user should not get an error popup message.</t>
  </si>
  <si>
    <t>TC_462</t>
  </si>
  <si>
    <t>Verify user getting valid error popup message or not while face is recogination is faild .</t>
  </si>
  <si>
    <t>1.Open the Inji application.
 2.Share the Vc and select share with selfie.
 3.click on the capture button</t>
  </si>
  <si>
    <t>The user should get warring erro popup message
 "Face recognition failedThe scanned face does not match with the photo on the card. Please try again. [Cancel] [Try again]"</t>
  </si>
  <si>
    <t>TC_463</t>
  </si>
  <si>
    <t>verify without internet connection try to 'add new card ' user getting error messgae or not</t>
  </si>
  <si>
    <t>1.Open the Inji application.
 2. Turn off the internet connection.
 3. Click on the + icon
 4.Select the issuser</t>
  </si>
  <si>
    <t>The user should get warning error popup message like this
 "No internet connection Please check your connection and retry. [Try again]"</t>
  </si>
  <si>
    <t>TC_464</t>
  </si>
  <si>
    <t>Verify without internet connection try to download VC from the web view of the VC issuer</t>
  </si>
  <si>
    <t>1.Open the Inji application freshly
 2.Turn off the internet connection.
 3.Click on add new card.
 4.Select the download via esignet.</t>
  </si>
  <si>
    <t>The user should get warring error popup message like this
 "No internet connection
 Please check your connection and retry.
 [Try again]"</t>
  </si>
  <si>
    <t>TC_465</t>
  </si>
  <si>
    <t>Check whether try again button is clickable or not in the error message</t>
  </si>
  <si>
    <t>1.Open the Inji application freshly
 2.Trun off the internet connection.
 3.Click on add new card.
 4.Select the download via esignet.
 5.Click the try again button on error error popup message</t>
  </si>
  <si>
    <t>The try again button should be clickable.</t>
  </si>
  <si>
    <t>TC_466</t>
  </si>
  <si>
    <t>Check whether the user is clicking try again button</t>
  </si>
  <si>
    <t>1.Open the Inji application freshly
 2.Turn off the internet connection.
 3.Click on add new card.
 4.Select the download via esignet.
 5.Click the try again button on error error popup message</t>
  </si>
  <si>
    <t>The user should be check the internet connection again
 AND if connection is active, direct user to the ‘Add new card’ screen</t>
  </si>
  <si>
    <t>TC_467</t>
  </si>
  <si>
    <t>Verify without internet connection try to download VC from download via UIN AID or VID</t>
  </si>
  <si>
    <t>1.Open the Inji application freshly
 2.Trun off the internet connection.
 3.Click on add new card.
 4.Select the download via esignet.</t>
  </si>
  <si>
    <t>TC_468</t>
  </si>
  <si>
    <t>Verify Download fails
 AND user is getting the
 Generic error screen is displayed or not</t>
  </si>
  <si>
    <t>1.Open the Inji application.
 2.Click on add new card.
 3.Select the download via esignet.
 4.Enter the UIN/VID
 5.Enter the OTP
 6.Submit
 7. Turn off the internet connection</t>
  </si>
  <si>
    <t>The user should get Something went wrong!
 We are having some trouble with your request. Please try again.
 [Try again]</t>
  </si>
  <si>
    <t>TC_469</t>
  </si>
  <si>
    <t>Check whether the user click on try agian button on the something went worng error screen</t>
  </si>
  <si>
    <t>1.Open the Inji application.
 2.Click on add new card.
 3.Select the download via esignet.
 4.Enter the UIN/VID
 5.Enter the OTP
 6.Submit
 7. Turn off the internet connection
 8.try again button.</t>
  </si>
  <si>
    <t>The used should be redirect to esignet web page</t>
  </si>
  <si>
    <t>INJI-372</t>
  </si>
  <si>
    <t>UI/ UX enhancement | Update the VC sharing flow</t>
  </si>
  <si>
    <t>TC_470</t>
  </si>
  <si>
    <t>Updated VC UI flow</t>
  </si>
  <si>
    <t>Verifing "sharing in prcess" feild in wallet</t>
  </si>
  <si>
    <t>Pre-requisites:Device download the Vc in Device A
 Step:
 1.Open the Qr code in device B .
 2.Scan the qr code from device A.
 3.Select the VC and share.</t>
  </si>
  <si>
    <t>The page title should say - “Sharing in progress“ in device A</t>
  </si>
  <si>
    <t>TC_471</t>
  </si>
  <si>
    <t>Verifing the animater loader in wallet</t>
  </si>
  <si>
    <t>the loader should be animated and loading</t>
  </si>
  <si>
    <t>TC_472</t>
  </si>
  <si>
    <t>Verifying cross button during sharing button in wallet</t>
  </si>
  <si>
    <t>the cross button should be precent while sharing in the both phones</t>
  </si>
  <si>
    <t>TC_473</t>
  </si>
  <si>
    <t>clicking on cross button during sharing button in wallet</t>
  </si>
  <si>
    <t>Pre-requisites:Device download the Vc in Device A
 Step:
 1.Open the Qr code in device B .
 2.Scan the qr code from device A.
 3.Select the VC and share.
 4. Click the cross button to cancel sharing on any phone</t>
  </si>
  <si>
    <t>The user should be navigate to the home page</t>
  </si>
  <si>
    <t>TC_474</t>
  </si>
  <si>
    <t>Verifing staying long in the screen in wallet</t>
  </si>
  <si>
    <t>Once the sharing taked longer, the below list should be shown
 ”Sharing is delayed, possibly due to a connection issue.”
 [Stay on the screen]
 [Retry]</t>
  </si>
  <si>
    <t>TC_475</t>
  </si>
  <si>
    <t>clicking on "stay on screen" in wallet</t>
  </si>
  <si>
    <t>Pre-requisites:Device download the Vc in Device A
 Step:
 1.Open the Qr code in device B .
 2.Scan the qr code from device A.
 3.Select the VC and share.
 4. Click on "stay on the screen button"</t>
  </si>
  <si>
    <t>The user should be remove the prompt</t>
  </si>
  <si>
    <t>TC_476</t>
  </si>
  <si>
    <t>Clicking on "retry" in wallet</t>
  </si>
  <si>
    <t>Pre-requisites:Device download the Vc in Device A
 Step:
 1.Open the Qr code in device B .
 2.Scan the qr code from device A.
 3.Select the VC and share.
 4. Click on "retry option"</t>
  </si>
  <si>
    <t>The user should be redirect user to the scan screen</t>
  </si>
  <si>
    <t>TC_477</t>
  </si>
  <si>
    <t>verifing failed sharing screen in wallet</t>
  </si>
  <si>
    <t>Pre-requisites:Device download the Vc in Device A
 Step:
 1.Open the Qr code in device B .
 2.Scan the qr code from device A.
 3.Select the VC and share.
 4. fail the transfer</t>
  </si>
  <si>
    <t>The scree should project :
 ”Failed to transfer
 Something went wrong. Please try again. “
 [Retry]</t>
  </si>
  <si>
    <t>TC_478</t>
  </si>
  <si>
    <t>verifing clicking on the "X" button on the failed screen in wallet</t>
  </si>
  <si>
    <t>Pre-requisites:Device download the Vc in Device A
 Step:
 1.Open the Qr code in device B .
 2.Scan the qr code from device A.
 3.Select the VC and share.
 4.Click the cross button to cancle</t>
  </si>
  <si>
    <t>The cross button is clickable and user should be redirect user to the ‘Home’ screen</t>
  </si>
  <si>
    <t>TC_479</t>
  </si>
  <si>
    <t>clicking on the retring button in failed screen in wallet</t>
  </si>
  <si>
    <t>Pre-requisites:Device download the Vc in Device A
 Step:
 1.Open the Qr code in device B .
 2.Scan the qr code from device A.
 3.Select the VC and share.
 4.Click the retry button.</t>
  </si>
  <si>
    <t>The user should redirect user to the scan screen</t>
  </si>
  <si>
    <t>TC_480</t>
  </si>
  <si>
    <t>Verifing "sharing in prcess" feild in verifier</t>
  </si>
  <si>
    <t>The page title should be alinged centre - “Sharing in progress“</t>
  </si>
  <si>
    <t>TC_481</t>
  </si>
  <si>
    <t>Verify the sharing page animated loader in verifier</t>
  </si>
  <si>
    <t>The animated loader should be loading</t>
  </si>
  <si>
    <t>TC_482</t>
  </si>
  <si>
    <t>clicking on cross button during sharing button in verifier</t>
  </si>
  <si>
    <t>Pre-requisites:Device download the Vc in Device A
 Step:
 1.Open the Qr code in device B .
 2.Scan the qr code from device A.
 3.Select the VC and share.
 4.Selects the cross button to cancel sharing</t>
  </si>
  <si>
    <t>The user should redirect user to 'Receive card screen and display QR code</t>
  </si>
  <si>
    <t>TC_483</t>
  </si>
  <si>
    <t>Check Sharing failed for verifier</t>
  </si>
  <si>
    <t>The user get failed screen saying :
 ”Failed to transfer
 Something went wrong. Please try again. “
 [Retry]</t>
  </si>
  <si>
    <t>TC_484</t>
  </si>
  <si>
    <t>verifing clicking on the "X" button on the failed screen in verifier</t>
  </si>
  <si>
    <t>Pre-requisites:Device download the Vc in Device A
 Step:
 1.Open the Qr code in device B .
 2.Scan the qr code from device A.
 3.Select the VC and share.
 4. click on the X button</t>
  </si>
  <si>
    <t>The user should be redirect user to the ‘Home’ screen</t>
  </si>
  <si>
    <t>TC_485</t>
  </si>
  <si>
    <t>clicking on the retring button in failed screen in verifier</t>
  </si>
  <si>
    <t>Pre-requisites:Device download the Vc in Device A
 Step:
 1.Open the Qr code in device B .
 2.Scan the qr code from device A.
 3.Select the VC and share.
 4. Click on the retry button</t>
  </si>
  <si>
    <t>The user should redirect to the 'Receive card screen and display QR code</t>
  </si>
  <si>
    <t>TC_486</t>
  </si>
  <si>
    <t>Verifing connection failed screen in wallet</t>
  </si>
  <si>
    <t>Pre-requisites:Device download the Vc in Device A
 Step:
 1.Trun off the bluetooth
 2.Open the Qr code in device B .
 3.Scan the qr code from device A.
 4.the user is on the loading screen
 5. Click on the retry button</t>
  </si>
  <si>
    <t>The user would get error message in wallet saying
 “Connection failed”
 ”The connection was interrupted. Please try again.”
 [Retry]</t>
  </si>
  <si>
    <t>TC_487</t>
  </si>
  <si>
    <t>Clicking on the "X" button during connection failed screen in wallet</t>
  </si>
  <si>
    <t>Pre-requisites:Device download the Vc in Device A
 Step:
 1.Trun off the bluetooth
 2.Open the Qr code in device B .
 3.Scan the qr code from device A.
 4.the user is on the loading screen
 5. Click on "X" button</t>
  </si>
  <si>
    <t>TC_488</t>
  </si>
  <si>
    <t>Clicking on the "retry" button during connection failed screen in wallet</t>
  </si>
  <si>
    <t>Pre-requisites:Device download the Vc in Device A
 Step:
 1.Trun off the bluetooth
 2.Open the Qr code in device B .
 3.Scan the qr code from device A.
 4.the user is on the loading screen.
 5. Click on retry option</t>
  </si>
  <si>
    <t>TC_489</t>
  </si>
  <si>
    <t>Establishing connection failed for Verifier</t>
  </si>
  <si>
    <t>Pre-requisites:Device download the Vc in Device A
 Step:
 1. Trun off the bluetooth
 2.Open the Qr code in device B .
 3.Scan the qr code from device A.
 4.the user is on the loading screen
 5 Click on the cross button in wallet device.
 5. Click on the retry button</t>
  </si>
  <si>
    <t>INJI-364</t>
  </si>
  <si>
    <t>UI/ UX enhancement | Update the Success messages &amp; implementation in the app</t>
  </si>
  <si>
    <t>TC_490</t>
  </si>
  <si>
    <t>Returning from the error screen</t>
  </si>
  <si>
    <t>Check whether User is turn off the internet conection user is getting the error screen or not</t>
  </si>
  <si>
    <t>Pre-requisite: when there are no vc
 1.Open the inji app
 2. Trun off the internet connection
 2.click on the '+' icon home screen</t>
  </si>
  <si>
    <t>The user should get this error saying no internet
 AND display option to retry</t>
  </si>
  <si>
    <t>TC_491</t>
  </si>
  <si>
    <t>Check after getting the error screen and internet is now active the user Clicking retry button</t>
  </si>
  <si>
    <t>1.Open the inji app
 2.Click on the '+' icon home screen
 3.trun on the internet connection
 5. Click on the retry button</t>
  </si>
  <si>
    <t>The user should be redirect user to Retrieve your Id page</t>
  </si>
  <si>
    <t>TC_492</t>
  </si>
  <si>
    <t>check the user click the retry button user is getting the error screen or not</t>
  </si>
  <si>
    <t>The user should redirct to the loading screenwith the text prompt ‘Loading..’</t>
  </si>
  <si>
    <t>TC_493</t>
  </si>
  <si>
    <t>Click on Retry button when internet is OFF</t>
  </si>
  <si>
    <t>1.Open the inji app
 2.Click on the '+' icon home screen
 3.trun off the internet connection
 5. Click on the retry button</t>
  </si>
  <si>
    <t>User should be landed on the same page with same error</t>
  </si>
  <si>
    <t>TC_494</t>
  </si>
  <si>
    <t>User has requested to view list of VC issuers</t>
  </si>
  <si>
    <t>Check whether User has clicked on the '+' icon home screen user is getting add new screen card or not</t>
  </si>
  <si>
    <t>1.Open the inji app
 2.Click on the '+' icon home screen.</t>
  </si>
  <si>
    <t>display the loading screenwith the text prompt ‘Loading..’AND the user should be direct user to the ‘Add new card’ screen when ready</t>
  </si>
  <si>
    <t>TC_495</t>
  </si>
  <si>
    <t>check after click the '+" the user is get the loading screen or not</t>
  </si>
  <si>
    <t>The user should be get the loading screen</t>
  </si>
  <si>
    <t>TC_496</t>
  </si>
  <si>
    <t>1. Open the inji application
 2.Change the language.
 3.Trun off the internet connection
 4.Click on the '+' icon home screen
 6. Try the all scenario of 364 story"</t>
  </si>
  <si>
    <t>"The user should get an appropriate error screen as
 in the respective language."</t>
  </si>
  <si>
    <t>TC_497</t>
  </si>
  <si>
    <t>Check multiple language on Add new card screen</t>
  </si>
  <si>
    <t>1. Open the inji application
 2.Change the language.
 3.Click on the '+' icon home screen</t>
  </si>
  <si>
    <t>Language of all the attributes displayed on screen should change.</t>
  </si>
  <si>
    <t>INJI-344</t>
  </si>
  <si>
    <t>UI/ UX enhancement | Enhance VC Key and Pin Feature</t>
  </si>
  <si>
    <t>TC_498</t>
  </si>
  <si>
    <t>Pin Feature</t>
  </si>
  <si>
    <t>pining VC should be faster now</t>
  </si>
  <si>
    <t>1.Open the app and download a VC
 2.Click on the three-dot ellipsis of the downloaded VC
 3.click on the pin button</t>
  </si>
  <si>
    <t>the pining should be faster and seemless</t>
  </si>
  <si>
    <t>TC_499</t>
  </si>
  <si>
    <t>navigating to the feature</t>
  </si>
  <si>
    <t>1. download a VC
 2. click on the 3 dots elipsis</t>
  </si>
  <si>
    <t>we should able to see the pining feature</t>
  </si>
  <si>
    <t>TC_500</t>
  </si>
  <si>
    <t>pining a VC</t>
  </si>
  <si>
    <t>1. download a VC
 2. click on the 3 dots elipsis
 3. click on the pin card</t>
  </si>
  <si>
    <t>the VC should pinned to the top of the screen with a pinned logo in the left corner</t>
  </si>
  <si>
    <t>TC_501</t>
  </si>
  <si>
    <t>verifing pinned VC stacking on the top</t>
  </si>
  <si>
    <t>1. download multiple VC
 2. select a VC and pin it</t>
  </si>
  <si>
    <t>the pinned VC should be pinned to the top, and the other VC should be listed down</t>
  </si>
  <si>
    <t>TC_502</t>
  </si>
  <si>
    <t>verifing downloading a new VC</t>
  </si>
  <si>
    <t>1. pin a VC
 2. download a new VC</t>
  </si>
  <si>
    <t>the new downloaded VC should be stacked below the pinned VC, and the pinned VC should stay on the top only</t>
  </si>
  <si>
    <t>TC_503</t>
  </si>
  <si>
    <t>unpining a VC</t>
  </si>
  <si>
    <t>1. download a VC
 2. pin a VC
 3. click on the three dots elipsis on the pinned VC
 4. click on unpin VC</t>
  </si>
  <si>
    <t>The VC should get unpinned from the top, and should moved to its orginal spot</t>
  </si>
  <si>
    <t>TC_504</t>
  </si>
  <si>
    <t>pining in offline</t>
  </si>
  <si>
    <t>1. download a vc
 2. turn off the network on the device
 3. pin a VC</t>
  </si>
  <si>
    <t>the pinning feature should work without network</t>
  </si>
  <si>
    <t>TC_505</t>
  </si>
  <si>
    <t>unpining a VC in offline</t>
  </si>
  <si>
    <t>1. download a vc
 2. pin a VC
 3. turn off the network on the device
 4. unpin the VC</t>
  </si>
  <si>
    <t>the unpinning feature should work without network</t>
  </si>
  <si>
    <t>INJI-245</t>
  </si>
  <si>
    <t>OpenID4VC | Enable VC download using E-signet</t>
  </si>
  <si>
    <t>TC_506</t>
  </si>
  <si>
    <t>Enable user to download VC via Esignet</t>
  </si>
  <si>
    <t>Vefify the user selects E-Signet to download VC user is redirect to the esignet web page are not</t>
  </si>
  <si>
    <t>1. Open the inji app
 3.Click on the '+' icon home screen
 4.Select the download via esignet option</t>
  </si>
  <si>
    <t>The user should be direct user to new next screen - web view
 AND display the webpage of E-signet in the web view</t>
  </si>
  <si>
    <t>TC_507</t>
  </si>
  <si>
    <t>Display intermittent screen when downloading VC</t>
  </si>
  <si>
    <t>check user trigger event to download VC from the webpage user is getting the download Id screen or not</t>
  </si>
  <si>
    <t>The user should get download Id screen</t>
  </si>
  <si>
    <t>TC_508</t>
  </si>
  <si>
    <t>check user trigger event to download VC from the webpage user is getting the Validating ID screen or not</t>
  </si>
  <si>
    <t>The user should get Validating ID screen</t>
  </si>
  <si>
    <t>TC_509</t>
  </si>
  <si>
    <t>check user trigger event to download VC from the webpage user is getting Preparing ID for display or not</t>
  </si>
  <si>
    <t>The perparing Id should be displayed</t>
  </si>
  <si>
    <t>TC_510</t>
  </si>
  <si>
    <t>vefify the VC is downloaded
 AND validated completed user is redirect home screen and user able to view the VC or not</t>
  </si>
  <si>
    <t>The user should be direct user to the Home screen
 AND display VC in default view (existing VC format)</t>
  </si>
  <si>
    <t>INJI-205</t>
  </si>
  <si>
    <t>OpenID4VC | Error handling for downloading VC</t>
  </si>
  <si>
    <t>TC_511</t>
  </si>
  <si>
    <t>Error handling - no internet connection when launching web page</t>
  </si>
  <si>
    <t>Check without internet connection and try selected E-signet issuer to download VC</t>
  </si>
  <si>
    <t>1. Open the inji app
 2.Trun off the internet connection.
 3.Click on the '+' icon home screen
 4.Select the download via esignet option</t>
  </si>
  <si>
    <t>The user should be get display error screen suggesting no internet connection
 AND display option to retry
 AND display option to go back</t>
  </si>
  <si>
    <t>TC_512</t>
  </si>
  <si>
    <t>Check with internet connection and try selected E-signet issuer to download VC</t>
  </si>
  <si>
    <t>The user should be able to download Vc.</t>
  </si>
  <si>
    <t>TC_513</t>
  </si>
  <si>
    <t>Check whether the user clicks on the Retry button the user getting error message or not</t>
  </si>
  <si>
    <t>1. Open the inji app
 2.Trun off the internet connection.
 3.Click on the '+' icon home screen
 4.Select the download via esignet option
 5.Click on Retry button</t>
  </si>
  <si>
    <t>the user should get this error check the internet connection again
 AND if connection is active, direct user to the web view</t>
  </si>
  <si>
    <t>TC_514</t>
  </si>
  <si>
    <t>Check the user click on the back button is redirect to previous screen or not</t>
  </si>
  <si>
    <t>1. Open the inji app
 2.Trun off the internet connection.
 3.Click on the '+' icon home screen
 4.Select the download via esignet option
 5.Click on back button</t>
  </si>
  <si>
    <t>The user should be redirect user to the previous screen</t>
  </si>
  <si>
    <t>TC_515</t>
  </si>
  <si>
    <t>check whether the user’s device loses active internet connection while click download the card</t>
  </si>
  <si>
    <t>The user should get no internet connection
 AND display option to retry
 AND display option to go back</t>
  </si>
  <si>
    <t>TC_516</t>
  </si>
  <si>
    <t>check the user is viewing the no internet connection screen and the user clicks on the retry button</t>
  </si>
  <si>
    <t>1. Open the inji app
 2.Trun off the internet connection.
 3.Click on the '+' icon home screen
 4.Select the download via esignet option
 5.click on the retry button</t>
  </si>
  <si>
    <t>the user should get this message check the internet connection again
 AND if connection is active, direct user to the web view</t>
  </si>
  <si>
    <t>TC_517</t>
  </si>
  <si>
    <t>check the user clicks on the back button</t>
  </si>
  <si>
    <t>1. Open the inji app
 2.Trun off the internet connection.
 3.Click on the '+' icon home screen
 4.Select the download via esignet option
 5.click on the back button</t>
  </si>
  <si>
    <t>The use should be redirect user to the previous screen</t>
  </si>
  <si>
    <t>TC_518</t>
  </si>
  <si>
    <t>Error handling - invalid/ broken URL/ URL missing</t>
  </si>
  <si>
    <t>Check whether URL is broken the User has selected E-signet issuer to download VC</t>
  </si>
  <si>
    <t>make configuration change delete the URL 1.Open the inji app
 2.click on the '+' icon home screen
 3.Select the download via esignet option
 4. invalid link</t>
  </si>
  <si>
    <t>The user should get "something went wrong
 AND display option to retry"</t>
  </si>
  <si>
    <t>TC_519</t>
  </si>
  <si>
    <t>Check the error screen user Select the retry option it rediert or not</t>
  </si>
  <si>
    <t>1.Open the inji app
 2.click on the '+' icon home screen
 3.Select the download via esignet option</t>
  </si>
  <si>
    <t>The user should be redirect user to the ‘Add new card’ screen</t>
  </si>
  <si>
    <t>TC_520</t>
  </si>
  <si>
    <t>Error handling - timeout errors</t>
  </si>
  <si>
    <t>Check the user is on the intermittent screen</t>
  </si>
  <si>
    <t>1.Open the inji app
 2.click on the '+' icon home screen
 3.Select the download via esignet option
 4.user is waiting on a milestone for more than 30 seconds</t>
  </si>
  <si>
    <t>the user should get something went wrong
 AND display option to retry</t>
  </si>
  <si>
    <t>TC_521</t>
  </si>
  <si>
    <t>1.Open the inji app
 2.click on the '+' icon home screen
 3.Select the download via esignet option
 4.user is waiting on a milestone for more than 30 seconds
 5. click on retry button</t>
  </si>
  <si>
    <t>TC_522</t>
  </si>
  <si>
    <t>1. Open the inji application
 2.Change the language.
 4.Click on the '+' icon home screen.
 5. Select the download via esignet option
 6. Try the all scenario of 205 story"</t>
  </si>
  <si>
    <t>INJI-398</t>
  </si>
  <si>
    <t>PEN Testing | Rectify issues discovered in Pen testing for Android</t>
  </si>
  <si>
    <t>TC_523</t>
  </si>
  <si>
    <t>Check whether user is able to paste the passcode or not</t>
  </si>
  <si>
    <t>1.Open the inji app
 2.Copy the passcode and past</t>
  </si>
  <si>
    <t>the screen should not allow pasting or 3D menu</t>
  </si>
  <si>
    <t>TC_524</t>
  </si>
  <si>
    <t>Check whether user is able to past the otp or not</t>
  </si>
  <si>
    <t>1.Open the inji app
 2.Click on the '+' icon home screen.
 3.Select Download via UIN/VID MOSIP option
 4. Enter the UIN/VID
 5.OTP screen and paste</t>
  </si>
  <si>
    <t>TC_525</t>
  </si>
  <si>
    <t>Check whethe user is able to past the opt while activate the VC</t>
  </si>
  <si>
    <t>Pre-requisites: download the Vc.
 Step:
 1.Open the inji app
 2.Click on the '+' icon home screen.
 3.Select Download via UIN/VID MOSIP option
 4. activate the VC and try paste the OTP</t>
  </si>
  <si>
    <t>the User screen should not allow pasting or 3D menu</t>
  </si>
  <si>
    <t>INJI-391</t>
  </si>
  <si>
    <t>Verify all the app configs sourced via API are cached</t>
  </si>
  <si>
    <t>TC_526</t>
  </si>
  <si>
    <t>Check whether use is able to sharing the vc in offline mode</t>
  </si>
  <si>
    <t>"Pre-requisites:Device download the Vc in Device A
 Step:
 1.Trunoff the internet connection
 1.Open the Qr code in device B .
 2.Scan the qr code from device A.
 3.Select the VC and share.</t>
  </si>
  <si>
    <t>The user should be able to share the vc via Bluetooth</t>
  </si>
  <si>
    <t>TC_527</t>
  </si>
  <si>
    <t>Check whether use is able to sharing the vc without buletooth.</t>
  </si>
  <si>
    <t>The user should be not able to share the Vc</t>
  </si>
  <si>
    <t>TC_528</t>
  </si>
  <si>
    <t>Check whether user is able to view the Loading list of VC issuers</t>
  </si>
  <si>
    <t>The user should be able to view the list of Vc issuer</t>
  </si>
  <si>
    <t>TC_529</t>
  </si>
  <si>
    <t>1.Open the inji app
 2.Trun off the internet conetion
 3.click on the '+' icon home screen
 4.Select the download via esignet option</t>
  </si>
  <si>
    <t>TC_530</t>
  </si>
  <si>
    <t>1.Open the inji app
 2.Trun off the internet conetion
 3.click on the '+' icon home screen
 4.Select the download via UIN/VID option option</t>
  </si>
  <si>
    <t>TC_531</t>
  </si>
  <si>
    <t>Check whether user is click on the back button user is redirect to the reterive you Id screen or not</t>
  </si>
  <si>
    <t>1.Open the inji app
 2.Trun off the internet conetion
 3.click on the '+' icon home screen
 4.Select the download via UIN/VID option option
 5.click on the backbutton</t>
  </si>
  <si>
    <t>The user should be redirect user to Retrieve your Id screen</t>
  </si>
  <si>
    <t>TC_532</t>
  </si>
  <si>
    <t>1.Open the inji app
 2.click on the '+' icon home screen
 3.Select the download via UIN/VID option</t>
  </si>
  <si>
    <t>TC_533</t>
  </si>
  <si>
    <t>Users should be able to exchange VC without the internet as information on minimum space required to share is cached.</t>
  </si>
  <si>
    <t>Check whether the user does not have active internet
 And required space in the device</t>
  </si>
  <si>
    <t>Step:
 1. Open the inji application
 2.Trunoff the internet connection
 3.the user clicks on the ‘Receive Card’ in the setting</t>
  </si>
  <si>
    <t>The user should be able to see the QR code</t>
  </si>
  <si>
    <t>TC_534</t>
  </si>
  <si>
    <t>User should be able to share VC without the internet.</t>
  </si>
  <si>
    <t>"Pre-requisites: download the Vc in Device
 Step:
 1. Open the inji application
 2.Trunoff the internet connection
 3.the user clicks on the ‘'Scan' on the navigation panel</t>
  </si>
  <si>
    <t>The user should be able to scan the QR code</t>
  </si>
  <si>
    <t>TC_535</t>
  </si>
  <si>
    <t>User should be able to view list of VC issuers, even when there is no internet</t>
  </si>
  <si>
    <t>Check whether the user is able to view the list of Vc in offline.</t>
  </si>
  <si>
    <t>Step:
 1. Open the inji application
 2.Trunoff the internet connection</t>
  </si>
  <si>
    <t>The user should be get the list of all Vc</t>
  </si>
  <si>
    <t>INJI-416</t>
  </si>
  <si>
    <t>OpenID4VC | Refactoring implementation for optimal user experience</t>
  </si>
  <si>
    <t>TC_536</t>
  </si>
  <si>
    <t>Check whether user is able to download vc via e-signet with valid UIN</t>
  </si>
  <si>
    <t>1.Launch inji app and unlock
 2.click on '+' icon
 3.click on "Download via e-Signet"(User should get a pop up :
 "Inji" wants to use mosip.net to sign in"
 4.Click on login with otp and provide UIN
 5.Then click on get OTP and provide valid OTP on OTP screen
 6.Then click on Verify button</t>
  </si>
  <si>
    <t>VC should be downloaded and should be displayed under vc list</t>
  </si>
  <si>
    <t>TC_537</t>
  </si>
  <si>
    <t>Check whether user is able to download vc via e-signet with valid VID</t>
  </si>
  <si>
    <t>TC_538</t>
  </si>
  <si>
    <t>Check whether eisgnet logo displayed on downloaded vc on downloading vc via e-signet through UIN</t>
  </si>
  <si>
    <t>1.Launch inji app and unlock
 2.click on '+' icon
 3.click on "Download via e-Signet"(User should get a pop up :
 "Inji" wants to use mosip.net to sign in"
 4.Click on login with otp and provide UIN
 5.Then click on get OTP and provide valid OTP on OTP screen
 6.Then click on Verify button
 7.Check vc displayed under vc list</t>
  </si>
  <si>
    <t>e-signet logo should be displayed on downloaded vc via e-signet</t>
  </si>
  <si>
    <t>TC_539</t>
  </si>
  <si>
    <t>Check whether eisgnet logo displayed on downloaded vc on downloading vc via e-signet through VID</t>
  </si>
  <si>
    <t>TC_540</t>
  </si>
  <si>
    <t>Check history tab on downloading vc via UIN</t>
  </si>
  <si>
    <t>1.Download the vc via e-signet withUIN
 2.check the history tab</t>
  </si>
  <si>
    <t>Downloaded VC should be audited in history</t>
  </si>
  <si>
    <t>TC_541</t>
  </si>
  <si>
    <t>Check history tab on downloading vc via VID</t>
  </si>
  <si>
    <t>1.Download the vc via e-signet with VID
 2.check the history tab</t>
  </si>
  <si>
    <t>TC_542</t>
  </si>
  <si>
    <t>Check history tab on sharing vc</t>
  </si>
  <si>
    <t>History tab should be updated when vc is shared</t>
  </si>
  <si>
    <t>TC_543</t>
  </si>
  <si>
    <t>Check history tab on deleting VC</t>
  </si>
  <si>
    <t>1.Download and delete the vc
 2.Check the history tab on deleting</t>
  </si>
  <si>
    <t>Deleted VC should be audited in history yab</t>
  </si>
  <si>
    <t>TC_544</t>
  </si>
  <si>
    <t>Check history tab on activating vc</t>
  </si>
  <si>
    <t>1.Activate the vc
 2.Check the History tab on activating</t>
  </si>
  <si>
    <t>History tab should be updated when vc is getting activated</t>
  </si>
  <si>
    <t>TC_545</t>
  </si>
  <si>
    <t>Check whether user is able to share VC offline (turn off data and enable blutooth)</t>
  </si>
  <si>
    <t>1.Download the vc via e-signet(online)
 2. Turn off mobile data/turn off wifi, blutooth should be enabled.
 3. and then share the vc.</t>
  </si>
  <si>
    <t>User should be able to share vc on offline mode of sharing</t>
  </si>
  <si>
    <t>TC_546</t>
  </si>
  <si>
    <t>Check whether esignet logo displayed on shared vc (verifier side)</t>
  </si>
  <si>
    <t>1.Download the vc
 2.share the vc to verifier
 3.check eisgnet logo on received vc</t>
  </si>
  <si>
    <t>e-signet logo should be displayed on received vc on verifier side(incoming card section and received cards section)</t>
  </si>
  <si>
    <t>TC_547</t>
  </si>
  <si>
    <t>Activate vc downloaded through UIN and try to perform qr code login</t>
  </si>
  <si>
    <t>1.Download the vc via e-signet
 2.Activate the vc for online login
 3.Launch helath portal and get the qr code
 4.scan the qr code through mobile wallet device</t>
  </si>
  <si>
    <t>User should be able to login through qr-code successfully</t>
  </si>
  <si>
    <t>TC_548</t>
  </si>
  <si>
    <t>Activate vc downloaded through VID and try to perform qr code login</t>
  </si>
  <si>
    <t>TC_549</t>
  </si>
  <si>
    <t>Perform qr code login without activating vc</t>
  </si>
  <si>
    <t>1.Download the vc via e-signet
 2.Dont activate the vc
 3.Launch helath portal and get the qr code
 4.scan the qr code through mobile wallet device</t>
  </si>
  <si>
    <t>User should get valid error message on scanning the qr code as there is no vc activated for online login.</t>
  </si>
  <si>
    <t>INJI-431</t>
  </si>
  <si>
    <t>INJI UI should support all the screen sizes</t>
  </si>
  <si>
    <t>TC_550</t>
  </si>
  <si>
    <t>Check whether inji UI rendering properly in Unlock screen with "Unlock Application" button.</t>
  </si>
  <si>
    <t>Steps:
 1.launch inji app</t>
  </si>
  <si>
    <t>&gt; User should get "Unlock Application" button
 &gt;Button text should be case sensitive
 &gt;Text should be proper
 &gt;ui component should not be overlapped
 &gt; ui component should not be hidden
 &gt;Button text should not go out of the screen</t>
  </si>
  <si>
    <t>TC_551</t>
  </si>
  <si>
    <t>Check whether inji UI rendering properly on welcome screen</t>
  </si>
  <si>
    <t>Steps:
 Install and launch inji app</t>
  </si>
  <si>
    <t>&gt;User should get language preference page
 &gt; User should get "Get Started" button
 &gt;Button text should be case sensitive
 &gt;Text should be proper
 &gt;ui component should not be overlapped
 &gt; ui component should not be hidden
 &gt;Button text should not go out of the screen</t>
  </si>
  <si>
    <t>https://mosip.atlassian.net/browse/INJIMOB-543</t>
  </si>
  <si>
    <t>TC_552</t>
  </si>
  <si>
    <t>Verify scan screen when no cards are available for share</t>
  </si>
  <si>
    <t>Steps:
 1.Install and launch inji app
 2.click on scan</t>
  </si>
  <si>
    <t>User should get "No shareable cards are available" text on the screen</t>
  </si>
  <si>
    <t>TC_553</t>
  </si>
  <si>
    <t>Verify scan screen when no cards are available for share with different screen size of devices</t>
  </si>
  <si>
    <t>User should get "No shareable cards are available" text on the screen and text should not get hidden or should not be overlapped or text should not go out of the screen.</t>
  </si>
  <si>
    <t>TC_554</t>
  </si>
  <si>
    <t>Check whether + icon (download icon) displayed properly on differnet sizes of screen</t>
  </si>
  <si>
    <t>Steps:
 1.Install and launch inji app</t>
  </si>
  <si>
    <t>https://mosip.atlassian.net/browse/INJIMOB-547</t>
  </si>
  <si>
    <t>TC_555</t>
  </si>
  <si>
    <t>Check whether alignement is proper in consent screen or not.</t>
  </si>
  <si>
    <t>Steps:
 1.Launch inji app
 2.Download some vc's
 3.enable vc for qr code login
 4.scan the qr code from mock relying party portal , perform the authentication and provide consent</t>
  </si>
  <si>
    <t>elements present in consent screen should be aligned properly</t>
  </si>
  <si>
    <t>TC_556</t>
  </si>
  <si>
    <t>Verify qr code login message upon successful login</t>
  </si>
  <si>
    <t>Steps:
 1.Launch inji app
 2.Download some vc's
 3.enable vc for qr code login
 4.scan the qr code from mock relying party portal , perform the authentication and provide consent
 5. Click on allow/continue</t>
  </si>
  <si>
    <t>User should get "You are successfully logged in to " text after successful login.</t>
  </si>
  <si>
    <t>TC_557</t>
  </si>
  <si>
    <t>Verify qr code login successful text on differnet screen sizes</t>
  </si>
  <si>
    <t>User should get ""You are successfully logged in to "" text on the screen and text should not get hidden or should not be overlapped or text should not go out of the screen.</t>
  </si>
  <si>
    <t>TC_558</t>
  </si>
  <si>
    <t>Check whether user gets "OK" button on qr code login successful page</t>
  </si>
  <si>
    <t>User should get "OK" instead of "okay" button on the bottom of the screen</t>
  </si>
  <si>
    <t>TC_559</t>
  </si>
  <si>
    <t>Verify Home screen,ID details page,Retrieve your Id,scan page on different screens</t>
  </si>
  <si>
    <t>Steps:
 1.Launch inji app
 2.Download some vc's</t>
  </si>
  <si>
    <t>All the screen should render properly.</t>
  </si>
  <si>
    <t>TC_560</t>
  </si>
  <si>
    <t>Check whether alignment is proper or not in folded device</t>
  </si>
  <si>
    <t>pre-requisite: set the emulator as folded device
 launch inji app and check alignment in all the screen</t>
  </si>
  <si>
    <t>Alignment should be proper.</t>
  </si>
  <si>
    <t>https://mosip.atlassian.net/browse/INJIMOB-553</t>
  </si>
  <si>
    <t>INJI-408</t>
  </si>
  <si>
    <t>Display error message after exhausting 10 retries for downloading VC</t>
  </si>
  <si>
    <t>TC_561</t>
  </si>
  <si>
    <t>Check whether user receives error pop up when vc download fails on downloading with UIN after exhausting maximum number of retries configured</t>
  </si>
  <si>
    <t>Steps:
 1.Configure mosip.inji.vcDownloadMaxRetry=10 in inji default property
 2.Bring down the crdential service
 3.User requested to download vc.
 &gt;Launch inji app
 &gt;download vc via UIN
 4.User is onHOME screen waiting for VC to download.</t>
  </si>
  <si>
    <t>Display error pop-up on Home screen suggesting user VC download has failed along with vc.
 "There was an issue downloading following cards. Please try again.
 UIN: {{value}} "</t>
  </si>
  <si>
    <t>TC_562</t>
  </si>
  <si>
    <t>Check whether vc is in downloading state with error pop up</t>
  </si>
  <si>
    <t>Vc should not be downloaded completely</t>
  </si>
  <si>
    <t>TC_563</t>
  </si>
  <si>
    <t>check whether vc which is stuck in downloading getting removed on clicking Ok button displayed on error pop</t>
  </si>
  <si>
    <t>VC which is downloading in background should be removed.</t>
  </si>
  <si>
    <t>TC_564</t>
  </si>
  <si>
    <t>Verify error pop up when downloading fails for multiple vc</t>
  </si>
  <si>
    <t>Steps:
 1.Configure mosip.inji.vcDownloadMaxRetry=10 in inji default property
 2.Bring down the crdential service
 3.User requested to download vc.
 &gt;Launch inji app
 &gt;download vc via UIN
 &gt;when vc is in downloading state then click on + icon and download other vc
 4.User is onHOME screen waiting for VC to download.</t>
  </si>
  <si>
    <t>The error overlay popup should be shown with the list of UIN failed to download.</t>
  </si>
  <si>
    <t>TC_565</t>
  </si>
  <si>
    <t>Check whether user receives error pop up when vc download fails on downloading with VID after exhausting maximum number of retries configured</t>
  </si>
  <si>
    <t>Steps:
 1.Configure mosip.inji.vcDownloadMaxRetry=10 in inji default property
 2.Bring down the crdential service
 3.User requested to download vc.
 &gt;Launch inji app
 &gt;download vc via VID
 4.User is onHOME screen waiting for VC to download.</t>
  </si>
  <si>
    <t>Display error pop-up on Home screen suggesting user VC download has failed along with vc.
 "There was an issue downloading following cards. Please try again.
 VID: {{value}} "</t>
  </si>
  <si>
    <t>TC_566</t>
  </si>
  <si>
    <t>Check whether user receives error pop up when vc download fails on downloading with Aid after exhausting maximum number of retries configured</t>
  </si>
  <si>
    <t>Steps:
 1.Configure mosip.inji.vcDownloadMaxRetry=10 in inji default property
 2.Bring down the crdential service
 3.User requested to download vc.
 &gt;Launch inji app
 &gt;download vc via Aid
 4.User is onHOME screen waiting for VC to download.</t>
  </si>
  <si>
    <t>Display error pop-up on Home screen suggesting user VC download has failed along with vc.
 "There was an issue downloading following cards. Please try again.
 AID: {{value}} "</t>
  </si>
  <si>
    <t>TC_567</t>
  </si>
  <si>
    <t>Check whether user receives error pop up when vc download fails on downloading with e-signet after exhausting maximum number of retries configured</t>
  </si>
  <si>
    <t>TC_568</t>
  </si>
  <si>
    <t>Request to download vc and move away from home screen</t>
  </si>
  <si>
    <t>Check whether user gets error pop up once returns to HOME screen after VC downloads fails and on exhausting maximum number of retries configured</t>
  </si>
  <si>
    <t>Steps:
 1.Configure mosip.inji.vcDownloadMaxRetry=10 in inji default property
 2.Bring down the crdential service
 3.User requested to download vc.
 &gt;Launch inji app
 &gt;download vc via UIN
 4.Immediately move away from HOME screen (either on histry or on scan page)
 5.Then return back on home screen</t>
  </si>
  <si>
    <t>TC_569</t>
  </si>
  <si>
    <t>Check whether vc download fails and user gets proper error pop up when download max retry is set to '0'</t>
  </si>
  <si>
    <t>Steps:
 1.Configure mosip.inji.vcDownloadMaxRetry=10 in inji default property
 2.User requested to download vc.
 &gt;Launch inji app
 &gt;download vc via UIN
 3.User is onHOME screen waiting for VC to download.</t>
  </si>
  <si>
    <t>User should get error pop on the screen when downloading 1st vc</t>
  </si>
  <si>
    <t>INJI-411</t>
  </si>
  <si>
    <t>API optimisation during VC download userflow</t>
  </si>
  <si>
    <t>TC_570</t>
  </si>
  <si>
    <t>VC download</t>
  </si>
  <si>
    <t>Download a vc via UIN/VID/Aid and via e-signet</t>
  </si>
  <si>
    <t>1.Launch inji app.
 2.Download vc via e-signet or via uin</t>
  </si>
  <si>
    <t>User should be able to download vc seamlessly</t>
  </si>
  <si>
    <t>TC_571</t>
  </si>
  <si>
    <t>Check whether downloaded vc's(downloaded via UIN/VID/AID) loads quickly on home screen.</t>
  </si>
  <si>
    <t>1.Launch inji app
 2.Download 8-10 vc's
 3.kill the app and re-open</t>
  </si>
  <si>
    <t>Loading time of vc should significantally reduce(Less than a second or a second).Loading vc should not take much time</t>
  </si>
  <si>
    <t>TC_572</t>
  </si>
  <si>
    <t>Check whether downloaded vc's via e-signet loads quickly on home screen.</t>
  </si>
  <si>
    <t>INJI-472</t>
  </si>
  <si>
    <t>OpenID4VC | Update content displayed in the OpenID for VC userflow</t>
  </si>
  <si>
    <t>TC_573</t>
  </si>
  <si>
    <t>openID4VC</t>
  </si>
  <si>
    <t>content in add new screen</t>
  </si>
  <si>
    <t>1. open the inji app
 2. click on the "+" symbol</t>
  </si>
  <si>
    <t>The user should be able to view the following in the page's description
 “Please choose your preferred issuer from the options below to add a new card.”</t>
  </si>
  <si>
    <t>TC_574</t>
  </si>
  <si>
    <t>content in issuer description</t>
  </si>
  <si>
    <t>The listed issuer should have the discription saying
 ”Enter your national ID to download your card.”</t>
  </si>
  <si>
    <t>TC_575</t>
  </si>
  <si>
    <t>other issuer intermittent screen discription</t>
  </si>
  <si>
    <t>1. open the inji app
 2. click on the "+" symbol
 3. click other issuers other than inji</t>
  </si>
  <si>
    <t>Once the other issuer is clicked, the intermittent screen should have "loading" a header and a discription saying "setting up".</t>
  </si>
  <si>
    <t>INJI-403, 402</t>
  </si>
  <si>
    <t>Telemetry | Share Download VC user flow data with Telemetry library</t>
  </si>
  <si>
    <t>TC_576</t>
  </si>
  <si>
    <t>Telemetry</t>
  </si>
  <si>
    <t>event audit in DB</t>
  </si>
  <si>
    <t>1. perform 5 events</t>
  </si>
  <si>
    <t>once you performed 5 events, inji should send the audits as a jason file to the server by a api</t>
  </si>
  <si>
    <t>https://mosip.atlassian.net/browse/INJIMOB-686</t>
  </si>
  <si>
    <t>TC_577</t>
  </si>
  <si>
    <t>checking the audit in DB</t>
  </si>
  <si>
    <t>1. perform 5 or more events in inji
 2. open " https://druid.obsrv.mosip.net/unified-console.html#workbench"
 3. run "SELECT * FROM "mosip-datasource" WHERE "appid" = '&lt;app id from the application&gt;'"</t>
  </si>
  <si>
    <t>should able to see all the audits in the DB</t>
  </si>
  <si>
    <t>TC_578</t>
  </si>
  <si>
    <t>offline auditing</t>
  </si>
  <si>
    <t>1. Turn off internet
 2. perform 5 or more events in inji
 3. observe the DB
 4. kill and reopen</t>
  </si>
  <si>
    <t>the events shouldn’t be audited in the DB</t>
  </si>
  <si>
    <t>TC_579</t>
  </si>
  <si>
    <t>sending offline audits to the DB</t>
  </si>
  <si>
    <t>1. Turn off internet
 2. perform 5 or more events in inji
 3. turn on internet and perform more events
 4. kill and reopen</t>
  </si>
  <si>
    <t>once the device gets internet all offline events should be uploaded to the DB</t>
  </si>
  <si>
    <t>TC_580</t>
  </si>
  <si>
    <t>verifing end point</t>
  </si>
  <si>
    <t>1. head to "https://dataset-api.obsrv.mosip.net/obsrv/v1/data/mosip-dataset"
 2. change the MID value each time
 3. try to push a junk event jason
 4. observe the DB</t>
  </si>
  <si>
    <t>we should able to see the event on the DB</t>
  </si>
  <si>
    <t>TC_581</t>
  </si>
  <si>
    <t>error event</t>
  </si>
  <si>
    <t>1. perform a error event (ex: hardware keystore pop-up)
 2. observe DB</t>
  </si>
  <si>
    <t>the error event should be logged, as only as end event, error events should only have end event.</t>
  </si>
  <si>
    <t>TC_582</t>
  </si>
  <si>
    <t>end event</t>
  </si>
  <si>
    <t>1. perform a event
 2. observe the DB</t>
  </si>
  <si>
    <t>all the end audit of the events should be audited</t>
  </si>
  <si>
    <t>TC_583</t>
  </si>
  <si>
    <t>verifing events audit</t>
  </si>
  <si>
    <t>for each success event the audit should logged with four status
 1. start
 2. intract
 3. impression
 4. end</t>
  </si>
  <si>
    <t>TC_584</t>
  </si>
  <si>
    <t>verifing events type</t>
  </si>
  <si>
    <t>1. perform a specific event
 2. observe the DB</t>
  </si>
  <si>
    <t>for that specifc event verify the columns edata_type, edata_subtype values for the events type</t>
  </si>
  <si>
    <t>TC_585</t>
  </si>
  <si>
    <t>appinfo event</t>
  </si>
  <si>
    <t>1. open inji app and enter it
 2. observe the DB</t>
  </si>
  <si>
    <t>The app shis</t>
  </si>
  <si>
    <t>INJI-451</t>
  </si>
  <si>
    <t>OpenID4VC | Remove feature toggle</t>
  </si>
  <si>
    <t>TC_586</t>
  </si>
  <si>
    <t>openID for VC</t>
  </si>
  <si>
    <t>Check whether user is able to get '+' icon on Home screen when no vc is downloaded.</t>
  </si>
  <si>
    <t>1.Install and Launch inji app and unlock the app</t>
  </si>
  <si>
    <t>User should get '+' icon at bottom right of Home screen</t>
  </si>
  <si>
    <t>TC_587</t>
  </si>
  <si>
    <t>Check whether user is able to get '+' icon on Home screen when there are some vc on home screen.</t>
  </si>
  <si>
    <t>1. Launch inji app and unlock the app</t>
  </si>
  <si>
    <t>User should get '+' icon on the Home screen</t>
  </si>
  <si>
    <t>TC_588</t>
  </si>
  <si>
    <t>Check whether '+' icon is clickable or not</t>
  </si>
  <si>
    <t>1.Launch inji app and unlock the app
 2.Click on '+' icon</t>
  </si>
  <si>
    <t>icon should be clickable and responsive.</t>
  </si>
  <si>
    <t>TC_589</t>
  </si>
  <si>
    <t>Verify on clicking '+' icon</t>
  </si>
  <si>
    <t>User should get loading screen with 'Fetching Issuers'' header and should land on 'Add new card" screen</t>
  </si>
  <si>
    <t>TC_590</t>
  </si>
  <si>
    <t>Check whether user gets option to download vc post clicking '+' icon</t>
  </si>
  <si>
    <t>User should be able to download vc with any of the two issuers</t>
  </si>
  <si>
    <t>INJI-366</t>
  </si>
  <si>
    <t>OpenID4VC | Integrate v2 api for link transaction</t>
  </si>
  <si>
    <t>TC_591</t>
  </si>
  <si>
    <t>Translating the relaying party name in the concent page</t>
  </si>
  <si>
    <t>1. change the language as required
 2. download a VC and bind it
 3. scan a esignet QR code
 4. head to concent page</t>
  </si>
  <si>
    <t>The relaying party should be translated to the selected language</t>
  </si>
  <si>
    <t>INJI-503</t>
  </si>
  <si>
    <t>OpenID4VC | Enable issuer description to be configurable</t>
  </si>
  <si>
    <t>TC_592</t>
  </si>
  <si>
    <t>changing description of issuers-config</t>
  </si>
  <si>
    <t>checking the issuer description is available in the config or not</t>
  </si>
  <si>
    <t>1. open this config https://github.com/mosip/mosip-config/blob/dev-integration/mimoto-issuers-config.json
 2. verify the issuer atrributes are precent</t>
  </si>
  <si>
    <t>the issuers attribute should be present</t>
  </si>
  <si>
    <t>TC_593</t>
  </si>
  <si>
    <t>verifying the issuers content after updating</t>
  </si>
  <si>
    <t>1. open the config
 2. edit the the attribute as required
 3. restart the mimoto and restart the app
 4. open the issuers and verify</t>
  </si>
  <si>
    <t>the issuers attribute should be updated as new requirement</t>
  </si>
  <si>
    <t>TC_594</t>
  </si>
  <si>
    <t>verifying if the changed discription is reflecting in diffrent languages</t>
  </si>
  <si>
    <t>1. change the language of the app
 2. verify the changed discription</t>
  </si>
  <si>
    <t>if the changed language is in the config, the discription should match it, if the language is not precent in the description, it should stay in englsih</t>
  </si>
  <si>
    <t>TC_595</t>
  </si>
  <si>
    <t>API optimisation</t>
  </si>
  <si>
    <t>app should load faster</t>
  </si>
  <si>
    <t>1. download multiple VCs
 2. close the app and reopen it
 3. once the home page is loaded, the downloaded VC's should be loaded faster</t>
  </si>
  <si>
    <t>the VC should be loaded faster as soon as home page opened</t>
  </si>
  <si>
    <t>INJI-502</t>
  </si>
  <si>
    <t>OpenID4VC | Enable user to search issuer from the list</t>
  </si>
  <si>
    <t>TC_596</t>
  </si>
  <si>
    <t>Check whether user is able to view the search bar in the ‘Add new card’ screen.</t>
  </si>
  <si>
    <t>1.Open the inji application.
 2.Enter the passcode
 3.Click on the "+" icon.</t>
  </si>
  <si>
    <t>The user should able view the search bar in the add new card screen</t>
  </si>
  <si>
    <t>TC_597</t>
  </si>
  <si>
    <t>Check whether user is able to search by issuer's name in search bar</t>
  </si>
  <si>
    <t>1.Open the inji application.
 2.Enter the passcode
 3.Click on the "+" icon.
 4.Enter the issuer's name on the search bar.</t>
  </si>
  <si>
    <t>the user should be “Search by Issuer’s name“</t>
  </si>
  <si>
    <t>TC_598</t>
  </si>
  <si>
    <t>check whether user has not entered any value in the search bar</t>
  </si>
  <si>
    <t>1.Open the inji application.
 2.Enter the passcode
 3.Click on the "+" icon.
 4.Enter the In Name of the issuer in the search bar</t>
  </si>
  <si>
    <t>the user should be able to type in the text box</t>
  </si>
  <si>
    <t>TC_599</t>
  </si>
  <si>
    <t>Check the user has entered the full name of the issuer in the search bar</t>
  </si>
  <si>
    <t>1.Open the inji application.
 2.Enter the passcode
 3.Click on the "+" icon.
 4.Enter the exact name of the issuer in the search bar</t>
  </si>
  <si>
    <t>should be filter the list of issuers matching the name entered in the search bar</t>
  </si>
  <si>
    <t>TC_600</t>
  </si>
  <si>
    <t>Check whether user has entered the resembling Name of the issuer in the search bar</t>
  </si>
  <si>
    <t>1.Open the inji application.
 2.Enter the passcode
 3.Click on the "+" icon.
 4.Enter the resembling Name of the issuer in the search bar</t>
  </si>
  <si>
    <t>should be filter the list of issuers matching the string of letters entered in the search bar</t>
  </si>
  <si>
    <t>TC_601</t>
  </si>
  <si>
    <t>Check whether user has entered the Incomplete name of the issuer in the search bar</t>
  </si>
  <si>
    <t>1.Open the inji application.
 2.Enter the passcode
 3.Click on the "+" icon.
 4.Enter the In incomplete Name of the issuer in the search bar</t>
  </si>
  <si>
    <t>TC_602</t>
  </si>
  <si>
    <t>Verify the search bar in the different languages as per the user changing the languages</t>
  </si>
  <si>
    <t>1. Open the inji application
 2.Change the language.
 3.Click on the '+' icon home screen
 6. Try the all scenario of 502 story</t>
  </si>
  <si>
    <t>The user should get an as per the search of issuer name in the search bard as in the respective language.</t>
  </si>
  <si>
    <t>INJI-438</t>
  </si>
  <si>
    <t>Display consent page based on response from /authenticate api</t>
  </si>
  <si>
    <t>TC_603</t>
  </si>
  <si>
    <t>check whether after scan esigent QR code user is getting the concent page or not</t>
  </si>
  <si>
    <t>1.Open the Inji application.
 2.Download the VC via mosip UIN/VID or Aid flow.
 3.Activate the VC
 4. Scan the e-sigent Qrcode
 5. choose the activated Vc click verify button
 6. Do the face authentication
 7.choose the mandatory attributes on the consent screen</t>
  </si>
  <si>
    <t>Use should get the concent page</t>
  </si>
  <si>
    <t>TC_604</t>
  </si>
  <si>
    <t>The user is trying to login into a website via E-signet</t>
  </si>
  <si>
    <t>the user should be able to login in to the website</t>
  </si>
  <si>
    <t>TC_605</t>
  </si>
  <si>
    <t>Check whether User has completed login via Esignet
 AND have used MOSIP ID</t>
  </si>
  <si>
    <t>the user shouldn’t be asked for consent again
 AND user should be directly taken to the next screen</t>
  </si>
  <si>
    <t>TC_606</t>
  </si>
  <si>
    <t>1.Open the Inji application.
 2.Download the VC via esigent flow
 3.Activate the VC
 4. Scan the e-sigent Qrcode
 5. choose the activated Vc click verify button
 6. Do the face authentication
 7.choose the mandatory attributes on the consent screen</t>
  </si>
  <si>
    <t>TC_607</t>
  </si>
  <si>
    <t>User has completed login via e-signet
 AND have used VC issued by e-signet</t>
  </si>
  <si>
    <t>the user should be asked for
 consent again</t>
  </si>
  <si>
    <t>TC_608</t>
  </si>
  <si>
    <t>Check whether User has completed login via Esignet
 AND have used esigent id</t>
  </si>
  <si>
    <t>the user should be asked for consent again
 AND user should be directly taken to the next screen</t>
  </si>
  <si>
    <t>TC_609</t>
  </si>
  <si>
    <t>check whether user has uninstall the application try to login via esignet using the alredy done the qr login</t>
  </si>
  <si>
    <t>1.Open the Inji application.
 2.Download the VC via UIN/VID or AID flow
 3.Activate the VC
 4. Scan the e-sigent Qrcode
 5. choose the activated Vc click verify button
 6. Do the face authentication
 7.choose the mandatory attributes on the consent screen</t>
  </si>
  <si>
    <t>TC_610</t>
  </si>
  <si>
    <t>Verify the esignet qr login in the different languages as per the user changing the languages</t>
  </si>
  <si>
    <t>1. Open the inji application
 2.Change the language.
 3.Click on the '+' icon home screen
 4.Download the VC via UIN/VID or AID flow
 5.Activate the VC
 6. Scan the e-sigent Qrcode
 7. choose the activated Vc click verify button
 8. Do the face authentication
 9.choose the mandatory attributes on the concet screen
 10 Try the all scenario of 438 story</t>
  </si>
  <si>
    <t>The user should be the user shouldn’t be asked for consent again
 AND user should be directly taken to the next screen
 t respective language.</t>
  </si>
  <si>
    <t>INJI-394</t>
  </si>
  <si>
    <t>UI/ UX enhancement | Pinned VC should appear on top in sharing flow</t>
  </si>
  <si>
    <t>TC_611</t>
  </si>
  <si>
    <t>1.Open the inji app
 2.download a VC
 3.click on the 3 dots elipsis
 4.click on the pin card</t>
  </si>
  <si>
    <t>TC_612</t>
  </si>
  <si>
    <t>Check whether user is able to share the pinning Vc</t>
  </si>
  <si>
    <t>1.Open the inji app
 2.download a VC
 3.click on the 3 dots elipsis
 4.click on the pin card
 5. Open the qrcode on the device A
 6. scan the qrcode form device B
 7. click on the button Share</t>
  </si>
  <si>
    <t>the user should able to share the pining Vc</t>
  </si>
  <si>
    <t>TC_613</t>
  </si>
  <si>
    <t>Check whether The user is sharing the pinned Vc is showing or not</t>
  </si>
  <si>
    <t>the pinned VC should be on top of the list
 AND pin icon should be on VC</t>
  </si>
  <si>
    <t>TC_614</t>
  </si>
  <si>
    <t>Check whether the user is able to unpin the Vc</t>
  </si>
  <si>
    <t>1.Open the inji app
 2.download a VC
 3.click on the 3 dots elipsis
 4.click on the unpin Vc
 5. Open the qrcode on the device A
 6. scan the qrcode form device B
 7. click on the button Share</t>
  </si>
  <si>
    <t>the user should able unpin the Vc once the upin the vc the pin icon is reomved from the Vc</t>
  </si>
  <si>
    <t>TC_615</t>
  </si>
  <si>
    <t>Check whether The user is sharing VC the pinned Vc in offline</t>
  </si>
  <si>
    <t>1.Open the inji app
 2.download a VC
 3.turn off the network on the device
 4.click on the 3 dots elipsis
 5.click on the pin card
 6. Open the qrcode on the device A
 7. scan the qrcode form device B
 8. click on the button Share</t>
  </si>
  <si>
    <t>TC_616</t>
  </si>
  <si>
    <t>Check whether The user is able to share the unpinning Vc in offline</t>
  </si>
  <si>
    <t>1.Open the inji app
 2.download a VC
 3.turn off the network on the device
 4.click on the 3 dots elipsis
 5.click on the Unpin the Vc
 6. Open the qrcode on the device A
 7. scan the qrcode form device B
 8. click on the button Share</t>
  </si>
  <si>
    <t>TC_617</t>
  </si>
  <si>
    <t>1.Open the inji app
 2.download a VC
 3.click on the 3 dots elipsis
 4.click on the pin card
 5. Open the qrcode on the device A
 6. scan the qrcode form device B
 7. click on the button Share with selfie</t>
  </si>
  <si>
    <t>TC_618</t>
  </si>
  <si>
    <t>1.Open the inji app
 2.download a VC
 3.click on the 3 dots elipsis
 4.click on the unpin Vc
 5. Open the qrcode on the device A
 6. scan the qrcode form device B
 7. click on the button Share with selfie</t>
  </si>
  <si>
    <t>TC_619</t>
  </si>
  <si>
    <t>Check whether user receives error pop up when vc download fails while downloading with UIN after exhausting maximum number of retries configured</t>
  </si>
  <si>
    <t>Steps:
 1.Configure mosip.inji.vcDownloadMaxRetry=10 in inji default property
 2.Bring down the crdential service
 3.User requested to download vc.
 &gt;Launch inji app
 &gt;download vc via UIN
 4.User is onHOME screen waiting for VC to download.
 5.Stop credential registry pod</t>
  </si>
  <si>
    <t>TC_620</t>
  </si>
  <si>
    <t>INJI-360</t>
  </si>
  <si>
    <t>TC_621</t>
  </si>
  <si>
    <t>TC_622</t>
  </si>
  <si>
    <t>TC_623</t>
  </si>
  <si>
    <t>TC_624</t>
  </si>
  <si>
    <t>TC_625</t>
  </si>
  <si>
    <t>TC_626</t>
  </si>
  <si>
    <t>TC_627</t>
  </si>
  <si>
    <t>INJI-568</t>
  </si>
  <si>
    <t>Inji: Pinned VC not reflecting on top while sharing the VC</t>
  </si>
  <si>
    <t>TC_628</t>
  </si>
  <si>
    <t>pinning VC</t>
  </si>
  <si>
    <t>Pinned VC not reflecting on top while sharing the VC</t>
  </si>
  <si>
    <t>Prerequisite: VC is downloaded also pinned and stored in sharing device
 Device A - Requesting device
 Device B - Sharing device
 Steps:
 1.Open qr code in Device A
 2.Open scanner in Device B
 3.scan the qr code from Device B
 4.Check VC list of sharing.</t>
  </si>
  <si>
    <t>Pinned VC should show on top of the screen with pin marked in sharing card page, as per mentioned in wireframe</t>
  </si>
  <si>
    <t>INJI-562</t>
  </si>
  <si>
    <t>After changing the language to Hindi or Arabic the app data was erased completely.</t>
  </si>
  <si>
    <t>TC_629</t>
  </si>
  <si>
    <t>language change</t>
  </si>
  <si>
    <t>Steps:
 1.Open the application.
 2.Click on the settings icon and choose languages.
 3.Select Hindi or Arabic and the app gets restarted.
 4.Click on the passcode button.
 5.Enter the passcode.</t>
  </si>
  <si>
    <t>After changing the language to Hindi or Arabic the app should not erase the data completely.</t>
  </si>
  <si>
    <t>INJI-559</t>
  </si>
  <si>
    <t>VC loading is taking longer than expected</t>
  </si>
  <si>
    <t>TC_630</t>
  </si>
  <si>
    <t>loading is taking longer than expected</t>
  </si>
  <si>
    <t>1.Launch and install inji app
 2.Download few vc’s(around 8-10)
 3.kill the app and re-open</t>
  </si>
  <si>
    <t>VC should load quickly ,should take around 1-2 sec.</t>
  </si>
  <si>
    <t>INJI-557</t>
  </si>
  <si>
    <t>Telemetry - the new events are not audit in the druid DB</t>
  </si>
  <si>
    <t>TC_631</t>
  </si>
  <si>
    <t>the new events are not audit in the druid DB</t>
  </si>
  <si>
    <t>1.Perfrom an even from inji app
 2.observe the druid DB</t>
  </si>
  <si>
    <t>the new events which performed should be logged in the DB</t>
  </si>
  <si>
    <t>INJI-556</t>
  </si>
  <si>
    <t>Unable to get error message when retry count is updated to 10.</t>
  </si>
  <si>
    <t>TC_632</t>
  </si>
  <si>
    <t>Unable to get error message when retry count is updated to 10</t>
  </si>
  <si>
    <t>Pre-requisite: Changed mosip.inji.vcDownloadMaxRetry=10 in inji default property
 and bring down credential service
 Steps:
 1.Install and launch inji app
 2. click on + icon to download vc
 3.Enter vc ,get the otp and wait for vc to load in home screen</t>
  </si>
  <si>
    <t>User should be able to get error message with vc in loading state in background.</t>
  </si>
  <si>
    <t>INJI-552</t>
  </si>
  <si>
    <t>ANDROID - app crashing while saving VC from esignet, if the hardware keystore is rejected by user</t>
  </si>
  <si>
    <t>TC_633</t>
  </si>
  <si>
    <t>hardware keystore</t>
  </si>
  <si>
    <t>app crashing while saving VC from esignet, if the hardware keystore is rejected by user</t>
  </si>
  <si>
    <t>1.Click on the “+” symbol from the home page
 2.select the E-signet issuer
 3.enter the UIN and enter the received OTP
 4.wait in the intermittent screen
 5.app will ask for finger print to save the VC
 6.click on the back or somewhere on the screen</t>
  </si>
  <si>
    <t>we should get a retry button or should get error about this</t>
  </si>
  <si>
    <t>INJI-546</t>
  </si>
  <si>
    <t>Button name in "Status" page is not matching as per the requirement provided.</t>
  </si>
  <si>
    <t>TC_634</t>
  </si>
  <si>
    <t>1.Install and launch inji app
 2.Download few vc and activate it for online login
 3.Launch Health Services
 4.click on sign in with e-signet&gt; login with inji
 5.scan the qr code from inji app
 6.select the vc and perform face authentication
 7.User lands on ‘Status’ page after providing consent</t>
  </si>
  <si>
    <t>Expected Output: User should get ‘OK’ button</t>
  </si>
  <si>
    <t>INJI-536</t>
  </si>
  <si>
    <t>VC Download stuck in loading state</t>
  </si>
  <si>
    <t>TC_635</t>
  </si>
  <si>
    <t>After triggering and completing process to download VC using Mosip credentials, its getting stuck in the loading state.</t>
  </si>
  <si>
    <t>The VC should get downloaded succesfuly and displayed on Home screen</t>
  </si>
  <si>
    <t>INJI-533</t>
  </si>
  <si>
    <t>Android- The INJI app is crashing intermediately</t>
  </si>
  <si>
    <t>TC_636</t>
  </si>
  <si>
    <t>The INJI app is crashing intermediately</t>
  </si>
  <si>
    <t>1.Open the application.
 2.Access it for some time</t>
  </si>
  <si>
    <t>The app shouldn't crash in any point in any devices</t>
  </si>
  <si>
    <t>INJI-529</t>
  </si>
  <si>
    <t>Inji-Wallet is failed, but the verifier is getting success on the specific devices</t>
  </si>
  <si>
    <t>TC_637</t>
  </si>
  <si>
    <t>Wallet is failed, but the verifier is getting success on the specific devices</t>
  </si>
  <si>
    <t>1.Open the Inji application.
 2.Download a VC and share the VC.</t>
  </si>
  <si>
    <t>Wallet and verifier both should get a successful screen.</t>
  </si>
  <si>
    <t>INJI-527</t>
  </si>
  <si>
    <t>INJI-The specific device Redmi 6A is not connected with Ipone7.</t>
  </si>
  <si>
    <t>TC_638</t>
  </si>
  <si>
    <t>The specific device Redmi 6A is not connected with Ipone7.</t>
  </si>
  <si>
    <t>The specific device Redmi 6A should be connected with Ipone7</t>
  </si>
  <si>
    <t>INJI-523</t>
  </si>
  <si>
    <t>Android - couldn't share vc in between Two specific android devices</t>
  </si>
  <si>
    <t>TC_639</t>
  </si>
  <si>
    <t>couldn't share vc in between Two specific android devices</t>
  </si>
  <si>
    <t>1.Open the Inji application.
 2.Download the VC and share the VC.</t>
  </si>
  <si>
    <t>The two specific Android devices should be able to share the without error</t>
  </si>
  <si>
    <t>INJI-522</t>
  </si>
  <si>
    <t>Android - VC sharing is not working in specific combination</t>
  </si>
  <si>
    <t>TC_640</t>
  </si>
  <si>
    <t>VC sharing is not working in specific combination</t>
  </si>
  <si>
    <t>The user should be able to share VC without any errors in all devices</t>
  </si>
  <si>
    <t>INJI-518</t>
  </si>
  <si>
    <t>Android - INJI is not opening in specific device</t>
  </si>
  <si>
    <t>TC_641</t>
  </si>
  <si>
    <t>INJI is not opening in specific device</t>
  </si>
  <si>
    <t>1.Install the inji application.
 2.Open the inji app.</t>
  </si>
  <si>
    <t>The app should be accessible in all devices</t>
  </si>
  <si>
    <t>INJI-517</t>
  </si>
  <si>
    <t>Inji UI components is getting displayed in english language but shows RTL format.</t>
  </si>
  <si>
    <t>TC_642</t>
  </si>
  <si>
    <t>Pre-requisite: Checked below scenarios in rooted device(Redmi k20 pro)
 Steps:
 1.Launch inji app
 2.download some vc
 3.change the language to arabic
 4.now delete default file from mmkv folder
 5.re-open inji app</t>
  </si>
  <si>
    <t>App should be restarted and UI should not be displayed in RTL format with english language .</t>
  </si>
  <si>
    <t>INJI-509</t>
  </si>
  <si>
    <t>User is getting "credential are enabled for online authentication" toaster pop up for longer on the home screen.</t>
  </si>
  <si>
    <t>TC_643</t>
  </si>
  <si>
    <t>Steps:
 1.Launch inji app
 2.Download some vc’s if not downloaded
 3.Activate vc and come back to Home screen</t>
  </si>
  <si>
    <t>User is getting toaster message for longer after activating vc</t>
  </si>
  <si>
    <t>INJI-507</t>
  </si>
  <si>
    <t>Inji- app crashing during downloading VC from esignet on specific devices</t>
  </si>
  <si>
    <t>TC_644</t>
  </si>
  <si>
    <t>Steps:
 1.Open the application.
 2.Try to download the card Via e-signet.</t>
  </si>
  <si>
    <t>The user should be able to download VC via e-signet without crashing in all devices</t>
  </si>
  <si>
    <t>INJI-498</t>
  </si>
  <si>
    <t>INJI App is crashing in Redmi Note 10 Lite</t>
  </si>
  <si>
    <t>TC_645</t>
  </si>
  <si>
    <t>1.Launch Inji app
 2.click on '+' icon to download vc via esignet
 3.Enter valid UIN/VID ,get OTP ,Enter correct OTP
 4.And then hit on Verify button</t>
  </si>
  <si>
    <t>App is crashing in Redmi Note 10 Lite.</t>
  </si>
  <si>
    <t>INJI-497</t>
  </si>
  <si>
    <t>Inji- After tampering the VC in emulator user is not getting the error message for tampering the VC</t>
  </si>
  <si>
    <t>TC_646</t>
  </si>
  <si>
    <t>After tampering the VC in emulator user is not getting the error message for tampering the VC</t>
  </si>
  <si>
    <t>1.Tampered with the VC in an emulator.
 2.reopening the inji application.</t>
  </si>
  <si>
    <t>After tampering with the Vc in the emulator user should get the error popup message “card removed due to malicious activity tampered card detected and removed for security reasons. Please download the again button.</t>
  </si>
  <si>
    <t>INJI-494</t>
  </si>
  <si>
    <t>Not getting "setting up" message under loading screen( intermittent screen).</t>
  </si>
  <si>
    <t>TC_647</t>
  </si>
  <si>
    <t>1.Launch inji app and click on + icon to download vc
 2. Select “Download card via e-signet” option to download the card
 3. Click on verify after entering correct OTP</t>
  </si>
  <si>
    <t>User is landing on Add new card screen followed by loading screen with”download credential” message.</t>
  </si>
  <si>
    <t>INJI-492</t>
  </si>
  <si>
    <t>Try again button is not aligned properly upon change language to Tamil (when no internet connection)</t>
  </si>
  <si>
    <t>TC_648</t>
  </si>
  <si>
    <t>1.Open the Inji app freshly.
 2.Turn off the internet connection.
 3.Click on the '+' icon home screen.
 4.Setting and changing the language in Tamil.
 5.Select retry again button.</t>
  </si>
  <si>
    <t>The try again button should aligned properly</t>
  </si>
  <si>
    <t>INJI-491</t>
  </si>
  <si>
    <t>Inji- The Inji application is not stable sometimes we are not able to activate the VC</t>
  </si>
  <si>
    <t>TC_649</t>
  </si>
  <si>
    <t>The Inji application is not stable sometimes we are not able to activate the VC</t>
  </si>
  <si>
    <t>1.Open the Inji application.
 2.download the card and try to activate the VC.</t>
  </si>
  <si>
    <t>there should be no inconsistency while activating VC</t>
  </si>
  <si>
    <t>INJI-480</t>
  </si>
  <si>
    <t>Inji - while logging out for the first time the language selection and tour guide show up</t>
  </si>
  <si>
    <t>TC_650</t>
  </si>
  <si>
    <t>log out</t>
  </si>
  <si>
    <t>1.install the inji freshly
 2.open the app
 3.head to settings and log out</t>
  </si>
  <si>
    <t>the logout should work as expected</t>
  </si>
  <si>
    <t>INJI-478</t>
  </si>
  <si>
    <t>TC_651</t>
  </si>
  <si>
    <t>Launch inji app and download couple of vc’s</t>
  </si>
  <si>
    <t>User is unable to click on three ellipses as it getting occupied by plus icon.</t>
  </si>
  <si>
    <t>INJI-476</t>
  </si>
  <si>
    <t>dash line text field on OTP Verification page is getting hidden by keyboard in inji app</t>
  </si>
  <si>
    <t>TC_652</t>
  </si>
  <si>
    <t>1.Launch inji app
 2. Click '+' icon to download the vc
 3. Enter UIN/VID and click on Generate card or while activating the vc (enter otp screen)</t>
  </si>
  <si>
    <t>dash line text field on OTP Verification page is getting hidden by keyboard in inji app.</t>
  </si>
  <si>
    <t>INJI-467</t>
  </si>
  <si>
    <t>default file in mmkv folder having some data which are not encrypted.</t>
  </si>
  <si>
    <t>TC_653</t>
  </si>
  <si>
    <t>1.Download multiple vc.
 (Example: Download two vc --&gt;vc1 and vc2 and check timestamp of both downloaded vc in INJI folder(
 "/" /data/data/io.mosip.residentapp/files/inji/VC))
 2.Navigate to "/" /data/data/io.mosip.residentapp/files/inji/mmkv/default in “Device file explorer“ of Android studio.</t>
  </si>
  <si>
    <t>Some data in default file is readable.</t>
  </si>
  <si>
    <t>INJI-447</t>
  </si>
  <si>
    <t>Verifier app is getting crashed on performing face authentication.</t>
  </si>
  <si>
    <t>TC_654</t>
  </si>
  <si>
    <t>Step:
 1.Open the QR code on device A
 2.Scan the QR Code from device B.
 3.Select the VC and click on share with selfie button
 4. On verifier app ,click outside the vc received successful pop-up</t>
  </si>
  <si>
    <t>On clicking outside the pop up, user should be on incoming card section.</t>
  </si>
  <si>
    <t>TC_655</t>
  </si>
  <si>
    <t>Green downloading your card comes while opening the app mistakenly</t>
  </si>
  <si>
    <t>open the Inji application with a purple theme.</t>
  </si>
  <si>
    <t>Green downloading your card comes once the user downloads the VC that time only the user should get the “download your card, this can up to 5 minutes.</t>
  </si>
  <si>
    <t>INJI-441</t>
  </si>
  <si>
    <t>Inji- Sharing page, the cross button is not working</t>
  </si>
  <si>
    <t>TC_656</t>
  </si>
  <si>
    <t>Sharing page, the cross button is not working</t>
  </si>
  <si>
    <t>Pre-requisites: Device download the VC in Device A
 Step:
 1. Open the QR code in device B.
 2. Scan the QR code from device A.
 3. Select the VC and share.
 4. Click the cross button to cancel sharing on any phone.</t>
  </si>
  <si>
    <t>The sharing page and the cross button should be working properly on the iPhone</t>
  </si>
  <si>
    <t>INJI-427</t>
  </si>
  <si>
    <t>Inji-A page from wireframe is missing in the application</t>
  </si>
  <si>
    <t>TC_657</t>
  </si>
  <si>
    <t>A page from wireframe is missing in the application</t>
  </si>
  <si>
    <t>Step to reproduce:
 1.Open the UI /UX
 2.Head to page number 34.</t>
  </si>
  <si>
    <t>should match the wireframe</t>
  </si>
  <si>
    <t>INJI-332</t>
  </si>
  <si>
    <t>UIN of previously downloaded VC is wrongly pre-filled in AID screen</t>
  </si>
  <si>
    <t>TC_658</t>
  </si>
  <si>
    <t>When the user is requesting to download VC using AID, the UIN from previously downloaded VC is pre-filled.</t>
  </si>
  <si>
    <t>The text input place holder for AID should be empty.</t>
  </si>
  <si>
    <t>INJI-331</t>
  </si>
  <si>
    <t>App is getting stuck on passcode screen in Android</t>
  </si>
  <si>
    <t>TC_659</t>
  </si>
  <si>
    <t>The app on Android device is becoming unresponsive on the Passcode screen.</t>
  </si>
  <si>
    <t>The user should be able to enter passcode and move ahead.</t>
  </si>
  <si>
    <t>INJI-329</t>
  </si>
  <si>
    <t>On 'Received Card' screen expanded view of VC is not working</t>
  </si>
  <si>
    <t>TC_660</t>
  </si>
  <si>
    <t>The user is not able to expand received VC on the 'Received Card' screen</t>
  </si>
  <si>
    <t>The user should be able to expand and view received VC on the 'Received Card' screen</t>
  </si>
  <si>
    <t>INJI-327</t>
  </si>
  <si>
    <t>App closes on resend code during VC activation via kebab popup</t>
  </si>
  <si>
    <t>TC_661</t>
  </si>
  <si>
    <t>When user is trying to activate VC and requests to resend the OTP required for the process, the app closes unexpectedly.</t>
  </si>
  <si>
    <t>The user should receive new OTP w/o app crashing or closing.</t>
  </si>
  <si>
    <t>Inji- The Download pop-up should stay longer</t>
  </si>
  <si>
    <t>TC_662</t>
  </si>
  <si>
    <t>1.Open the Inji application.
 2.download a VC</t>
  </si>
  <si>
    <t>Inji-Time stamp should be removed in OTP screen once it is expired</t>
  </si>
  <si>
    <t>TC_663</t>
  </si>
  <si>
    <t>1.Open the Inji application.
 2.Trigger the OTP.
 3.Wait till the OTP gets expired</t>
  </si>
  <si>
    <t>INJI-300</t>
  </si>
  <si>
    <t>Inji- The successful QR code login audit is not matching the wireframe</t>
  </si>
  <si>
    <t>TC_664</t>
  </si>
  <si>
    <t>The successful QR code login audit is not matching the wireframe</t>
  </si>
  <si>
    <t>1.Open the Inji application.
 2.Click the on-download cad button.
 3.Enter the UIN/VID and Click the generated card.
 4.Enter the verification OTP.
 5.Check in the history page.</t>
  </si>
  <si>
    <t>The History page should match the wireframe,</t>
  </si>
  <si>
    <t>TC_665</t>
  </si>
  <si>
    <t>There is no popup to cancel the download card.</t>
  </si>
  <si>
    <t>TC_666</t>
  </si>
  <si>
    <t>Intermittently, when I initiate a share from the Android Resident App, sometimes it works and sometimes I get the below error on the Android Verifier App.</t>
  </si>
  <si>
    <t>VC sharing shouldn’t fail</t>
  </si>
  <si>
    <t>INJI-287</t>
  </si>
  <si>
    <t>Inji -After scanning the QR code of IDP portal confirmation page is missing.</t>
  </si>
  <si>
    <t>TC_667</t>
  </si>
  <si>
    <t>After scanning the QR code of IDP portal confirmation page is missing.</t>
  </si>
  <si>
    <t>1.Download a VC
 2.Bind the downloaded VC
 3.scan the IDP portal’s QR code from the scan screen</t>
  </si>
  <si>
    <t>After scanning the IDP’s OR code, the confirmation page should be appearing before the select screen, as per the wireframe</t>
  </si>
  <si>
    <t>INJI-283</t>
  </si>
  <si>
    <t>Inji - binding is failing intermitently in the app</t>
  </si>
  <si>
    <t>TC_668</t>
  </si>
  <si>
    <t>binding is failing intermitently in the app</t>
  </si>
  <si>
    <t>1.open the inji app
 2.head to the home page
 3.open any one of the VC in the detailed view
 4.click on the activate button
 5.enter the reviewed OTP</t>
  </si>
  <si>
    <t>The VC should be binded successfully</t>
  </si>
  <si>
    <t>INJI-272</t>
  </si>
  <si>
    <t>Ios - Redmi 6A is not connecting with any IOS devices</t>
  </si>
  <si>
    <t>TC_669</t>
  </si>
  <si>
    <t>Redmi 6A is not connecting with any IOS devices</t>
  </si>
  <si>
    <t>Prerequisite: VC is downloaded and stored in sharing device
 Device A - Requesting device
 Device B - Sharing device
 steps :
 1.open qr code in Device A
 2.open scanner in Device B
 3.scan the qrcode from Device B</t>
  </si>
  <si>
    <t>Both phones should get connected</t>
  </si>
  <si>
    <t>TC_670</t>
  </si>
  <si>
    <t>Redmi 6A is not connecting with any android devices</t>
  </si>
  <si>
    <t>The both phones should get connected</t>
  </si>
  <si>
    <t>TC_671</t>
  </si>
  <si>
    <t>pinned VC's audit logs are missing</t>
  </si>
  <si>
    <t>1.Open the app and download a VC
 2.Click on the three-dot ellipsis of the downloaded VC
 3.click on the pin button
 4.and click on “view activity log”</t>
  </si>
  <si>
    <t>The “View activity log” should have the logs of the pinned the VC
 As a user i must be able to see all the logs, like download of VC, Activate VC in the audit log for the pinned VC.</t>
  </si>
  <si>
    <t>TC_672</t>
  </si>
  <si>
    <t>there are few elements still in orange in the purple theme</t>
  </si>
  <si>
    <t>TC_673</t>
  </si>
  <si>
    <t>The app is not aligned properly with the smaller display phone</t>
  </si>
  <si>
    <t>1.install the new inji app
 2.open the app</t>
  </si>
  <si>
    <t>The app should be algined properly with all size displays properly</t>
  </si>
  <si>
    <t>INJI-223</t>
  </si>
  <si>
    <t>While sharing the vc if we click on scan icon show the camera</t>
  </si>
  <si>
    <t>TC_674</t>
  </si>
  <si>
    <t>While sharing the VC if we click on
 1. The scan icon in the bottom navigator we are getting the blank screen in the UI and verifier is stuck in the connected state
 2. The other icons in the bottom navigator wallet will go to home screen but verifier is stuck in the connected state</t>
  </si>
  <si>
    <t>1. The scan icon in the bottom navigator we are getting the blank screen in the UI and verifier is stuck in the connected state
 2. The other icons in the bottom navigator wallet will go to home screen but verifier is stuck in the connected state</t>
  </si>
  <si>
    <t>INJI-168</t>
  </si>
  <si>
    <t>Android- specific device disconnecting intermittently</t>
  </si>
  <si>
    <t>TC_675</t>
  </si>
  <si>
    <t>prerequisite: VC is downloaded and stored in the wallet device
 Device A - verifier device
 Device B - wallet device
 steps :
 1.open qr code in Device A
 2.the open scanner in Device B</t>
  </si>
  <si>
    <t>VC share should be successful without fail</t>
  </si>
  <si>
    <t>INJI-76</t>
  </si>
  <si>
    <t>TC_676</t>
  </si>
  <si>
    <t>1. check the missing test in the ADD vc screen</t>
  </si>
  <si>
    <t>The text in the several screens as per new UI are failing to get from locals JSON files.</t>
  </si>
  <si>
    <t>INJI-55</t>
  </si>
  <si>
    <t>Timer is missing after sending the OTP</t>
  </si>
  <si>
    <t>TC_677</t>
  </si>
  <si>
    <t>1.Navigate to home page
 2.Click on “download ID”
 3.Enter UIN/VID
 4.Click on “download ID”
 5.OTP will be sent with a ticking timer</t>
  </si>
  <si>
    <t>There should be a ticking timer of 3 min (configurable) which should keep decreasing till 00:00 post which resend code button should be active.</t>
  </si>
  <si>
    <t>Support different host for mimoto and esignet in Inji App</t>
  </si>
  <si>
    <t>TC_678</t>
  </si>
  <si>
    <t>TC_679</t>
  </si>
  <si>
    <t>TC_680</t>
  </si>
  <si>
    <t>TC_681</t>
  </si>
  <si>
    <t>TC_682</t>
  </si>
  <si>
    <t>TC_683</t>
  </si>
  <si>
    <t>TC_684</t>
  </si>
  <si>
    <t>TC_685</t>
  </si>
  <si>
    <t>TC_686</t>
  </si>
  <si>
    <t>TC_687</t>
  </si>
  <si>
    <t>TC_688</t>
  </si>
  <si>
    <t>TC_689</t>
  </si>
  <si>
    <t>TC_690</t>
  </si>
  <si>
    <t>TC_691</t>
  </si>
  <si>
    <t>1. Authenticate the app and get into it
 2. head to setting's page
 3. click on the credential registry function
 4. Change the ENV as required
 5. and save it
 6. Go home page
 7.share the VC</t>
  </si>
  <si>
    <t>TC_692</t>
  </si>
  <si>
    <t>TC_693</t>
  </si>
  <si>
    <t>INJI-24</t>
  </si>
  <si>
    <t>As a resident, I should be taken to the Inji website when I click on “About Inji” section</t>
  </si>
  <si>
    <t>TC_694</t>
  </si>
  <si>
    <t>TC_695</t>
  </si>
  <si>
    <t>1.Install the apk
 2. authenticate the app and enter the app
 3. go to settings
 4. click on "about inji"</t>
  </si>
  <si>
    <t>TC_696</t>
  </si>
  <si>
    <t>1.Install the apk
 2. authenticate the app and enter the app
 3. go to settings
 4. click on "about inji"
 5. verify the appID
 6. close the app and reopen it
 7. verify the appID again</t>
  </si>
  <si>
    <t>TC_697</t>
  </si>
  <si>
    <t>1.Install the apk
 2. authenticate the app and enter the app
 3. go to settings
 4. click on the "copy" button, on the top right</t>
  </si>
  <si>
    <t>TC_698</t>
  </si>
  <si>
    <t>TC_699</t>
  </si>
  <si>
    <t>1.Install the apk
 2. authenticate the app and enter the app
 3. go to settings
 4. click on the "copy" button, on the top right
 5. Go back to settings and and enter the "about Inji" page again</t>
  </si>
  <si>
    <t>TC_700</t>
  </si>
  <si>
    <t>1.Install the apk
 2. authenticate the app and enter the app
 3. go to settings
 4. click on "about inji"
 6. Update the app with the new ipa
 7. verify the appID again</t>
  </si>
  <si>
    <t>updating app will shouldn’t affect the appid, it should change</t>
  </si>
  <si>
    <t>TC_701</t>
  </si>
  <si>
    <t>Check whether User is able to see About Inji option should be available inside the “settings” section.</t>
  </si>
  <si>
    <t>1. authenticate the app and enter the app
 2. go to settings</t>
  </si>
  <si>
    <t>User should able to see the option insde the setting page</t>
  </si>
  <si>
    <t>TC_702</t>
  </si>
  <si>
    <t>Check After clicking on About Inji option</t>
  </si>
  <si>
    <t>the resident should be taken to a dedicated page where they see the following:
 1 copy AppId button
 2one-liner definition of Inji
 3Inji version
 4Tuvali version
 5“Click here” button to Inji docs- Inji (configurable)</t>
  </si>
  <si>
    <t>TC_703</t>
  </si>
  <si>
    <t>Check Whether user is getting the one-liner definition of Inji user in about inji page</t>
  </si>
  <si>
    <t>User should get one-liner definition of Inji</t>
  </si>
  <si>
    <t>TC_704</t>
  </si>
  <si>
    <t>Check Whether user is getting the Inji version</t>
  </si>
  <si>
    <t>User shoul be get INJI version</t>
  </si>
  <si>
    <t>TC_705</t>
  </si>
  <si>
    <t>Check Whether user is getting the Tuvali version</t>
  </si>
  <si>
    <t>User shoul be get Tuvali version</t>
  </si>
  <si>
    <t>TC_706</t>
  </si>
  <si>
    <t>Check Whether User is getting Click here button inside the About Inji page</t>
  </si>
  <si>
    <t>User shoul be get Click button</t>
  </si>
  <si>
    <t>TC_707</t>
  </si>
  <si>
    <t>Check After Clicking the Click here button inside the About Inji page</t>
  </si>
  <si>
    <t>the user should get Inji docs</t>
  </si>
  <si>
    <t>TC_708</t>
  </si>
  <si>
    <t>checking the About inji URL is available in the config or not</t>
  </si>
  <si>
    <t>1. open this config https://github.com/mosip/mosip-config/blob/929db69b6b51577cbe9bd4ca2705feac74e2e264/inji-default.properties#L20C51-L20C51
 2. verify About inji URL are precent</t>
  </si>
  <si>
    <t>the about inji URL should be present insde the inji-default.properties</t>
  </si>
  <si>
    <t>TC_709</t>
  </si>
  <si>
    <t>verifying the about inji url after updating</t>
  </si>
  <si>
    <t>1. open the config
 2. edit the about inji url as required
 3. restart the mimoto and Uninstall the app reinstall the app
 4. open th About inji page click the click here button</t>
  </si>
  <si>
    <t>the about inji URL should be updated as new requirement</t>
  </si>
  <si>
    <t>INJI-569</t>
  </si>
  <si>
    <t>Use svg images instead of png.</t>
  </si>
  <si>
    <t>TC_710</t>
  </si>
  <si>
    <t>Check whether All svg icons are refelecting as per the theme</t>
  </si>
  <si>
    <t>1.Open the Inji app
 2.Check the all icon color in the Inji UI</t>
  </si>
  <si>
    <t>as per the theme all svg icon should refrected in UI</t>
  </si>
  <si>
    <t>TC_711</t>
  </si>
  <si>
    <t>Check whether All svg icons are refelecting as per the theme in offline</t>
  </si>
  <si>
    <t>1. Open the inji app
 2.Check the all icon color in the Inji UI</t>
  </si>
  <si>
    <t>as per the theme all svg icon should refrected as per the theme</t>
  </si>
  <si>
    <t>TC_712</t>
  </si>
  <si>
    <t>Check whether user is getting resent opt</t>
  </si>
  <si>
    <t>Step to reproduce:
 1.Open the Inji application.
 2.Click the on-download cad button.
 3.Enter the UIN/VID and Click the generated card.
 4.Navigate to the Otp verification screen wait for 3 minutes click on resent otp button</t>
  </si>
  <si>
    <t>Once otp is expired user click on the resent ot button user should get OTP</t>
  </si>
  <si>
    <t>INJI-454</t>
  </si>
  <si>
    <t>TC_713</t>
  </si>
  <si>
    <t>Check whether user is getting the download canncel popup or not</t>
  </si>
  <si>
    <t>Step to reproduce:
 1.Open the Inji application.
 2.Click the on-download cad button.
 3.Enter the UIN/VID and Click the generated card.
 4.Navigate to the Otp verification screen and click on the cross button.</t>
  </si>
  <si>
    <t>the user should be getting error popup message Do you want to cancel downloading and along with two buttons No, I’ll wait,yes cancel</t>
  </si>
  <si>
    <t>INJ-697</t>
  </si>
  <si>
    <t>[GenderMag]: P1: D5 &amp; D46: Enhancements to Retrieve your ID screen</t>
  </si>
  <si>
    <t>TC_714</t>
  </si>
  <si>
    <t>Check whether user is getting the Download your ID screen.</t>
  </si>
  <si>
    <t>1.Open the Inji app.
 2.Click on the + icon
 3.Choose Download via UIN/VID</t>
  </si>
  <si>
    <t>User should be get download your Id screen</t>
  </si>
  <si>
    <t>TC_715</t>
  </si>
  <si>
    <t>Check whether user is getting the conntet on the download your ID screen</t>
  </si>
  <si>
    <t>User should get this content should be
 “Select ID type and enter the MOSIP provided UIN or VID you wish to download. In the next step, you will be asked to enter OTP.”</t>
  </si>
  <si>
    <t>TC_716</t>
  </si>
  <si>
    <t>check whether user is getting the info icon UIN and VID</t>
  </si>
  <si>
    <t>There should be an info icon on the text box where the user enters VIN/UID.</t>
  </si>
  <si>
    <t>TC_717</t>
  </si>
  <si>
    <t>Check whether the info icon is clickable or not</t>
  </si>
  <si>
    <t>1.Open the Inji app.
 2.Click on the + icon
 3.Choose Download via UIN/VID
 4.clicks on the info icon</t>
  </si>
  <si>
    <t>info icon should be clickable.</t>
  </si>
  <si>
    <t>TC_718</t>
  </si>
  <si>
    <t>check after user click on the info icon user is getting A pop up and comment for VID</t>
  </si>
  <si>
    <t>1.Open the Inji app.
 2.Click on the + icon
 3.Choose Download via UIN/VID
 4.choose VID
 5.clicks on the info icon</t>
  </si>
  <si>
    <t>A pop up comment should open which shows the info and it should have the content for What is VID?
 "The VID/Virtual ID is an alias identifier that can be used for authentication transactions. VID is known to the user only and is privacy friendly in a way such that it can be revoked, configured for one time usage and is not linkable"</t>
  </si>
  <si>
    <t>TC_719</t>
  </si>
  <si>
    <t>check after user click on the info icon user is getting A pop up and comment UIN</t>
  </si>
  <si>
    <t>1.Open the Inji app.
 2.Click on the + icon
 3.Choose Download via UIN/VID
 4.choose UIN
 5.clicks on the info icon</t>
  </si>
  <si>
    <t>A pop up comment should open which shows the info and it should have the content for What is UIN?
 "Unique Identification Number (UIN), as the Same suggests, is a unique number assigned to a resident. UIN never changes and is non-revocable".</t>
  </si>
  <si>
    <t>TC_720</t>
  </si>
  <si>
    <t>Check whether user click on the info icon again</t>
  </si>
  <si>
    <t>1.Open the Inji app.
 2.Click on the + icon
 3.Choose Download via UIN/VID
 4.choose UIN
 5.clicks on the info icon again</t>
  </si>
  <si>
    <t>the pop-up comment should close.</t>
  </si>
  <si>
    <t>TC_721</t>
  </si>
  <si>
    <t>Check whether user is getting this link “Get it now using your AID” in download your id screen</t>
  </si>
  <si>
    <t>1.Open the Inji app.
 2.Click on the + icon
 3.Choose Download via UIN/VID
 4.clicks on the “Get it now using your AID” link</t>
  </si>
  <si>
    <t>the user should get Get it now link next to Don’t have UIN/VID should be modified as “Get it now using your AID”</t>
  </si>
  <si>
    <t>TC_722</t>
  </si>
  <si>
    <t>check whether if the click on the “Get it now using your AID” user is redirect to retrive your id screen</t>
  </si>
  <si>
    <t>the user should be taken to “Retrieve your UIN/VID” screen</t>
  </si>
  <si>
    <t>TC_723</t>
  </si>
  <si>
    <t>check after user click on the info icon user is getting A pop up and comment AID</t>
  </si>
  <si>
    <t>1.Open the Inji app.
 2.Click on the + icon
 3.Choose Download via UIN/VID
 4.clicks on the “Get it now using your AID” link
 5.click on the info icon on retrive id screen</t>
  </si>
  <si>
    <t>A pop up comment should open which shows the info and it should have the content for What is AID?
 "The Application ID (AID) refers to the unique identifier given to a resident during any ID lifecycle event, such as ID Issuance, ID Update, or Lost ID retrieval, at the registration center. It serves as a distinguishing factor for each specific event and can later be utilized by the resident to check the progress or status of the event."</t>
  </si>
  <si>
    <t>TC_724</t>
  </si>
  <si>
    <t>1.Open the Inji app.
 2.Click on the + icon
 3.Choose Download via UIN/VID
 4.clicks on the “Get it now using your AID” link
 5.clicks on the info icon again</t>
  </si>
  <si>
    <t>TC_725</t>
  </si>
  <si>
    <t>Verify this above all the Scenario's different languages as per the user changing the languages</t>
  </si>
  <si>
    <t>"1. Open the inji application
 2.Change the language.
 3.Click on the '+' icon home screen
 4. Try the all scenario of 697 story"</t>
  </si>
  <si>
    <t>The user should get an all the scenario's. as per the respective language</t>
  </si>
  <si>
    <t>INJI-702</t>
  </si>
  <si>
    <t>[GenderMag]: P1: D18: Rename Scan as Share in the Bottom Tab Bar</t>
  </si>
  <si>
    <t>TC_726</t>
  </si>
  <si>
    <t>Check whether user is getting the share button or scan button on the tab bar</t>
  </si>
  <si>
    <t>1.Open the Inji app.</t>
  </si>
  <si>
    <t>Button name should be revised to “Share”</t>
  </si>
  <si>
    <t>TC_727</t>
  </si>
  <si>
    <t>Check whether the share flow is working proper</t>
  </si>
  <si>
    <t>1.Open the Inji app.
 2.downlod the Vc
 3.open the QR code in device A
 4scan the OR code in device B
 5. try both share and share with selfie</t>
  </si>
  <si>
    <t>the sharing flow should be working proper</t>
  </si>
  <si>
    <t>TC_728</t>
  </si>
  <si>
    <t>Check the scan button in different languages</t>
  </si>
  <si>
    <t>1.Open the Inji app.
 2. Change the language and check the share button</t>
  </si>
  <si>
    <t>The share button should be in the selected language</t>
  </si>
  <si>
    <t>INJI-606</t>
  </si>
  <si>
    <t>Sunbird C: Integration of Issue provider.</t>
  </si>
  <si>
    <t>TC_729</t>
  </si>
  <si>
    <t>Check whether user is getting the sunbird Vc issuer on the add new card screen</t>
  </si>
  <si>
    <t>1.Open the Inji app.
 2.Click on "+" icon.</t>
  </si>
  <si>
    <t>The user should be get sunbird Vc issuer on Add new card screen</t>
  </si>
  <si>
    <t>TC_730</t>
  </si>
  <si>
    <t>Check the sunbird Vc issuer is clickable</t>
  </si>
  <si>
    <t>1.Open the Inji app.
 2.Click on "+" icon.
 3.Choose the Sunbird VC issuer</t>
  </si>
  <si>
    <t>The sunbird vc issuer should be clickable</t>
  </si>
  <si>
    <t>TC_731</t>
  </si>
  <si>
    <t>Check whether user is able to download the Vc Via sunbird</t>
  </si>
  <si>
    <t>1.Open the Inji app.
 2.Click On "+" Icon
 3.Choose the Sunbird VC issuer
 4. Enter the policy ID
 5. Enter the Full name.
 6. Enter the DOB
 7. Click on the login button.</t>
  </si>
  <si>
    <t>the user should be able to download the VC</t>
  </si>
  <si>
    <t>TC_732</t>
  </si>
  <si>
    <t>check after downloaded the sunbrid Vc the card in Activated status</t>
  </si>
  <si>
    <t>1.Open the Inji app.
 2.Click On "+" Icon
 3.Choose the Sunbird VC issuer
 4.Select With KBA
 5. Enter the policy ID
 6. Enter the Full name.
 7. Enter the DOB
 8. Click on the login button.</t>
  </si>
  <si>
    <t>the user should be get downlaoded vc activated status</t>
  </si>
  <si>
    <t>TC_733</t>
  </si>
  <si>
    <t>check whether user is getting the sunbird Vc logo on the Vc right side</t>
  </si>
  <si>
    <t>the user should be get downlaoded vc with sunbird logo on the right side of the card</t>
  </si>
  <si>
    <t>TC_734</t>
  </si>
  <si>
    <t>"1.Open the inji application.
 2.Enter the passcode
 3.Click on the ""+"" icon.
 4.Enter the issuer's name on the search bar."</t>
  </si>
  <si>
    <t>TC_735</t>
  </si>
  <si>
    <t>1. Open the inji application
 2.Change the language.
 3.Click on the '+' icon home screen
 4. Try the all scenario of 606 story</t>
  </si>
  <si>
    <t>TC_736</t>
  </si>
  <si>
    <t>1. open this https://github.com/mosip/mosip-config/blob/qa-inji/mimoto-issuers-config.json
 2. verify the issuer atrributes are precent</t>
  </si>
  <si>
    <t>TC_737</t>
  </si>
  <si>
    <t>INJI-725</t>
  </si>
  <si>
    <t>[GenderMag]: P1: D18: Rename Scan screen as Share &amp; change icon for Share</t>
  </si>
  <si>
    <t>TC_738</t>
  </si>
  <si>
    <t>Check whether the user is getting scan screen</t>
  </si>
  <si>
    <t>1.Open the Inji app.
 Click on the share button</t>
  </si>
  <si>
    <t>header name should be revised to “Share”</t>
  </si>
  <si>
    <t>TC_739</t>
  </si>
  <si>
    <t>"1.Open the Inji app.
 2.downlod the Vc
 3.open the QR code in device A
 4scan the OR code in device B
 5. try both share and share with selfie"</t>
  </si>
  <si>
    <t>TC_740</t>
  </si>
  <si>
    <t>1.Open the Inji app.
 2. Change the language and check the share screen</t>
  </si>
  <si>
    <t>The share screen should be as per the selected language</t>
  </si>
  <si>
    <t>INJI-680</t>
  </si>
  <si>
    <t>[GenderMag]: D22: changes on VC sharing successful screen</t>
  </si>
  <si>
    <t>TC_741</t>
  </si>
  <si>
    <t>Check whether user is getting the VC sharing is successful in wallet devices</t>
  </si>
  <si>
    <t>1.Open the Inji app.
 2.Download Vc both issuer
 3.open the QR code in device A
 4scan the OR code in device B
 5. Click on share button</t>
  </si>
  <si>
    <t>The successful transfer screen should be visible to the user
 AND
 user should have control over where the screen should land.</t>
  </si>
  <si>
    <t>TC_742</t>
  </si>
  <si>
    <t>1.Open the Inji app.
 2.Download Vc both issuer
 3.open the QR code in device A
 4scan the OR code in device B
 5. Click on share with selfie button</t>
  </si>
  <si>
    <t>TC_743</t>
  </si>
  <si>
    <t>Check whether user is getting the successful transfer screen Along with Home /History button and with respective Icons. in wallet devices</t>
  </si>
  <si>
    <t>The screen should have these button and respective Icon
 1. Home CTA
 2. History CTA</t>
  </si>
  <si>
    <t>TC_744</t>
  </si>
  <si>
    <t>Check whether user is getting the successful transfer screen Along with Home and History button in wallet devices</t>
  </si>
  <si>
    <t>The screen should have:
 1. Home CTA
 2. History CTA</t>
  </si>
  <si>
    <t>TC_745</t>
  </si>
  <si>
    <t>Check whether transfer successuful screen 2 buttons are clickable</t>
  </si>
  <si>
    <t>1.Open the Inji app.
 2.Download Vc both issuer
 3.open the QR code in device A
 4scan the OR code in device B
 5. Click on share button
 6.check the two button</t>
  </si>
  <si>
    <t>The Home and Hictory button should be clickable</t>
  </si>
  <si>
    <t>TC_746</t>
  </si>
  <si>
    <t>1.Open the Inji app.
 2.Download Vc both issuer
 3.open the QR code in device A
 4scan the OR code in device B
 5. Click on share with selfie button
 6.check the two button</t>
  </si>
  <si>
    <t>TC_747</t>
  </si>
  <si>
    <t>Check if the user click on the home button in the sucesful transfer screen</t>
  </si>
  <si>
    <t>1.Open the Inji app.
 2.Download Vc both issuer
 3.open the QR code in device A
 4scan the OR code in device B
 5. Click on share button
 6. click on the home button</t>
  </si>
  <si>
    <t>The user should be taken to the Home page.</t>
  </si>
  <si>
    <t>TC_748</t>
  </si>
  <si>
    <t>1.Open the Inji app.
 2.Download Vc both issuer
 3.open the QR code in device A
 4scan the OR code in device B
 5. Click on share with selfie button
 6. click on the home button</t>
  </si>
  <si>
    <t>TC_749</t>
  </si>
  <si>
    <t>Check if the user click on the History button in the sucesful transfer screen</t>
  </si>
  <si>
    <t>1.Open the Inji app.
 2.Download Vc both issuer
 3.open the QR code in device A
 4scan the OR code in device B
 5. Click on share button
 6. click on the History button</t>
  </si>
  <si>
    <t>the user should be taken to the History page
 AND
 should be taken to the transaction screen</t>
  </si>
  <si>
    <t>TC_750</t>
  </si>
  <si>
    <t>Check if the user click on the History button in the sucessful transfer screen</t>
  </si>
  <si>
    <t>1.Open the Inji app.
 2.Download Vc both issuer
 3.open the QR code in device A
 4scan the OR code in device B
 5. Click on share with selfie button
 6. Click on the history button</t>
  </si>
  <si>
    <t>the user should be taken to the History page
 AND
 should be taken to the transaction</t>
  </si>
  <si>
    <t>TC_751</t>
  </si>
  <si>
    <t>Check whether the user is getting the device back button on the sucessful transfer screen</t>
  </si>
  <si>
    <t>the device back button should be disabled</t>
  </si>
  <si>
    <t>TC_752</t>
  </si>
  <si>
    <t>1. Open the inji application
 2.Change the language.
 3.Click on the '+' icon home screen
 4. Try the all scenario of 697 story</t>
  </si>
  <si>
    <t>https://mosip.atlassian.net/browse/INJIMOB-887</t>
  </si>
  <si>
    <t>INJI-609</t>
  </si>
  <si>
    <t>Card Templatization: Render the VC dynamically for Sunbird Credentials</t>
  </si>
  <si>
    <t>TC_753</t>
  </si>
  <si>
    <t>sunbird download</t>
  </si>
  <si>
    <t>VC's data redendering in selected language</t>
  </si>
  <si>
    <t>1. download a VC from sunbird
 2. change the language as prefered
 3. observe the VC</t>
  </si>
  <si>
    <t>If the VC atribute and atribute data where in the slected language locale, app should render the data in the selected language</t>
  </si>
  <si>
    <t>TC_754</t>
  </si>
  <si>
    <t>sunbird logo in the VC</t>
  </si>
  <si>
    <t>1. download a VC from sunbird
 2. observe the VC</t>
  </si>
  <si>
    <t>the sunbird logo should be precent in the preview of the VC and detailed view</t>
  </si>
  <si>
    <t>TC_755</t>
  </si>
  <si>
    <t>sunbird attributes</t>
  </si>
  <si>
    <t>all the sunbird attributes should be precent in the VC</t>
  </si>
  <si>
    <t>TC_756</t>
  </si>
  <si>
    <t>sunbird attributes should precent in both views of the vc</t>
  </si>
  <si>
    <t>1. download a VC from sunbird
 2. observe the VC in both views</t>
  </si>
  <si>
    <t>all the sunbird attributes should be precent in the VC both views</t>
  </si>
  <si>
    <t>TC_757</t>
  </si>
  <si>
    <t>VC's data redendering in non suported language</t>
  </si>
  <si>
    <t>if the vc data is not in the selected language locale, that specifc data should reflect in english only.</t>
  </si>
  <si>
    <t>TC_758</t>
  </si>
  <si>
    <t>VC's alignment matching the device</t>
  </si>
  <si>
    <t>the VC atribute and the alignement should match the device screen size and match the alignement</t>
  </si>
  <si>
    <t>TC_759</t>
  </si>
  <si>
    <t>sunbird VC should not able to accessed for QR code login</t>
  </si>
  <si>
    <t>1. download a VC from sunbird
 2. open scanner and scan a esignet qr code
 3. head to select Id screen</t>
  </si>
  <si>
    <t>the sunbird should not be precent there, and sunbird story should not be able to used for QR code login</t>
  </si>
  <si>
    <t>TC_760</t>
  </si>
  <si>
    <t>sunbird VC should not support share with selfie</t>
  </si>
  <si>
    <t>1. download a VC from sunbird
 2.open scanner and scan a verifier and connect to the device
 3. select our sunbird VC</t>
  </si>
  <si>
    <t>once we select our sunbird story, the share with selfie button should be disabled or should not appear, we should not able to share with selfie</t>
  </si>
  <si>
    <t>TC_761</t>
  </si>
  <si>
    <t>sunbird VC should support normal sharing</t>
  </si>
  <si>
    <t>1. download a VC from sunbird
 2.open scanner and scan a verifier and connect to the device
 3. select our sunbird VC
 4. click on share</t>
  </si>
  <si>
    <t>the sunbird vc should able to supourt normal sharing</t>
  </si>
  <si>
    <t>TC_762</t>
  </si>
  <si>
    <t>sunbird VC should download as activated</t>
  </si>
  <si>
    <t>the sunbird VC's should get downloaded as activated</t>
  </si>
  <si>
    <t>INJI-626</t>
  </si>
  <si>
    <t>[Data Backup]: Getting Started Guide carousel</t>
  </si>
  <si>
    <t>TC_763</t>
  </si>
  <si>
    <t>Check whether user is getting intro sliders create backup</t>
  </si>
  <si>
    <t>1.Install the app freshly.
 2. select language
 3.click on the save preference button navigate to intro sliders</t>
  </si>
  <si>
    <t>should have the images of Settings for backup.</t>
  </si>
  <si>
    <t>TC_764</t>
  </si>
  <si>
    <t>Check whether user is getting intro sliders backup</t>
  </si>
  <si>
    <t>1.Open inji app.
 2. Click on the setting button.
 3.select the Inji tour guide</t>
  </si>
  <si>
    <t>TC_765</t>
  </si>
  <si>
    <t>Check whether the backup data feature should have Get Started button in the intro slide</t>
  </si>
  <si>
    <t>use should get the started button in the intro slide for backup</t>
  </si>
  <si>
    <t>TC_766</t>
  </si>
  <si>
    <t>TC_767</t>
  </si>
  <si>
    <t>Check whether user is getting intro slider Share screen instead of Scan.</t>
  </si>
  <si>
    <t>should have the images of Settings for share.</t>
  </si>
  <si>
    <t>TC_768</t>
  </si>
  <si>
    <t>Check whether The intro slider of Share screen should have Next button.</t>
  </si>
  <si>
    <t>Resident should have the next button on the share screen intro slide</t>
  </si>
  <si>
    <t>TC_769</t>
  </si>
  <si>
    <t>Check whether The user clicks on Next button from Share screen</t>
  </si>
  <si>
    <t>1.Install the app freshly.
 2. select language
 3.click on the save preference button navigate to intro sliders
 4.Click on the Next Button</t>
  </si>
  <si>
    <t>the intro sliders should for backup should be shown.</t>
  </si>
  <si>
    <t>TC_770</t>
  </si>
  <si>
    <t>Check whether the user is getting intro slider for backup data should have the below text:</t>
  </si>
  <si>
    <t>Text header: Backup &amp; Restore data
 Text: “Protect your data with ease using our Backup &amp; Restore feature. Safely store your VCs against loss or accidents by creating regular backups and recover it effortlessly whenever needed for seamless continuity. “</t>
  </si>
  <si>
    <t>TC_771</t>
  </si>
  <si>
    <t>"1. Open the Inja app.
 2. Select the required language."</t>
  </si>
  <si>
    <t>While changing the languages, content is as per the choosen languges</t>
  </si>
  <si>
    <t>https://mosip.atlassian.net/browse/INJIMOB-735</t>
  </si>
  <si>
    <t>INJI-637</t>
  </si>
  <si>
    <t>[Data Backup]: Restore backup file and render VCs</t>
  </si>
  <si>
    <t>TC_772</t>
  </si>
  <si>
    <t>Check for the compressed files in android device</t>
  </si>
  <si>
    <t>1. Root the device and navigate to : XXXXXXXXXXXXX</t>
  </si>
  <si>
    <t>VCs should be visible in compressed form</t>
  </si>
  <si>
    <t>TC_773</t>
  </si>
  <si>
    <t>Checking the availability of restore option</t>
  </si>
  <si>
    <t>1. Login into inji app.
 2. Go to settings.</t>
  </si>
  <si>
    <t>The restore option should be available in the settings.</t>
  </si>
  <si>
    <t>TC_774</t>
  </si>
  <si>
    <t>Restoring the backed up data</t>
  </si>
  <si>
    <t>1. Login into inji app.
 2. Go to settings.
 3. Click on restore option</t>
  </si>
  <si>
    <t>The backed up data will be restored successfully. There should be a success toaster on the application in whichever page the user is
 ”Your backup has been restored successfully” with a close button.</t>
  </si>
  <si>
    <t>TC_775</t>
  </si>
  <si>
    <t>re-encrypt the VCs with the existing key for encryption or generate new keys and encrypt.</t>
  </si>
  <si>
    <t>TC_776</t>
  </si>
  <si>
    <t>The VCs are decompressed and encrypted again</t>
  </si>
  <si>
    <t>There should be a success toaster on the application in whichever page the user is
 ”Your backup has been restored successfully” with a close button.</t>
  </si>
  <si>
    <t>TC_777</t>
  </si>
  <si>
    <t>The Valid VC's should be displayed</t>
  </si>
  <si>
    <t>the VCs which were in the backup and that are valid should be displayed.
 it should have the status of Activation Pending</t>
  </si>
  <si>
    <t>TC_778</t>
  </si>
  <si>
    <t>When there is a tampered VC and : decompression and encryption is ongoing</t>
  </si>
  <si>
    <t>the tampered VC should not be restored and other VCs should be restored successfully</t>
  </si>
  <si>
    <t>TC_779</t>
  </si>
  <si>
    <t>The VCs are successfully validated and the VCs are successfully restored</t>
  </si>
  <si>
    <t>the user goes to the Settings page and clicks on Backup &amp; Restore option</t>
  </si>
  <si>
    <t>the loader bar for restoration in Backup &amp; Restore settings page under Restore section should not be there and it should be having the text “Restore your data from Google Drive / iCloud.” and Restore button.</t>
  </si>
  <si>
    <t>TC_780</t>
  </si>
  <si>
    <t>After the user successfully restored backup and VC is not activated</t>
  </si>
  <si>
    <t>Try sharing the non actvated VC.</t>
  </si>
  <si>
    <t>the VC should be available for sharing</t>
  </si>
  <si>
    <t>TC_781</t>
  </si>
  <si>
    <t>Try to use the VC for QR Code Login</t>
  </si>
  <si>
    <t>the VC should not be available for QR code login</t>
  </si>
  <si>
    <t>TC_782</t>
  </si>
  <si>
    <t>After backup try to activate the VC.</t>
  </si>
  <si>
    <t>Login into INJI and click on activate for online login.</t>
  </si>
  <si>
    <t>the user should be able to successfully activate the VC</t>
  </si>
  <si>
    <t>TC_783</t>
  </si>
  <si>
    <t>After restore try to share the restored VC.</t>
  </si>
  <si>
    <t>Login into INJI and try to share the restored VC after activating it.</t>
  </si>
  <si>
    <t>the user should be able to successfully share the restored VC</t>
  </si>
  <si>
    <t>TC_784</t>
  </si>
  <si>
    <t>Restore VC's again</t>
  </si>
  <si>
    <t>user restores the backup file which has the same set of VCs already present in the wallet</t>
  </si>
  <si>
    <t>duplicate VC should be downloaded &amp; restores in the wallet.
 PS: It should be under user’s discretion to delete it or keep it.</t>
  </si>
  <si>
    <t>TC_785</t>
  </si>
  <si>
    <t>The user restored a backup file again</t>
  </si>
  <si>
    <t>the user tries to restore the same backup file again</t>
  </si>
  <si>
    <t>restoring same backup file again should be allowed.</t>
  </si>
  <si>
    <t>TC_786</t>
  </si>
  <si>
    <t>The backup restoration is unsuccessful due to network issues (low internet bandwidth)</t>
  </si>
  <si>
    <t>Try to restore backup with low internet connection</t>
  </si>
  <si>
    <t>There should be a error toaster on the application in whichever page the user is “Due to unstable internet connection, we were unable to perform data backup. Please try again later.” with a close button.</t>
  </si>
  <si>
    <t>TC_787</t>
  </si>
  <si>
    <t>The backup restoration is unsuccessful due to network issues (API failure)</t>
  </si>
  <si>
    <t>There should be a error toaster on the application in whichever page the user is “Due to technical error, we were unable to perform data backup. Please try again later.” with a close button.</t>
  </si>
  <si>
    <t>TC_788</t>
  </si>
  <si>
    <t>Checking the APK while restoration.</t>
  </si>
  <si>
    <t>The user should be able to use the application while restore is in progress..</t>
  </si>
  <si>
    <t>INJI-633</t>
  </si>
  <si>
    <t>[Data backup]: Initiate backup to cloud drive.</t>
  </si>
  <si>
    <t>TC_789</t>
  </si>
  <si>
    <t>Manual backup</t>
  </si>
  <si>
    <t>Check whether the backup file is available in the local app directory</t>
  </si>
  <si>
    <t>1.Open the inji app
 2.Download the VCs
 3.Go to setting
 3.Click on the Backup&amp; restore button
 4. Click on proceed button navigate to choose an account page and choose the account.
 5.user land on the sign in toinji inji page and click continue.
 6.Inji wants access to your Google account select all and click continue user land on Banckup &amp; restore page.
 7.Click on the Backup button</t>
  </si>
  <si>
    <t>vc should be save local path(XYZ)</t>
  </si>
  <si>
    <t>TC_790</t>
  </si>
  <si>
    <t>Check whether the application dispalay the loader animation and progress bar repaced as backupbutton</t>
  </si>
  <si>
    <t>1.Open the inji app
 2.Download the VCs
 3.Go to setting
 4.Click on the Backup&amp; restore button
 5.Click on the Backup button</t>
  </si>
  <si>
    <t>the application should display a visual indicator (e.g. Loader) under the Backup section (progress bar should replace Backup Now button) to inform the user that the backup is underway
 AND
 the user should be able to use the application.</t>
  </si>
  <si>
    <t>TC_791</t>
  </si>
  <si>
    <t>Check After getting the backup is successfully pushed to the private cloud drive</t>
  </si>
  <si>
    <t>a success toaster should be shown to the user in whichever page of the application that the backup is successful</t>
  </si>
  <si>
    <t>TC_792</t>
  </si>
  <si>
    <t>Check whether the upload encounters an error or fails for any reason</t>
  </si>
  <si>
    <t>the application should display an error toaster wherever the user is in the application, clearly stating the reason “Due to Technical Error, we were unable to perform data backup. Please try again later.“</t>
  </si>
  <si>
    <t>TC_793</t>
  </si>
  <si>
    <t>Check whether the backup process killed when the app closed during backup</t>
  </si>
  <si>
    <t>1.Open the inji app
 2.Download the VCs
 3.Go to setting
 4.Click on the Backup&amp; restore button
 5.Click on the Backup button
 6.closes the application during the backup process</t>
  </si>
  <si>
    <t>the backup process should be killed</t>
  </si>
  <si>
    <t>TC_794</t>
  </si>
  <si>
    <t>Check whether the user pushes the application to the background</t>
  </si>
  <si>
    <t>1.Open the inji app
 2.Download the VCs
 3.Go to setting
 3.Click on the Backup button
 4. pushes the application to background</t>
  </si>
  <si>
    <t>the application should continue the backup process in the background.</t>
  </si>
  <si>
    <t>TC_795</t>
  </si>
  <si>
    <t>Check whether the user kills the app from the background</t>
  </si>
  <si>
    <t>1.Open the inji app
 2.Download the VCs
 3.Go to setting
 3.Click on the Backup button
 4. kill the app form the background</t>
  </si>
  <si>
    <t>the backup process should be killed last backup date and time should be previous one</t>
  </si>
  <si>
    <t>TC_796</t>
  </si>
  <si>
    <t>check the backup process is initiated
 AND
 while pushing it to the cloud if
 the internet is off / not there / no sufficient bandwidth</t>
  </si>
  <si>
    <t>1.Open the inji app
 2.Download the VCs
 3.Go to setting
 3.Click on the Backup button
 4. trun off internet</t>
  </si>
  <si>
    <t>local backup file should not be deleted
 AND
 the application should display an error toaster wherever the user is in the application, clearly stating the reason “Due to Unstable Connection, we were unable to perform data backup. Please try again later.“</t>
  </si>
  <si>
    <t>TC_797</t>
  </si>
  <si>
    <t>Check After getting the error screen and the user clicks on Settings icon</t>
  </si>
  <si>
    <t>1.Open the inji app
 2.Download the VCs
 3.Go to setting</t>
  </si>
  <si>
    <t>user should be taken to the Settings page
 AND
 Last backup time should be “Previous back up time“ with size (or) if back up was not taken earlier, then just the details should be there as provided</t>
  </si>
  <si>
    <t>TC_798</t>
  </si>
  <si>
    <t>Check there are errors while pushing it to the cloud drive</t>
  </si>
  <si>
    <t>1.Open the inji app
 2.Download the VCs
 3.Go to setting
 3.Click on the Backup button
 5.Trun off the internet</t>
  </si>
  <si>
    <t>local backup file should not be deleted
 AND
 there should be an error toaster in the UI with an Error Message: “Due to Unstable Connection, we were unable to perform data backup. Please try again later.“</t>
  </si>
  <si>
    <t>INJI-691</t>
  </si>
  <si>
    <t>Backup - Settings screen</t>
  </si>
  <si>
    <t>TC_799</t>
  </si>
  <si>
    <t>Backup &amp; Restore should precent In settings</t>
  </si>
  <si>
    <t>1. open inji app
 2. head to settings</t>
  </si>
  <si>
    <t>we should be able to see back up and restore funtion in the settings page</t>
  </si>
  <si>
    <t>TC_800</t>
  </si>
  <si>
    <t>NEW! Text mentioned</t>
  </si>
  <si>
    <t>the "NEW!" label should be precent next to the back up and restore funtion untill visted the function once</t>
  </si>
  <si>
    <t>TC_801</t>
  </si>
  <si>
    <t>NEW! Text removed</t>
  </si>
  <si>
    <t>1. open inji app
 2. head to settings
 3. click on the backup and restore button
 4. and go back to the settings</t>
  </si>
  <si>
    <t>the label NEW! Should not be precent once we visited the backup and restore page</t>
  </si>
  <si>
    <t>TC_802</t>
  </si>
  <si>
    <t>Backup &amp; Restore conformation page</t>
  </si>
  <si>
    <t>1. open inji app
 2. head to settings
 3. click on the backup and restore button</t>
  </si>
  <si>
    <t>should taken to back up and restore confirmation page</t>
  </si>
  <si>
    <t>TC_803</t>
  </si>
  <si>
    <t>Backup &amp; Restore
 drive details</t>
  </si>
  <si>
    <t>as per the device the respective os driver should be precent in the on back up and restore confirmation page</t>
  </si>
  <si>
    <t>TC_804</t>
  </si>
  <si>
    <t>clciking back in Backup &amp; Restore conformation page</t>
  </si>
  <si>
    <t>1. open inji app
 2. head to settings
 3. click on the backup and restore button
 4. click on the back</t>
  </si>
  <si>
    <t>we should be taken to settings page</t>
  </si>
  <si>
    <t>TC_805</t>
  </si>
  <si>
    <t>clciking proceed in Backup &amp; Restore conformation page</t>
  </si>
  <si>
    <t>1. open inji app
 2. head to settings
 3. click on the backup and restore button
 4. click on the proceed</t>
  </si>
  <si>
    <t>we should be taked to the web page where we have to select the id for accessing our driver</t>
  </si>
  <si>
    <t>TC_806</t>
  </si>
  <si>
    <t>selecting our drive acc and granting</t>
  </si>
  <si>
    <t>1. open inji app
 2. head to settings
 3. click on the backup and restore button
 4. click on the proceed
 5. select allow permision from drive ID</t>
  </si>
  <si>
    <t>we should be taken to back up and restore page</t>
  </si>
  <si>
    <t>TC_807</t>
  </si>
  <si>
    <t>dening permision from the drive</t>
  </si>
  <si>
    <t>1. open inji app
 2. head to settings
 3. click on the backup and restore button
 4. click on the proceed
 5. select deny for permision from drive ID</t>
  </si>
  <si>
    <t>we should be landed to denied permision page</t>
  </si>
  <si>
    <t>TC_808</t>
  </si>
  <si>
    <t>selecting our drive acc and deniing</t>
  </si>
  <si>
    <t>1. open inji app
 2. head to settings
 3. click on the backup and restore button
 4. click on the proceed
 5. select the drive ID and dening the permision</t>
  </si>
  <si>
    <t>we should be taken to permision denined screen, with the option of going to configure screen again or going back</t>
  </si>
  <si>
    <t>TC_809</t>
  </si>
  <si>
    <t>configure settings button</t>
  </si>
  <si>
    <t>1. open inji app
 2. head to settings
 3. click on the backup and restore button
 4. click on the proceed
 5. select the drive ID and dening the permision
 6. click on configure settings</t>
  </si>
  <si>
    <t>we should be taken back to the driver configuration page</t>
  </si>
  <si>
    <t>TC_810</t>
  </si>
  <si>
    <t>go back button while denining</t>
  </si>
  <si>
    <t>1. open inji app
 2. head to settings
 3. click on the backup and restore button
 4. click on the proceed
 5. select the drive ID and dening the permision
 6. click on go back</t>
  </si>
  <si>
    <t>we should be taken back to the settings page</t>
  </si>
  <si>
    <t>TC_811</t>
  </si>
  <si>
    <t>contant in Backup &amp; Restore page</t>
  </si>
  <si>
    <t>1. open inji app
 2. head to settings
 3. click on the backup and restore button
 4. click on the proceed
 5. select the drive ID and granting the permision</t>
  </si>
  <si>
    <t>the backup and restore page should contain :
 1.Last Backup section
 2.Backup now button under Last Backup section.
 3.Google Drive section
 4.Associated google account for backup should be displayed under the Google drive section
 5.Restore section
 6.Restore now button in Restore section</t>
  </si>
  <si>
    <t>TC_812</t>
  </si>
  <si>
    <t>back button on the Backup &amp; Restore page</t>
  </si>
  <si>
    <t>1. open inji app
 2. head to settings
 3. click on the backup and restore button
 4. click on the proceed
 5. select the drive ID and granting the permision
 6. click on the back button</t>
  </si>
  <si>
    <t>we should be able to go to settings page</t>
  </si>
  <si>
    <t>TC_813</t>
  </si>
  <si>
    <t>dening permision of inji from the driver</t>
  </si>
  <si>
    <t>1. open the inji app
 2. grant the app to access the driver
 3. now go the driver app
 4. disable the inji app
 5. again go to the inji</t>
  </si>
  <si>
    <t>the app should ask for permision again to acces the driver</t>
  </si>
  <si>
    <t>TC_814</t>
  </si>
  <si>
    <t>back up and resotre multi language with support</t>
  </si>
  <si>
    <t>1. change the language as required
 2. use the back up and restore feature</t>
  </si>
  <si>
    <t>all the pages should render the language correctly</t>
  </si>
  <si>
    <t>https://mosip.atlassian.net/browse/INJIMOB-914</t>
  </si>
  <si>
    <t>INJI-636</t>
  </si>
  <si>
    <t>[Data Backup]: Retrieval of backup file from cloud drive.</t>
  </si>
  <si>
    <t>TC_815</t>
  </si>
  <si>
    <t>procceeding for back up</t>
  </si>
  <si>
    <t>We should be able to proceed further to the backup screen</t>
  </si>
  <si>
    <t>TC_816</t>
  </si>
  <si>
    <t>clicking on restore</t>
  </si>
  <si>
    <t>1. open inji app
 2. head to settings
 3. click on the backup and restore button
 4. click on the restore button</t>
  </si>
  <si>
    <t>once the restore button is clicked, the button should start loading and in background it should restored</t>
  </si>
  <si>
    <t>TC_817</t>
  </si>
  <si>
    <t>clicking on restore when back up not available</t>
  </si>
  <si>
    <t>the appropriate error message should be projected showing no backup file created</t>
  </si>
  <si>
    <t>TC_818</t>
  </si>
  <si>
    <t>network error during back up and restore</t>
  </si>
  <si>
    <t>1. open inji app
 2. turn off internet
 3. head to settings
 4. click on the backup and restore button
 5. click on the restore button</t>
  </si>
  <si>
    <t>the appropriate error message should be projected showing no proper network</t>
  </si>
  <si>
    <t>TC_819</t>
  </si>
  <si>
    <t>back up and restore in cellular or wifi</t>
  </si>
  <si>
    <t>the backup should be success full, hence this inji backup and restore funtion is not dependent on one specific internet mode</t>
  </si>
  <si>
    <t>TC_820</t>
  </si>
  <si>
    <t>back uped data should not be accessable in the local</t>
  </si>
  <si>
    <t>1. open inji app
 2. back up the new data
 3. go to this location in folder (XXXXXX)
 4. try to access the data</t>
  </si>
  <si>
    <t>the backuped data in the local should not be able to accessed</t>
  </si>
  <si>
    <t>TC_821</t>
  </si>
  <si>
    <t>backup in baground</t>
  </si>
  <si>
    <t>1. open inji app
 2. head to settings
 3. click on the backup
 4. head to other screen of inji and perform different event</t>
  </si>
  <si>
    <t>backup should be successful in the background, when the user is performing other inji events</t>
  </si>
  <si>
    <t>TC_822</t>
  </si>
  <si>
    <t>restore in background</t>
  </si>
  <si>
    <t>1. open inji app
 2. head to settings
 3. click on the restore button
 4. head to other screen of inji and perform different event</t>
  </si>
  <si>
    <t>restore should be successful in the background, when the user is performing other inji events</t>
  </si>
  <si>
    <t>TC_823</t>
  </si>
  <si>
    <t>the toaster for backup sucessful</t>
  </si>
  <si>
    <t>1. perform a successful backup</t>
  </si>
  <si>
    <t>a green toaster should be projected with saying the back up is successful message</t>
  </si>
  <si>
    <t>TC_824</t>
  </si>
  <si>
    <t>the toaster for restore sucessful</t>
  </si>
  <si>
    <t>1. perform a successful restore</t>
  </si>
  <si>
    <t>a green toaster should be projected with saying the restore is successful message</t>
  </si>
  <si>
    <t>TC_825</t>
  </si>
  <si>
    <t>closing the toaster</t>
  </si>
  <si>
    <t>1. perform a event that triggers a toaster
 2. click on the close button on the toaster</t>
  </si>
  <si>
    <t>the toaster should be closed by only clicking on the close button on the toaster</t>
  </si>
  <si>
    <t>INJI-628</t>
  </si>
  <si>
    <t>[Data Backup]: Local backup creation.</t>
  </si>
  <si>
    <t>TC_826</t>
  </si>
  <si>
    <t>verfing backup file saved in local</t>
  </si>
  <si>
    <t>1. perform a successful backup
 2. go to this location in folder (XXXXXX)</t>
  </si>
  <si>
    <t>backup data should be precent in the local</t>
  </si>
  <si>
    <t>TC_827</t>
  </si>
  <si>
    <t>backing up for second time</t>
  </si>
  <si>
    <t>the old backup should be repleaced with the new one</t>
  </si>
  <si>
    <t>TC_828</t>
  </si>
  <si>
    <t>backup in local should saved without internet</t>
  </si>
  <si>
    <t>the backup file saved in the local should not be depedent on internet</t>
  </si>
  <si>
    <t>TC_829</t>
  </si>
  <si>
    <t>backuping without data</t>
  </si>
  <si>
    <t>1. perform click on backup with out any data
 2. go to this location in folder (XXXXXX)</t>
  </si>
  <si>
    <t>the backup folder should be empty</t>
  </si>
  <si>
    <t>TC_830</t>
  </si>
  <si>
    <t>backup during less storage</t>
  </si>
  <si>
    <t>1. check the back with less story in the inji mobile</t>
  </si>
  <si>
    <t>we should see a aproprait error message for the less storage</t>
  </si>
  <si>
    <t>INJIMOB-750</t>
  </si>
  <si>
    <t>[Data Backup]: Help section in Backup &amp; Restore Settings page</t>
  </si>
  <si>
    <t>TC_831</t>
  </si>
  <si>
    <t>Check whether the user completes the settings for backup &amp; restore</t>
  </si>
  <si>
    <t>1.Open the inji app
 2.Download the VCs
 3.Go to setting
 4.Click on the Backup&amp; restore button
 5. Click on proceed button navigate to choose an account page and choose the account.
 6.user land on the sign in toinji inji page and click continue.
 7.Inji wants access to your Google account select all and click continue user land on Banckup &amp; restore page.</t>
  </si>
  <si>
    <t>The user should land on Backup &amp; Restore screen</t>
  </si>
  <si>
    <t>TC_832</t>
  </si>
  <si>
    <t>Check whether the user is getting the help icon on the Backup and restore screen</t>
  </si>
  <si>
    <t>1.Open the inji app
 2.Download the VCs
 3.Go to setting
 4.Click on the Backup&amp; restore button</t>
  </si>
  <si>
    <t>There should be a help icon on top right of the screen.</t>
  </si>
  <si>
    <t>TC_833</t>
  </si>
  <si>
    <t>Check whether Help icon is clickable on the Backup and restore screen</t>
  </si>
  <si>
    <t>1.Open the inji app
 2.Download the VCs
 3.Go to setting
 4.Click on the Backup&amp; restore button
 5. click On the Help icon button</t>
  </si>
  <si>
    <t>Help icon should be clickable</t>
  </si>
  <si>
    <t>TC_834</t>
  </si>
  <si>
    <t>check if the user clicks on the Help icon on the Backup and restore screen</t>
  </si>
  <si>
    <t>The user should land on the Help / FAQ page anchored to the Backup &amp; Restore FAQs.</t>
  </si>
  <si>
    <t>INJIMOB-799</t>
  </si>
  <si>
    <t>[Data backup]: Identify the VCs uniquely through VC_Key after restoring the backup</t>
  </si>
  <si>
    <t>TC_835</t>
  </si>
  <si>
    <t>Check whether A VC is restored from the backup file restoration is in progress</t>
  </si>
  <si>
    <t>developer bar</t>
  </si>
  <si>
    <t>UNIX epoch timestamp to the VC Keys should be appended.</t>
  </si>
  <si>
    <t>TC_836</t>
  </si>
  <si>
    <t>Check whether duplicate VCs after restoring backup file (VC1 downloaded and same VC1 restored) the user deletes the VC1 they downlaoded</t>
  </si>
  <si>
    <t>1.Open the inji app
 2.Download the VC1
 3.Go to setting
 4.Click on the Backup&amp; restore button
 5. take backup and restore the backup
 6.Go to Home page
 7.Delete the downloaded VC 1</t>
  </si>
  <si>
    <t>only the selected VC1 (downloaded) should be deleted
 AND
 the VC restored should not be removed.</t>
  </si>
  <si>
    <t>TC_837</t>
  </si>
  <si>
    <t>Check whether The user again downloads the VC1 the user deletes the VC1 they downloded</t>
  </si>
  <si>
    <t>1.Open the inji app
 2.Download the VC1
 3.Go to setting
 4.Click on the Backup&amp; restore button
 5. take backup and restore the backup
 6.Go to Home page
 7. delete the downloade VC 1</t>
  </si>
  <si>
    <t>only the selected VC1 (restored) should be deletedANDthe VC downloaded should not be removed.</t>
  </si>
  <si>
    <t>TC_838</t>
  </si>
  <si>
    <t>Check whether the user deleted the VC1 which was restored from the backup file</t>
  </si>
  <si>
    <t>1.Open the inji app
 2.again Download the VC1
 3.Go to setting
 4.Click on the Backup&amp; restore button
 5. take backup and restore the backup
 6.Go to Home page
 7. delete the restored VC 1</t>
  </si>
  <si>
    <t>The VC downloaded should not be removed.</t>
  </si>
  <si>
    <t>TC_839</t>
  </si>
  <si>
    <t>Check whether the user restores the backup file</t>
  </si>
  <si>
    <t>1.Open the inji app
 2.again Download the VC
 3.Go to setting
 4.Click on the Backup&amp; restore button
 5. take backup and restore the backup
 6.Go to Home page</t>
  </si>
  <si>
    <t>The restores VCs should be appended to the existing VCs.</t>
  </si>
  <si>
    <t>TC_840</t>
  </si>
  <si>
    <t>Check whether the user restores the backup file and
 user pins the VC which was downloaded</t>
  </si>
  <si>
    <t>1.Open the inji app
 2.Download the VC
 3.Go to setting
 4.Click on the Backup&amp; restore button
 5. take backup and restore the backup
 6.Go to Home page
 7. Pins the downloaded VC</t>
  </si>
  <si>
    <t>Only the downloaded VC should be pinned and not the restored duplicate VC.</t>
  </si>
  <si>
    <t>TC_841</t>
  </si>
  <si>
    <t>1.Open the inji app
 2.Download the VC
 3.Go to setting
 4.Click on the Backup&amp; restore button
 5. take backup and restore the backup
 6.Go to Home page
 7. Pins the restores VC</t>
  </si>
  <si>
    <t>Only the restored VC should be pinned and not the downloaded VC.</t>
  </si>
  <si>
    <t>INJIMOB-775</t>
  </si>
  <si>
    <t>TC_842</t>
  </si>
  <si>
    <t>Check whether The user opens INJI application for the first time
 AND
 provides backup settings</t>
  </si>
  <si>
    <t>pre request (dont download the Vc )
 1. Install the app freshly.
 3.Go to setting
 3.Click on the Backup&amp; restore button
 4. Click on proceed button navigate to choose an account page and choose the account.
 5.user land on the sign in toinji inji page and click continue.
 6.Inji wants access to your Google account select all and click continue user land on Banckup &amp; restore page.</t>
  </si>
  <si>
    <t>back up should not be triggered.</t>
  </si>
  <si>
    <t>TC_843</t>
  </si>
  <si>
    <t>Check whether user downloads VC(s)</t>
  </si>
  <si>
    <t>1. Install the app freshly.
 2.Download the VCs
 3.Go to setting
 4.Click on the Backup&amp; restore button
 5. Click on proceed button navigate to choose an account page and choose the account.
 6.user land on the sign in toinji inji page and click continue.
 7.Inji wants access to your Google account select all and click continue user land on Banckup &amp; restore page.</t>
  </si>
  <si>
    <t>backup should be automatically triggered in the background
 when the VC is downloaded and present in the local directory.</t>
  </si>
  <si>
    <t>TC_844</t>
  </si>
  <si>
    <t>Check whether the user keeps downloading VC(s)</t>
  </si>
  <si>
    <t>1. Install the app freshly.
 2.Download the VCs
 3.Go to setting
 4.Click on the Backup&amp; restore button
 and user lands on BackUp&amp;restore page.</t>
  </si>
  <si>
    <t>backup should be automatically triggered in the background as and when the VC is downloaded and present in the local directory.
 AND
 every time it should be a complete replacement of the new backup file in the local directory.</t>
  </si>
  <si>
    <t>TC_845</t>
  </si>
  <si>
    <t>Check whether the user manually removes a VC</t>
  </si>
  <si>
    <t>1. Install the app freshly.
 2.Download the VCs
 3.Go to setting
 4.Click on the Backup&amp; restore button
 and user lands on BackUp&amp;restore page.
 5. Remove the Vc</t>
  </si>
  <si>
    <t>backup should be automatically triggered in the background when the VC is successfully removed</t>
  </si>
  <si>
    <t>TC_846</t>
  </si>
  <si>
    <t>Check whether the VC gets removed due to tampering issues</t>
  </si>
  <si>
    <t>pre-requested: checked in only Root devices
 1. Open the Inji app
 2. Download the VC
 and tamper the downloaded VC
 4.Click on the Backup&amp; restore button
 and user lands on BackUp&amp;restore page.
 5. Remove the Vc</t>
  </si>
  <si>
    <t>TC_847</t>
  </si>
  <si>
    <t>Check whether the user initiated the backup process</t>
  </si>
  <si>
    <t>1.Open the inji app
 2.Download the VC
 3.Go to setting
 4.Click on the Backup&amp; restore option
 5. initiated the backup procces
 6.the process is running background</t>
  </si>
  <si>
    <t>No notification required since the process is running background</t>
  </si>
  <si>
    <t>TC_848</t>
  </si>
  <si>
    <t>Check whether the upload to Google Drive is completed successfully</t>
  </si>
  <si>
    <t>1.Open the inji app
 2.Download the VC
 3.Go to setting
 4.Click on the Backup&amp; restore option
 5. initiated the backup procces
 and backup process complted and upload completed successfully</t>
  </si>
  <si>
    <t>The details of the backup: Date &amp; Time stamp and the size of the backup file should be mentioned under the Last Backup section.</t>
  </si>
  <si>
    <t>TC_849</t>
  </si>
  <si>
    <t>check the upload to drive encounters an error or fails for any reason</t>
  </si>
  <si>
    <t>need developer help to test</t>
  </si>
  <si>
    <t>The application should stop the upload process</t>
  </si>
  <si>
    <t>TC_850</t>
  </si>
  <si>
    <t>Check whether the user closes the application during the backup process</t>
  </si>
  <si>
    <t>1.Open the inji app
 2.Download the VC
 3.Go to setting
 4.Click on the Backup&amp; restore option
 5. initiated the backup procces
 6.close the application</t>
  </si>
  <si>
    <t>The backup process should be killed
 AND
 no backup file should be existing in the app directory</t>
  </si>
  <si>
    <t>TC_851</t>
  </si>
  <si>
    <t>Check the user pushes the application to the background during the backup process</t>
  </si>
  <si>
    <t>1.Open the inji app
 2.Download the VC
 3.Go to setting
 4.Click on the Backup&amp; restore option
 5. initiated the backup procces
 6.pushes the application to background</t>
  </si>
  <si>
    <t>The backup process should be paused</t>
  </si>
  <si>
    <t>TC_852</t>
  </si>
  <si>
    <t>Check the user brings the application to the foreground</t>
  </si>
  <si>
    <t>1.Open the inji app
 2.try to Download the 30 VC
 3.Go to setting
 4.Click on the Backup&amp; restore option
 5. initiated the backup procces
 6. brings the application to the foreground</t>
  </si>
  <si>
    <t>The backup process should be resumed</t>
  </si>
  <si>
    <t>TC_853</t>
  </si>
  <si>
    <t>Check whether The user pushes the application to the background and the user user kills the app from the background</t>
  </si>
  <si>
    <t>1.Open the inji app
 2.Download the VC
 3.Go to setting
 4.Click on the Backup&amp; restore option
 5. initiated the backup procces
 6.pushes the application to background
 7. kills the app from the background</t>
  </si>
  <si>
    <t>the backup process should be killed
 AND
 no backup file should be existing in the app directory</t>
  </si>
  <si>
    <t>INJIMOB-787</t>
  </si>
  <si>
    <t>[Data backup]: Resuming the retrieval and restoration of VCs in backup file.</t>
  </si>
  <si>
    <t>TC_854</t>
  </si>
  <si>
    <t>Check whether The user closes the application during the restore process
 the user reopens the INJI application</t>
  </si>
  <si>
    <t>1.Open the inji app
 2.Download the VC
 3.Go to setting
 4.Click on the Backup&amp; restore option
 5. initiated the restore procces
 6.Close the app
 7. repoens the inji app</t>
  </si>
  <si>
    <t>backup file should not be present in local app directory</t>
  </si>
  <si>
    <t>TC_855</t>
  </si>
  <si>
    <t>Application is killed before the file is downloaded</t>
  </si>
  <si>
    <t>Check whether the backup file is not downloaded
 the user reopens the INJI application</t>
  </si>
  <si>
    <t>Doubt on where we get the file is not</t>
  </si>
  <si>
    <t>TC_856</t>
  </si>
  <si>
    <t>Application is killed after the file is downloaded</t>
  </si>
  <si>
    <t>Check whether the user closes the application during the restore process the user reopens the INJI application</t>
  </si>
  <si>
    <t>backup file should be present in local app directory but the restoration process should not happen</t>
  </si>
  <si>
    <t>TC_857</t>
  </si>
  <si>
    <t>Check whether backup file is downloaded partially the user reopens the INJI application</t>
  </si>
  <si>
    <t>1.Open the inji app
 2.Download the VC
 3.Go to setting
 4.Click on the Backup&amp; restore option
 5. Backup file is downloaded
 6.Close the app
 7. repoens the inji app</t>
  </si>
  <si>
    <t>The partially downloaded file should be deleted</t>
  </si>
  <si>
    <t>TC_858</t>
  </si>
  <si>
    <t>Check The user closes the application
 just after backup file is downloaded completely but before restoration process
 the user reopens the INJI application</t>
  </si>
  <si>
    <t>backup file should be present in local app directory
 AND
 the downloaded file should be restored (decompress &amp; re-encryption)</t>
  </si>
  <si>
    <t>TC_859</t>
  </si>
  <si>
    <t>Check whether The user closes the application during the start of restore processthe user reopens the INJI application</t>
  </si>
  <si>
    <t>1.Open the inji app
 2.Download the VC
 3.Go to setting
 4.Click on the Backup&amp; restore option
 5. Backup file is downloaded
 6.Click on restore button and restore is process close the app.
 7.User reopen the inji app</t>
  </si>
  <si>
    <t>Backup file should be present in local app directory</t>
  </si>
  <si>
    <t>TC_860</t>
  </si>
  <si>
    <t>Check whether no VCs have been restored yet the user repone the inji application</t>
  </si>
  <si>
    <t>1.Open the inji app
 2.Download the VC
 3.Go to setting
 4.Click on the Backup&amp; restore option
 5. Backup file is downloaded
 6.Click on restore button and restored yet close the app.
 7.User reopen the inji app</t>
  </si>
  <si>
    <t>All the VCs in the downloaded backup file should be restored (decompress &amp; re-encryption)</t>
  </si>
  <si>
    <t>TC_861</t>
  </si>
  <si>
    <t>Check whether the user closes the application during the start of restore process the user reopens the INJI application</t>
  </si>
  <si>
    <t>1.Open the inji app
 2.Download the VC
 3.Go to setting
 4.Click on the Backup&amp; restore option
 5. Backup file is downloaded
 6.Click on restore button and start of restore is process close the app.
 7.User reopen the inji app</t>
  </si>
  <si>
    <t>TC_862</t>
  </si>
  <si>
    <t>Check whether no VCs have been restored yet</t>
  </si>
  <si>
    <t>TC_863</t>
  </si>
  <si>
    <t>1.Open the inji app
 2.Download the VC
 3.Go to setting
 4.Click on the Backup&amp; restore option
 5. Backup file is downloaded
 6.Click on restore button and intermediately close the app.
 7.User reopen the inji app</t>
  </si>
  <si>
    <t>TC_864</t>
  </si>
  <si>
    <t>Check whether one or few VCs from the backup file has been restored.the user reopens the INJI application</t>
  </si>
  <si>
    <t>1.Open the inji app
 2.Download the VC
 3.Go to setting
 4.Click on the Backup&amp; restore option
 5. One or few Vc from Backup file has been restored.
 7.reopens the Inji App</t>
  </si>
  <si>
    <t>the process should resume from where it has stopped.</t>
  </si>
  <si>
    <t>TC_865</t>
  </si>
  <si>
    <t>Check whether The restoration process is completed and the application is open</t>
  </si>
  <si>
    <t>1.Open the inji app
 2.Download the VC
 3.Go to setting
 4.Click on the Backup&amp; restore option
 5. Backup file is downloaded
 6. Click on the restore and then restoration is procces completed</t>
  </si>
  <si>
    <t>TC_866</t>
  </si>
  <si>
    <t>Check whether the restoration process is completed andthe application is killed</t>
  </si>
  <si>
    <t>1.Open the inji app
 2.Download the VC
 3.Go to setting
 4.Click on the Backup&amp; restore option
 5. Backup file is downloaded
 6. Click on the restore and then restoration is procces completed
 7. Close the application
 8. repone the inji app</t>
  </si>
  <si>
    <t>No need to notify the user when the user reopens the application</t>
  </si>
  <si>
    <t>INJIMOB-758</t>
  </si>
  <si>
    <t>[Data Backup]: FAQ for Data backup</t>
  </si>
  <si>
    <t>TC_867</t>
  </si>
  <si>
    <t>FAQ</t>
  </si>
  <si>
    <t>verifing FAQ in the backup and restore</t>
  </si>
  <si>
    <t>1. head to settings
 2. go inside backup and restore page</t>
  </si>
  <si>
    <t>the FAQ page icon should be precen on the top of the screen</t>
  </si>
  <si>
    <t>TC_868</t>
  </si>
  <si>
    <t>click on the FAQ on the backup screen</t>
  </si>
  <si>
    <t>1. head to settings
 2. go inside backup and restore page
 3. click on the FAQ page</t>
  </si>
  <si>
    <t>we should be taken to the FAQ page and scrolled to the backup and restore section</t>
  </si>
  <si>
    <t>TC_869</t>
  </si>
  <si>
    <t>verifing backup FAQ I different language</t>
  </si>
  <si>
    <t>1. head to settings
 2. select a specific language
 3. go inside backup and restore page
 4. click on the FAQ page</t>
  </si>
  <si>
    <t>we should be taken to the FAQ page and scrolled to the backup and restore section and page should render in the selected language</t>
  </si>
  <si>
    <t>INJIMOB-751</t>
  </si>
  <si>
    <t>[Data Backup]: NEW tag for Backup &amp; Restore option in Settings screen should disappear after data settings is provided</t>
  </si>
  <si>
    <t>TC_870</t>
  </si>
  <si>
    <t>New tag</t>
  </si>
  <si>
    <t>Observing NEW label for the settings</t>
  </si>
  <si>
    <t>1. open the freshly
 2. head to settings</t>
  </si>
  <si>
    <t>next to the backup and restore feature NEW label should be precent</t>
  </si>
  <si>
    <t>TC_871</t>
  </si>
  <si>
    <t>Observeing NEW label getting decepeared</t>
  </si>
  <si>
    <t>1. open the app freshly
 2. head to settings
 3. enter inside the backup and restore page
 4. again go back to the settings page</t>
  </si>
  <si>
    <t>once we visited the backup and restore page, the NEW label should be desapeared</t>
  </si>
  <si>
    <t>TC_872</t>
  </si>
  <si>
    <t>Reopenin the app and verifying</t>
  </si>
  <si>
    <t>1. open the app freshly
 2. head to settings
 3. enter inside the backup and restore page
 4. close the app and reopen it
 5. again go back to the settings page</t>
  </si>
  <si>
    <t>Even though we are restarting the app, NEW label shouldn’t be appeared again</t>
  </si>
  <si>
    <t>TC_873</t>
  </si>
  <si>
    <t>1. open the app freshly
 2. head to settings
 3. enter inside the backup and restore page
 4. update the app and reopen it
 5. again go back to the settings page</t>
  </si>
  <si>
    <t>even though we are updating the app, hence we visited the feature once, it should not be precent</t>
  </si>
  <si>
    <t>TC_874</t>
  </si>
  <si>
    <t>uninstall and installing the apk</t>
  </si>
  <si>
    <t>1. open the app freshly
 2. head to settings
 3. enter inside the backup and restore page
 4. uninstall the apk and reinstall it
 5. again go back to the settings page</t>
  </si>
  <si>
    <t>since the backup field is not opened, the new tag should be precent</t>
  </si>
  <si>
    <t>INJIMOB-726</t>
  </si>
  <si>
    <t>Invalid ID Error handling in Download your ID screen</t>
  </si>
  <si>
    <t>TC_875</t>
  </si>
  <si>
    <t>Check whether the user enters an invalid ID for UIN</t>
  </si>
  <si>
    <t>1. enter the app
 2. click on the "+" icon and select a issuer mosip flow
 3. enter the invalid UIN and click on "generate card"</t>
  </si>
  <si>
    <t>an inline error message “Please enter valid UIN” should be shown.</t>
  </si>
  <si>
    <t>TC_876</t>
  </si>
  <si>
    <t>Check whether the user enters an invalid ID for VID</t>
  </si>
  <si>
    <t>1. enter the app
 2. click on the "+" icon and select a issuer mosip flow
 3. enter the invalid VID and click on "generate card"</t>
  </si>
  <si>
    <t>an inline error message “Please enter valid VID” should be shown.</t>
  </si>
  <si>
    <t>TC_877</t>
  </si>
  <si>
    <t>Check whether the user enters an invalid ID for AID</t>
  </si>
  <si>
    <t>1. enter the app
 2. click on the "+" icon and select a issuer mosip flow
 3.Click on get it now using your AID and it will lands on retrieve your UIN/AID page
 3. enter the invalid AID and click on "generate card"</t>
  </si>
  <si>
    <t>an inline error message “Please enter valid AID” should be shown.</t>
  </si>
  <si>
    <t>TC_878</t>
  </si>
  <si>
    <t>Check whether the user doesn’t enter an ID</t>
  </si>
  <si>
    <t>1. enter the app
 2. click on the "+" icon and select a issuer mosip flow
 3. enter the., click on "generate card"</t>
  </si>
  <si>
    <t>INJIMOB-965</t>
  </si>
  <si>
    <t>INJI- The sunbird VC ID details page is struck in loading state</t>
  </si>
  <si>
    <t>TC_879</t>
  </si>
  <si>
    <t>The sunbird VC ID details page is struck in loading state.</t>
  </si>
  <si>
    <t>1.Open the inji apk
 2.Download a VC from Sunbird.
 3.Click on the downloaded VC on the home page.</t>
  </si>
  <si>
    <t>The user should be able to view the Sunbird VC details ID page.</t>
  </si>
  <si>
    <t>INJIMOB-922</t>
  </si>
  <si>
    <t>NJI - we are not able to open sunbird download page</t>
  </si>
  <si>
    <t>TC_880</t>
  </si>
  <si>
    <t>we are not able to open sunbird download page</t>
  </si>
  <si>
    <t>1.open the Inji app
 2click on the + button
 3.select download via Sunbird flow</t>
  </si>
  <si>
    <t>The download via Sunbird web page should be opened</t>
  </si>
  <si>
    <t>INJIMOB-835</t>
  </si>
  <si>
    <t>INJI - when we restore an activated VC, the original activated VC gets deactivated</t>
  </si>
  <si>
    <t>TC_881</t>
  </si>
  <si>
    <t>when we restore an activated VC, the original activated VC gets deactivated</t>
  </si>
  <si>
    <t>1.download a VC
 2.activate it
 3.back up the data
 4.restore the data</t>
  </si>
  <si>
    <t>there will be two VC present now, the original should stay activated, and the duplicate should be in deactivated state</t>
  </si>
  <si>
    <t>INJIMOB-834</t>
  </si>
  <si>
    <t>INJI - Once a VC deleted on its own by malicious activity, the back up is not working any more</t>
  </si>
  <si>
    <t>TC_882</t>
  </si>
  <si>
    <t>Once a VC deleted on its own by malicious activity, the back up is not working any more</t>
  </si>
  <si>
    <t>1.download multiple VC
 2.try to replicate the malicious activity bug #531
 3.head to settings and try to back up</t>
  </si>
  <si>
    <t>the back up should work</t>
  </si>
  <si>
    <t>INJIMOB-833</t>
  </si>
  <si>
    <t>INJI - pinning duplicate VC is duplicating more VCs</t>
  </si>
  <si>
    <t>TC_883</t>
  </si>
  <si>
    <t>pinning duplicate VC is duplicating more VCs</t>
  </si>
  <si>
    <t>1.download a VC
 2.back up the downloaded VC
 3.restore twice now
 4.now three VC will be present on the home page
 5.pin any one of the VC</t>
  </si>
  <si>
    <t>there the VC which we picked to pin should be pinned to the top</t>
  </si>
  <si>
    <t>INJIMOB-832</t>
  </si>
  <si>
    <t>INJI - multiple VC's getting pinned</t>
  </si>
  <si>
    <t>TC_884</t>
  </si>
  <si>
    <t>multiple VC's getting pinned</t>
  </si>
  <si>
    <t>1.download a VC
 2.back up the downloaded VC
 3.restore it again
 4.the same VC will be percent twice in the home page
 5.pin any one of the VC</t>
  </si>
  <si>
    <t>only the VC which we choose to pin only should be pinned</t>
  </si>
  <si>
    <t>NJIMOB-830</t>
  </si>
  <si>
    <t>INJI - if we click on the delete the duplicate restored VC, the orginal VC is also getting deleted</t>
  </si>
  <si>
    <t>TC_885</t>
  </si>
  <si>
    <t>if we click on the delete the duplicate restored VC, the orginal VC is also getting deleted</t>
  </si>
  <si>
    <t>1.download a VC
 2.back up the downloaded VC
 3.restore it again
 4.the same VC will be percent twice in the home page
 5.delete one of the VC</t>
  </si>
  <si>
    <t>only the VC that we deleted should be deleted</t>
  </si>
  <si>
    <t>INJIMOB-828</t>
  </si>
  <si>
    <t>INJI - Alignment of the loading page for backup and restore UI is not appropriate.</t>
  </si>
  <si>
    <t>TC_886</t>
  </si>
  <si>
    <t>Alignment of the loading page for backup and restore UI is not appropriate.</t>
  </si>
  <si>
    <t>1.open settings
 2.head to back up and restore function</t>
  </si>
  <si>
    <t>the loading page should aligned properly</t>
  </si>
  <si>
    <t>INJIMOB-826</t>
  </si>
  <si>
    <t>INJI-When the restore is failed remaining time out is not displayed proper.</t>
  </si>
  <si>
    <t>TC_887</t>
  </si>
  <si>
    <t>When the restore is failed remaining time out is not displayed proper.</t>
  </si>
  <si>
    <t>1.Open the Inji app.
 2.Download the Vc.
 3.Click on the setting icon.
 4.Choose the Backup &amp;Restore option.
 5.Fail the restore.</t>
  </si>
  <si>
    <t>When the restore fails remaining time out should be displayed properly.</t>
  </si>
  <si>
    <t>INJIMOB-825</t>
  </si>
  <si>
    <t>INJI - if the error toaster message exists, we are not able to proceed with back up and restore</t>
  </si>
  <si>
    <t>TC_888</t>
  </si>
  <si>
    <t>if the error toaster message exists, we are not able to proceed with back up and restore</t>
  </si>
  <si>
    <t>1.head to back up and restore page
 2.fail a back up or restore
 3.once the the error toaster projected
 4.click on the back up or restore</t>
  </si>
  <si>
    <t>Once we click on the back up or restore button, the error toaster should get disappeared when the it is retiring</t>
  </si>
  <si>
    <t>INJIMOB-824</t>
  </si>
  <si>
    <t>INJI- When the backup is failed time and date are not getting proper.</t>
  </si>
  <si>
    <t>TC_889</t>
  </si>
  <si>
    <t>When the backup is failed time and date are not getting proper.</t>
  </si>
  <si>
    <t>1.Open the Inji app.
 2.Download the Vc.
 3.Click on the setting icon.
 4.Choose the Backup &amp;Restore option.
 5.Fail the backup.</t>
  </si>
  <si>
    <t>When the backup is failed time and date should be proper.</t>
  </si>
  <si>
    <t>INJIMOB-823</t>
  </si>
  <si>
    <t>intermitently we are facing unstable connection while restoring the data</t>
  </si>
  <si>
    <t>TC_890</t>
  </si>
  <si>
    <t>1.open the inji app
 2.head to settings
 3.go inside back up and restore
 4.select the mail ID and go further
 5.click on restore</t>
  </si>
  <si>
    <t>we should be able to restore the data once we click on restore</t>
  </si>
  <si>
    <t>INJIMOB-791</t>
  </si>
  <si>
    <t>INJI- few attribute data are getting highlighted when it got clicked in the sunbird VC</t>
  </si>
  <si>
    <t>TC_891</t>
  </si>
  <si>
    <t>few attribute data are getting highlighted when it got clicked in the sunbird VC</t>
  </si>
  <si>
    <t>1.Open the inji app.
 2.download a sunbird Vc
 3.Click on the attributes.</t>
  </si>
  <si>
    <t>when the user clicks on the sunbird VC’s attribute should get highlighted, or non should not be highlighted like mosip issuer</t>
  </si>
  <si>
    <t>INJIMOB-790</t>
  </si>
  <si>
    <t>INJI - once we change the colour of the sunbird VC its not reflecting in few downloaded VCs</t>
  </si>
  <si>
    <t>TC_892</t>
  </si>
  <si>
    <t>once we change the colour of the sunbird VC its not reflecting in few downloaded VCs</t>
  </si>
  <si>
    <t>1.Open the inji app
 2.Download a sunbird VC
 3.change the color of the VC display in the config
 4.close the app reopen the app</t>
  </si>
  <si>
    <t>if the one sunbird VC’s colour is changing, remaining all should be changed</t>
  </si>
  <si>
    <t>INJIMOB-770</t>
  </si>
  <si>
    <t>INJI - expiry attribute value is in "invalid date" for all sunbird VC's</t>
  </si>
  <si>
    <t>TC_893</t>
  </si>
  <si>
    <t>expiry attribute value is in "invalid date" for all sunbird VC's</t>
  </si>
  <si>
    <t>1.open the inji app
 2.download a sunbird VC
 3.Open the VC in the detailed view</t>
  </si>
  <si>
    <t>the downloaded sunbird VC should have the value for the expiry attribute</t>
  </si>
  <si>
    <t>INJIMOB-760</t>
  </si>
  <si>
    <t>Inji- MOSIP logo is changing according to the issuer</t>
  </si>
  <si>
    <t>TC_894</t>
  </si>
  <si>
    <t>MOSIP logo is changing according to the issuer</t>
  </si>
  <si>
    <t>1.Open the inji app.
 2.Download the via Vc E-signet.</t>
  </si>
  <si>
    <t>After downloading the card and logo word should be in black color</t>
  </si>
  <si>
    <t>INJIMOB-703</t>
  </si>
  <si>
    <t>INJI - the OTP resend button of download via AID making the app crash</t>
  </si>
  <si>
    <t>TC_895</t>
  </si>
  <si>
    <t>the OTP resend button of download via AID making the app crash</t>
  </si>
  <si>
    <t>1.head to retrieve your UIN/VID screen otp screen
 2.wait till for three minutes till resend button enables
 3.once the button is enabled, click on it</t>
  </si>
  <si>
    <t>The button should resend the OTP</t>
  </si>
  <si>
    <t>INJIMOB-694</t>
  </si>
  <si>
    <t>The paragraph border is still in orange in purple theme.</t>
  </si>
  <si>
    <t>TC_896</t>
  </si>
  <si>
    <t>1.Open the Inji app in purple theme.
 2.Click on the”+” Icon.
 3.Download the VC and share the VC.</t>
  </si>
  <si>
    <t>The paragraph’s border should be in purple theme.</t>
  </si>
  <si>
    <t>INJIMOB-572</t>
  </si>
  <si>
    <t>received VC's are getting deleted</t>
  </si>
  <si>
    <t>TC_897</t>
  </si>
  <si>
    <t>1.Open the QR code in device B.
 2.Scan the QR code from device A.
 3.Select the VC and share the same UC twice UIN/VID.
 4.head to setting in device B.
 5.Click on the received card option.
 6.Click the received card.</t>
  </si>
  <si>
    <t>all the received VC should be percent in the received card section</t>
  </si>
  <si>
    <t>INJIMOB-968</t>
  </si>
  <si>
    <t>Android- Intermediately Unable to activate the restored VC</t>
  </si>
  <si>
    <t>TC_898</t>
  </si>
  <si>
    <t>Intermediately Unable to activate the restored VC</t>
  </si>
  <si>
    <t>1. Open the inji app.
 2. Download three VCs
 3. Take a backup and restore the VC.
 4. Try to activate the restored Vc</t>
  </si>
  <si>
    <t>The user should be able to activate the restored VC.</t>
  </si>
  <si>
    <t>INJIMOB-948</t>
  </si>
  <si>
    <t>Inji-In the intro sliders, the heading on the backup data page mentions "Data Backup."</t>
  </si>
  <si>
    <t>TC_899</t>
  </si>
  <si>
    <t>The intro sliders, the heading on the backup data page mentions "Data Backup."</t>
  </si>
  <si>
    <t>1. Install the app freshly.
 2. select language.
 3.click on the save preference button and navigate to the intro sliders.
 4.scroll to 5 intro slides.</t>
  </si>
  <si>
    <t>In the intro sliders, the heading on the backup data page should mention "Backup &amp; Restore"</t>
  </si>
  <si>
    <t>INJIMOB-946</t>
  </si>
  <si>
    <t>Inji-Downloading error is observed when we were trying to restore VCs in a new device.</t>
  </si>
  <si>
    <t>TC_900</t>
  </si>
  <si>
    <t>Downloading error is observed when we were trying to restore VCs in a new device.</t>
  </si>
  <si>
    <t>1.Login into inji
 2.Download few VC's
 3. make sure that they are backed up.
 4.Take a new device.
 5. Restore the backup in the new device.</t>
  </si>
  <si>
    <t>All the backup VCs should be downloaded without any error.</t>
  </si>
  <si>
    <t>INJIMOB-945</t>
  </si>
  <si>
    <t>Inji- Buttons are not clickable in the area where there is no text for more options pop up.</t>
  </si>
  <si>
    <t>TC_901</t>
  </si>
  <si>
    <t>Buttons are not clickable in the area where there is no text for more options pop up.</t>
  </si>
  <si>
    <t>1.Open the Inji app.
 2.Download the VC.
 3.Click on the three-dot eclipse.</t>
  </si>
  <si>
    <t>The button should be clickable for the complete box.</t>
  </si>
  <si>
    <t>TC_902</t>
  </si>
  <si>
    <t>For Rejected VC, history is not captured when sharing sunbird VC.</t>
  </si>
  <si>
    <t>1.Open the Inji app.
 2.Download the Sunbird VC.
 3.Open the QR code in device A
 4.Scan the OR code in device B
 5. Click on the reject button.</t>
  </si>
  <si>
    <t>The rejected VC audit should be captured in history.</t>
  </si>
  <si>
    <t>https://mosip.atlassian.net/browse/INJIMOB-944</t>
  </si>
  <si>
    <t>INJIMOB-940</t>
  </si>
  <si>
    <t>Inji- We are unable to download the sunbird vc at the first time</t>
  </si>
  <si>
    <t>TC_903</t>
  </si>
  <si>
    <t>We are unable to download the sunbird vc at the first time</t>
  </si>
  <si>
    <t>1.Open the inji app.
 2.Try to download the Sunbird VC.</t>
  </si>
  <si>
    <t>The Sunbird VC should be downloaded for the first time</t>
  </si>
  <si>
    <t>INJIMOB-937</t>
  </si>
  <si>
    <t>INJI- We are not able to download the card with a new UIN.</t>
  </si>
  <si>
    <t>TC_904</t>
  </si>
  <si>
    <t>We are not able to download the card with a new UIN.</t>
  </si>
  <si>
    <t>1.Enter the app
 2.Click on the "+" icon
 3.Select and click on issuer"Download via UIN, VID, AID,esignet issuer.
 4. Enter the UIN 4697438491
 5.Click on “Generate card.”</t>
  </si>
  <si>
    <t>the user should download the card without any error message on both issuer e-signet and mosip.</t>
  </si>
  <si>
    <t>INJIMOB-925</t>
  </si>
  <si>
    <t>Inji- In download id screen enter the random 10 digits number it was showing UIN/VID/AID is invalid.</t>
  </si>
  <si>
    <t>TC_905</t>
  </si>
  <si>
    <t>In download id screen enter the random 10 digits number it was showing UIN/VID/AID is invalid.</t>
  </si>
  <si>
    <t>1.Enter the app
 2.Click on the "+" icon
 3.Select and click on issuer"Download via UIN, VID, AID
 4.Enter a 10-digit Random number.
 5.click on “Generate card.”</t>
  </si>
  <si>
    <t>In the download ID screen enter the random 10-digit number it should show as per the user was chosen id “Please enter valid AID “Please enter valid UIN, Please enter valid VID</t>
  </si>
  <si>
    <t>INJIMOB-908</t>
  </si>
  <si>
    <t>INJI - we are able to restore when there is no data to restore</t>
  </si>
  <si>
    <t>TC_906</t>
  </si>
  <si>
    <t>we are able to restore when there is no data to restore</t>
  </si>
  <si>
    <t>1. delete the existing backup data
 2.open the inji app
 3.head to backup and restore page
 4.click on the restore</t>
  </si>
  <si>
    <t>Once we click on the restore button, the app should project an error saying “no backup data available to restore”</t>
  </si>
  <si>
    <t>INJIMOB-841</t>
  </si>
  <si>
    <t>INJI - Pinning is not working in the first click for the esignet VC</t>
  </si>
  <si>
    <t>TC_907</t>
  </si>
  <si>
    <t>Pinning is not working in the first click for the esignet VC</t>
  </si>
  <si>
    <t>Scenario 1:
 1. download one vc using otp flow and another one using esignet
 2.first pin the mosip vc(downloaded via OTP flow) and then MOSIP/Sunbird VC (downloaded via esignet) - first time it is working
 3.again pin the mosip vc(downloaded via OTP flow) and then MOSIP/Sunbird VC (downloaded via esignet) - now pin is not working for the VCs downloaded via eSignet in the first click. Only on re-opening the kebab menu and pinning it is working</t>
  </si>
  <si>
    <t>pinning should work seamlessly</t>
  </si>
  <si>
    <t>TC_908</t>
  </si>
  <si>
    <t>Scenario 2:
 1. download one vc using otp flow and another one using esignet
 2. Here first pin the MOSIP/Sunbird VC (downloaded via esignet) and then mosip (downloaded via OTP flow) - first time it is working
 3. again pin the MOSIP/Sunbird VC (downloaded via esignet) - now pin is not working for it in the first click i have to again open the kebab menu and pin it</t>
  </si>
  <si>
    <t>INJIMOB-831</t>
  </si>
  <si>
    <t>INJI - the last back up time is not getting updated in real time</t>
  </si>
  <si>
    <t>TC_909</t>
  </si>
  <si>
    <t>The last back up time is not getting updated in real time</t>
  </si>
  <si>
    <t>1.Sign in with same mail ID in two different phones
 2. First backup in device 1
 3. Then now a backup in device 2
 4.Now head to the backup and restore page in device 1</t>
  </si>
  <si>
    <t>The device 2’s back uped data should updated in the device 1 in real time</t>
  </si>
  <si>
    <t>INJIMOB-822</t>
  </si>
  <si>
    <t>INJI-There was a glitch on previous connected screen for a second.</t>
  </si>
  <si>
    <t>TC_911</t>
  </si>
  <si>
    <t>There was a glitch on previous connected screen for a second.</t>
  </si>
  <si>
    <t>1.Open the Inji app.
 2.Download Vc for all issuers Vc
 3.open the QR code in device A
 4. scan the OR code in device B
 5.Click on the share button.
 6.click on the home button on the successful screen.
 7. click on the share page.</t>
  </si>
  <si>
    <t>could not connect on the previous screen for a second.</t>
  </si>
  <si>
    <t>INJIMOB-800</t>
  </si>
  <si>
    <t>INJI-The logo is not rendering properly on sunbird download page</t>
  </si>
  <si>
    <t>TC_912</t>
  </si>
  <si>
    <t>check whether The logo is not rendering properly on sunbird download page</t>
  </si>
  <si>
    <t>1.Open the Inji app.
 2.Click On "+" Icon
 3.Choose the Sunbird VC issuer
 4. Select With KBA user.</t>
  </si>
  <si>
    <t>The logo should be rendered properly on the Sunbird download page</t>
  </si>
  <si>
    <t>INJIMOB-794</t>
  </si>
  <si>
    <t>INJI- logo is not correct in sunbird download page</t>
  </si>
  <si>
    <t>TC_913</t>
  </si>
  <si>
    <t>check whether the logo is not correct in sunbird download page</t>
  </si>
  <si>
    <t>The logo on the page should be precent</t>
  </si>
  <si>
    <t>INJIMOB-793</t>
  </si>
  <si>
    <t>INJI-the audit of sunbird VC are not proper</t>
  </si>
  <si>
    <t>TC_914</t>
  </si>
  <si>
    <t>check whether the audit of sunbird VC are not proper</t>
  </si>
  <si>
    <t>1.Open the inji app
 2. Download a sunbird VC
 3. Observe the history</t>
  </si>
  <si>
    <t>The audit of the sunbird VC’s should contain a value of the VC, to make a difference with other audits</t>
  </si>
  <si>
    <t>INJI-photo atribute and activated bar should removed in the sunbird VC</t>
  </si>
  <si>
    <t>TC_915</t>
  </si>
  <si>
    <t>photo atribute and activated bar should removed in the sunbird VC</t>
  </si>
  <si>
    <t>1.Open the inji app
 2. Download a sunbird VC
 3.Observe the VC in detailed view</t>
  </si>
  <si>
    <t>The camera field and the activated bar should be removed In the sunbird VC</t>
  </si>
  <si>
    <t>https://mosip.atlassian.net/browse/INJIMOB-789</t>
  </si>
  <si>
    <t>INJIMOB-777</t>
  </si>
  <si>
    <t>INJI - benefits attribute is missing in the VC</t>
  </si>
  <si>
    <t>TC_916</t>
  </si>
  <si>
    <t>Benefits attribute is missing in the VC</t>
  </si>
  <si>
    <t>1.Open the inji app
 2. download a sunbird VC
 3.Open the VC in the detailed view</t>
  </si>
  <si>
    <t>The benefits attribute should be percent since the attribute is mentioned in the json</t>
  </si>
  <si>
    <t>INJIMOB-772</t>
  </si>
  <si>
    <t>INJI - borders of the sunbird VC's borders are not proper when the colour of the display changed</t>
  </si>
  <si>
    <t>TC_917</t>
  </si>
  <si>
    <t>Borders of the sunbird VC's borders are not proper when the colour of the display changed</t>
  </si>
  <si>
    <t>1.Open the inji app
 2.download a sunbird VC
 3.Open the VC in the detailed view</t>
  </si>
  <si>
    <t>The VC borders and the image border should be proper</t>
  </si>
  <si>
    <t>TC_918</t>
  </si>
  <si>
    <t>check After changing the language to Arabic status attribute and valid icon missing on sunbird vc</t>
  </si>
  <si>
    <t>1.Open the Inji app.
 2.Click On "+" Icon
 3.Choose the Sunbird VC issuer and download the VC
 4.Go to the setting and change the language to Arabic.</t>
  </si>
  <si>
    <t>After changing the language to Arabic status attribute and valid icon should be precent</t>
  </si>
  <si>
    <t>https://mosip.atlassian.net/browse/INJIMOB-771</t>
  </si>
  <si>
    <t>TC_919</t>
  </si>
  <si>
    <t>There are no proper error messages for entering the invalid data.</t>
  </si>
  <si>
    <t>1.Open the Inji app.
 2.Click On "+" Icon
 3.Choose the Sunbird VC issuer
 4.Select With KBA
 5.Entering the invalid policy Number/enter full name/enter DOB.</t>
  </si>
  <si>
    <t>There should be a proper error message for entering the invalid data, and other error mistakes for respective errors</t>
  </si>
  <si>
    <t>yes</t>
  </si>
  <si>
    <t>https://mosip.atlassian.net/browse/INJIMOB-768</t>
  </si>
  <si>
    <t>INJIMOB-762</t>
  </si>
  <si>
    <t>INJI - we are not able to download VC from E-signet for the second time</t>
  </si>
  <si>
    <t>TC_920</t>
  </si>
  <si>
    <t>We are not able to download VC from E-signet for the second time</t>
  </si>
  <si>
    <t>1.Open the Inji app
 2.Download a VC from E-signet
 3. And try again to download from esignet</t>
  </si>
  <si>
    <t>We should be able to download, VC more than</t>
  </si>
  <si>
    <t>INJIMOB-741</t>
  </si>
  <si>
    <t>android - receive card header is fully in caps</t>
  </si>
  <si>
    <t>TC_921</t>
  </si>
  <si>
    <t>Receive card header is fully in caps</t>
  </si>
  <si>
    <t>1.Open the Inji app
 2.Head to receive cards section</t>
  </si>
  <si>
    <t>The receive cards section header should be along with small caps</t>
  </si>
  <si>
    <t>TC_922</t>
  </si>
  <si>
    <t>1.Launch the inji app or kill the existing running app
 2. Provide/Set the passcode or biometric( or,Unlock the app and get on home page)</t>
  </si>
  <si>
    <t>menu bar should be at the bottom.</t>
  </si>
  <si>
    <t>https://mosip.atlassian.net/browse/INJIMOB-450</t>
  </si>
  <si>
    <t>INJIMOB-843</t>
  </si>
  <si>
    <t>[GenderMag]: Text changes update</t>
  </si>
  <si>
    <t>TC_923</t>
  </si>
  <si>
    <t>Check whether the user is getting the Retrieve your UIN/VID screen.</t>
  </si>
  <si>
    <t>1.Open the inji app.
 2.Click on the "+" icon.
 3. Choose Download mosip credentials via otp.
 4.Click on the Get it now using your AID link.
 5. check the page header.</t>
  </si>
  <si>
    <t>The screen header name should be revised to “Get your UIN/VID.”</t>
  </si>
  <si>
    <t>TC_924</t>
  </si>
  <si>
    <t>Check whether the user is getting the Retrieve your UIN/VID screen. In ofline mode</t>
  </si>
  <si>
    <t>1.Open the inji app.
 2.Click on the "+" icon.
 3. Choose Download mosip credentials via otp.
 4.Click on the Get it now using your AID link.
 5. Turn off the internet connection.</t>
  </si>
  <si>
    <t>TC_925</t>
  </si>
  <si>
    <t>Wherever(with in inji app) the OTP screen is there, Check all the fieds avilable in the OTP verifiction screen</t>
  </si>
  <si>
    <t>1.Open the inji app.
 3. Check all the otp screen.</t>
  </si>
  <si>
    <t>Screen name: OTP Verification
 Subtext: We've sent a 6 digit OTP to your registered mobile number: &lt;masked mobile number&gt; and Email Address: &lt;masked email address&gt;.
 Beneath the OTP blanks, the text should be “You can resend the OTP in &lt;timer&gt;“
 Resend OTP should be present below the timer sentence and should not be clickable.</t>
  </si>
  <si>
    <t>TC_926</t>
  </si>
  <si>
    <t>Check whether the button is clickable after predefine time is over</t>
  </si>
  <si>
    <t>1.Open the inji app.
 2.Click on the "+" icon.
 3. Choose Download mosip credentials via otp.
 4. Enter the UIN/VID.
 5. Click on Generate card button user land on the OTP verfication screen.
 5. Wait untill the timer is up.
 6. Click on the resent OTP button</t>
  </si>
  <si>
    <t>The Resend OTP should be clickable once the predefine time is over</t>
  </si>
  <si>
    <t>TC_927</t>
  </si>
  <si>
    <t>1.Open the inji app.
 2.Click on the "+" icon.
 3. Choose Download mosip credentials via otp.
 4.Click on the Get it now using your AID link.
 6 Enter the AID
 5. Click on Generate card button user land on the OTP verfication screen.
 5. Wait untill the timer is up.
 6. Click on the resent OTP button</t>
  </si>
  <si>
    <t>INJIMOB-632</t>
  </si>
  <si>
    <t>[Data Backup]: Backup in progress message should be conveyed to the user.</t>
  </si>
  <si>
    <t>TC_928</t>
  </si>
  <si>
    <t>Check toaster message for manual Backup</t>
  </si>
  <si>
    <t>1.Open the inji app
 2.Download the VC
 3.Go to setting
 4.Select on the Backup&amp; restore button
 5.Click on the Backup button.</t>
  </si>
  <si>
    <t>There should be a toaster (amber) which says “Data backup is in progress. Please do not close the application.”</t>
  </si>
  <si>
    <t>TC_929</t>
  </si>
  <si>
    <t>Check toaster message for Restore</t>
  </si>
  <si>
    <t>1.Open the inji app
 2.Download the VC
 3.Go to setting
 4.Select on the Backup&amp; restore button
 5.Click on the Restore button.</t>
  </si>
  <si>
    <t>There should be a toaster (amber) which says “Data restore is in progress. Please do not close the application.”</t>
  </si>
  <si>
    <t>TC_930</t>
  </si>
  <si>
    <t>Check toster message is showing for all the pages in the application for Backup</t>
  </si>
  <si>
    <t>1.Open the inji app
 2.Download the VC
 3.Go to setting
 4.Select on the Backup&amp; restore button
 5.Click on the Backup button.
 6. Check all the page in the application</t>
  </si>
  <si>
    <t>The toaster should be sticky and displayed in whichever page the application is.</t>
  </si>
  <si>
    <t>TC_931</t>
  </si>
  <si>
    <t>Check toster message is showing all the pages in the application for Restore</t>
  </si>
  <si>
    <t>1.Open the inji app
 2.Download the VC
 3.Go to setting
 4.Select on the Backup&amp; restore button
 5.Click on the Restore button.
 6.check all the pages in the application</t>
  </si>
  <si>
    <t>TC_932</t>
  </si>
  <si>
    <t>Check whether the user able to close toster message for Backup</t>
  </si>
  <si>
    <t>The above toasters should disappear only when the user clicks on close button.</t>
  </si>
  <si>
    <t>TC_933</t>
  </si>
  <si>
    <t>Check whether the user able to close toster message for Restore</t>
  </si>
  <si>
    <t>TC_934</t>
  </si>
  <si>
    <t>Check After the manual backup is sucessful the old toster message is disappear</t>
  </si>
  <si>
    <t>1.Open the inji app
 2.Download the VC
 3.Go to setting
 4.Select on the Backup&amp; restore button
 5.Click on the Backup button</t>
  </si>
  <si>
    <t>The above toasters should disappear once the backup is success / toaster appears.</t>
  </si>
  <si>
    <t>TC_935</t>
  </si>
  <si>
    <t>Check After the restore is sucessful the old toster message is disappear</t>
  </si>
  <si>
    <t>1.Open the inji app
 2.Download the VC
 3.Go to setting
 4.Select on the Backup&amp; restore button
 5.Click on the restore button.</t>
  </si>
  <si>
    <t>The above toasters should disappear once the restore is success toaster appears.</t>
  </si>
  <si>
    <t>TC_936</t>
  </si>
  <si>
    <t>Check the toster messages for all the supported languages</t>
  </si>
  <si>
    <t>1.Open the Inji app.
 2. Change the language and check the toaster message</t>
  </si>
  <si>
    <t>The toater message should be as per the selected language</t>
  </si>
  <si>
    <t>TC_937</t>
  </si>
  <si>
    <t>Check After the backup is failed the old toster message is disappear</t>
  </si>
  <si>
    <t>1.Open the inji app
 2.Download the VC
 3.Go to setting
 4.Select on the Backup&amp; restore button
 5.Click on the back up button.
 6. turn off the internet connection</t>
  </si>
  <si>
    <t>The above toasters should disappear once the backup is failure toaster appears.</t>
  </si>
  <si>
    <t>TC_938</t>
  </si>
  <si>
    <t>Check After the restore is failed the old toster message is disappear</t>
  </si>
  <si>
    <t>The above toasters should disappear once the restore is failure toaster appears.</t>
  </si>
  <si>
    <t>[Data Backup]: Deletion of backup file after performing backup or restore</t>
  </si>
  <si>
    <t>TC_939</t>
  </si>
  <si>
    <t>Check whether the device specific data is backuped if the Icloud is shared in multiple device</t>
  </si>
  <si>
    <t>prerequisite: login into device1 and device 2 with same iCloud ID
 1.Download aswin VC in device 1 and back up
 2.Download tiger adityan VC in device 2 and back up
 3.Now restore the data in device 1 then restore later in device 2</t>
  </si>
  <si>
    <t>The device 1 data should be over righten by device data in cloud, once we restore in device 1 we should get device 2 data restored</t>
  </si>
  <si>
    <t>INJIMOB-903</t>
  </si>
  <si>
    <t>TC_940</t>
  </si>
  <si>
    <t>Check whether the backup and restore page is loaded facter</t>
  </si>
  <si>
    <t>1.Download a VC
 2.Go inside backup and restore</t>
  </si>
  <si>
    <t>The page should get loaded faster</t>
  </si>
  <si>
    <t>TC_941</t>
  </si>
  <si>
    <t>Check whether the FAQ page is responsive</t>
  </si>
  <si>
    <t>1. click on the settings page or FAQ page</t>
  </si>
  <si>
    <t>We should be taken to the respective page and should be responsive</t>
  </si>
  <si>
    <t>TC_942</t>
  </si>
  <si>
    <t>Check after deleting the backed up data it is not reflecting in the app</t>
  </si>
  <si>
    <t>1.Open the inji app.
 2.Download the VC.
 3.Take backup data.
 4.Delete the Backup file.</t>
  </si>
  <si>
    <t>The app shouldn't show the last backup data, that message should be reverted back to the stock</t>
  </si>
  <si>
    <t>TC_943</t>
  </si>
  <si>
    <t>Check restore when there is no data to restore and it display the error message.</t>
  </si>
  <si>
    <t>1.Delete the existing backup data
 2.Open the inji app
 3.Head to backup and restore page
 4.Click on the restore</t>
  </si>
  <si>
    <t>INJIMOB-748</t>
  </si>
  <si>
    <t>[Activity Log]: Enhance activity log</t>
  </si>
  <si>
    <t>TC_944</t>
  </si>
  <si>
    <t>Check whether the user is getting the active log for downloaded MOSIP VC</t>
  </si>
  <si>
    <t>1.Open the inji app
 2.Download the MOSIP VC
 3.The user clicks on History from Nav Bar</t>
  </si>
  <si>
    <t>The user should get &lt;card type&gt; &lt;ID number&gt; &lt;action performed&gt;
 Eg:
 National ID 123478912977 is downloaded.</t>
  </si>
  <si>
    <t>TC_945</t>
  </si>
  <si>
    <t>Check whether the user is getting the active log for downloaded e-signet VC</t>
  </si>
  <si>
    <t>1.Open the inji app
 2.Download the e-signet VC user land on the home screen
 3.The user clicks on History from Nav Bar</t>
  </si>
  <si>
    <t>TC_946</t>
  </si>
  <si>
    <t>Check whether the user is getting the active log for downloaded Sunbird VC</t>
  </si>
  <si>
    <t>1.Open the inji app
 2.Download the sunbird VC user land on the home screen
 3.The user clicks on History from Nav Bar</t>
  </si>
  <si>
    <t>The user should get &lt;card type&gt; &lt;ID number&gt; &lt;action performed&gt;
 Eg:
 Insurance card 234673584 is downloaded.</t>
  </si>
  <si>
    <t>TC_947</t>
  </si>
  <si>
    <t>Check whether the user is getting the active log for removed card for MOSIP VC</t>
  </si>
  <si>
    <t>1.Open the inji app
 2.Download the MOSIP VC user land on the home screen
 3. Click on the VC three dots ecllipse button
 4. Selecte the remove From wallet option
 5.The user clicks on History from Nav Bar</t>
  </si>
  <si>
    <t>The user should get &lt;card type&gt; &lt;ID number&gt; &lt;action performed&gt;
 Eg:
 National ID 123478912977 is removed from the wallet.</t>
  </si>
  <si>
    <t>TC_948</t>
  </si>
  <si>
    <t>Check whether the user is getting the active log for removed card for esignet VC</t>
  </si>
  <si>
    <t>1.Open the inji app
 2.Download the esignet VC user land on the home screen
 3. Click on the VC three dots ecllipse button
 4. Selecte the remove From wallet option
 5.The user clicks on History from Nav Bar</t>
  </si>
  <si>
    <t>TC_949</t>
  </si>
  <si>
    <t>Check whether the user is getting the active log for removed card for sunbird VC</t>
  </si>
  <si>
    <t>1.Open the inji app
 2.Download the sunbird VC user land on the home screen
 3. Click on the VC three dots ecllipse button
 4. Selecte the remove VC option
 5.The user clicks on History from Nav Bar</t>
  </si>
  <si>
    <t>&lt;card type&gt; &lt;ID number&gt; &lt;action performed&gt;
 Eg:
 Insurance card 234673584 is removed from the wallet.</t>
  </si>
  <si>
    <t>TC_950</t>
  </si>
  <si>
    <t>Check whether the user is getting the active log for share VC with selfie</t>
  </si>
  <si>
    <t>1.Open the Inji app.
 2.downlod the VC for all issuer
 3.Open the QR code in device A
 4 scan the QR code in device B
 5. share the VC with share with selfie"
 6.The user clicks on History from Nav Bar</t>
  </si>
  <si>
    <t>The user should get Face verification is successful and &lt;card type&gt; &lt;ID number&gt; is shared successfully.
 Eg: National ID 123478912977 is shared successfully.</t>
  </si>
  <si>
    <t>TC_951</t>
  </si>
  <si>
    <t>Check whether the user is getting the active log for share VC with share button</t>
  </si>
  <si>
    <t>1.Open the Inji app.
 2.Downlod the Vc for all issuer
 3.Open the QR code in device A
 4 Scan the OR code in device B
 5. Share the VC with share button
 6.The user clicks on History from Nav Bar</t>
  </si>
  <si>
    <t>The user should get &lt;card type&gt; &lt;ID number&gt; &lt;action performed&gt;
 Eg:
 National ID 123478912977 is shared successfully.
 Insurance card 234673584 is shared successfully.</t>
  </si>
  <si>
    <t>TC_952</t>
  </si>
  <si>
    <t>Check whether the user is getting the active log when share VC failed</t>
  </si>
  <si>
    <t>1.Open the Inji app.
 2.Downlod the VC in mosip flow or esignet
 3.Open the QR code in device A
 4 Scan the OR code in device B
 6.Share the VC with share with selfie"scan any object
 7.The user clicks on History from Nav Bar</t>
  </si>
  <si>
    <t>Face verification has failed while trying to share &lt;card type&gt; &lt;ID number&gt;.</t>
  </si>
  <si>
    <t>TC_953</t>
  </si>
  <si>
    <t>Check whether the user is getting the active log for recived VC</t>
  </si>
  <si>
    <t>1.Open the Inji app.
 2.downlod the VC for all issuer
 3.Open the QR code in device A
 4 Scan the OR code in device B
 5.Trun off the Bluetooth
 6. Share the VC with share
 7.The user clicks on History from Nav Bar in device B</t>
  </si>
  <si>
    <t>Received &lt;card type&gt; &lt;ID number&gt; and presence verification is successful.</t>
  </si>
  <si>
    <t>TC_954</t>
  </si>
  <si>
    <t>Check whether the user is getting the active log while activating VC</t>
  </si>
  <si>
    <t>1.Open the Inji app.
 2.Downlod the Vc form esignet and mosip
 3.Click on the VC three dots ecllipse button
 4. Select activation pending for onlie login button
 5.Click on the yes I confirm button
 6.Enter the valid OTP
 7.The user clicks on History from Nav Bar</t>
  </si>
  <si>
    <t>Activation of &lt;card type&gt; &lt;ID number&gt; is successful.</t>
  </si>
  <si>
    <t>TC_955</t>
  </si>
  <si>
    <t>Check whether the user is getting the active log when activate VC is failled</t>
  </si>
  <si>
    <t>1.Open the Inji app.
 2.Downlod the Vc form esignet and mosip
 3.Click on the VC three dots ecllipse button
 4. Select activation pending for onlie login button
 5.Click on the yes I confirm button
 6.Enter the invalid OTP
 7.The user clicks on History from Nav Bar</t>
  </si>
  <si>
    <t>Activation of &lt;card type&gt; &lt;ID number&gt; has failed.</t>
  </si>
  <si>
    <t>TC_956</t>
  </si>
  <si>
    <t>Check whether the user is getting the active log for QR login</t>
  </si>
  <si>
    <t>1.Open the Inji app.
 2.Downlod the Vc form all the issure
 3.Click on the VC three dots ecllipse button
 4. Select activation pending for onlie login button
 5.Click on the yes I confirm button
 6.Enter the valid OTP
 7.Open the health portal OR code in system
 8. Scan the QR code selecte the VC Do face authentication concent
 9. Choosse concent enable the details which you need
 10.Click on the ok button
 11.The user clicks on History from Nav Bar</t>
  </si>
  <si>
    <t>&lt;card type&gt; &lt;ID number&gt; &lt;action performed&gt;
 Eg:
 National ID 123478912977 has logged in successfully.
 Insurance card 234673584 has logged in successfully.</t>
  </si>
  <si>
    <t>TC_957</t>
  </si>
  <si>
    <t>Check whether the user is getting the active log while tampering the VC</t>
  </si>
  <si>
    <t>1.Tampered with the VC in an emulator.
 2.Reopening the inji application.
 3. Click on the ok button
 4. Check the history</t>
  </si>
  <si>
    <t>&lt;card type&gt; &lt;ID number&gt; &lt;action performed&gt;
 Eg:
 National ID 123478912977 is removed due to tampering.
 Insurance card 234673584 is removed due to tampering.</t>
  </si>
  <si>
    <t>TC_958</t>
  </si>
  <si>
    <t>Check view Activity log from the Kebab menu when user download the VC</t>
  </si>
  <si>
    <t>1.Open the inji app
 2.Download the all the issuer Vc
 3.The user clicks on History from Nav Bar</t>
  </si>
  <si>
    <t>User should be able to view all the logs pertaining to that VC.</t>
  </si>
  <si>
    <t>TC_959</t>
  </si>
  <si>
    <t>Check whether the log is getting as per the selcted languages</t>
  </si>
  <si>
    <t>1.Open the Inji app.
 2. Change the language and check logs</t>
  </si>
  <si>
    <t>The log should be translated as per the chosen language.</t>
  </si>
  <si>
    <t>INJIMOB-784</t>
  </si>
  <si>
    <t>Enhancements on UX related to Face Authentication</t>
  </si>
  <si>
    <t>TC_960</t>
  </si>
  <si>
    <t>face auth information</t>
  </si>
  <si>
    <t>Triggering the POP-up</t>
  </si>
  <si>
    <t>1. download a VC in wallet
 2. scan the receiver QR code from wallet
 3. once its connected, select the VC and click on the share with selfie</t>
  </si>
  <si>
    <t>the face auth information pop-up should projected</t>
  </si>
  <si>
    <t>TC_961</t>
  </si>
  <si>
    <t>content in the pop-up</t>
  </si>
  <si>
    <t>The subtext should be “To share your Verifiable Credentials, we’ll securely verify your identity using face verification. By continuing, you consent to INJI using your camera for this purpose. Your facial data will only be used for verification and will not be shared with any third parties.“</t>
  </si>
  <si>
    <t>TC_962</t>
  </si>
  <si>
    <t>going back by clicking outside of the box</t>
  </si>
  <si>
    <t>1. download a VC in wallet
 2. scan the receiver QR code from wallet
 3. once its connected, select the VC and click on the share with selfie
 4. once the pop-up is appeared, click outside of the box</t>
  </si>
  <si>
    <t>once the user clicks outside of the box he should took back to the connected screen</t>
  </si>
  <si>
    <t>TC_963</t>
  </si>
  <si>
    <t>going back by using devcice back button</t>
  </si>
  <si>
    <t>1. download a VC in wallet
 2. scan the receiver QR code from wallet
 3. once its connected, select the VC and click on the share with selfie
 4. once the pop-up is appeared, click on the back button of the device</t>
  </si>
  <si>
    <t>The user should took back to the connected screen</t>
  </si>
  <si>
    <t>TC_964</t>
  </si>
  <si>
    <t>User clicking on I understand</t>
  </si>
  <si>
    <t>1. download a VC in wallet
 2. scan the receiver QR code from wallet
 3. once its connected, select the VC and click on the share with selfie
 4. once the pop-up is appeared, click on the I understand button</t>
  </si>
  <si>
    <t>the user should took to the face verfication screen</t>
  </si>
  <si>
    <t>TC_965</t>
  </si>
  <si>
    <t>observing the pop-up again</t>
  </si>
  <si>
    <t>1. trigeer the pop-up
 2. click on the I understand button without clicking on don’t show this again
 3. finish the share
 4. again try share with selfie</t>
  </si>
  <si>
    <t>The pop-up should appear again since the user didn’t click on the don’t show again</t>
  </si>
  <si>
    <t>TC_966</t>
  </si>
  <si>
    <t>clicking on don’t show again</t>
  </si>
  <si>
    <t>1. trigeer the pop-up
 2. click on the I understand button with checking on don’t show this again</t>
  </si>
  <si>
    <t>TC_967</t>
  </si>
  <si>
    <t>observing that the popup don’t come again</t>
  </si>
  <si>
    <t>1. trigeer the pop-up
 2. click on the I understand button with checking on don’t show this again
 3. finish the face auth
 4. try share with selfie again</t>
  </si>
  <si>
    <t>since we clicked on the don’t show again, the popup shouldn’t come again</t>
  </si>
  <si>
    <t>TC_968</t>
  </si>
  <si>
    <t>verifing this in faq</t>
  </si>
  <si>
    <t>1. head to faq screen
 2. scroll to what is share?
 3. observe the content</t>
  </si>
  <si>
    <t>the field should contain the below content
 "Sharing a credential refers to the process of securely transferring a verifiable credential by the holder from the INJI wallet to the relying party. This enables individuals to prove their identity verification in a digital way, facilitating efficient and trusted interactions in various contexts."
 2. What is Share with selfie?
 "Sharing a VC with selfie involves an additional layer of security in the credential-sharing process. In addition to transmitting the verifiable credential, the user is required to provide a selfie (a photograph of themselves) for facial verification. This enhances the security and integrity of the credential transfer by ensuring that the individual presenting the credential is the legitimate owner. It helps prevent impersonation and unauthorized use of the credential, thereby increasing trust and reliability in digital transactions."</t>
  </si>
  <si>
    <t>INJIMOB-745</t>
  </si>
  <si>
    <t>[GenderMag]: D22: changes on VC sharing screen [Error scenario]</t>
  </si>
  <si>
    <t>TC_969</t>
  </si>
  <si>
    <t>once the error page comes it should contain the error code</t>
  </si>
  <si>
    <t>TC_970</t>
  </si>
  <si>
    <t>The error code should be at there</t>
  </si>
  <si>
    <t>TC_971</t>
  </si>
  <si>
    <t>TC_972</t>
  </si>
  <si>
    <t>TC_973</t>
  </si>
  <si>
    <t>TC_974</t>
  </si>
  <si>
    <t>TC_975</t>
  </si>
  <si>
    <t>TC_976</t>
  </si>
  <si>
    <t>The error code should not be present in the success share page</t>
  </si>
  <si>
    <t>TC_977</t>
  </si>
  <si>
    <t>retry button in error screen</t>
  </si>
  <si>
    <t>1. Initiate a failure share
 2. once we gone to the failure screen click on the retry button</t>
  </si>
  <si>
    <t>we should be able to go back to the scan screen or receive card screen</t>
  </si>
  <si>
    <t>TC_978</t>
  </si>
  <si>
    <t>display back button should be disabled</t>
  </si>
  <si>
    <t>1. Initiate a failure share
 2. once we gone to the failure screen click on the device backbutton</t>
  </si>
  <si>
    <t>the device back button should be disabled in this page</t>
  </si>
  <si>
    <t>TC_979</t>
  </si>
  <si>
    <t>home button</t>
  </si>
  <si>
    <t>1. Initiate a failure share
 2. once we gone to the failure screen click on the home button</t>
  </si>
  <si>
    <t>we should be taken to the home screen of the app</t>
  </si>
  <si>
    <t>INJIMOB-722</t>
  </si>
  <si>
    <t>[Gendermag]: P2: D41: Post face capture and before initiating the sharing process, inform user about successful face verification/match without any CTA.</t>
  </si>
  <si>
    <t>TC_980</t>
  </si>
  <si>
    <t>toaster for successful VC share with selfie</t>
  </si>
  <si>
    <t>1. initiate a VC share with selfie</t>
  </si>
  <si>
    <t>there should be a toaster present in the sharing in process screen</t>
  </si>
  <si>
    <t>TC_981</t>
  </si>
  <si>
    <t>Content in the toaster</t>
  </si>
  <si>
    <t>1. initiate a VC share with selfie
 2. observe the toaster</t>
  </si>
  <si>
    <t>the toaster should contain " Face Verification is successful! Credential sharing is initiated."</t>
  </si>
  <si>
    <t>TC_982</t>
  </si>
  <si>
    <t>error message for failed face auth</t>
  </si>
  <si>
    <t>1. initiate a VC share with selfie and fail it intentionally</t>
  </si>
  <si>
    <t>a error screen should be projected with Retry and Home button</t>
  </si>
  <si>
    <t>TC_983</t>
  </si>
  <si>
    <t>Content in the failed attempt</t>
  </si>
  <si>
    <t>the error screen should contain Header: Face verification failed! Error message: Please ensure that your face is clearly visible and try taking selfie again.</t>
  </si>
  <si>
    <t>TC_984</t>
  </si>
  <si>
    <t>clicking on the retry button</t>
  </si>
  <si>
    <t>1. initiate a VC share with selfie and fail it intentionally
 2. once we gone to the failure screen click on the retry button</t>
  </si>
  <si>
    <t>TC_985</t>
  </si>
  <si>
    <t>clicking on the home button</t>
  </si>
  <si>
    <t>1. initiate a VC share with selfie and fail it intentionally
 2. once we gone to the failure screen click on the home button</t>
  </si>
  <si>
    <t>NJIMOB-778</t>
  </si>
  <si>
    <t>[GenderMag]: P2: D1: Text enhancement on app unlock.</t>
  </si>
  <si>
    <t>TC_986</t>
  </si>
  <si>
    <t>content in lock screen</t>
  </si>
  <si>
    <t>1. Open the inji app
 2. toggle off the unlock with Biometric</t>
  </si>
  <si>
    <t>the page should contain the below content
 “To unlock the app securely, you can set up either biometric authentication, such as fingerprint or facial recognition or opt for a 6-digit Passcode for quick access.
 Choose 'Use Biometrics' to enable biometric authentication or 'I'll Do Later' to set up a 6-digit passcode.”
 withe these two buttons :
 1.Use Biometrics
 2.I’ll Do Later</t>
  </si>
  <si>
    <t>TC_987</t>
  </si>
  <si>
    <t>skinpping biometrics</t>
  </si>
  <si>
    <t>1. head to the Unlock Method screen
 2. click on I’ll Do Later</t>
  </si>
  <si>
    <t>the user should taken to the set passcode screen</t>
  </si>
  <si>
    <t>TC_988</t>
  </si>
  <si>
    <t>user clicks on biometrics</t>
  </si>
  <si>
    <t>1. head to the Unlock Method screen
 2. click on Use Biometrics</t>
  </si>
  <si>
    <t>the biometrics data should be asked, and user will be able to continue with out asking to set passcode</t>
  </si>
  <si>
    <t>TC_989</t>
  </si>
  <si>
    <t>toggling off the biometrics</t>
  </si>
  <si>
    <t>1. head to settings page
 2. toggle off the unlock with Biometric</t>
  </si>
  <si>
    <t>the app should ask to set 6 code passcode now, since the biometrics is disabled</t>
  </si>
  <si>
    <t>TC_990</t>
  </si>
  <si>
    <t>subtext in Passcode screen</t>
  </si>
  <si>
    <t>the set passcode page should contain the below content :
 Your passcode is your key to access the app securely. Choose a 6-digit passcode which is unique and memorable, ensuring the safety of your data and privacy within the app.</t>
  </si>
  <si>
    <t>TC_991</t>
  </si>
  <si>
    <t>subtext in Confirm Passcode screen</t>
  </si>
  <si>
    <t>1. head to Confirm Passcode screen</t>
  </si>
  <si>
    <t>Subtext should be:
 Confirm your passcode by entering it again. Once confirmed, your passcode will be securely set for accessing the app.</t>
  </si>
  <si>
    <t>TC_992</t>
  </si>
  <si>
    <t>toaster message</t>
  </si>
  <si>
    <t>1. head to settings page
 2. toggle off/ON the unlock with Biometric</t>
  </si>
  <si>
    <t>we will be getting a toaster saying
 ”Success! You can now use &lt;passcode/biometrics&gt; to unlock Inji app.”</t>
  </si>
  <si>
    <t>INJIMOB-721</t>
  </si>
  <si>
    <t>[Card View]: Home page changes - Part1</t>
  </si>
  <si>
    <t>TC_993</t>
  </si>
  <si>
    <t>settings moved to navbar</t>
  </si>
  <si>
    <t>1. head to home page</t>
  </si>
  <si>
    <t>the settings should be moved to bottom right navigaion bar</t>
  </si>
  <si>
    <t>TC_994</t>
  </si>
  <si>
    <t>help section in the top right</t>
  </si>
  <si>
    <t>the help section should be moved to top right corner</t>
  </si>
  <si>
    <t>TC_995</t>
  </si>
  <si>
    <t>bringing search bar in the homescreen</t>
  </si>
  <si>
    <t>1. head to home page
 2. download a new VC</t>
  </si>
  <si>
    <t>once a VC is downloaded, the search bar should be displayed in the top of the screen</t>
  </si>
  <si>
    <t>TC_996</t>
  </si>
  <si>
    <t>search bar field being textable field</t>
  </si>
  <si>
    <t>1. head to home page
 2. download a new VC
 3. enter a text in search bar</t>
  </si>
  <si>
    <t>we should be able to enter text in the search field</t>
  </si>
  <si>
    <t>TC_997</t>
  </si>
  <si>
    <t>searching a card value</t>
  </si>
  <si>
    <t>1. head to home page
 2. download a new VC
 3. enter a value from the downloaded VC in search bar</t>
  </si>
  <si>
    <t>the vc which has the value of the data entered in the search field</t>
  </si>
  <si>
    <t>TC_998</t>
  </si>
  <si>
    <t>searching a card's partial value</t>
  </si>
  <si>
    <t>1. head to home page
 2. download a new VC
 3. enter a partial value from the downloaded VC in search bar</t>
  </si>
  <si>
    <t>even though the content searched is partial the vcs witht the content should be visible</t>
  </si>
  <si>
    <t>TC_999</t>
  </si>
  <si>
    <t>searching with a invalid attribute</t>
  </si>
  <si>
    <t>1. head to home page
 2. download a new VC
 3. enter a invalid value which is doesn’t exisit in the downloaded VC in search bar</t>
  </si>
  <si>
    <t>since the value is not precent In the VCs, hence none of the VC should be listed</t>
  </si>
  <si>
    <t>TC_1000</t>
  </si>
  <si>
    <t>searching a deleted VC attribute</t>
  </si>
  <si>
    <t>1. head to home page
 2. download a new VC
 3. delete the downloaded VC
 4. search a value from the deleted VC</t>
  </si>
  <si>
    <t>hence the VC is delted, no VCs should be listed</t>
  </si>
  <si>
    <t>TC_1001</t>
  </si>
  <si>
    <t>searching a received VC attribute</t>
  </si>
  <si>
    <t>1. head to home page
 2. receive a VC
 3. search the received VC value in the search bar</t>
  </si>
  <si>
    <t>the recieved VC should not be listed in the home page</t>
  </si>
  <si>
    <t>TC_1002</t>
  </si>
  <si>
    <t>search a value in different VC</t>
  </si>
  <si>
    <t>1. head to home page
 2. download a new VC
 3. change a laguage of the app and the keyboard
 4. search the value of the VC from different language</t>
  </si>
  <si>
    <t>INJIMOB-631</t>
  </si>
  <si>
    <t>[Card View]: Home page changes - Part2</t>
  </si>
  <si>
    <t>TC_1003</t>
  </si>
  <si>
    <t>total number of VCs should be listed</t>
  </si>
  <si>
    <t>1.head to home page</t>
  </si>
  <si>
    <t>Total number of Vc should be displayed on the top left below the Search bar</t>
  </si>
  <si>
    <t>TC_1004</t>
  </si>
  <si>
    <t>total zero number of VC</t>
  </si>
  <si>
    <t>The user should not get count of the Vc and search bar should not dispalyed</t>
  </si>
  <si>
    <t>TC_1005</t>
  </si>
  <si>
    <t>smaller VC layout</t>
  </si>
  <si>
    <t>1. Open the Inji app
 2.Download the VC
 3.head to home page</t>
  </si>
  <si>
    <t>The download vc should be shown the smaller the in the home page Vc view</t>
  </si>
  <si>
    <t>TC_1006</t>
  </si>
  <si>
    <t>empty home page</t>
  </si>
  <si>
    <t>The default home page should be shown “Bring your digital identity“</t>
  </si>
  <si>
    <t>TC_1007</t>
  </si>
  <si>
    <t>loading VC</t>
  </si>
  <si>
    <t>The skeleton loader of the mini view of VCs should be shown</t>
  </si>
  <si>
    <t>TC_1008</t>
  </si>
  <si>
    <t>scroll bar</t>
  </si>
  <si>
    <t>1. Open the Inji app
 2. Download may Vc
 3.head to home page</t>
  </si>
  <si>
    <t>The scroll bar should be display to the user.</t>
  </si>
  <si>
    <t>TC_1009</t>
  </si>
  <si>
    <t>content in the meat ball</t>
  </si>
  <si>
    <t>1. Open the Inji app
 2. Download Vc
 3.head to home page
 4.Click on the meet ball</t>
  </si>
  <si>
    <t>The user should be get More Options should open up below options with respective icons and a Close button:
 1.Pin (if it is an unpinned VC) or 2.Unpin (if it is a pinned VC)
 3.Share
 4.Share with Selfie
 5.Activate for Online Login (if VC is not activated) or QR Code Login (if VC is activated)
 6.View Activity Log
 7.Remove from Wallet</t>
  </si>
  <si>
    <t>TC_1010</t>
  </si>
  <si>
    <t>closing the meat ball</t>
  </si>
  <si>
    <t>1. Open the Inji app
 2. Download Vc
 3.head to home page
 4.Chosse on the meet ball
 5.Click on the close on the close icon and away from meat ball click on the mobile back button</t>
  </si>
  <si>
    <t>The user click on the close icon and away form the meat ball and click on the mobile back button and it should close the meat ball user land on the home screen</t>
  </si>
  <si>
    <t>TC_1011</t>
  </si>
  <si>
    <t>user clicks on share</t>
  </si>
  <si>
    <t>1. Open the Inji app
 2. Download Vc
 3.head to home page
 4.Chosse on the meat ball
 5.Click on the share button.</t>
  </si>
  <si>
    <t>the VC from which the Share clicked should be selected VC
 AND
 Scan QR Code page should open</t>
  </si>
  <si>
    <t>TC_1012</t>
  </si>
  <si>
    <t>user share VC from meat ball</t>
  </si>
  <si>
    <t>The user should be able to share vc without any error and user get the successful screen.</t>
  </si>
  <si>
    <t>TC_1013</t>
  </si>
  <si>
    <t>1. Open the Inji app
 2. Download Vc
 3.head to home page
 4.Chosse on the meat ball
 5.Click on the share with selfie button.</t>
  </si>
  <si>
    <t>TC_1014</t>
  </si>
  <si>
    <t>user clicks on share with selfie</t>
  </si>
  <si>
    <t>1. Open the Inji app
 2. Download Vc
 3.head to home page
 4.Chosse on the meet ball
 5.Click on the share with selfie button.</t>
  </si>
  <si>
    <t>The VC from which the Share with Selfie was clicked should be selected VC
 AND
 Scan QR Code page should open</t>
  </si>
  <si>
    <t>TC_1015</t>
  </si>
  <si>
    <t>user clicks on QR Code Login</t>
  </si>
  <si>
    <t>1. Open the Inji app
 2. Download Vc
 3. Activate the Vc
 4. head to home page
 5.Chosse on the meet ball
 6.Click on the QR code login</t>
  </si>
  <si>
    <t>The VC from which the QR Code Login option was clicked should be selected Vc
 AND
 Scan QR Code page should open</t>
  </si>
  <si>
    <t>TC_1016</t>
  </si>
  <si>
    <t>Validation of the error message at receiver when sharing VC is rejected by sender.</t>
  </si>
  <si>
    <t>1. Open the Inji App.
 2. Click on share from device A and scan QR code from device B.
 3. reject the sharing from device A and verify the error popup message from device B.</t>
  </si>
  <si>
    <t>User should receive the valid error message saying "Sharing is rejected from sender".</t>
  </si>
  <si>
    <t>INJIMOB-917</t>
  </si>
  <si>
    <t>App is getting stuck</t>
  </si>
  <si>
    <t>TC_1017</t>
  </si>
  <si>
    <t>Validation of App getting stuck for the camera permission disabled.</t>
  </si>
  <si>
    <t>1. Open the Inji App.
 2. Remove the camera permission for the inji app.
 3. Click on the share button and click on the close button of the toast error message.</t>
  </si>
  <si>
    <t>User should be redirected to the scan page and app should be working smoothly.</t>
  </si>
  <si>
    <t>TC_1018</t>
  </si>
  <si>
    <t>Validation of the scanning when toasted error message for the incomplete share action.</t>
  </si>
  <si>
    <t>1. Open the Inji App.
 2. Remove the camera permission for the inji app.
 3. Click on the share button and click on the close button of the toast error message.
 4. Verify the action of the share.</t>
  </si>
  <si>
    <t>User should be redirected to the scan page and only sharing in progress should come only after scanning an QR code.</t>
  </si>
  <si>
    <t>INJIMOB-895</t>
  </si>
  <si>
    <t>INJI- sunbird Vc is not rendering properly for a few second in sharing card page and received card page</t>
  </si>
  <si>
    <t>TC_1019</t>
  </si>
  <si>
    <t>Validation of the received card page loading the cards.</t>
  </si>
  <si>
    <t>1. Open the Inji App.
 2. Click on share from device A and scan QR code from device B.
 3. Do scan the multiple card from device A.
 4. Verify the received cards from device A.</t>
  </si>
  <si>
    <t>TC_1020</t>
  </si>
  <si>
    <t>Validation of successful message of VC sharing.
 NOTE: Check for all the language</t>
  </si>
  <si>
    <t>1. Open the Inji App.
 2. Download the VC in the application.
 3. Change the language in both device A and B.
 4. Click on share from device A and scan QR code from device B.
 5. Select the share VC and verify the successful message popup.</t>
  </si>
  <si>
    <t>User should be able to see the valid successful message with proper meaning.</t>
  </si>
  <si>
    <t>INJIMOB-886</t>
  </si>
  <si>
    <t>INJI-When the camera access is disabled, user click on the close icon error screen it was redirecting to the sharing screen</t>
  </si>
  <si>
    <t>TC_1021</t>
  </si>
  <si>
    <t>Validation of landing page when camera accessible not given and error toaster appears.</t>
  </si>
  <si>
    <t>1. Install the app and open App.
 2. Provide the bluetooth permission and don't give the camers permission.
 3. close the camera toaster message and verify the landing page after closing.</t>
  </si>
  <si>
    <t>Now it is going to share the VC page.</t>
  </si>
  <si>
    <t>INJIMOB-885</t>
  </si>
  <si>
    <t>TC_1022</t>
  </si>
  <si>
    <t>Validation of the application reponse when user clicks on the FAQ or settings page</t>
  </si>
  <si>
    <t>1. Open the Inji App.
 2. Download a VC and go to backup and restore check the response time</t>
  </si>
  <si>
    <t>User should be able to redirect to the respective page.</t>
  </si>
  <si>
    <t>INJIMOB-487</t>
  </si>
  <si>
    <t>On clicking the 'Try again ' button, the home screen pops up for a few seconds before displaying the error screen.</t>
  </si>
  <si>
    <t>TC_1023</t>
  </si>
  <si>
    <t>Validation of try again for the VC download when the downloaded is interrupted.</t>
  </si>
  <si>
    <t>1. Open the inji app.
 2. Download the VC if no VC is available
 3. Turn off the internet
 4. click on the + download icon
 5. Try again message popup appears and click on the try again button.</t>
  </si>
  <si>
    <t>User should be redirected to download VC page without redirecting to other pages</t>
  </si>
  <si>
    <t>INJIMOB-1173</t>
  </si>
  <si>
    <t>INJI - when valid atribute is searched, valid VC is not been listed</t>
  </si>
  <si>
    <t>TC_1024</t>
  </si>
  <si>
    <t>Validation of the search bar with the keyword valid.</t>
  </si>
  <si>
    <t>1. Open the inji app.
 2. Download the multiple VCs
 3. Go to search bar and search for the keyword valid</t>
  </si>
  <si>
    <t>User should be able to get the VCs with keyword valid that are available.</t>
  </si>
  <si>
    <t>INJIMOB-1165</t>
  </si>
  <si>
    <t>INJI - VC downloading is stuck when some other VC atribute is searched</t>
  </si>
  <si>
    <t>TC_1025</t>
  </si>
  <si>
    <t>Validation of the download VC when search is being done for the other VCs.</t>
  </si>
  <si>
    <t>1. Open the Inji App.
 2. Search the VC from downloaded list at home page.
 3. Without clearing the search bar go for download VC by clicking + icon
 4. Download an VC
 5. Go to the home page and verify the search bar and VC download</t>
  </si>
  <si>
    <t>User should be able to download the VC successfully without any issue of stuck and search bar should be cleared once after coming from download page.</t>
  </si>
  <si>
    <t>INJIMOB-1163</t>
  </si>
  <si>
    <t>inji - once the OTP VC face auth is failed, it is logged as insurance card</t>
  </si>
  <si>
    <t>TC_1026</t>
  </si>
  <si>
    <t>Validation of the history when the insurance card share failed with share with selfie.</t>
  </si>
  <si>
    <t>1. Open the Inji App.
 2. click on share and share an insurance card with selfie
 3. Share with selfie make it failed
 4. Verify the history for the failed share transaction</t>
  </si>
  <si>
    <t>User should get the failed transaction message in history as "face verification is failed while tying to share virtual card "</t>
  </si>
  <si>
    <t>INJIMOB-1162</t>
  </si>
  <si>
    <t>INJI- Intermediately History page is not showing navigation bar</t>
  </si>
  <si>
    <t>TC_1027</t>
  </si>
  <si>
    <t>Validation of the history page navigation bar.</t>
  </si>
  <si>
    <t>1. Open the Inji App.
 2. Perform the share VC
 3. Goto the history page and verify the navigation bar</t>
  </si>
  <si>
    <t>User should be getting navigation bar and should be able to perform all the action associated with it.</t>
  </si>
  <si>
    <t>INJIMOB-1161</t>
  </si>
  <si>
    <t>After pinning the VC on the ID details page close the INJI application, relaunch the app and try to unpin the pinned VC, Unpin is not working in first attempt.</t>
  </si>
  <si>
    <t>TC_1028</t>
  </si>
  <si>
    <t>Validation of the Unpin when VC is pinned, Application is relaunched and tried to unpin the VC.</t>
  </si>
  <si>
    <t>1. Open the Inji App.
 2. Pin the VC from home page.
 3. Close application and relaunch.
 4. Try to unpin the VC.</t>
  </si>
  <si>
    <t>User should be able to unpin the VC at the first attempt itself.</t>
  </si>
  <si>
    <t>INJIMOB-1160</t>
  </si>
  <si>
    <t>Inji- Unable to activate the Vc when it is download from VID is getting "something went wrong" error message</t>
  </si>
  <si>
    <t>TC_1029</t>
  </si>
  <si>
    <t>Validation of VC activation when it is downloaded from VID.</t>
  </si>
  <si>
    <t>1. Open the Inji App.
 2. Click on the + icon and download VC via mosip and e-signet flow
 3. Activate the VC.</t>
  </si>
  <si>
    <t>User should be able to activate the VC successfully.</t>
  </si>
  <si>
    <t>INJIMOB-1157</t>
  </si>
  <si>
    <t>After pinning the VC on the ID details page, navigate to the home page and then return to the ID details page, not getting the Unpin option.</t>
  </si>
  <si>
    <t>TC_1030</t>
  </si>
  <si>
    <t>Validation of unpin when VC pinned from details page, navigate to the home page and then return to the ID details page</t>
  </si>
  <si>
    <t>1. Open the Inji App.
 2. Pin the VC from details page.
 3. Goto home page and open details page again.
 4. Try to unpin the VC.</t>
  </si>
  <si>
    <t>User should be able to unpin the VC at the VC details page.</t>
  </si>
  <si>
    <t>INJIMOB-1155</t>
  </si>
  <si>
    <t>After getting the error popup for invalid QR code, home is screen button is not working.</t>
  </si>
  <si>
    <t>TC_1031</t>
  </si>
  <si>
    <t>Validation of the home page button when the invalid QR code scanned.</t>
  </si>
  <si>
    <t>1. Open INJI app on the device
 2. Click on share and Scan invalid QR code
 3. Error message popup will be displayed
 4. Click on the Home screen button</t>
  </si>
  <si>
    <t>User should be redirected to the home page successfully.</t>
  </si>
  <si>
    <t>INJIMOB-1154</t>
  </si>
  <si>
    <t>INJI- Compared to the story Audit should be logged as a National card &lt;uin&gt; is shared successfully</t>
  </si>
  <si>
    <t>TC_1032</t>
  </si>
  <si>
    <t>Validation of the audit for UIN shared successful.</t>
  </si>
  <si>
    <t>1. Open the Inji App.
 2. Download MOSIP and e-signet VC.
 3. Observe the history for the above transaction.</t>
  </si>
  <si>
    <t>User should get the audit as "Face verification is successful and National Card &lt;UIN&gt; and shared."</t>
  </si>
  <si>
    <t>INJIMOB-1152</t>
  </si>
  <si>
    <t>INJI- We are not able to download the sunbird VC it was showing an error message</t>
  </si>
  <si>
    <t>TC_1033</t>
  </si>
  <si>
    <t>Validation of the sunbird VC download.</t>
  </si>
  <si>
    <t>1. Open the Inji App.
 2. Click on the + icon and download sunbird credential with valid data.</t>
  </si>
  <si>
    <t>User should be able to download the sunbird VC successfully.</t>
  </si>
  <si>
    <t>INJIMOB-1151</t>
  </si>
  <si>
    <t>Inji-After Clicking on the resent OTP button on the Vc activate flow the otp screen was closing.</t>
  </si>
  <si>
    <t>TC_1034</t>
  </si>
  <si>
    <t>Validation of the OTP screen when resend otp is clicked during VC activate flow.</t>
  </si>
  <si>
    <t>1. Open the Inji App.
 2. Download VC with MOSIP credential OTP.
 3. Click on the VC and activate it
 4. during activation don't give the otp and wait till the times up
 5. Click on the resend otp</t>
  </si>
  <si>
    <t>User should be able to stay on the otp page.</t>
  </si>
  <si>
    <t>TC_1035</t>
  </si>
  <si>
    <t>Validation of the toaster message after change the language to Filipino and Tamil.</t>
  </si>
  <si>
    <t>1. Open the Inji app.
 2. Change the language to Filipino and Tamil and click on the backup button.
 3. check the toaster message backup.</t>
  </si>
  <si>
    <t>User should be getting the proper translated message to the respective language.</t>
  </si>
  <si>
    <t>INJIMOB-1067</t>
  </si>
  <si>
    <t>Inji- Search by name feature is not working properly it was showing the deleted VC and received on the home screen</t>
  </si>
  <si>
    <t>TC_1036</t>
  </si>
  <si>
    <t>Validation of the search bar with the name of the VCs.</t>
  </si>
  <si>
    <t>1. Open the inji app.
 2. Download VC in all issuers.
 3. Click on the three dots remove the VC and share the other.
 4. Click on the search by name and search.</t>
  </si>
  <si>
    <t>User should get only the VCs which is searched in search bar.</t>
  </si>
  <si>
    <t>TC_1037</t>
  </si>
  <si>
    <t>Validation of the share screen header alignment.</t>
  </si>
  <si>
    <t>1.Open the inji app.
 2. Choose the share option, on the home screen.
 3. Check the page header</t>
  </si>
  <si>
    <t>User should get the share screen header at the middle and as should be aligned properly.</t>
  </si>
  <si>
    <t>INJIMOB-1002</t>
  </si>
  <si>
    <t>Inji- In specific devices, the Pin and Unpin feature is not working.</t>
  </si>
  <si>
    <t>TC_1038</t>
  </si>
  <si>
    <t>Validation of the pin and unpin.</t>
  </si>
  <si>
    <t>1. Open the inji app.
 2. Download a few cards.
 3. Try to pin and unpin.</t>
  </si>
  <si>
    <t>User should be able to perform the pin and unpin successfully.</t>
  </si>
  <si>
    <t>INJIMOB-985</t>
  </si>
  <si>
    <t>Fix missing translation for all languages in backup and restore flow</t>
  </si>
  <si>
    <t>TC_1039</t>
  </si>
  <si>
    <t>Validation of multilanguage support for the successful backup.</t>
  </si>
  <si>
    <t>1.Open the inji app.
 2. Go to settings
 3. Go to language and select kannada (any other language)
 4. Go back to setting and select backup &amp; restore
 5. Verify the language of the backup &amp; restore page</t>
  </si>
  <si>
    <t>User should see the selected language at the backup &amp; restore page.</t>
  </si>
  <si>
    <t>TC_1040</t>
  </si>
  <si>
    <t>Validation of multilanguage support for the backup and restore during backup.</t>
  </si>
  <si>
    <t>1.Open the inji app.
 2. Go to settings
 3. Go to language and select kannada (any other language)
 4. Go back to setting and select backup &amp; restore
 5. perform backup (and while backup in progress)
 5. Tap to go back
 6. select language and change language.
 5. Go back to setting and select backup &amp; restore
 6. Verify the languge</t>
  </si>
  <si>
    <t>User should see the language which is selected and it should reflect and backup should be successful.</t>
  </si>
  <si>
    <t>TC_1041</t>
  </si>
  <si>
    <t>Validation of multilanguage support for the backup and restore before configuring cloud(ex: google drive).
 NOTE: we should test the validation for all the languages.</t>
  </si>
  <si>
    <t>1.Open the inji app.
 2. Go to settings
 3. Go to language and select kannada (any other language)
 4. Go back to setting and select backup &amp; restore
 5. perform backup
 6. Go to settings and change it to other languages and try</t>
  </si>
  <si>
    <t>User should be able to see the updated language in backup and backup should be successful.</t>
  </si>
  <si>
    <t>TC_1042</t>
  </si>
  <si>
    <t>Validation of multilanguage support for the successful restore.
 NOTE: we should test the validation for all the languages.</t>
  </si>
  <si>
    <t>1.Open the inji app.
 2. Go to settings
 3. Go to language and select kannada (any other language)
 4. Go back to setting and select backup &amp; restore
 5. perform restore
 6. Go to settings and change it to other languages and try</t>
  </si>
  <si>
    <t>User should be able to see the updated language in backup and restore should be successful.</t>
  </si>
  <si>
    <t>TC_1043</t>
  </si>
  <si>
    <t>Check the language and check again</t>
  </si>
  <si>
    <t>1. Go to Settings (Assumption chosen language is English)
 2. Tap on Backup and Restore
 3. User is directed to screen to configure Google Drive
 4. Tap Go back
 5. Tab on Language
 6. Select Arabic
 7. Tap on Backup and Restore
 8. Text is visible in English</t>
  </si>
  <si>
    <t>Text should be as per user’s chosen language.</t>
  </si>
  <si>
    <t>TC_1044</t>
  </si>
  <si>
    <t>Validation of multilanguage support for the backup and restore during restore.</t>
  </si>
  <si>
    <t>1.Open the inji app.
 2. Go to settings
 3. Go to language and select kannada (any other language)
 4. Go back to setting and select backup &amp; restore
 5. perform restore (and while restore in progress)
 5. Tap to go back
 6. select language and change language.
 5. Go back to setting and select backup &amp; restore
 6. Verify the languge</t>
  </si>
  <si>
    <t>User should see the language which is selected and it should reflect and restore should be successful.</t>
  </si>
  <si>
    <t>INJIMOB-967</t>
  </si>
  <si>
    <t>[OpenID4VCI]: Selection of credential type</t>
  </si>
  <si>
    <t>TC_1045</t>
  </si>
  <si>
    <t>Validation of credential Types for download VC.</t>
  </si>
  <si>
    <t>1.Open the inji app and click on '+' icon to downoad the VC.
 2. Select an issuer to download the VC
 3. Select credential type
 4. download the VC with valid credentials.</t>
  </si>
  <si>
    <t>1. After step 3 - user should be able to see all the credential types available.
 2. After all the steps user should be able to download VC successfully.
 3. check esignet valid credential type call is happening'</t>
  </si>
  <si>
    <t>TC_1046</t>
  </si>
  <si>
    <t>Validation of credential Types for download VC when there is only one credential type is available.</t>
  </si>
  <si>
    <t>1.Open the inji app and click on '+' icon to downoad the VC.
 2. Select an issuer to download the VC where only one credential type is available
 3. Download the VC with valid credentials.</t>
  </si>
  <si>
    <t>1. After step 2 - user should not see the credntial selection page and should direct to esignet page.
 2. After all the steps user should be able to download VC successfully.</t>
  </si>
  <si>
    <t>TC_1047</t>
  </si>
  <si>
    <t>Validation of credential Types for download VC by try to select multiple credential types at once.</t>
  </si>
  <si>
    <t>1.Open the inji app and click on '+' icon to downoad the VC.
 2. Select an issuer to download the VC
 3. Try to select the multiple credential types at the same time.</t>
  </si>
  <si>
    <t>1. After step 2 - user should be able to see all the credential types available.
 2. After all the steps user should not be able to select multiple credential types at once.</t>
  </si>
  <si>
    <t>TC_1048</t>
  </si>
  <si>
    <t>Validation of credential Types for download VC with same issuer and different credential types.</t>
  </si>
  <si>
    <t>1.Open the inji app and click on '+' icon to downoad the VC.
 2. Select an issuer and a credential type.
 3. Go back to credential selection page
 4. select different credential type.</t>
  </si>
  <si>
    <t>1. After step 2 - user should be able to go to credetial login page
 2. After all the steps user should be able to login with other credential type selected and download VC successfully.</t>
  </si>
  <si>
    <t>TC_1049</t>
  </si>
  <si>
    <t>Validation of credential Types for download VC by when one credential type fails then try for another credential type.</t>
  </si>
  <si>
    <t>1.Open the inji app and click on '+' icon to downoad the VC.
 2. Select an issuer to download the VC
 3. Select credential type and download the VC with invalid credentials.
 4. Go back to the credential type page
 5. select another credential type
 6. perform download VC with valid credentials.</t>
  </si>
  <si>
    <t>1. After the step 3 - user should not be able download the VC with invalid credentials.
 2. After all the steps user should be able to download VC succefully.</t>
  </si>
  <si>
    <t>TC_1050</t>
  </si>
  <si>
    <t>Validation of credential Types for download VC by when one credential type fails for one issuer then try for another credential type for the another issuer.</t>
  </si>
  <si>
    <t>1.Open the inji app and click on '+' icon to downoad the VC.
 2. Select an issuer to download the VC
 3. Select credential type
 4. download the VC with invalid credentials.
 5. Go back to the Add new card page and different issuer.
 6. Go to credential type page
 7. select another credential type
 8. perform download VC with valid credentials.</t>
  </si>
  <si>
    <t>1. After the step 4 - user should not be able download the VC with invalid credentials.
 2. After all the steps user should be able to download VC succefully.</t>
  </si>
  <si>
    <t>INJIMOB-932</t>
  </si>
  <si>
    <t>Embed/Generate QR code in a VC</t>
  </si>
  <si>
    <t>TC_1051</t>
  </si>
  <si>
    <t>Validation of QR code of minified and full QR code.</t>
  </si>
  <si>
    <t>1.Open the inji app.
 2.Download VC and open in detailed view.
 3. Click on the minified the QR code.</t>
  </si>
  <si>
    <t>1. after step 2 - User should be able to see the QR code in minified view.
 2. After all the steps - user should be able to see the full QR with VC data encoded into it.</t>
  </si>
  <si>
    <t>TC_1052</t>
  </si>
  <si>
    <t>Validation of QR code when the VC data is huge.</t>
  </si>
  <si>
    <t>1.Open the inji app.
 2.click on + icon
 3. Download VC with huge data
 4. Verify the QR code</t>
  </si>
  <si>
    <t>User should not see any QR code as the VC data huge to generate any QR and dummy QR should not be present.</t>
  </si>
  <si>
    <t>TC_1053</t>
  </si>
  <si>
    <t>Validation of QR code from verifier.</t>
  </si>
  <si>
    <t>1.Open the inji app.
 2.Download VC and open in detailed view.
 3. Scan the QR from verifier.
 4. Verify the VC data once QR is scanned.</t>
  </si>
  <si>
    <t>Verifier should be able to see the VC data after scanning the QR code. User should see the data of VC as it is.</t>
  </si>
  <si>
    <t>TC_1054</t>
  </si>
  <si>
    <t>Validation of the QR code of the expired VC.</t>
  </si>
  <si>
    <t>1.Open the inji app.
 2.Verify the QR of an expired VC.</t>
  </si>
  <si>
    <t>User should be able to see QR of an expired VC as well and it should contain the VC details.</t>
  </si>
  <si>
    <t>TC_1055</t>
  </si>
  <si>
    <t>Validation of the QR code incase VC contains unsupported characters.</t>
  </si>
  <si>
    <t>1.Open the inji app.
 2.Download VC with invalid characters to generate QR code.
 3. Scan the QR from verifier.
 4. Verify the VC data once QR is scanned.</t>
  </si>
  <si>
    <t>After all the steps user should see only the VC data without QR code.</t>
  </si>
  <si>
    <t>TC_1056</t>
  </si>
  <si>
    <t>Validation of the QR code with large data of VC.</t>
  </si>
  <si>
    <t>1.Open the inji app.
 2.Download VC with large data included.(all the details of VC contains maximum characters that can be used)
 3.Check the VC in detailed page for QR code</t>
  </si>
  <si>
    <t>INJIMOB-842</t>
  </si>
  <si>
    <t>[Wallet App]: VC verification capabilities in the wallet</t>
  </si>
  <si>
    <t>TC_1057</t>
  </si>
  <si>
    <t>Validation of the error event in kafka for the VC verification for the errors.</t>
  </si>
  <si>
    <t>1.Open the inji app.
 2. Make the download VC failed (ex: download expired,invalid attributes VC)
 3. Check the Kafka error event logs from the kafka.</t>
  </si>
  <si>
    <t>1. After step 2 - user should be able successfully download the VC.
 2. After all the steps user should see error logs in kafka for the respective errors.</t>
  </si>
  <si>
    <t>TC_1058</t>
  </si>
  <si>
    <t>Validation of the error event in kafka for the VC verification for successful download.</t>
  </si>
  <si>
    <t>1.Open the inji app.
 2.Download the VC by clicking the '+' icon using any issuer.
 3. Check the Kafka error event logs from the kafka.</t>
  </si>
  <si>
    <t>1. After step 2 - user should be able successfully download the VC.
 2. After all the steps user should not see any error logs in kafka.</t>
  </si>
  <si>
    <t>TC_1059</t>
  </si>
  <si>
    <t>TC_1060</t>
  </si>
  <si>
    <t>TC_1061</t>
  </si>
  <si>
    <t>TC_1062</t>
  </si>
  <si>
    <t>TC_1063</t>
  </si>
  <si>
    <t>TC_1064</t>
  </si>
  <si>
    <t>INJIMOB-1190</t>
  </si>
  <si>
    <t>Pop-up for QR code login should be modified with the header and subtext</t>
  </si>
  <si>
    <t>TC_1065</t>
  </si>
  <si>
    <t>Validation of the header and subtext for the QR code login to the portal during face verification when user selects "I Understand".</t>
  </si>
  <si>
    <t>1. Open Inji App
 2. Download an VC and activate it
 3. Goto share and scan QR code of the portal
 4. Verify the privacy disclaimer pop up
 5. Verify the "I Understand CTA and "Don't ask me again" check box
 6. click on "I Understand" CTA</t>
  </si>
  <si>
    <t>1. After step 4 - User should be getting disclaimer pop up with the new header and subtext as below
 Header: QR Code Login
 Sub text:
 ”In order to access the portal, you’ll need to share your Verifiable Credentials and verify your identity securely using face verification. By continuing, you consent to Inji using your camera for this purpose. &lt;new line&gt;
 Your facial data will only be used for verification and will not be shared. After successful verification, you can choose which details to share."
 2. After all the steps user should be able to login into the portal</t>
  </si>
  <si>
    <t>TC_1066</t>
  </si>
  <si>
    <t>Validation of the header and subtext for the QR code login to the portal during face verification when user clicks on device back button.</t>
  </si>
  <si>
    <t>1. Open Inji App
 2. Download an VC and activate it
 3. Goto share and scan QR code of the portal
 4. privacy disclaimer pop up should be displayed
 5. click on device back button</t>
  </si>
  <si>
    <t>After all the steps user should land on the "select an ID" page.</t>
  </si>
  <si>
    <t>TC_1067</t>
  </si>
  <si>
    <t>Validation of the header and subtext for the QR code login to the portal during face verification when user clicks on outside the pop up.</t>
  </si>
  <si>
    <t>1. Open Inji App
 2. Download an VC and activate it
 3. Goto share and scan QR code of the portal
 4. privacy disclaimer pop up should be displayed
 5. click on the screen outside the popup.</t>
  </si>
  <si>
    <t>TC_1068</t>
  </si>
  <si>
    <t>Validation of the header and subtext for the QR code login to the portal during face verification when user selects "Don't ask me again".</t>
  </si>
  <si>
    <t>1. Open Inji App
 2. Download an VC and activate it
 3. Goto share and scan QR code of the portal
 4. privacy disclaimer pop up should be displayed
 5. click on "Don't ask me again" check box
 6. click on "I Understand" CTA
 7. Perform all the above steps again.</t>
  </si>
  <si>
    <t>1. After step 6 - user should be able to login to the portal successfully.
 2. After all the steps - user should not get the popup and should be able to login to the portal successfully.</t>
  </si>
  <si>
    <t>TC_1069</t>
  </si>
  <si>
    <t>Validation of the header and subtext for the QR code login to the portal during face verification when scans same QR code from different device.</t>
  </si>
  <si>
    <t>1. Open Inji App
 2. Download an VC and activate it
 3. Goto share and scan QR code of the portal from device A
 4. Goto share and scan QR code of the portal from device B
 5. User should get the error popup</t>
  </si>
  <si>
    <t>After all the steps user should get the error message saying "QR code is invalid. Please try again!".</t>
  </si>
  <si>
    <t>TC_1070</t>
  </si>
  <si>
    <t>Validation of the header and subtext for the QR code login to the portal during face verification when internet disconnects during share process</t>
  </si>
  <si>
    <t>1. Open Inji App
 2. Download an VC and activate it
 3. Goto share and scan QR code of the portal from device
 4. disconnect the device internet</t>
  </si>
  <si>
    <t>User should get the error message saying "Internet is disconnected. Please enable the internet"</t>
  </si>
  <si>
    <t>TC_1071</t>
  </si>
  <si>
    <t>Validation of the header and subtext for the QR code login to the portal during face verification when VC is not activated.</t>
  </si>
  <si>
    <t>1. Open Inji App
 2. Download an VC
 3. Goto share and scan QR code of the portal from device</t>
  </si>
  <si>
    <t>User should get the message saying "There are no binded card available to verify"</t>
  </si>
  <si>
    <t>TC_1072</t>
  </si>
  <si>
    <t>Validation of the header and subtext for the QR code login to the portal during face verification when scans same QR code from same device twice</t>
  </si>
  <si>
    <t>1. Open Inji App
 2. Download an VC and activate it
 3. Goto share and scan QR code of the portal from device A
 4. Goto share and scan QR code of the portal from device A again
 5. User should get the error popup</t>
  </si>
  <si>
    <t>INJIMOB-785</t>
  </si>
  <si>
    <t>[GenderMag]: P1:D51: Indicate purpose of seeking location access.</t>
  </si>
  <si>
    <t>TC_1073</t>
  </si>
  <si>
    <t>Validation of the popup window for granting location access to the INJI application during share screen.</t>
  </si>
  <si>
    <t>1. Open Inji app (first time)
 2. Goto share
 3. Verify the popup window "Turn on your location"
 4. click "ok"
 5. location should be enabled
 6. perform share flow.</t>
  </si>
  <si>
    <t>1. after step 3 - User should get the popup window "Turn on your location" saying "This app needs your location to search for nearby systems to receive your data." with "ok" and "cancel" button.
 2. After step 6 - user should be able to perform the share flow successfuly.</t>
  </si>
  <si>
    <t>TC_1074</t>
  </si>
  <si>
    <t>Validation of the granting location access to the INJI application during share screen when user click on "ok"</t>
  </si>
  <si>
    <t>1. Open Inji app (first time)
 2. Goto share
 3. Verify the popup window "Turn on your location"
 4. click on "ok"</t>
  </si>
  <si>
    <t>User should be redirected to the OS location access grant page.</t>
  </si>
  <si>
    <t>TC_1075</t>
  </si>
  <si>
    <t>Validation of the granting location access to the INJI application during share screen when user click on "cancel"</t>
  </si>
  <si>
    <t>1. Open Inji app
 2. Goto share
 3. Verify the popup window "Turn on your location"
 4. click on "cancel"</t>
  </si>
  <si>
    <t>User should be redirected to the page where he will get a button saying "Enable location services"</t>
  </si>
  <si>
    <t>TC_1076</t>
  </si>
  <si>
    <t>Validation of the granting location access to the INJI application during share screen when user click on "Enable location services"</t>
  </si>
  <si>
    <t>1. Open Inji app
 2. Goto share
 3. Verify the popup window "Turn on your location"
 4. click on "cancel"
 5. click on "Enable location services"</t>
  </si>
  <si>
    <t>TC_1077</t>
  </si>
  <si>
    <t>Validation of the granting location access to the INJI application during share screen when user click on Deny on OS location grant window.</t>
  </si>
  <si>
    <t>1. Open Inji app
 2. Goto share
 3. Verify the popup window "Turn on your location"
 4. click on "cancel"
 5. click on "Enable location services"
 6. user will land on system location access page
 7. enable system the location access
 8. go back to app
 9. user should get the system location access popup window
 10. click on "Deny"</t>
  </si>
  <si>
    <t>User should get the "Allow access to location"</t>
  </si>
  <si>
    <t>TC_1078</t>
  </si>
  <si>
    <t>Validation of the popup window for granting location access to the INJI application during share screen when internet disconnect</t>
  </si>
  <si>
    <t>1. Open Inji app (first time)
 2. Goto share
 3. Verify the popup window "Turn on your location"
 4. click "ok"
 5. location should be enabled
 6. Disconnect the internet.</t>
  </si>
  <si>
    <t>1. after step 3 - User should get the popup window "Turn on your location" saying "This app needs your location to search for nearby systems to receive your data." with "ok" and "cancel" button.
 2. After step 6 - User should get the error message saying "Internet is disconnected. Please enable the internet"</t>
  </si>
  <si>
    <t>TC_1079</t>
  </si>
  <si>
    <t>Validation of the granting location access to the INJI application during share screen with the other Android devices and IOS devices</t>
  </si>
  <si>
    <t>1. Open Inji app (first time)
 2. click Goto share</t>
  </si>
  <si>
    <t>User should not get any location access popup window for other Android OS and in IOS devices.</t>
  </si>
  <si>
    <t>INJIMOB-780</t>
  </si>
  <si>
    <t>[GenderMag]: P2: D12: Enhancement on Pop-up design and message for download failure scenario</t>
  </si>
  <si>
    <t>TC_1080</t>
  </si>
  <si>
    <t>Validation of the error message when VC download fails.</t>
  </si>
  <si>
    <t>1. Open Inji App
 2. click on + icon
 3. Perform download VC using e-signet
 4. Make VC download failed by disconnecting internet</t>
  </si>
  <si>
    <t>User should get the error message as "Sorry! Due to technical error we are unable to download your card now. Please try again later."</t>
  </si>
  <si>
    <t>TC_1081</t>
  </si>
  <si>
    <t>Validation of the close icon of the error message when VC download fails.</t>
  </si>
  <si>
    <t>1. Open Inji App
 2. click on + icon
 3. Perform download VC using e-signet
 4. Make VC download failed by disconnecting internet.
 5. click on the close button of the error message</t>
  </si>
  <si>
    <t>User should be able to close the toaster error message.</t>
  </si>
  <si>
    <t>TC_1082</t>
  </si>
  <si>
    <t>Validation of the download success toaster message</t>
  </si>
  <si>
    <t>1. Open Inji App
 2. click on + icon
 3. Perform download VC using e-signet
 4. verify the success toaster message.</t>
  </si>
  <si>
    <t>User should get success toaster message.</t>
  </si>
  <si>
    <t>TC_1083</t>
  </si>
  <si>
    <t>Validation of the toaster message expiry.</t>
  </si>
  <si>
    <t>1. Open Inji App
 2. click on + icon
 3. Perform download VC using e-signet
 4. Make VC download failed by disconnecting internet
 5. Validate the toaster message expiry</t>
  </si>
  <si>
    <t>Toaster error message should be closed only by the user and should be displayed across the page till user closes.</t>
  </si>
  <si>
    <t>TC_1084</t>
  </si>
  <si>
    <t>Validation of the error message when multiple VC download fails</t>
  </si>
  <si>
    <t>1. Open Inji App
 2. click on + icon
 3. Perform download VC using e-signet
 4. Make VC download failed by disconnecting internet
 5. download another VC and make it failed at download</t>
  </si>
  <si>
    <t>User should get the latest error message. Old Error toaster message should be replaced by new toaster message.</t>
  </si>
  <si>
    <t>TC_1085</t>
  </si>
  <si>
    <t>Validation of the otp page with valid otp.</t>
  </si>
  <si>
    <t>1. Open Inji App
 2. click on + icon
 3. Perform download VC using e-signet
 4. verify the otp page</t>
  </si>
  <si>
    <t>User should be able to download VC with valid otp</t>
  </si>
  <si>
    <t>TC_1086</t>
  </si>
  <si>
    <t>Validation of the otp page with invalid otp.</t>
  </si>
  <si>
    <t>1. Open Inji App
 2. click on + icon
 3. Perform download VC using e-signet
 4. verify the otp page with invalid otp</t>
  </si>
  <si>
    <t>User should get the message as "OTP is invalid"</t>
  </si>
  <si>
    <t>TC_1087</t>
  </si>
  <si>
    <t>Validation of the error message when VC download fails due internet disconnect.</t>
  </si>
  <si>
    <t>1. Open Inji App
 2. click on + icon
 3. Perform download VC using e-signet
 4. Make VC download failed by disconnecting the internet
 5. download another VC and make it failed at download</t>
  </si>
  <si>
    <t>User should get the error message as "Network request failed"</t>
  </si>
  <si>
    <t>INJIMOB-695</t>
  </si>
  <si>
    <t>[Error handling]: VC Pending validation from Digital Bazaar &amp; Missing proof in VC</t>
  </si>
  <si>
    <t>TC_1088</t>
  </si>
  <si>
    <t>Validation of the successful VC download.</t>
  </si>
  <si>
    <t>1. Open Inji App
 2. Download an VC
 3. Verify the status of the VC</t>
  </si>
  <si>
    <t>what ever the status of the verification, the user should able to download the VC</t>
  </si>
  <si>
    <t>TC_1089</t>
  </si>
  <si>
    <t>Validation of the VC status when VC is not verified due to network issue.</t>
  </si>
  <si>
    <t>1. Open Inji App
 2. Download an VC
 3. Make verification failed due to network issue
 4. Verify the status of the VC</t>
  </si>
  <si>
    <t>User should get the VC status as "Pending". With information icon on ID details page with pending status message.</t>
  </si>
  <si>
    <t>TC_1090</t>
  </si>
  <si>
    <t>User should get the VC status as "Pending"</t>
  </si>
  <si>
    <t>TC_1091</t>
  </si>
  <si>
    <t>Validation of the VC verification when it is in pending state.</t>
  </si>
  <si>
    <t>1. Open Inji App
 2. Download an VC
 3. Make verification failed due to network issue
 4. open the VC in ID detail page.</t>
  </si>
  <si>
    <t>VC verification should be re-triggered with the toaster message "We are validating your card, this may take sometime. Once verified, you’ll be able to activate your card."
 NOTE: Toaster message should be visible only in detail page.</t>
  </si>
  <si>
    <t>TC_1092</t>
  </si>
  <si>
    <t>Validation of the status for the successful VC verification when pending VC is re-triggered for the verification.</t>
  </si>
  <si>
    <t>1. Open Inji App
 2. Download an VC
 3. Make verification failed due to network issue
 4. open the VC in ID detail page.
 5. VC verification should be re-triggered
 6. VC verification should be successful</t>
  </si>
  <si>
    <t>User should be able to see the status of the VC should be “Valid” with the green tick mark in mini view as well as detailed view.</t>
  </si>
  <si>
    <t>TC_1093</t>
  </si>
  <si>
    <t>Validation of the success toaster message for the successful VC verification when pending VC is re-triggered for the verification.</t>
  </si>
  <si>
    <t>success toaster should be shown with a message
 ex: National ID card 123456 is verified successfully and now available for activation.
 3. toaster should be sticky and visible in any screen where the user navigates to.</t>
  </si>
  <si>
    <t>TC_1094</t>
  </si>
  <si>
    <t>Validation of the status for the unsuccessful VC verification when pending VC is re-triggered for the verification.</t>
  </si>
  <si>
    <t>1. Open Inji App
 2. Download an VC
 3. Make verification failed due to network issue
 4. open the VC in ID detail page.
 5. VC verification should be re-triggered
 6. VC verification should be unsuccessful</t>
  </si>
  <si>
    <t>User should be able to see the Status of the VC should be “Pending”</t>
  </si>
  <si>
    <t>TC_1095</t>
  </si>
  <si>
    <t>Validation of the toaster message for the unsuccessful VC verification when pending VC is re-triggered for the verification.</t>
  </si>
  <si>
    <t>User should see the error toaster as
 ex: Unable to verify the National ID card 123456 right now. Please try again later. Until then, you won't be able to activate or share your card.</t>
  </si>
  <si>
    <t>TC_1096</t>
  </si>
  <si>
    <t>Validation of the share and share with selfie options for the pending VC .</t>
  </si>
  <si>
    <t>1. Open Inji App
 2. Download an VC
 3. Make verification failed due to network issue
 4. open the kebab menu and check the options</t>
  </si>
  <si>
    <t>User should not get the Share and Share with Selfie options.</t>
  </si>
  <si>
    <t>TC_1097</t>
  </si>
  <si>
    <t>Validation of the QR code login options for the pending VC .</t>
  </si>
  <si>
    <t>User should not get QR code login option.</t>
  </si>
  <si>
    <t>TC_1098</t>
  </si>
  <si>
    <t>Validation of the VC downloading when proof is missing.</t>
  </si>
  <si>
    <t>TC_1099</t>
  </si>
  <si>
    <t>1. Open Inji App
 2. Download an VC which has proof missing
 3. Verify the message</t>
  </si>
  <si>
    <t>User should get the message as "Due to Technical Error, we are unable to download National ID card 123456 . Please try again later”.</t>
  </si>
  <si>
    <t>TC_1100</t>
  </si>
  <si>
    <t>Validation when user re-open the VC same VC for which verification is already triggered</t>
  </si>
  <si>
    <t>1. Open Inji App
 2. Download an VC
 3. Make verification failed due to network issue
 4. open the VC in ID detail page.
 5. VC verification should be re-triggered
 6. Go to home page
 7. Re-open the VC in detail page</t>
  </si>
  <si>
    <t>1. VC verification should not be re-triggered.
 2. Toaster message should be displayed as "We are validating your card, this may take sometime. Once verified, you’ll be able to activate your card."
 NOTE: Toaster message should be visible only in detail page.</t>
  </si>
  <si>
    <t>TC_1101</t>
  </si>
  <si>
    <t>Validation when user re-open the VC same VC for which verification is already triggered and failed.</t>
  </si>
  <si>
    <t>1. Open Inji App
 2. Download an VC
 3. Make verification failed due to network issue
 4. open the VC in ID detail page.
 5. VC verification should be re-triggered and make it failed
 6. Go to home page
 7. Re-open the VC in detail page
 8. VC verification should be re-triggered</t>
  </si>
  <si>
    <t>1. VC verification should be re-triggered.
 2. Toaster message should be displayed as "We are validating your card, this may take sometime. Once verified, you’ll be able to activate your card."
 NOTE: Toaster message should be visible only in detail page.</t>
  </si>
  <si>
    <t>TC_1102</t>
  </si>
  <si>
    <t>Validation when user re-open the VC same VC for which verification is already triggered and verification is successful.</t>
  </si>
  <si>
    <t>1. Open Inji App
 2. Download an VC
 3. Make verification failed due to network issue
 4. open the VC in ID detail page.
 5. VC verification should be re-triggered and should be successful
 6. Go to home page
 7. Re-open the VC in detail page</t>
  </si>
  <si>
    <t>1. User should not get any new toasters
 2. Status of the VC should be “Valid” with the green tick mark in mini view as well as detailed view.</t>
  </si>
  <si>
    <t>INJIMOB-1240</t>
  </si>
  <si>
    <t>Share with selfie flow from card mini view in home page is not showing the Share with Selfie pop-up before face verification.</t>
  </si>
  <si>
    <t>TC_1103</t>
  </si>
  <si>
    <t>Validation of the Share with Selfie pop-up when share with selfie triggered from kebab menu.</t>
  </si>
  <si>
    <t>1. Open Inji App
 2. Download an VC and activate it
 3. goto kebab menu and select share with selfie
 4. Verify the pop-up</t>
  </si>
  <si>
    <t>User should get the Share with Selfie pop-up should be shown before Face Verification.</t>
  </si>
  <si>
    <t>INJIMOB-1281</t>
  </si>
  <si>
    <t>Support locale while doing authorisation with esignet</t>
  </si>
  <si>
    <t>TC_1104</t>
  </si>
  <si>
    <t>Validation of the default language for the e-signet page</t>
  </si>
  <si>
    <t>1. Open Inji App
 2. Go to settings
 3. Tap on the language and select english
 4. Go to home page
 5. Click on + icon
 6. select MOSIP credential
 7. Verify the language in e-signet page</t>
  </si>
  <si>
    <t>User should see the e-signet page in english language.</t>
  </si>
  <si>
    <t>TC_1105</t>
  </si>
  <si>
    <t>Validation of the e-signet page when language is selected other than english</t>
  </si>
  <si>
    <t>1. Open Inji App
 2. Go to settings
 3. Tap on the language and select Kannada
 4. Go to home page
 5. Click on + icon
 6. select MOSIP credential
 7. Verify the language in e-signet page</t>
  </si>
  <si>
    <t>User should see the e-signet page in kannada language.</t>
  </si>
  <si>
    <t>TC_1106</t>
  </si>
  <si>
    <t>Validation of the e-signet page when the Filipino language is selected.
 NOTE: Filipino language is not supported by E-Signet. Hence it should fall back to previous language selected.</t>
  </si>
  <si>
    <t>1. Open Inji App
 2. Go to settings
 3. Tap on the language and select Kannada
 4. Go to home page
 5. Click on + icon
 6. select MOSIP credential
 7. Verify the language in e-signet page
 8. Go to settings
 9. Tap on the language and select Filipino
 10. Go to home page
 11. Click on + icon
 12. select MOSIP credential
 13. Verify the language in e-signet page</t>
  </si>
  <si>
    <t>User should beable to see the E-Signet page in kannada language.</t>
  </si>
  <si>
    <t>TC_1107</t>
  </si>
  <si>
    <t>Validation of the e-signet page language when app is restarted.</t>
  </si>
  <si>
    <t>1. Open Inji App
 2. Go to settings
 3. Tap on the language and select Kannada
 4. Restart the Inji application
 5. Go to home page
 6. Click on + icon
 7. select MOSIP credential
 8. Verify the language in e-signet page</t>
  </si>
  <si>
    <t>TC_1108</t>
  </si>
  <si>
    <t>Validation of the e-signet page language when device is restarted.</t>
  </si>
  <si>
    <t>1. Open Inji App
 2. Go to settings
 3. Tap on the language and select Kannada
 4. Restart the device
 5. Open Inji app
 6. Go to home page
 7. Click on + icon
 8. select MOSIP credential
 9. Verify the language in e-signet page</t>
  </si>
  <si>
    <t>TC_1109</t>
  </si>
  <si>
    <t>Validation of the e-signet page language when application is reset.</t>
  </si>
  <si>
    <t>1. Open Inji App
 2. Go to settings
 3. Tap on the language and select Kannada
 4. Reset the Inji application
 5. Open Inji app
 6. Go to home page
 7. Click on + icon
 8. select MOSIP credential
 9. Verify the language in e-signet page</t>
  </si>
  <si>
    <t>User should see the e-signet page in english (default) language.</t>
  </si>
  <si>
    <t>INJIMOB-1204</t>
  </si>
  <si>
    <t>Share QR code to other applications</t>
  </si>
  <si>
    <t>TC_1110</t>
  </si>
  <si>
    <t>Validation of the VC QR code sharing over email</t>
  </si>
  <si>
    <t>1. Open Inji App
 2. Download a VC
 3. Open the VC in detailed page
 4. Tap on the QR code
 5. Click on the "Share QR Code"
 6. user should get any other share application options
 7. select share application email
 8. send the QR code to other email and verify</t>
  </si>
  <si>
    <t>User should be able to share QR code successfully.</t>
  </si>
  <si>
    <t>TC_1111</t>
  </si>
  <si>
    <t>Validation of the VC QR code sharing any other application that available in device.
 NOTE: Test with all the available sharing applications relevant to the device.
 Ex: whatsApp, Viber etc.</t>
  </si>
  <si>
    <t>1. Open Inji App
 2. Download a VC
 3. Open the VC in detailed page
 4. Tap on the QR code
 5. Click on the "Share QR Code"
 6. user should get any other share application options
 7. select share application xxx
 8. send the QR code to other xxx and verify</t>
  </si>
  <si>
    <t>TC_1112</t>
  </si>
  <si>
    <t>Validation of the QR code sharing application options.</t>
  </si>
  <si>
    <t>1. Open Inji App
 2. Download a VC
 3. Open the VC in detailed page
 4. Tap on the QR code
 5. Click on the "Share QR Code"
 6. Verify the any other share application options</t>
  </si>
  <si>
    <t>User should get all the share applications options available at the device.
 Ex: WhatsApp, Gmail etc.</t>
  </si>
  <si>
    <t>TC_1113</t>
  </si>
  <si>
    <t>Validation of the QR code image sharing format</t>
  </si>
  <si>
    <t>1. Open Inji App
 2. Download a VC
 3. Open the VC in detailed page
 4. Tap on the QR code
 5. Click on the "Share QR Code"
 6. user should get any other share application options
 7. select share application email
 8. Verify the format of QR code image.</t>
  </si>
  <si>
    <t>User should see the QR code image in PNG options</t>
  </si>
  <si>
    <t>TC_1114</t>
  </si>
  <si>
    <t>Validation of the redirection to the application after sharing the VC QR Code.</t>
  </si>
  <si>
    <t>1. Open Inji App
 2. Download a VC
 3. Open the VC in detailed page
 4. Tap on the QR code
 5. Click on the "Share QR Code"
 6. user should get any other share application options
 7. select share application email and send
 8. verify user should be able to redirect to INJI app</t>
  </si>
  <si>
    <t>User should be able to redirect to the INJI application successfully.</t>
  </si>
  <si>
    <t>TC_1115</t>
  </si>
  <si>
    <t>Validation of the VC QR code size shared across different application.</t>
  </si>
  <si>
    <t>1. Open Inji App
 2. Download a VC
 3. Open the VC in detailed page
 4. Tap on the QR code
 5. Click on the "Share QR Code"
 6. user should get any other share application options
 7. select share application email
 8. send the QR code to other email and verify
 9. share QR with other application ex. whatsApp
 10. download both the QR code and compare the size</t>
  </si>
  <si>
    <t>QR code size should be exactly same.</t>
  </si>
  <si>
    <t>INJIMOB-1081</t>
  </si>
  <si>
    <t>Update Inji Mobile Logo across the app</t>
  </si>
  <si>
    <t>TC_1116</t>
  </si>
  <si>
    <t>Validate the presence and correct display of the new INJI logo on the home page of the application.</t>
  </si>
  <si>
    <t>1. Login into INJI application
 2. From home page verify the new logo.</t>
  </si>
  <si>
    <t>User should be able to see the latest logo on the application home screen.</t>
  </si>
  <si>
    <t>TC_1117</t>
  </si>
  <si>
    <t>Validate the presence and correct display of the new INJI logo on the INJI Tour guide home page screenshot of the application.</t>
  </si>
  <si>
    <t>TC_1118</t>
  </si>
  <si>
    <t>Validate the presence of the new INJI logo on the application unlock page.</t>
  </si>
  <si>
    <t>1. Verify the "Unlock Application" page logo</t>
  </si>
  <si>
    <t>User should be able to see the latest logo on the Unlock Application page.</t>
  </si>
  <si>
    <t>INJIMOB-781</t>
  </si>
  <si>
    <t>[GenderMag]: P1: D15: Indicate mini view of the card is clickable</t>
  </si>
  <si>
    <t>TC_1119</t>
  </si>
  <si>
    <t>Validation of the INJI tour guide for help icon</t>
  </si>
  <si>
    <t>1.Install INJI app on mobile
 2. Goto Home Page
 3. Verify the tour guide for help? Icon</t>
  </si>
  <si>
    <t>1. User should be getting tour guide for help icon with details as
 "Header: Help / FAQs
 Content: “Find answers to common questions and access helpful resources in our FAQ section, ensuring you have the support whenever you need it.“
 and "Next" button.
 2. count of tootips should be "1 of 5"</t>
  </si>
  <si>
    <t>TC_1120</t>
  </si>
  <si>
    <t>Validation of the INJI tour guide for Download card ("+")</t>
  </si>
  <si>
    <t>1.Install INJI app on mobile
 2. Goto Home Page
 3. Click on the Next button in the tour guide on the Help icon.
 4. Verify the tour guide</t>
  </si>
  <si>
    <t>1. User should be getting tour guide for Download card with details as
 "Header: Download Card
 Content: “Easily download and securely store your card in the app for convenient access whenever you need them.”“
 and user should get "Previous" and "Next" button
 2. count of tootips should be "2 of 5"</t>
  </si>
  <si>
    <t>TC_1121</t>
  </si>
  <si>
    <t>Validation of the INJI tour guide for Share card</t>
  </si>
  <si>
    <t>1.Install INJI app on mobile
 2. Goto Home Page
 3. Click on the Next button in the tour guide on the Help icon.
 4. Click on the Next button in the tour guide on the Download Card.
 5. Verify the tour guide</t>
  </si>
  <si>
    <t>1. User should be getting tour guide for Share card with details as
 "Header: Share Card
 Content: “Share your card with ease in offline mode using bluetooth, empowering you to provide verified information whenever required.“
 and user should get "Previous" and "Next" button
 2. count of tootips should be "3 of 5"</t>
  </si>
  <si>
    <t>TC_1122</t>
  </si>
  <si>
    <t>Validation of the INJI tour guide for Access to history</t>
  </si>
  <si>
    <t>1.Install INJI app on mobile
 2. Goto Home Page
 3. Click on the Next button in the tour guide on the Help icon.
 4. Click on the Next button in the tour guide on the Download Card.
 5. Click on the Next button in the tour guide on the Share Card.
 6. Verify the tour guide</t>
  </si>
  <si>
    <t>1. User should be getting tour guide for Access to history with details as
 "Header: Access to History
 Content: “View your activity history to track your interactions and stay informed about your past actions within the app.““
 and user should get "Previous" and "Next" button
 2. count of tootips should be "4 of 5"</t>
  </si>
  <si>
    <t>TC_1123</t>
  </si>
  <si>
    <t>Validation of the INJI tour guide for App settings</t>
  </si>
  <si>
    <t>1.Install INJI app on mobile
 2. Goto Home Page
 3. Click on the Next button in the tour guide on the Help icon.
 4. Click on the Next button in the tour guide on the Download Card.
 5. Click on the Next button in the tour guide on the Share Card.
 6. Click on the Next button in the tour guide on the Access to history.
 7. Verify the tour guide</t>
  </si>
  <si>
    <t>1. User should be getting tour guide for Access to history with details as
 "Header: App Settings
 Content: “Customize your app experience with personalized settings as per your preferences.”“
 and user should get "Previous" and "Done" button
 2. count of tootips should be "5 of 5"</t>
  </si>
  <si>
    <t>TC_1124</t>
  </si>
  <si>
    <t>Validate the functionality of the 'Previous' button on the INJI Tour guide for accessing the Help icon.</t>
  </si>
  <si>
    <t>User should not get he "Previous" button for the Help? Icon tooltip.</t>
  </si>
  <si>
    <t>TC_1125</t>
  </si>
  <si>
    <t>Validate the functionality of the 'Previous' button in the INJI tour guide for tooltip pages.
 NOTE: Verify for all the pages</t>
  </si>
  <si>
    <t>1.Install INJI app on mobile
 2. Goto Home Page
 3.Click on the Next button in the tour guide on the Help icon.
 4. Click on the Previous button</t>
  </si>
  <si>
    <t>User should be redirected to the previous tour guide page that is Help? Icon tour guide tooltip.</t>
  </si>
  <si>
    <t>TC_1126</t>
  </si>
  <si>
    <t>Validate the functionality of the 'Done' button in the INJI tour guide for the last tooltip page.</t>
  </si>
  <si>
    <t>1.Install INJI app on mobile
 2. Goto Home Page
 3. Click on the Next button in the tour guide on the Help icon.
 4. Click on the Next button in the tour guide on the Download Card.
 5. Click on the Next button in the tour guide on the Share Card.
 6. Click on the Next button in the tour guide on the Access to history.
 7. Click on the "Done" button from App setting tooltip page</t>
  </si>
  <si>
    <t>The tour guide should be closed and user should land on home page.</t>
  </si>
  <si>
    <t>TC_1127</t>
  </si>
  <si>
    <t>Validate the functionality device back button during tour guide.</t>
  </si>
  <si>
    <t>1.Install INJI app on mobile
 2. Goto Home Page
 3. Click on the Next button in the tour guide on the Help icon.
 4. Click on the Next button in the tour guide on the Download Card.
 5. click on the device back button</t>
  </si>
  <si>
    <t>The tour guide should be closed and user should land on home page.
 NOTE: Irrespective of the tooltip page the user is on, if they click the device back button, the tour guide should be closed.</t>
  </si>
  <si>
    <t>TC_1128</t>
  </si>
  <si>
    <t>Validate the functionality click on outside of tooltip during tour guide.</t>
  </si>
  <si>
    <t>1.Install INJI app on mobile
 2. Goto Home Page
 3. Click on the Next button in the tour guide on the Help icon.
 4. Click on the Next button in the tour guide on the Download Card.
 5. click on the outside of tooltip</t>
  </si>
  <si>
    <t>The tour guide should be closed and user should land on home page.
 NOTE: Irrespective of the tooltip page the user is on, if they click the outside the tooltip, the tour guide should be closed.</t>
  </si>
  <si>
    <t>TC_1129</t>
  </si>
  <si>
    <t>Validation of the new INJI tour guide from settings.</t>
  </si>
  <si>
    <t>1.Install INJI app on mobile
 2. Goto settings
 3. Click on the Inji Tour guide</t>
  </si>
  <si>
    <t>User should get the new inji tour guid tooltips and should work as expected.</t>
  </si>
  <si>
    <t>TC_1130</t>
  </si>
  <si>
    <t>Validation of the INJI tour guide for the Card when user download the card first time.</t>
  </si>
  <si>
    <t>1.Install INJI app on mobile
 2. click on + icon and download new VC
 3. Verify the tooltip for the "Card"</t>
  </si>
  <si>
    <t>1. User should be getting tour guide for card with details as
 "Header: Card
 Content: “Your card displays your verified identity information. Tap for a detailed view or click on … for additional options.”“
 and "Done" button
 2. count of tootips should be "1 of 1"</t>
  </si>
  <si>
    <t>TC_1131</t>
  </si>
  <si>
    <t>Validation of the INJI tour guide after user download card first time.</t>
  </si>
  <si>
    <t>1.Install INJI app on mobile
 2. Goto settings
 3. Click on the Inji Tour guide
 4. Verify the tooltip for help? Icon</t>
  </si>
  <si>
    <t>1. User should be getting tour guide for help icon with details as
 "Header: Help / FAQs
 Content: “Find answers to common questions and access helpful resources in our FAQ section, ensuring you have the support whenever you need it.“
 and "Next" button.
 2. count of tootips should be "1 of 6"</t>
  </si>
  <si>
    <t>TC_1132</t>
  </si>
  <si>
    <t>Validation of the tour guide tooltips pages when no cards downloaded.</t>
  </si>
  <si>
    <t>User should get only the following tooltip pages.
 1. Help / FAQs
 2. Download Card
 3. Share Card
 4. Access to History
 5. App Settings</t>
  </si>
  <si>
    <t>TC_1133</t>
  </si>
  <si>
    <t>Validation of the tour guide tooltips pages when user download the first card.</t>
  </si>
  <si>
    <t>User should get only the following tooltip pages.
 1. Help / FAQs
 2. Download Card
 3. Share Card
 4. Access to History
 5. App Settings
 6. Card (on the first card alone)</t>
  </si>
  <si>
    <t>TC_1134</t>
  </si>
  <si>
    <t>Validation of the tour guide tooltips pages when user delete all the cards available in INJI app.</t>
  </si>
  <si>
    <t>INJIMOB-1387</t>
  </si>
  <si>
    <t>Secure keystore: Signing key from RSA-4096 to 2048</t>
  </si>
  <si>
    <t>TC_1135</t>
  </si>
  <si>
    <t>Validation of the size of the QR code
 NOTE: Wallet signature is downgraded from RSA 4096 to RSA-2048</t>
  </si>
  <si>
    <t>1. Open inji app
 2. Download an VC</t>
  </si>
  <si>
    <t>Size of the VC should be reduced.</t>
  </si>
  <si>
    <t>INJIMOB-1356</t>
  </si>
  <si>
    <t>Support onboarding new issuers with configuration change only</t>
  </si>
  <si>
    <t>TC_1136</t>
  </si>
  <si>
    <t>Download the same sunbird VC with previous and current version on apk and check the size difference</t>
  </si>
  <si>
    <t>1. Download and install Inji application from sprint 28 build.
 2. open application and download sunbird VC
 3. Take screenshot of the subird VC QR code
 4. Uninstall application
 5. Download and install from sprint 29 build.
 6. open application and download sunbird VC
 7. Take screenshot of the subird VC QR code
 8. Verify the QR codes from both the sprint build.</t>
  </si>
  <si>
    <t>Users should be able to see the visible change in the QR code. The thickness of the QR code should be reduced.</t>
  </si>
  <si>
    <t>TC_1137</t>
  </si>
  <si>
    <t>verify the issuer config</t>
  </si>
  <si>
    <t>1. open the github
 2. head to https://github.com/mosip/mosip-config/blob/qa-inji/esignet-default.properties#L488</t>
  </si>
  <si>
    <t>verfiy if the issuer config is visible</t>
  </si>
  <si>
    <t>TC_1138</t>
  </si>
  <si>
    <t>adding a new issuer</t>
  </si>
  <si>
    <t>1. open the github
 2. head to https://github.com/mosip/mosip-config/blob/qa-inji/esignet-default.properties#L488
 3. add a new issuer github
 4. restart the mimoto and esignet issuer</t>
  </si>
  <si>
    <t>The newly added issuer should be appeared in the issuer page</t>
  </si>
  <si>
    <t>TC_1139</t>
  </si>
  <si>
    <t>customizing the name of the issuer</t>
  </si>
  <si>
    <t>1. open the github
 2. head to https://github.com/mosip/mosip-config/blob/qa-inji/esignet-default.properties#L488
 3. add a new issuer github
 4. add the name as you required
 5. restart the mimoto and esignet issuer</t>
  </si>
  <si>
    <t>the issue should have the exact name have been mentioned in the config</t>
  </si>
  <si>
    <t>TC_1140</t>
  </si>
  <si>
    <t>customizing the logo of the issuer</t>
  </si>
  <si>
    <t>1. open the github
 2. head to https://github.com/mosip/mosip-config/blob/qa-inji/esignet-default.properties#L488
 3. add a new issuer github
 4. add the logo link as you required
 5. restart the mimoto and esignet issuer</t>
  </si>
  <si>
    <t>the logo which is mentioned in the config supposed to be projected in the issuer page</t>
  </si>
  <si>
    <t>TC_1141</t>
  </si>
  <si>
    <t>customizing the text colour and background colour of the issuer</t>
  </si>
  <si>
    <t>1. open the github
 2. head to https://github.com/mosip/mosip-config/blob/qa-inji/esignet-default.properties#L488
 3. add a new issuer github
 4. add the text and background colour as you required
 5. restart the mimoto and esignet issuer</t>
  </si>
  <si>
    <t>the text and background colour as you required which is mentioned in the config supposed to be projected in the issuer page</t>
  </si>
  <si>
    <t>TC_1142</t>
  </si>
  <si>
    <t>Veriy downloading new VC from new issuer</t>
  </si>
  <si>
    <t>1. open the github
 2. head to https://github.com/mosip/mosip-config/blob/qa-inji/esignet-default.properties#L488
 3. add a new issuer github
 4. restart the mimoto and esignet issuer
 5. download a VC from new issuer</t>
  </si>
  <si>
    <t>the new issuers VC should be downloadable</t>
  </si>
  <si>
    <t>TC_1143</t>
  </si>
  <si>
    <t>Verifing the VCs Funtion of the VC</t>
  </si>
  <si>
    <t>the new issuers VC funtion supposed to be same as the issuer</t>
  </si>
  <si>
    <t>INJIMOB-1433</t>
  </si>
  <si>
    <t>Face Liveness Detection: Capture Blinking as an additional factor to increase confidence score</t>
  </si>
  <si>
    <t>TC_1144</t>
  </si>
  <si>
    <t>head to share with selfie</t>
  </si>
  <si>
    <t>1. download a VC in the wallet
 2. connec the vallet with a verifier
 3. selec t the downloaded VC and click on share with selfie</t>
  </si>
  <si>
    <t>the face livness page will be opened, with the front camera will be open.</t>
  </si>
  <si>
    <t>TC_1145</t>
  </si>
  <si>
    <t>keeping face out of the oval</t>
  </si>
  <si>
    <t>1. download a VC in the wallet
 2. connec the vallet with a verifier
 3. selec t the downloaded VC and click on share with selfie
 4. keep the resident face inside the oval</t>
  </si>
  <si>
    <t>once the face is kept inside the oval the capture will start</t>
  </si>
  <si>
    <t>TC_1146</t>
  </si>
  <si>
    <t>full capturing process</t>
  </si>
  <si>
    <t>once the face is kept inside the oval, the camera will capture 15 different captures , and each times the colour of the page will change into rgb colours randomly</t>
  </si>
  <si>
    <t>TC_1147</t>
  </si>
  <si>
    <t>no option to turn the camera</t>
  </si>
  <si>
    <t>the face livness page shouldn’t have a option to change to back camera</t>
  </si>
  <si>
    <t>TC_1148</t>
  </si>
  <si>
    <t>tring capture from far</t>
  </si>
  <si>
    <t>1. download a VC in the wallet
 2. connec the vallet with a verifier
 3. selec t the downloaded VC and click on share with selfie
 4. try to capture from far</t>
  </si>
  <si>
    <t>the face auth supposed to fail</t>
  </si>
  <si>
    <t>TC_1149</t>
  </si>
  <si>
    <t>tring capture from very near</t>
  </si>
  <si>
    <t>1. download a VC in the wallet
 2. connec the vallet with a verifier
 3. selec t the downloaded VC and click on share with selfie
 4. try to capture by keeping the face near to the screen</t>
  </si>
  <si>
    <t>TC_1150</t>
  </si>
  <si>
    <t>tring to capture with out face</t>
  </si>
  <si>
    <t>1. download a VC in the wallet
 2. connec the vallet with a verifier
 3. selec t the downloaded VC and click on share with selfie
 4. try to capture without any face inside the oval</t>
  </si>
  <si>
    <t>the camer should not able to capture</t>
  </si>
  <si>
    <t>TC_1151</t>
  </si>
  <si>
    <t>brightnes with high</t>
  </si>
  <si>
    <t>1. download a VC in the wallet
 2. connec the vallet with a verifier
 3. selec t the downloaded VC and click on share with selfie
 4. keep the device brightness high keep the resident face inside the oval</t>
  </si>
  <si>
    <t>the face auth should able to capture the face</t>
  </si>
  <si>
    <t>TC_1152</t>
  </si>
  <si>
    <t>brightnes with low</t>
  </si>
  <si>
    <t>1. download a VC in the wallet
 2. connec the vallet with a verifier
 3. selec t the downloaded VC and click on share with selfie
 4. keep the device brightness low keep the resident face inside the oval</t>
  </si>
  <si>
    <t>the face auth should not able to capture the face, and should promt the user to increase the screen brightness</t>
  </si>
  <si>
    <t>https://mosip.atlassian.net/browse/INJIMOB-1488</t>
  </si>
  <si>
    <t>TC_1153</t>
  </si>
  <si>
    <t>keeping double face in the oval</t>
  </si>
  <si>
    <t>1. download a VC in the wallet
 2. connec the vallet with a verifier
 3. selec t the downloaded VC and click on share with selfie
 4. try to capture with two different face inside the oval</t>
  </si>
  <si>
    <t>TC_1154</t>
  </si>
  <si>
    <t>trying to capture with out blinking</t>
  </si>
  <si>
    <t>1. download a VC in the wallet
 2. connec the vallet with a verifier
 3. selec t the downloaded VC and click on share with selfie
 4. try to capture without blinking the eye and staying still</t>
  </si>
  <si>
    <t>the face auth should still pass and VC should be shared</t>
  </si>
  <si>
    <t>TC_1155</t>
  </si>
  <si>
    <t>trying to capture with resident 2d picture</t>
  </si>
  <si>
    <t>1. download a VC in the wallet
 2. connec the vallet with a verifier
 3. selec t the downloaded VC and click on share with selfie
 4. try to capture the 2D picture of the resident</t>
  </si>
  <si>
    <t>TC_1156</t>
  </si>
  <si>
    <t>trying to capture with resident gif picture</t>
  </si>
  <si>
    <t>1. download a VC in the wallet
 2. connec the vallet with a verifier
 3. selec t the downloaded VC and click on share with selfie
 4. try to capture the gif picture of the resident</t>
  </si>
  <si>
    <t>TC_1157</t>
  </si>
  <si>
    <t>trying to capture with resident video picture</t>
  </si>
  <si>
    <t>1. download a VC in the wallet
 2. connec the vallet with a verifier
 3. selec t the downloaded VC and click on share with selfie
 4. try to capture the video picture of the resident</t>
  </si>
  <si>
    <t>TC_1158</t>
  </si>
  <si>
    <t>trying to capture few resident pictures and someone else pictures</t>
  </si>
  <si>
    <t>1. download a VC in the wallet
 2. connec the vallet with a verifier
 3. selec t the downloaded VC and click on share with selfie
 4. out of 15 capturs, capture 10 pictures of resident and remaining someone else face</t>
  </si>
  <si>
    <t>https://mosip.atlassian.net/browse/INJIMOB-1485</t>
  </si>
  <si>
    <t>INJIMOB-1458</t>
  </si>
  <si>
    <t>Issuers config in mimoto as fallback if issuer's well-known is not present</t>
  </si>
  <si>
    <t>TC_1159</t>
  </si>
  <si>
    <t>verifing the layout of the VC, without wellknown</t>
  </si>
  <si>
    <t>1. create a issuer without wellknown
 2. download a vc from that issuer</t>
  </si>
  <si>
    <t>the VC should be downloaded with out any errors</t>
  </si>
  <si>
    <t>TC_1160</t>
  </si>
  <si>
    <t>downloading sunbird with out wellknown</t>
  </si>
  <si>
    <t>1. create a sunbird issuer without wellknown
 2. download a vc from that issuer
 3. open the VC in detailed view</t>
  </si>
  <si>
    <t>the VC should have all its data campatable with mosip wellknown should be listed, along with the QR code</t>
  </si>
  <si>
    <t>TC_1161</t>
  </si>
  <si>
    <t>downloading mosip VC with out wellknown</t>
  </si>
  <si>
    <t>1. create a mosip issuer without wellknown
 2. download a vc from that issuer
 3. open the VC in detailed view</t>
  </si>
  <si>
    <t>the VC should have all its data campatable with mosip wellknown should be listed, along with the residents picture</t>
  </si>
  <si>
    <t>TC_1162</t>
  </si>
  <si>
    <t>sharing this VC</t>
  </si>
  <si>
    <t>1. create a issuer without wellknown
 2. download a vc from that issuer
 3. share the VC</t>
  </si>
  <si>
    <t>what ever data present in the resident phone only supposed to be shared to the reciver, no additional information shouldn’t be shared</t>
  </si>
  <si>
    <t>TC_1163</t>
  </si>
  <si>
    <t>activation</t>
  </si>
  <si>
    <t>1. create a mosip issuer without wellknown
 2. download a vc from that issuer
 3. activate the VC</t>
  </si>
  <si>
    <t>the VC should be able to be activated with out any errors</t>
  </si>
  <si>
    <t>TC_1164</t>
  </si>
  <si>
    <t>qr code login</t>
  </si>
  <si>
    <t>1. create a mosip issuer without wellknown
 2. download a vc from that issuer
 3. activate the VC
 4. attempt aQR code login</t>
  </si>
  <si>
    <t>what ever data present in the resident phone only supposed to be shared, no additional information shouldn’t be shared</t>
  </si>
  <si>
    <t>sensitive information is getting displayed in audit logs</t>
  </si>
  <si>
    <t>TC_1165</t>
  </si>
  <si>
    <t>kalfka logs</t>
  </si>
  <si>
    <t>1.Open the kafka log
 2,check the audit for the VC verification failed log</t>
  </si>
  <si>
    <t>Sensitive information like UIN should not be displayed in logs.</t>
  </si>
  <si>
    <t>https://mosip.atlassian.net/browse/INJIMOB-1249</t>
  </si>
  <si>
    <t>Disable biometrics from app, close app and relaunch user not able login to application blocked out of application.</t>
  </si>
  <si>
    <t>TC_1166</t>
  </si>
  <si>
    <t>biometrics</t>
  </si>
  <si>
    <t>1.open Inji app and provide only biometrics as Unlock method
 2.Go to settings and disable biometrics close the application without providing the passcode as well.
 3.Open the application and try to login with both biometrics and passcode(passcode is not set in the first place)</t>
  </si>
  <si>
    <t>User should be able to login to the app with biometrics successfully. User is should be able to disable the biometrics only when both passcode and biometrics both are set.</t>
  </si>
  <si>
    <t>https://mosip.atlassian.net/browse/INJIMOB-1238</t>
  </si>
  <si>
    <t>TC_1167</t>
  </si>
  <si>
    <t>unable to go till retrive your id screen intermitently</t>
  </si>
  <si>
    <t>1. open the inji app
 2. click the plus button
 3. select “download via UIN, VID, AID”</t>
  </si>
  <si>
    <t>User should be able to retrive ID successfully.</t>
  </si>
  <si>
    <t>TC_1168</t>
  </si>
  <si>
    <t>login to e-signet portal a second time with the same UIN /VID download via e-signet flow it not showing the consent screen.</t>
  </si>
  <si>
    <t>1. Open the Inji application.
 2. download via e-signet flow
 3. Scan the e-signet Qrcode second time 4. with the same UIN /VID
 5. choose the activated Vc and click verify button.
 6. Do the face authentication.</t>
  </si>
  <si>
    <t>User should get the consent screen for the download of same data.</t>
  </si>
  <si>
    <t>https://mosip.atlassian.net/browse/INJIMOB-649</t>
  </si>
  <si>
    <t>TC_1169</t>
  </si>
  <si>
    <t>While doing face authentication app is getting crashed.</t>
  </si>
  <si>
    <t>1. Open the Inji application.
 2. Download Via UIN/VID and download Vc
 3. Open the scanner in device A and scan the OR code in device B.
 4. choose the card to share and click the share with Selfie.
 5. scan the Face.</t>
  </si>
  <si>
    <t>User should be able to perform face auth successfully.</t>
  </si>
  <si>
    <t>https://mosip.atlassian.net/browse/INJIMOB-622</t>
  </si>
  <si>
    <t>TC_1170</t>
  </si>
  <si>
    <t>while sharing the same VC twice it is getting saved twice separately</t>
  </si>
  <si>
    <t>1. Open the QR code in device B.
 2. Scan the QR code from device A.
 3. Select the VC and share the same VC twice.
 4. head to setting in device B.
 5. Click on the received card option.
 6. Click the received card.</t>
  </si>
  <si>
    <t>VC should be saved only once for the same VC shared multiple times.</t>
  </si>
  <si>
    <t>https://mosip.atlassian.net/browse/INJIMOB-571</t>
  </si>
  <si>
    <t>TC_1171</t>
  </si>
  <si>
    <t>1.Install and launch inji app
 2.click on + icon and download vc via e-signet
 3.click on downloaded vc to get on ID details page.</t>
  </si>
  <si>
    <t>Credential Registry attribute value should be displayed properly in detailed view page.</t>
  </si>
  <si>
    <t>https://mosip.atlassian.net/browse/INJIMOB-554</t>
  </si>
  <si>
    <t>INJIMOB-548</t>
  </si>
  <si>
    <t>Android - all downloaded VC's are deleted in specific device</t>
  </si>
  <si>
    <t>TC_1172</t>
  </si>
  <si>
    <t>1. download multiple VC
 2. perform required things in the app
 3. kept the app idle for a day</t>
  </si>
  <si>
    <t>VC should not be deleted automatically.</t>
  </si>
  <si>
    <t>TC_1173</t>
  </si>
  <si>
    <t>1. Download a VC
 2. Bind the downloaded VC
 3. Open scanner and scan the Esignet QR code
 4. Close or refresh the Esignet page in browser
 5. from inji proceed the remaining QR code scenario</t>
  </si>
  <si>
    <t>User should not be able to login successfuly in IDP, even when the portal tab is closed</t>
  </si>
  <si>
    <t>https://mosip.atlassian.net/browse/INJIMOB-534</t>
  </si>
  <si>
    <t>INJIMOB-520</t>
  </si>
  <si>
    <t>Android - VC transfer is failing intermittently in specific device</t>
  </si>
  <si>
    <t>TC_1174</t>
  </si>
  <si>
    <t>VC transfer is failing intermittently in specific device</t>
  </si>
  <si>
    <t>1. Open the Inji application.
 2. Share the VC multiple times.</t>
  </si>
  <si>
    <t>VC transfer should be successful</t>
  </si>
  <si>
    <t>TC_1175</t>
  </si>
  <si>
    <t>app is couldnt recognise resident face when they have shaved their beard</t>
  </si>
  <si>
    <t>1. create a UIN with pic with a beard or a different hairstyle
 2. change the hairstyle and shave the beard
 3. download the UIN from inji
 4. attempt qr code login or share with selfie</t>
  </si>
  <si>
    <t>https://mosip.atlassian.net/browse/INJIMOB-516</t>
  </si>
  <si>
    <t>TC_1176</t>
  </si>
  <si>
    <t>In the sharing card screen the user is not getting logo on the card when internet is off</t>
  </si>
  <si>
    <t>1. Open the QR code in device B.
 2. Scan the QR code from device A.
 3. Select the VC and share.</t>
  </si>
  <si>
    <t>User should get the logo properly.</t>
  </si>
  <si>
    <t>https://mosip.atlassian.net/browse/INJIMOB-489</t>
  </si>
  <si>
    <t>TC_1177</t>
  </si>
  <si>
    <t>After restricting UIN in the configuration the message displayed is misaligned</t>
  </si>
  <si>
    <t>1. Open the Inji application.
 2. Click on the download card button.
 3. Select UIN and enter the UIN number.
 4. Click on the generate card button.</t>
  </si>
  <si>
    <t>Alignment should be properly visible.</t>
  </si>
  <si>
    <t>https://mosip.atlassian.net/browse/INJIMOB-453</t>
  </si>
  <si>
    <t>INJIMOB-406</t>
  </si>
  <si>
    <t>Inji - Unable to save received VC error showing as Identity proofs are tampered.</t>
  </si>
  <si>
    <t>TC_1178</t>
  </si>
  <si>
    <t>Unable to save received VC error showing as Identity proofs are tampered.</t>
  </si>
  <si>
    <t>Try VC sharing Multiple times.</t>
  </si>
  <si>
    <t>User should be able to save the received VC successfully.</t>
  </si>
  <si>
    <t>TC_1179</t>
  </si>
  <si>
    <t>1. unlock the app
 2. click on activate VC for online login link
 3. Otp is prompted to enter
 4.enter received Otp -&gt; Otp matched
 5. VC activation is successful
 6. click on Add ID Enter VID number for which VC activation was successful.
 7. Download the VC</t>
  </si>
  <si>
    <t>VC should be downloaded successfully</t>
  </si>
  <si>
    <t>https://mosip.atlassian.net/browse/INJIMOB-288</t>
  </si>
  <si>
    <t>TC_1180</t>
  </si>
  <si>
    <t>Through triage, it is found that MMKV storage path resides outside of Inji directory</t>
  </si>
  <si>
    <t>MMKV Storage path should be inside inji Directory as below -
 …/Mosip Resident App/Data/Documents/inji/</t>
  </si>
  <si>
    <t>https://mosip.atlassian.net/browse/INJIMOB-119</t>
  </si>
  <si>
    <t>TC_1181</t>
  </si>
  <si>
    <t>We observed that the two credentials were shared with Inji from Mimoto after the JPEG2000 image was converted to PNG.</t>
  </si>
  <si>
    <t>the two credentials were shared with Inji from Mimoto after the JPEG2000 image should not converted to PNG</t>
  </si>
  <si>
    <t>https://mosip.atlassian.net/browse/INJIMOB-117</t>
  </si>
  <si>
    <t>TC_1182</t>
  </si>
  <si>
    <t>1. The text in the several screens as per new UI are failing to get from locals JSON files.
 2. This was solved by implementing translation function with respective objective name in the screens.
 3. The text in the below screenshot marked as “red” was missing and was added as a part of this bug.</t>
  </si>
  <si>
    <t>that the latest wireframe screen provided should matching with the current screen</t>
  </si>
  <si>
    <t>https://mosip.atlassian.net/browse/INJIMOB-76</t>
  </si>
  <si>
    <t>TC_1183</t>
  </si>
  <si>
    <t>1. Download a new VC
 2. Open it in detailed view
 3. Click on the activate button and click on "yes, i confirm"
 4. Enter a invalid OTP</t>
  </si>
  <si>
    <t>User should get the valid error message.</t>
  </si>
  <si>
    <t>TC_1184</t>
  </si>
  <si>
    <t>Devopes side issue</t>
  </si>
  <si>
    <t>The user app should not be working fine even with SSL unpinning.</t>
  </si>
  <si>
    <t>https://mosip.atlassian.net/browse/INJIMOB-742</t>
  </si>
  <si>
    <t>INJIMOB-740</t>
  </si>
  <si>
    <t>Resolve Reliability bugs on Mimoto module Sonar Analysis</t>
  </si>
  <si>
    <t>TC_1185</t>
  </si>
  <si>
    <t>sonar analysis for mimoto</t>
  </si>
  <si>
    <t>Reliability bugs on the Mimoto module for Sonar Analysis should work properly</t>
  </si>
  <si>
    <t>TC_1186</t>
  </si>
  <si>
    <t>Security Vulnerability in sonar analysis for the Mimoto Work properly</t>
  </si>
  <si>
    <t>https://mosip.atlassian.net/browse/INJIMOB-739</t>
  </si>
  <si>
    <t>INJIMOB-679</t>
  </si>
  <si>
    <t>API- The Night run report is not generate for e-signet in minio bucket</t>
  </si>
  <si>
    <t>TC_1187</t>
  </si>
  <si>
    <t>The Night run report is not generate for e-signet in minio bucket</t>
  </si>
  <si>
    <t>Daily API automation run report analysis for mimoto</t>
  </si>
  <si>
    <t>API should work properly.</t>
  </si>
  <si>
    <t>INJIMOB-611</t>
  </si>
  <si>
    <t>API - Seeing "Salt for the given ID not available in database" error message in qa-inji1 minoto</t>
  </si>
  <si>
    <t>TC_1188</t>
  </si>
  <si>
    <t>Seeing "Salt for the given ID not available in database" error message in qa-inji1 minoto</t>
  </si>
  <si>
    <t>INJIMOB-602</t>
  </si>
  <si>
    <t>API - daily automation run is falling in CreateBlockListedWords api collection</t>
  </si>
  <si>
    <t>TC_1189</t>
  </si>
  <si>
    <t>daily automation run is falling in CreateBlockListedWords api collection</t>
  </si>
  <si>
    <t>INJIMOB-532</t>
  </si>
  <si>
    <t>INJI-the night run report is not getting in minio bucket.</t>
  </si>
  <si>
    <t>TC_1190</t>
  </si>
  <si>
    <t>the night run report is not getting in minio bucket.</t>
  </si>
  <si>
    <t>INJIMOB-496</t>
  </si>
  <si>
    <t>API - daily automation run is failing in AidGetIndividualId in api collection</t>
  </si>
  <si>
    <t>TC_1191</t>
  </si>
  <si>
    <t>daily automation run is failing in AidGetIndividualId in api collection</t>
  </si>
  <si>
    <t>History timings could be more precise</t>
  </si>
  <si>
    <t>TC_1192</t>
  </si>
  <si>
    <t>Check History timings could be more precise</t>
  </si>
  <si>
    <t>1.Authenticate the app and enter into it
 2.perform any action (like: downloading VC, sharing VC)
 3.go to the history page</t>
  </si>
  <si>
    <t>If the audits are marked with exact time as when the action is performed, it will be more user friendly</t>
  </si>
  <si>
    <t>https://mosip.atlassian.net/browse/INJIMOB-1748</t>
  </si>
  <si>
    <t>A successful face match is not displaying the message in sharing device</t>
  </si>
  <si>
    <t>TC_1193</t>
  </si>
  <si>
    <t>A successful face match is not displaying the message in sharing device.</t>
  </si>
  <si>
    <t>Prerequiste: VC is downloaded and stored in sharing device and downloaded VC should contain photo of resident.
 Device A - Requesting device
 Device B - Sharing device
 1.open qr code in Device A
 2.open scanner in Device B
 3.scan the qrcode from Device B
 4.select VC to share and click on ""verify presence and share"".
 5. camera opens up - captures photo of resident</t>
  </si>
  <si>
    <t>If photo matches with the VC - displays ""Presence verified"" sharing... should be displayed in Device B
 image</t>
  </si>
  <si>
    <t>IDP QR code login's audit is not matching the expected outcome</t>
  </si>
  <si>
    <t>TC_1194</t>
  </si>
  <si>
    <t>Check the IDP QR code login's audit is not matching the expectation</t>
  </si>
  <si>
    <t>Prerequiste: one VC should be downloaded and binded, have idp compatable login with qr portal ready
 1. Authenticate app and get into it
 2. Go to scanner page
 3. Scan the IDP portal QR code log-in
 4. select the binded UIN and perform the authentication method
 5. select the requird atributes on the consent page
 and click continue
 6.after loging in successfully, go to history</t>
  </si>
  <si>
    <t>we should see the IDP portal name in the history, eg : '9876543210 logged into Health Portal'</t>
  </si>
  <si>
    <t>failed IDP login attempt is not stored in the audit</t>
  </si>
  <si>
    <t>TC_1195</t>
  </si>
  <si>
    <t>audit</t>
  </si>
  <si>
    <t>Prerequiste: one VC should be downloaded and binded, have idp compatable login with qr portal ready
 1.Authenticate app and get into it
 2.Go to scanner page
 3.Scan the IDP portal QR code log-in
 4.select the binded UIN and perform the authentication method
 5. select the requird atributes on the consent page and continue
 the current bug of
 6.Android - Unable to login into idp portal from QR code login #461 wont allow to logi</t>
  </si>
  <si>
    <t>The failed login attempt should be audited in the hitory</t>
  </si>
  <si>
    <t>error message of QR code login without internet attempt should be revised</t>
  </si>
  <si>
    <t>TC_1196</t>
  </si>
  <si>
    <t>Check the error message of QR code login without internet attempt should be revised</t>
  </si>
  <si>
    <t>Prerequisite: one VC should be downloaded and binded, have idp compatable login with qr portal ready, turn off the internet of the device
 1. Authenticate app and get into it
 2. Go to scanner page
 3. Scan the IDP portal QR code log-in</t>
  </si>
  <si>
    <t>The app should project more user friendly message</t>
  </si>
  <si>
    <t>https://mosip.atlassian.net/browse/INJIMOB-1743</t>
  </si>
  <si>
    <t>Mobile app session should get expire ,if the app is opened longer time</t>
  </si>
  <si>
    <t>TC_1197</t>
  </si>
  <si>
    <t>check the Mobile app session should get expire ,if the app is opened longer time</t>
  </si>
  <si>
    <t>1.check on the injimobile appp
 2.Session not getting expired</t>
  </si>
  <si>
    <t>It should end up the active session and try to ask kindly re login.
 Actual: Session wont get expire.</t>
  </si>
  <si>
    <t>Resident should have a provision to delete VC in the app which is stuck at downloading state</t>
  </si>
  <si>
    <t>TC_1198</t>
  </si>
  <si>
    <t>check the Resident should have a provision to delete VC in the app which is stuck at downloading state</t>
  </si>
  <si>
    <t>1.Enter valid UIN to get VC -&gt; If VC stuck at downloading state due to service failure</t>
  </si>
  <si>
    <t>Should have an option to remove the VC from the list if it's stuck in loading state</t>
  </si>
  <si>
    <t>UIN should be removed from the Add ID screen dropdown</t>
  </si>
  <si>
    <t>TC_1199</t>
  </si>
  <si>
    <t>Check UIN should be removed from the Add ID screen dropdown</t>
  </si>
  <si>
    <t>1.Inji app is installed on the any device.
 2. Click on Add ID</t>
  </si>
  <si>
    <t>As UIN details are removed from the mobile policy hence UIN label in the dropdown and UIN refering words from AID screen has to be removed</t>
  </si>
  <si>
    <t>Resident photo is not updated on the successful IDP login status page</t>
  </si>
  <si>
    <t>TC_1200</t>
  </si>
  <si>
    <t>Check Resident photo is not updated on the successful IDP login status page</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</si>
  <si>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</si>
  <si>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Resident photo should be present along with the portol's logo in the status page</t>
  </si>
  <si>
    <t>NJI - Backup is not appending the new data, it is replacing the data.</t>
  </si>
  <si>
    <t>TC_1201</t>
  </si>
  <si>
    <t>back up</t>
  </si>
  <si>
    <t>1.download multiple VC
 2.backup the data
 3.now clear the data of the app
 4.now download only one VC
 5.now register your Gmail ID and let the auto backup initiate</t>
  </si>
  <si>
    <t>The backup is deleting the existing backup data.</t>
  </si>
  <si>
    <t>https://mosip.atlassian.net/browse/INJIMOB-868</t>
  </si>
  <si>
    <t>INJIMOB-1600</t>
  </si>
  <si>
    <t>In Android when the user clicks + icon from home page issuer page is not getting loaded</t>
  </si>
  <si>
    <t>TC_1202</t>
  </si>
  <si>
    <t>Check whether the user clicks + icon from the home page issuer page is not getting loaded</t>
  </si>
  <si>
    <t>1. Open the inji app.
 2. Click on the + icon.</t>
  </si>
  <si>
    <t>When the user clicks the + icon from the home page, the issuer page should load successfully.</t>
  </si>
  <si>
    <t>https://mosip.atlassian.net/browse/INJIMOB-1600</t>
  </si>
  <si>
    <t>INJIMOB-1591</t>
  </si>
  <si>
    <t>Users are unable to upload the VC QR code shared via email and WhatsApp, or stored locally</t>
  </si>
  <si>
    <t>TC_1203</t>
  </si>
  <si>
    <t>check users are unable to upload the VC QR code shared via email and WhatsApp, or stored locally</t>
  </si>
  <si>
    <t>1. Open the Inji Verify URL on your mobile browser or Windows, Mac
 2. Tap the "Upload QR Code" tab.
 3. Click the "Upload" button.
 4.Upload the QR code received via VC in the email and WhatsApp, locally stored VC or code on iOS device</t>
  </si>
  <si>
    <t>The user should be able to upload the QR code and view the success screen on the Injiverify portal without encountering any errors.</t>
  </si>
  <si>
    <t>INJIMOB-1575</t>
  </si>
  <si>
    <t>When running Mimoto locally using Docker Compose, the VC download is failing.</t>
  </si>
  <si>
    <t>TC_1204</t>
  </si>
  <si>
    <t>verfiy When running Mimoto locally using Docker Compose, the VC download is failing.</t>
  </si>
  <si>
    <t>1. Configure the docker and run mimoto application locally
 2. provide the mimoto application url in the credential registry of the INJI application
 3. Perform ESignet or Sunbird VC download from INJI application</t>
  </si>
  <si>
    <t>Users should be able to download VC successfully.</t>
  </si>
  <si>
    <t>INJIMOB-1574</t>
  </si>
  <si>
    <t>unable to scroll the page add new card page</t>
  </si>
  <si>
    <t>TC_1205</t>
  </si>
  <si>
    <t>Check whether the user to able to scroll the page add new card page</t>
  </si>
  <si>
    <t>1. create more than 8 issuers
 2.open the inji app
 3.open the issuer page
 4.try to scroll the page</t>
  </si>
  <si>
    <t>we should be able to scroll the page and should able to hold on in certain position</t>
  </si>
  <si>
    <t>History timer paused when the mobile screen is timed out</t>
  </si>
  <si>
    <t>TC_1206</t>
  </si>
  <si>
    <t>history</t>
  </si>
  <si>
    <t>1.Open the Inji app.
 2.Perform any actions which gets audited in history.
 3.Note the activity time, and rest the phone display to time out
 4.Wait for some time then open the app again and check history.</t>
  </si>
  <si>
    <t>The history timer should run in the background even when the mobile screen is timed out.</t>
  </si>
  <si>
    <t>https://mosip.atlassian.net/browse/INJIMOB-717</t>
  </si>
  <si>
    <t>OTP count down is slower than real time count down</t>
  </si>
  <si>
    <t>TC_1207</t>
  </si>
  <si>
    <t>OTP page</t>
  </si>
  <si>
    <t>1.Head to any OTP screen
 2.compare the countdown with a stopwatch</t>
  </si>
  <si>
    <t>the timer should run accurately</t>
  </si>
  <si>
    <t>https://mosip.atlassian.net/browse/INJIMOB-715</t>
  </si>
  <si>
    <t>TC_1208</t>
  </si>
  <si>
    <t>The backup and restore process is failing on Android devices when the size of the backup exceeds 10MB.</t>
  </si>
  <si>
    <t>1. Open the inji app in mobile
 2. Download multiple VCs
 3. Goto Backup and restore page and verify the size
 4. size should be more (like 10+ MB)
 5.Goto Backup and restore page and perform backup for Android</t>
  </si>
  <si>
    <t>The backup and restore should be successfull irrespective of the size.</t>
  </si>
  <si>
    <t>https://mosip.atlassian.net/browse/INJIMOB-1499</t>
  </si>
  <si>
    <t>TC_1209</t>
  </si>
  <si>
    <t>Backup is not triggering automatically when VC is removed.</t>
  </si>
  <si>
    <t>1.Open the inji app in mobile
 2.Download multiple VCs
 3.Goto Backup and restore page and verify the size
 4.Remove a VC
 5.Goto Backup and restore page and verify the size</t>
  </si>
  <si>
    <t>Backup should be triggered automatically when user removes an VC from wallet.</t>
  </si>
  <si>
    <t>https://mosip.atlassian.net/browse/INJIMOB-1490</t>
  </si>
  <si>
    <t>INJIMOB-1488</t>
  </si>
  <si>
    <t>INJI - able to authenticate face auth by just capturing a image of the resident</t>
  </si>
  <si>
    <t>TC_1210</t>
  </si>
  <si>
    <t>able to authenticate face auth by just capturing a image of the resident</t>
  </si>
  <si>
    <t>1.Download a VC
 2.Open the scanner and connect it with the receiver device
 3.select a VC and click on share with selfie
 4.Try to capture the image of the resident</t>
  </si>
  <si>
    <t>the face auth is supposed to fail in this situation</t>
  </si>
  <si>
    <t>INJIMOB-1487</t>
  </si>
  <si>
    <t>INJIMOB - When changing the language from App Settings, the selected language is not reflecting on the Credential Type page.</t>
  </si>
  <si>
    <t>TC_1211</t>
  </si>
  <si>
    <t>When changing the language from App Settings, the selected language is not reflecting on the Credential Type page.</t>
  </si>
  <si>
    <t>1.Open the inji app in mobile
 2.Goto settings and select the language as Hindi
 3.Goto home page and click on “+“ icon
 4.Goto Credential Type name from credential type page and verify the language</t>
  </si>
  <si>
    <t>User should be able to see the Credential Type name in Hindi language.</t>
  </si>
  <si>
    <t>INJIMOB-1485</t>
  </si>
  <si>
    <t>INJI - able to authenticate the face auth with 10 pictures of resident and with another 5 of differnt preson's face</t>
  </si>
  <si>
    <t>TC_1212</t>
  </si>
  <si>
    <t>able to authenticate the face auth with 10 pictures of resident and with another 5 of differnt preson's face</t>
  </si>
  <si>
    <t>1.Download a VC
 2.Open the scanner and connect it with the receiver device
 3.select a VC and click on share with selfie
 4.capture the first or last 10 pictures of the resident, and capture the remaining 5 images of some other person's picture</t>
  </si>
  <si>
    <t>INJIMOB-1484</t>
  </si>
  <si>
    <t>INJI - without the whole face of the resident, the scanner is able to just capture the eye of the resident</t>
  </si>
  <si>
    <t>TC_1213</t>
  </si>
  <si>
    <t>without the whole face of the resident, the scanner is able to just capture the eye of the resident</t>
  </si>
  <si>
    <t>1.Download a VC
 2.Open the scanner and connect it with the receiver device
 3.select a VC and click on share with selfie
 4.keep the face very near where only one eye is in the oval</t>
  </si>
  <si>
    <t>the camera should not capture if the whole face is not available in the oval layout</t>
  </si>
  <si>
    <t>https://mosip.atlassian.net/browse/INJIMOB-1484</t>
  </si>
  <si>
    <t>INJIMOB-1483</t>
  </si>
  <si>
    <t>INJI - camera is not opening in the face auth screen intermittently</t>
  </si>
  <si>
    <t>TC_1214</t>
  </si>
  <si>
    <t>camera is not opening in the face auth screen intermittently</t>
  </si>
  <si>
    <t>1.Download a VC
 2.Open the scanner and connect it with the receiver device
 3.select a VC and click on share with selfie 1.</t>
  </si>
  <si>
    <t>the camera supposed to be turned on, once the face auth screen is opened</t>
  </si>
  <si>
    <t>https://mosip.atlassian.net/browse/INJIMOB-1483</t>
  </si>
  <si>
    <t>INJIMOB-1482</t>
  </si>
  <si>
    <t>INJI - Its hard to capture the resident face</t>
  </si>
  <si>
    <t>TC_1215</t>
  </si>
  <si>
    <t>Its hard to capture the resident face</t>
  </si>
  <si>
    <t>1.Download a VC
 2.Open the scanner and connect it to the receiver device
 3.select a VC and click on share with selfie
 4.try to capture the face of the resident1.</t>
  </si>
  <si>
    <t>the camera supposed to capture faster</t>
  </si>
  <si>
    <t>https://mosip.atlassian.net/browse/INJIMOB-1482</t>
  </si>
  <si>
    <t>TC_1216</t>
  </si>
  <si>
    <t>logo of inji mobile stretched while booting the app</t>
  </si>
  <si>
    <t>1.open the inji app</t>
  </si>
  <si>
    <t>The inji mobile logo should be aligned properly</t>
  </si>
  <si>
    <t>https://mosip.atlassian.net/browse/INJIMOB-1481</t>
  </si>
  <si>
    <t>TC_1217</t>
  </si>
  <si>
    <t>WalletBinding API 10 test cases are failing with "invalid_challenge_length" error</t>
  </si>
  <si>
    <t>1.run the api automation and check</t>
  </si>
  <si>
    <t>the error should not occurring in api test rig</t>
  </si>
  <si>
    <t>https://mosip.atlassian.net/browse/INJIMOB-1469</t>
  </si>
  <si>
    <t>INJIMOB-1425</t>
  </si>
  <si>
    <t>API - APIAutomation - The daily automation run is failing for the API GetAllIssuers with "Invalid issuer ID"</t>
  </si>
  <si>
    <t>TC_1218</t>
  </si>
  <si>
    <t>The daily automation run is failing for the API GetAllIssuers with "Invalid issuer ID"</t>
  </si>
  <si>
    <t>this API should pass The daily automation run is failing for the API GetAllIssuers with "Invalid issuer ID without falling</t>
  </si>
  <si>
    <t>INJIMOB-1422</t>
  </si>
  <si>
    <t>Inji mob- During face authentication, the camera view is wider than the face.</t>
  </si>
  <si>
    <t>TC_1219</t>
  </si>
  <si>
    <t>During face authentication, the camera view is wider than the face.</t>
  </si>
  <si>
    <t>1.Open the inji apk.
 2.Download the VC,
 3.Share VC with share with selfie,
 4.capture the face and check.</t>
  </si>
  <si>
    <t>The camera view should not be wider than the face during face authentication.</t>
  </si>
  <si>
    <t>INJIMOB-1418</t>
  </si>
  <si>
    <t>INJI - VC verification is passing for missing atribute VC</t>
  </si>
  <si>
    <t>TC_1220</t>
  </si>
  <si>
    <t>VC verification is passing for missing atribute VC</t>
  </si>
  <si>
    <t>1.Remove an attribute from the config
 2.download a VC from inji</t>
  </si>
  <si>
    <t>the VC verification is supposed to fail, since the VC is missing an attribute</t>
  </si>
  <si>
    <t>Fileds displayed in inji mobile and inji web are different for vehilce inusrance credentials</t>
  </si>
  <si>
    <t>TC_1221</t>
  </si>
  <si>
    <t>1.Create a Polciy
 2.Open inji web portal
 3.Select Veridonia Insurance Company issuer
 4.Select Vehicle Insurance credential
 5.Download the credential
 Download the same credential from inji mobile</t>
  </si>
  <si>
    <t>Both applications should display the same fields</t>
  </si>
  <si>
    <t>https://mosip.atlassian.net/browse/INJIMOB-1432</t>
  </si>
  <si>
    <t>TC_1222</t>
  </si>
  <si>
    <t>VC download failed because of eSignet pod being down doesn't have a proper error message</t>
  </si>
  <si>
    <t>1.try to download a VC from esignet
 2.once you enter the OTP make the eSignet pod down</t>
  </si>
  <si>
    <t>the app should project a proper error message regarding the download failed</t>
  </si>
  <si>
    <t>https://mosip.atlassian.net/browse/INJIMOB-1403</t>
  </si>
  <si>
    <t>TC_1223</t>
  </si>
  <si>
    <t>device specific- backup is not working in redmi 6A</t>
  </si>
  <si>
    <t>1.Open the inji app
 2.perform backup of VC</t>
  </si>
  <si>
    <t>Backup VC is not working on the device mentioned. Getting error</t>
  </si>
  <si>
    <t>https://mosip.atlassian.net/browse/INJIMOB-1384</t>
  </si>
  <si>
    <t>INJIMOB-1383</t>
  </si>
  <si>
    <t>InjiMob - device specific- sharing is not working in redmi 7A and redmi 6A</t>
  </si>
  <si>
    <t>TC_1224</t>
  </si>
  <si>
    <t>device specific- sharing is not working in redmi 7A and redmi 6A</t>
  </si>
  <si>
    <t>1.Open the inji app
 2.perform sharing of VC</t>
  </si>
  <si>
    <t>Sharing VC is not working on the device mentioned. Getting stuck in the “connection in Progress” page</t>
  </si>
  <si>
    <t>TC_1225</t>
  </si>
  <si>
    <t>device specific- backup and restore is not working in redmi 7A and redmi 10 lite</t>
  </si>
  <si>
    <t>1.Open the inji app
 2.perform backup and restore of VC</t>
  </si>
  <si>
    <t>Backup and restore VC is not working on the device mentioned. Getting stuck in the “in Progress” stage</t>
  </si>
  <si>
    <t>https://mosip.atlassian.net/browse/INJIMOB-1382</t>
  </si>
  <si>
    <t>INJIMOB-1381</t>
  </si>
  <si>
    <t>InjiMob - device specific- sharing is not working in redmi 7A and redmi 10 lite</t>
  </si>
  <si>
    <t>TC_1226</t>
  </si>
  <si>
    <t>device specific- sharing is not working in redmi 7A and redmi 10 lite</t>
  </si>
  <si>
    <t>INJIMOB-1366</t>
  </si>
  <si>
    <t>INJIMOB - Sunbird VC download is not working in qa environment</t>
  </si>
  <si>
    <t>TC_1227</t>
  </si>
  <si>
    <t>Sunbird VC download is not working in qa environment</t>
  </si>
  <si>
    <t>1.open inji app
 2.download sunbird VC with valid details</t>
  </si>
  <si>
    <t>User is not able to download sunbird VC successfully.</t>
  </si>
  <si>
    <t>TC_1228</t>
  </si>
  <si>
    <t>WalletBinding Api is falling with "invalid_auth_factor_type"</t>
  </si>
  <si>
    <t>1. run api automation in rancher</t>
  </si>
  <si>
    <t>this API should not failed in the Api test rig report WalletBinding Api is falling with "invalid_auth_factor_type"</t>
  </si>
  <si>
    <t>https://mosip.atlassian.net/browse/INJIMOB-1344</t>
  </si>
  <si>
    <t>TC_1229</t>
  </si>
  <si>
    <t>Automation run for sanity is failing few scenarios</t>
  </si>
  <si>
    <t>Automation sanity pass few scenarios</t>
  </si>
  <si>
    <t>https://mosip.atlassian.net/browse/INJIMOB-1336</t>
  </si>
  <si>
    <t>TC_1230</t>
  </si>
  <si>
    <t>Error message is not proper when invalid QR is scanned after changing language to other than English.</t>
  </si>
  <si>
    <t>1.open Inji app
 2.Go to settings
 3.Select the language other than English (Any other language ex: kannada)
 4.Go to home page
 5.Click on share
 6.scan the invalid QR code
 7.Verify the error message</t>
  </si>
  <si>
    <t>User should get the valid error message in the language he selected.</t>
  </si>
  <si>
    <t>https://mosip.atlassian.net/browse/INJIMOB-1261</t>
  </si>
  <si>
    <t>TC_1231</t>
  </si>
  <si>
    <t>Backup &amp; restore Name Is Different In Settings And in Backup &amp; restore Page</t>
  </si>
  <si>
    <t>1.open Inji app
 2.Go to settings
 3.Select the language as Filipino (or Hindi)
 4.Go to settings and check the Backup &amp; restore option name
 5.Go to Backup &amp; Restore
 6.Verify the check the Backup &amp; restore option name in the header</t>
  </si>
  <si>
    <t>Backup &amp; restore Name should be same as In Settings And in Backup &amp; restore Page</t>
  </si>
  <si>
    <t>https://mosip.atlassian.net/browse/INJIMOB-1259</t>
  </si>
  <si>
    <t>TC_1232</t>
  </si>
  <si>
    <t>1.open Inji app
 2.Go to settings
 3.Select the language as Kannada
 4.Go to Backup &amp; Restore
 5.Verify the alignment of Backup &amp; restore header with the Back icon.</t>
  </si>
  <si>
    <t>Alignment of the Backup &amp; restore header with back button icon should be proper and clearly visible.</t>
  </si>
  <si>
    <t>https://mosip.atlassian.net/browse/INJIMOB-1256</t>
  </si>
  <si>
    <t>INJIMOB-1253</t>
  </si>
  <si>
    <t>Inji- Date format is not proper in the e-signet Vc</t>
  </si>
  <si>
    <t>TC_1233</t>
  </si>
  <si>
    <t>Date format is not proper in the e-signet Vc</t>
  </si>
  <si>
    <t>1.Open the inji app,
 2.Download the VC for e-signet issuers,
 3.Click on the Download VC on the home page,
 4.Check the Date of birth on the Details ID page.</t>
  </si>
  <si>
    <t>The Date format should show to the user DD/MM/YYY on the Details ID page.</t>
  </si>
  <si>
    <t>INJIMOB-660</t>
  </si>
  <si>
    <t>UI AUTO - VerifyActivationFailedRecordInHistory is failing in multiple in multiple devices in AWS device farm</t>
  </si>
  <si>
    <t>TC_1235</t>
  </si>
  <si>
    <t>VerifyActivationFailedRecordInHistory is failing in multiple in multiple devices in AWS device farm</t>
  </si>
  <si>
    <t>1. run the Aws device farm with multiple devices</t>
  </si>
  <si>
    <t>this device should not failed xiomi note 10 5 a11,
 sony z23 a9,
 samsung tab s4 a8.1.0,
 samsung tab a7 lite a13,
 samsung tab a 10.1 a10,
 samsung note 10 a9,
 samsung a51 a10
 pixel 7 a14,
 stylo 5 a9,</t>
  </si>
  <si>
    <t>TC_1236</t>
  </si>
  <si>
    <t>1. run the api automation test rig and check the report</t>
  </si>
  <si>
    <t>Daily automation run should not failing for 8 APIs with internal server error 500</t>
  </si>
  <si>
    <t>INJIMOB-1506</t>
  </si>
  <si>
    <t>CBOR encoding/decoding as per 169 claim for ID</t>
  </si>
  <si>
    <t>TC_1237</t>
  </si>
  <si>
    <t>Validation CBOR encoded data for the JSON data as per the 169 claim.</t>
  </si>
  <si>
    <t>1. Clone the pixelPass repository to local
 2. go inside js folder
 3. open cmd and execute command "npm test"
 4. Check the result for the test cases for method "getMappedCborData"</t>
  </si>
  <si>
    <t>Test case should be passed for encoded test. Validate test result from cmd.</t>
  </si>
  <si>
    <t>TC_1238</t>
  </si>
  <si>
    <t>Validation CBOR encoded data for the JSON data as per the 169 claim by changing the data.</t>
  </si>
  <si>
    <t>1. goto website "https://cbor.me/?diag=-1"
 2. add the extra data in the following format
 ex: {"2": "Jhon", "1": "207", "3": "Honay","4": "aswin"}
 3. select the plain text option from cbor website
 4. copy the data into website
 5. click on the right arrow button to generate cbor encoded data
 6. go to "PixelPass.test.js" file inside pixelpass repo
 7. update the same JSON data inside the "const data" parameter for "getMappedCborData" test
 8. update "const map" with the index number and JSON data added.
 9. copy encoded data from website and paste into "const expected" parameter
 10. go inside js folder
 11. open cmd and execute command "npm test"
 12. Check the result for the test cases</t>
  </si>
  <si>
    <t>TC_1239</t>
  </si>
  <si>
    <t>Validation CBOR encoded data for the JSON data as per the 169 claim by providing invalid data.</t>
  </si>
  <si>
    <t>1. goto website "https://cbor.me/?diag=-1"
 2. add the extra data in the following format
 ex: {"2": "Jhon", "1": "207", "3": "Honay","4": "aswin"}
 3. select the plain text option from cbor website
 4. copy the data into website
 - https://cbor.me/?diag=-1
 5. click on the right arrow button to generate cbor encoded data
 6. go to "PixelPass.test.js" file inside pixelpass repo
 7. update the same JSON data inside the "const data" parameter for "getMappedCborData" test
 8. update "const map" with the index number and JSON data added.
 9. provid invalid data for the "const expected" parameter
 10. go inside js folder
 11. open cmd and execute command "npm test"
 12. Check the result for the test cases</t>
  </si>
  <si>
    <t>test case should be failed. Verify from the cmd result.</t>
  </si>
  <si>
    <t>TC_1240</t>
  </si>
  <si>
    <t>Validation CBOR encoded data for the JSON data as per the 169 claim by providing invalid value for the datatype.</t>
  </si>
  <si>
    <t>1. goto website "https://cbor.me/?diag=-1"
 2. Update datatype format with invalid details
 for numeric type update stringvalues
 ex: {"2": "Jhon", "1": "invalidDatatype", "3": "Honay","4": "aswin"}
 3. select the plain text option from cbor website
 4. copy the data into website
 5. click on the right arrow button to generate cbor encoded data
 6. go to "PixelPass.test.js" file inside pixelpass repo
 7. update the same JSON data inside the "const data" parameter for "getMappedCborData" test
 8. update "const map" with the index number and JSON data added.
 9. provid invalid data for the "const expected" parameter
 10. go inside js folder
 11. open cmd and execute command "npm test"
 12. Check the result for the test cases</t>
  </si>
  <si>
    <t>test case should be failed. User should get error from cmd as
 "console.error Data is not JSON"</t>
  </si>
  <si>
    <t>TC_1241</t>
  </si>
  <si>
    <t>Validation CBOR decoded data for the JSON data as per the 169 claim.</t>
  </si>
  <si>
    <t>1. Clone the pixelPass repository to local
 2. go inside js folder
 3. open cmd and execute command "npm test"
 4. Check the result for the test cases for method "decodeMappedCborData"</t>
  </si>
  <si>
    <t>Test case should be passed for decoded test. Validate test result from cmd.</t>
  </si>
  <si>
    <t>TC_1242</t>
  </si>
  <si>
    <t>Validation CBOR decoded data for the JSON data as per the 169 claim by changing the data.</t>
  </si>
  <si>
    <t>1. goto website "https://cbor.me/?diag=-1"
 2. add the extra data in the following format
 ex: {"2": "Jhon", "1": "207", "3": "Honay","4": "aswin"}
 3. select the plain text option from cbor website
 4. copy the data into website
 5. click on the right arrow button to generate cbor encoded data
 6. go to "PixelPass.test.js" file inside pixelpass repo
 7. Update the encoded data as "const data" for "decodeMappedCborData" test
 8. update "const map" with the index number and JSON data added.
 9. go inside js folder
 10. open cmd and execute command "npm test"
 11. Check the result for the test cases</t>
  </si>
  <si>
    <t>TC_1243</t>
  </si>
  <si>
    <t>Validation CBOR decoded data for the JSON data as per the 169 claim by providing invalid data.</t>
  </si>
  <si>
    <t>1. goto website "https://cbor.me/?diag=-1"
 2. add the extra data in the following format
 ex: {"2": "Jhon", "1": "207", "3": "Honay","4": "aswin"}
 3. select the plain text option from cbor website
 4. copy the data into website
 5. click on the right arrow button to generate cbor encoded data
 6. go to "PixelPass.test.js" file inside pixelpass repo
 7. Update the encoded data as "const data" for "decodeMappedCborData" test
 8. update "const map" with the index number and JSON data added.
 9. Update the "const expected" with nvalid data
 9. go inside js folder
 10. open cmd and execute command "npm test"
 11. Check the result for the test cases</t>
  </si>
  <si>
    <t>TC_1244</t>
  </si>
  <si>
    <t>Validation CBOR decoded data for the JSON data as per the 169 claim by providing invalid datatype.</t>
  </si>
  <si>
    <t>INJIMOB-1093</t>
  </si>
  <si>
    <t>Latest draft changes support for OpenID4VCI</t>
  </si>
  <si>
    <t>TC_1245</t>
  </si>
  <si>
    <t>Verify the background image for the Mock and Mosip VCs from home page</t>
  </si>
  <si>
    <t>1. Open inji application
 2. Click on "+" icon
 3. Select Mock/Mosip
 4. Download a VC
 5. Check the background Image from home page</t>
  </si>
  <si>
    <t>User should be able to see respective background image for the VC from home page.</t>
  </si>
  <si>
    <t>TC_1246</t>
  </si>
  <si>
    <t>Verify the background image for the Mock and Mosip VCs from ID details page</t>
  </si>
  <si>
    <t>1. Open inji application
 2. Click on "+" icon
 3. Select Mock/Mosip
 4. Download a VC
 5. Check the background Image from ID details page</t>
  </si>
  <si>
    <t>User should be able to see respective background image for the VC from ID details page.</t>
  </si>
  <si>
    <t>TC_1247</t>
  </si>
  <si>
    <t>Verify the background image when "background_image" is not configured from wellknown configuration</t>
  </si>
  <si>
    <t>1. goto "mimoto-mosipid-identity-wellknown.json" and remove the "background_image" config
 2. restart mosip-certify pod
 3. Open Inji application
 4. Perform VC download
 5. check the VC background from home page and ID details page</t>
  </si>
  <si>
    <t>User should not get any background image for the VC from home page and ID details page.</t>
  </si>
  <si>
    <t>TC_1248</t>
  </si>
  <si>
    <t>Verify the background image when "background_image" is changed wellknown configuration for mosip</t>
  </si>
  <si>
    <t>1. Goto github and create personal repo as public
 2. update an png image
 3. get the public URL for that png image
 ex: https://raw.githubusercontent.com/hegdenitin/testRepo/main/testImage.png
 4. goto "mimoto-mosipid-identity-wellknown.json" and update the "background_image" config with public url
 3. restart mosip-certify
 4. Open Inji application
 5. Perform VC download
 6. check the VC background from home page and ID details page</t>
  </si>
  <si>
    <t>User should get updated background image for the VC from home page and ID details page.</t>
  </si>
  <si>
    <t>TC_1249</t>
  </si>
  <si>
    <t>Verification of the draft 13 (v13) changes with the issuer.</t>
  </si>
  <si>
    <t>1. Open the API in browser
 "https://injicertify-mock.qa-inji.mosip.net/v1/certify/issuance/.well-known/openid-credential-issuer"
 2. Check the "credential_configurations_supported" should be map
 3. "proof_types_supported" should be map</t>
  </si>
  <si>
    <t>Check the changes from the API response from browser. User should see the draft13 changes</t>
  </si>
  <si>
    <t>TC_1250</t>
  </si>
  <si>
    <t>Verify when the vd11 and vd12 URLs are blocked from nginX for insurance</t>
  </si>
  <si>
    <t>1. Get devops help to block the URLs of vd11 and vd12
 2. check the URLs are blocked from the browser
 3. From browser user should get as "URLs are blocked"
 "https://injicertify-insurance.qa-inji.mosip.net/v1/certify/issuance/.well-known/openid-credential-issuer?version=vd11"
 "https://injicertify-insurance.qa-inji.mosip.net/v1/certify/issuance/.well-known/openid-credential-issuer?version=vd12"
 4. Perform VC download from inji application</t>
  </si>
  <si>
    <t>User should be able to download VC successfully.</t>
  </si>
  <si>
    <t>TC_1251</t>
  </si>
  <si>
    <t>Verify when the vd11 and vd12 URLs are blocked from nginX for Mosip</t>
  </si>
  <si>
    <t>1. Get devops help to block the URLs of vd11 and vd12
 2. check the URLs are blocked from the browser
 3. From browser user should get as "URLs are blocked"
 "https://injicertify-mosipid.qa-inji.mosip.net/v1/certify/issuance/.well-known/openid-credential-issuer?version=vd11"
 "https://injicertify-mosipid.qa-inji.mosip.net/v1/certify/issuance/.well-known/openid-credential-issuer?version=vd12"
 4. Perform VC download from inji application</t>
  </si>
  <si>
    <t>TC_1252</t>
  </si>
  <si>
    <t>Verify when the vd11 and vd12 URLs are blocked from nginX for mock</t>
  </si>
  <si>
    <t>1. Get devops help to block the URLs of vd11 and vd12
 2. check the URLs are blocked from the browser
 3. From browser user should get as "URLs are blocked"
 "https://injicertify-mock.qa-inji.mosip.net/v1/certify/issuance/.well-known/openid-credential-issuer?version=vd11"
 "https://injicertify-mock.qa-inji.mosip.net/v1/certify/issuance/.well-known/openid-credential-issuer?version=vd12"
 4. Perform VC download from inji application</t>
  </si>
  <si>
    <t>TC_1253</t>
  </si>
  <si>
    <t>Verify when the vd11 and vd12 properties are removed from config for insurance</t>
  </si>
  <si>
    <t>1. Goto the qa from inji config repo
 2. Remove the vd11 and vd12 from "certify-sunbird-insurance.properties"
 3. Restart insurance-certify pod
 4. Perform VC download from inji application</t>
  </si>
  <si>
    <t>TC_1254</t>
  </si>
  <si>
    <t>Verify when the vd11 and vd12 properties are removed from config for mosip</t>
  </si>
  <si>
    <t>1. Goto the qa from inji config repo
 2. Remove the vd11 and vd12 from "certify-mosipid-identity.properties"
 3. Restart mosip-certify pod
 4. Perform VC download from inji application</t>
  </si>
  <si>
    <t>TC_1255</t>
  </si>
  <si>
    <t>Verify when the vd11 and vd12 properties are removed from config for mock</t>
  </si>
  <si>
    <t>1. Goto the qa from inji config repo
 2. Remove the vd11 and vd12 from "certify-mock-identity.properties"
 3. Restart mock-certify pod
 4. Perform VC download from inji application</t>
  </si>
  <si>
    <t>TC_1256</t>
  </si>
  <si>
    <t>Verify when the display properties are removed for mosip VC from certify config</t>
  </si>
  <si>
    <t>1. Goto the qa from inji config repo
 2. Remove the display properties from "certify-mosipid-identity.properties"
 3. Restart mosip-certify pod
 4. Perform VC download from inji application</t>
  </si>
  <si>
    <t>User should be able to download VC successfully without display properties.</t>
  </si>
  <si>
    <t>TC_1257</t>
  </si>
  <si>
    <t>Verify when the additional attribute added into display properties for mosip VC from certify config</t>
  </si>
  <si>
    <t>1. Goto the qa from inji config repo
 2. add attribute to the display properties from "certify-mosipid-identity.properties"
 EX: 'name': 'MOSIP National ID', \
  'name1': 'Test QA Name field', \
 3. Restart mosip-certify pod
 4. Perform VC download from inji application</t>
  </si>
  <si>
    <t>User should be able to download VC successfully and only the vaild attribute details should be displayed.</t>
  </si>
  <si>
    <t>TC_1258</t>
  </si>
  <si>
    <t>Verify when the additional duplicate attribute added into display properties for mosip VC from certify config</t>
  </si>
  <si>
    <t>1. Goto the qa from inji config repo
 2. add attribute to the display properties from "certify-mosipid-identity.properties"
 EX: 'name': 'MOSIP National ID', \
  'name': 'Test QA Name field', \
 3. Restart mosip-certify pod
 4. Perform VC download from inji application</t>
  </si>
  <si>
    <t>User should be able to download VC successfully and only the second attribute details should be displayed.</t>
  </si>
  <si>
    <t>TC_1259</t>
  </si>
  <si>
    <t>Verify when the display properties order is changed for mosip VC from certify config</t>
  </si>
  <si>
    <t>1. Goto the qa from inji config repo
 2. Change the order of the display properties from "certify-mosipid-identity.properties"
 ex: 'order' : {'phone','gender','dateOfBirth','fullName','email','region','province','UIN', 'VID', 'postalCode'}
 3. Restart mosip-certify pod
 4. Perform VC download from inji application</t>
  </si>
  <si>
    <t>User should be able to download VC successfully with updated order of display properties.</t>
  </si>
  <si>
    <t>TC_1260</t>
  </si>
  <si>
    <t>Verify when the display properties are removed for mock VC from certify config</t>
  </si>
  <si>
    <t>1. Goto the qa from inji config repo
 2. Remove the display properties from "certify-mock-identity.properties"
 3. Restart mock-certify pod
 4. Perform VC download from inji application</t>
  </si>
  <si>
    <t>TC_1261</t>
  </si>
  <si>
    <t>Verify when the additional attribute added into display properties for mock VC from certify config</t>
  </si>
  <si>
    <t>1. Goto the qa from inji config repo
 2. add attribute to the display properties from "certify-mock-identity.properties"
 EX: 'name': 'Mock identity', \
  'name1': 'Test QA Name field', \
 3. Restart mock-certify pod
 4. Perform VC download from inji application</t>
  </si>
  <si>
    <t>TC_1262</t>
  </si>
  <si>
    <t>Verify when the additional duplicate attribute added into display properties for mock VC from certify config</t>
  </si>
  <si>
    <t>1. Goto the qa from inji config repo
 2. add attribute to the display properties from "certify-mock-identity.properties"
 EX: 'name': 'Mock identity', \
  'name': 'Test QA Name field', \
 3. Restart mock-certify pod
 4. Perform VC download from inji application</t>
  </si>
  <si>
    <t>TC_1263</t>
  </si>
  <si>
    <t>Verify when the display properties order is changed for mock VC from certify config</t>
  </si>
  <si>
    <t>1. Goto the qa from inji config repo
 2. Change the order of the display properties from "certify-mock-identity.properties"
 ex: 'order' : {'phone','gender','dateOfBirth','fullName','email','region','province','UIN', 'VID', 'postalCode'}
 3. Restart mock-certify pod
 4. Perform VC download from inji application</t>
  </si>
  <si>
    <t>TC_1264</t>
  </si>
  <si>
    <t>Verify when the display properties are removed for insurance VC from certify config</t>
  </si>
  <si>
    <t>1. Goto the qa from inji config repo
 2. Remove the display properties from "certify-sunbird-insurance.properties"
 3. Restart insurance-certify pod
 4. Perform VC download from inji application</t>
  </si>
  <si>
    <t>TC_1265</t>
  </si>
  <si>
    <t>Verify when the additional attribute added into display properties for insurance VC from certify config</t>
  </si>
  <si>
    <t>1. Goto the qa from inji config repo
 2. add attribute to the display properties from "certify-sunbird-insurance.properties"
 EX: 'name': 'Staye Protected', \
  'name1': 'Test QA Name field', \
 3. Restart insurance-certify pod
 4. Perform VC download from inji application</t>
  </si>
  <si>
    <t>User should be able to download VC successfully with updated display properties.</t>
  </si>
  <si>
    <t>TC_1266</t>
  </si>
  <si>
    <t>Verify when the additional duplicate attribute added into display properties for insurance VC from certify config</t>
  </si>
  <si>
    <t>1. Goto the qa from inji config repo
 2. add attribute to the display properties from "certify-sunbird-insurance.properties"
 EX: 'name': 'Staye Protected', \
  'name': 'Test QA Name field', \
 3. Restart insurance-certify pod
 4. Perform VC download from inji application</t>
  </si>
  <si>
    <t>TC_1267</t>
  </si>
  <si>
    <t>Verify when the display properties order is changed for insurance VC from certify config</t>
  </si>
  <si>
    <t>1. Goto the qa from inji config repo
 2. Change the order of the display properties from "certify-sunbird-insurance.properties"
 ex: 'order' : {'phone','gender','dateOfBirth','fullName','email','region','province','UIN', 'VID', 'postalCode'}
 3. Restart insurance-certify pod
 4. Perform VC download from inji application</t>
  </si>
  <si>
    <t>TC_1268</t>
  </si>
  <si>
    <t>Verify when the certify config file is removed</t>
  </si>
  <si>
    <t>1. Goto the qa from inji config repo
 2. delete file "certify-mosipid-insurance.properties"
 3. restart the mosip-certify pod from rancher</t>
  </si>
  <si>
    <t>Application should not restart successfully.</t>
  </si>
  <si>
    <t>INJIMOB- 1574</t>
  </si>
  <si>
    <t>Unable to scroll the page add new card page</t>
  </si>
  <si>
    <t>TC_1269</t>
  </si>
  <si>
    <t>Verify unable to scroll the page add new card page</t>
  </si>
  <si>
    <t>1.Create more than 8 issuers
 2.Open the inji app
 3.Open the issuer page
 4.Try to scroll the page</t>
  </si>
  <si>
    <t>We should be able to scroll the page and should able to hold on in certain position</t>
  </si>
  <si>
    <t>INJIMOB-1492</t>
  </si>
  <si>
    <t>UI issue in copilot tooltip (Help / FAQs step)</t>
  </si>
  <si>
    <t>TC_1270</t>
  </si>
  <si>
    <t>Verify UI issue in copilot tooltip (Help / FAQs step)</t>
  </si>
  <si>
    <t>1. Open the inji apk
 2. check the copilot tooltip (help and faqs steps)</t>
  </si>
  <si>
    <t>Bottom of next button should have some margin</t>
  </si>
  <si>
    <t>TC_1271</t>
  </si>
  <si>
    <t>Verify the sharing card screen the user is not getting logo on the card when internet is off</t>
  </si>
  <si>
    <t>Pre-requisites: Device download the VC in Device A
  Step:
  1. Open the QR code in device B.
  2. Scan the QR code from device A.
  3. Select the VC and share.</t>
  </si>
  <si>
    <t>On the sharing card screen the user should get the mosip ogo on the card’s right side.</t>
  </si>
  <si>
    <t>INJIMOB-1820</t>
  </si>
  <si>
    <t>Intermittently Share with selfie option is not getting for National Identity department</t>
  </si>
  <si>
    <t>TC_1272</t>
  </si>
  <si>
    <t>Verify the issue is happening Intermittently Share with selfie option is not getting for National Identity department</t>
  </si>
  <si>
    <t>1.Open the inji apk
 2. Click on the “+“icon
 3. Select the National Identity Department issuer and download the VC
 4. Home screens click on the share option in the navbar
 5. Try the share the downloaded VC using the share with selfie option.</t>
  </si>
  <si>
    <t>The user should have the option to share the VC along with share with a selfie successfully</t>
  </si>
  <si>
    <t>INJIMOB-1816</t>
  </si>
  <si>
    <t>Sunbird issuer is not loading and is redirecting to the 'Add New Card' screen. Trying to click any other issuer is also not working</t>
  </si>
  <si>
    <t>TC_1273</t>
  </si>
  <si>
    <t>Verify Sunbird issuer is not loading and is redirecting to the 'Add New Card' screen. Trying to click any other issuer is also not working</t>
  </si>
  <si>
    <t>1.Open the inji apk
 2.Click on the “+“icon
 3.Select the Download Sunbird credentials issuer
 4.After that try to click any other issuer</t>
  </si>
  <si>
    <t>The user should be able to access the Sunbird issuer able to download Sunbird Vc successfully</t>
  </si>
  <si>
    <t>INJIMOB-1814</t>
  </si>
  <si>
    <t>Unable to see the credentials issuer</t>
  </si>
  <si>
    <t>TC_1274</t>
  </si>
  <si>
    <t>Verify Unable to see the credentials issuer</t>
  </si>
  <si>
    <t>1.Open the inji apk
 2 Click on the “+“ icon 
 3.Select Any issuer and check</t>
  </si>
  <si>
    <t>The user should be able to see and select the credentials and download the Vc successfully</t>
  </si>
  <si>
    <t>TC_1275</t>
  </si>
  <si>
    <t>Verify In Android when the user clicks + icon from home page issuer page is not getting loaded</t>
  </si>
  <si>
    <t>1.Open the inji app.
 2.Click on the + icon.</t>
  </si>
  <si>
    <t>TC_1276</t>
  </si>
  <si>
    <t>Verify During face authentication, the camera view is wider than the face.</t>
  </si>
  <si>
    <t>1.Open the inji apk.
 2. Download the VC,
 3.Share VC with share with selfie,
 capture the face and check.</t>
  </si>
  <si>
    <t>INJIMOB-1836</t>
  </si>
  <si>
    <t>Activation successful banner is not showing up</t>
  </si>
  <si>
    <t>TC_1277</t>
  </si>
  <si>
    <t>Verify Activation successful banner is not showing up</t>
  </si>
  <si>
    <t>1.Download inji wallet collab apk
 2.Login either with biometrics or passcode
 3.Click on Add in the Home page
 4.Choose Veridonia National ID Department
 5.Choose Veridonia National ID credential type
 6.Provide the UIN and OTP
 7. Activate the VC either through quick access menu in mini view or detailed view</t>
  </si>
  <si>
    <t>The banner for successful activation should be shown and be closed only when the user closes it.</t>
  </si>
  <si>
    <t>INJIMOB-1858</t>
  </si>
  <si>
    <t>Activated option in quick access menu for VCs which doesn't have biometrics</t>
  </si>
  <si>
    <t>TC_1278</t>
  </si>
  <si>
    <t>Verify Activated option in quick access menu for VCs which doesn't have biometrics</t>
  </si>
  <si>
    <t>1.Open the inji apk
 2.Click on the “+“icon
 3.Select the Download credentials issuer
 4. Click on the three dots ecllipes button and acivate the vc</t>
  </si>
  <si>
    <t>Activated option &amp; QR Code login option is not required for VCs which doesn't have biometrics.</t>
  </si>
  <si>
    <t>INJIMOB-1520</t>
  </si>
  <si>
    <t>Integrate with Certify for VC Issuance</t>
  </si>
  <si>
    <t>TC_1279</t>
  </si>
  <si>
    <t>Check whether the user is able to perform Authorisation to the e-signet</t>
  </si>
  <si>
    <t>1. open the inji app.
 2. Click on the "+" floting icon
 3. User navigate to add new card
 4. Click on the national Identity department issuer
 5. Click on the mosip national Id
 6. check the login page</t>
  </si>
  <si>
    <t>The user should able to redireded to the e-signet login page and the e-signet page should load sucesssfully</t>
  </si>
  <si>
    <t>TC_1280</t>
  </si>
  <si>
    <t>Verify the download of VCs when When the certify well know is replaced with fall back well known url in the INJI configuration</t>
  </si>
  <si>
    <t>1. Open the mimoto-issuers-config
 2. Remove the certify issuer in the config
 3. Replace certify URL with a well-known fall back URL
 4. Restart the mimoto
 5. Download the VC</t>
  </si>
  <si>
    <t>The user should be redirected to the default well known issuer and be able to download the VC</t>
  </si>
  <si>
    <t>TC_1281</t>
  </si>
  <si>
    <t>1. Open the mimoto-issuers-config
 2. Remove the mock issuer in the config
 3. Replace mock URL with a well-known fall back URL
 4. Restart the mimoto
 5. Download the VC</t>
  </si>
  <si>
    <t>TC_1282</t>
  </si>
  <si>
    <t>1. Open the mimoto-issuers-config
 2. Remove the sunbird issuer in the config
 3. Replace sunbird URL with a well-known fall back URL
 4. Restart the mimoto
 5. Download the VC</t>
  </si>
  <si>
    <t>TC_1283</t>
  </si>
  <si>
    <t>Verify the download of VCs when default well known config is not present in the INJI configuration</t>
  </si>
  <si>
    <t>1. Open the mimoto-issuers-config
 2. Remove the mandatory config mosip issuer
 3. Restart the mimoto
 4. Download the VC</t>
  </si>
  <si>
    <t>The user should receive this error in the injiapp "Sorry! Due to technical error we are unable to download your card now.please try again later.</t>
  </si>
  <si>
    <t>TC_1284</t>
  </si>
  <si>
    <t>1. Open the mimoto-issuers-config
 2. Remove the mandatory confing sunbird issuer
 3. Restart the mimoto
 4. Download the VC</t>
  </si>
  <si>
    <t>TC_1285</t>
  </si>
  <si>
    <t>1. Open the mimoto-issuers-config
 2. Remove the client id the mandatory confing for the mock issuer
 3. Restart the mimoto
 4. Download the VC</t>
  </si>
  <si>
    <t>TC_1286</t>
  </si>
  <si>
    <t>Verify mandatory config are available for certify Issuer configuration in the inji config</t>
  </si>
  <si>
    <t>1. Open the mimoto-issuers-config
 2. Check the mandatory field for mimoto issue configuration field.</t>
  </si>
  <si>
    <t>The user should get this mandatory fields for mintoto issuer configuration.
 1.credential_issuer
 2.protocol
 3.display - all nested attributes
 4.client_id
 5.client_alias
 6.redirect_uri
 7.well-known
 a).either issuer’s wellknown - https://{certify env variable specific to issuance}/v1/certify/issuance/.well-known/openid-credential-issuer
 b).or fallback wellknown response - need to have usecase specific json file in config repo and refer to that file through config url
 This is the config url config.server.file.storage.uri
 append fallback json file
 8.enabled</t>
  </si>
  <si>
    <t>TC_1287</t>
  </si>
  <si>
    <t>Verify mandatory config are available for the Fallback wellknown json fields in injiconfig</t>
  </si>
  <si>
    <t>1. Open the mimoto-issuers-config
 2. Check the mandatory field for Fallback wellknown json fields</t>
  </si>
  <si>
    <t>The user should get this mandatory config for Fallback wellknown json fields.
 1.credential_issuer
 2.authorization_servers
 3.credential_endpoint
 4.credential_configurations_supported
 a).InsuranceCredential
 format
 scope
 proof_types_supported - all nested attributes
 credential_definition - all nested attributes
 display - all attributes
 b).LifeInsuranceCredential same as InsuranceCredential credential type</t>
  </si>
  <si>
    <t>TC_1288</t>
  </si>
  <si>
    <t>Verify mandatory config are available for the mosipid-identity-wellknown.json in injiconfig</t>
  </si>
  <si>
    <t>1. Open the mimoto-issuers-config
 2. Check the mandatory Config for mosipid-identity-wellknown.json</t>
  </si>
  <si>
    <t>The user should get this mandatory config for mosipid-identity-wellknown.json.
 1. credential_issuer
 2. authorization_servers
 3. credential_endpoint
 4. credential_configurations_supported
 a). MOSIPVerifiableCredential
 format
 scope
 proof_types_supported - all nested attributes
 credential_definition - all nested attributes
 display - all attributes</t>
  </si>
  <si>
    <t>TC_1289</t>
  </si>
  <si>
    <t>Verify mandatory config are available for the mock-identity-wellknown.json in injiconfig</t>
  </si>
  <si>
    <t>1. Open the mimoto-issuers-config
 2. Check the mandatory config for mock-identity-wellknown.json</t>
  </si>
  <si>
    <t>The user should get this mandatory config for the mock-identity-wellknown.json
 1.credential_issuer
 2.authorization_servers
 3.credential_endpoint
 4.credential_configurations_supported
 a). MockVerifiableCredential
 format
 scope
 proof_types_supported - all nested attributes
 credential_definition - all nested attributes
 display - all attributes</t>
  </si>
  <si>
    <t>TC_1290</t>
  </si>
  <si>
    <t>Verify if any one of the mandatory config remove from the mimoto-sunbird-insurance-wellknown.json in the inji config</t>
  </si>
  <si>
    <t>1. Open the mimoto-issuers-config
 2. Add one new issuer and give the fall back url
 3. Remove any one of the mandatory field from sunbird-identity-wellknown.json in inji config
 4. Restart the mimoto</t>
  </si>
  <si>
    <t>The mimoto application should restart successfully and The user should not be redirected to issuer page and the user should get an eror screen "An error occurred!"
 Thanks for your patience! We re expering technical difficulties right now. Please try again later or contact the admin for further assitance!</t>
  </si>
  <si>
    <t>TC_1291</t>
  </si>
  <si>
    <t>Verify if any one of the mandatory confing remove from the mosipid-identity-wellknown.json in the inji config</t>
  </si>
  <si>
    <t>1. Open the mimoto-issuers-config
 2. Add one new issuer and give the fall back url
 3. Remove any one of the mandatory field from mosipid-identity-wellknown.json in inji config
 4. Restart the mimoto</t>
  </si>
  <si>
    <t>TC_1292</t>
  </si>
  <si>
    <t>Verify if any one of the mandatory config remove from the mock-identity-wellknown.json in the inji config</t>
  </si>
  <si>
    <t>1. Open the mimoto-issuers-config
 2. Add one new issuer and give the fall back url
 3. Remove any one of the mandatory field from mock-identity-wellknown.json in inji config
 4. Restart the mimoto</t>
  </si>
  <si>
    <t>TC_1293</t>
  </si>
  <si>
    <t>Verify the Authorization server variable for the mosipid and the first value in the array found in mimoto-issuers-config.json</t>
  </si>
  <si>
    <t>1. Open the mimoto-issuers-config
 2. Copy the well-known URL paste into the browser
 3. Add the https://api.qa-inji.mosip.injicertify.insurance.host/v1/certify/issuance/.well-known/openid-credential-issuer
 4.Restart the mimoto</t>
  </si>
  <si>
    <t>The user should obtain the variable and the first value of the array from the mimoto-issue config.json file</t>
  </si>
  <si>
    <t>TC_1294</t>
  </si>
  <si>
    <t>Verify the Authorization server variable for the sunbird and the first value in the array found in mimoto-issuers-config.json</t>
  </si>
  <si>
    <t>1. Open the mimoto-issuers-config
 2. Copy the well-known URL paste into the browser
 3. Add the https://injicertify-mosipid.qa-inji.mosip.net/v1/certify/issuance/.well-known/openid-credential-issuer
 4.Restart the mimoto</t>
  </si>
  <si>
    <t>TC_1295</t>
  </si>
  <si>
    <t>Verify the Authorization server variable for the mock and the first value in the array found in mimoto-issuers-config.json</t>
  </si>
  <si>
    <t>1. Open the mimoto-issuers-config
 2. Copy the well-known URL paste into the browser
 3. Add the https://api.qa-inji.mosip.net/v1/mimoto/issuers/MockCertify/.well-known
 4.Restart the mimoto</t>
  </si>
  <si>
    <t>TC_1296</t>
  </si>
  <si>
    <t>Verify if issuer name is same for two issuers</t>
  </si>
  <si>
    <t>1. Open the mimoto-issuers-config
 2. create two issuer with the same name 
 3. Restart the mimoto</t>
  </si>
  <si>
    <t>The mimoto application should not restart sucessufully
 and in rancher you get this error message 'Validation failed in Mimoto-issuers-config.json:duplicate value found Mosip'</t>
  </si>
  <si>
    <t>TC_1297</t>
  </si>
  <si>
    <t>Verify the addition of extra attributes in the mimoto-issuers-config.json file.</t>
  </si>
  <si>
    <t>1. Open the mimoto-issuers-config
 2. Add an extra attribute in mimoto issuer config .json file.
 3. Restart the mimoto pods</t>
  </si>
  <si>
    <t>1. No error from mimoto and certify pods
 2. User is able to download the vc successfully</t>
  </si>
  <si>
    <t>TC_1298</t>
  </si>
  <si>
    <t>Verify update null value into the attributes and check</t>
  </si>
  <si>
    <t>1. Open the mimoto-issuers-config
 2. Add the null value attribute in the mimoto issuer config .json file.
 3. Restart the mimoto pods</t>
  </si>
  <si>
    <t>1. mimoto restart successfully
 2. Validation failed in Mimoto-error uri:null I/O error on GET request for ""/null"": Target host is not specified {}"
 app the user is not able to open the issuer</t>
  </si>
  <si>
    <t>TC_1299</t>
  </si>
  <si>
    <t>Verify update empty value into the attributes and check</t>
  </si>
  <si>
    <t>1. Open the mimoto-issuers-config
 2. Add the empty value in the redirect URL attribute in mimoto issuer config .json file.
 3. Restart the mimoto pods</t>
  </si>
  <si>
    <t>While downloading VC from inji app getting error as "invalid redirectURL".</t>
  </si>
  <si>
    <t>TC_1300</t>
  </si>
  <si>
    <t>Verify rename value into the attributes and check</t>
  </si>
  <si>
    <t>1. Open the mimoto-issuers-config
 2. Add the remame value attribute in the mimoto issuer config .json file.
 3. rename the 
 3. Restart the mimoto pods</t>
  </si>
  <si>
    <t>1. mimoto restart failed
 2. Validation failed in Mimoto-issuers-config.json:client_alias must not be blankValidation failed in Mimoto-issuers-config.json:client_alias must not be blank"</t>
  </si>
  <si>
    <t>TC_1301</t>
  </si>
  <si>
    <t>Verify invalid value into the attributes and check</t>
  </si>
  <si>
    <t>1. Open the mimoto-issuers-config
 2. Add the invalid value client id into the attribute in the mimoto issuer config .json file.
 3. Restart the mimoto pods</t>
  </si>
  <si>
    <t>While downloading VC from inji app getting error as "invalid client identifier".</t>
  </si>
  <si>
    <t>TC_1302</t>
  </si>
  <si>
    <t>Verify added new a well known JSON file with empty file</t>
  </si>
  <si>
    <t>1. Open the mimoto-issuers-config
 2. Add a new issuer in the mosipid1 in mimoto issuer config
 3. Create a new well-known json file and add the well-known Url to fallback and add the newly created well-known json file on the well-known
 4. Restart the mimoto pods</t>
  </si>
  <si>
    <t>Fall back should work for the issuer. Vc download should be succesful</t>
  </si>
  <si>
    <t>TC_1303</t>
  </si>
  <si>
    <t>1. Open the mimoto-issuers-config
 2. Add a new issuer in the mosipid1 in mimoto issuer config
 3 . Create a new well-known json file with empty data and add the well-known Url to the fallback URL and add the newly created well-known json file on the well-known
 4. Restart the mimoto pods
 5. open the injiapp
 6. Click on the + icon and choose the newly created issuer mosipid</t>
  </si>
  <si>
    <t>the mimoto should restart successfully 
 and
 The user should not be redirected to issuer page and the user should get an eror screen "An error occurred!"
 Thanks for your patience! We re expering technical difficulties right now. Please try again later or contact the admin for further assitance!</t>
  </si>
  <si>
    <t>INJIMOB-2073</t>
  </si>
  <si>
    <t>Update Well-known Endpoint in Inji Wallet for 0.14.0 Release</t>
  </si>
  <si>
    <t>TC_1304</t>
  </si>
  <si>
    <t>Verify the "wellknown" key name from "mimoto-issuers-config.json" for the issuers.</t>
  </si>
  <si>
    <t>1. Go to "mimoto-issuers-config.json"
 2. Check the wellknown key name for issuers</t>
  </si>
  <si>
    <t>The user should able to see the keyName as "wellknown_endpoint"</t>
  </si>
  <si>
    <t>TC_1305</t>
  </si>
  <si>
    <t>Verify the issuers endpoint API for "well-known-proxy"</t>
  </si>
  <si>
    <t>1. Go to any browser
 2. Verify the API with any credential issuers
 EX: https://api.qa-inji.mosip.net/v1/mimoto/issuers/StayProtected/well-known-proxy</t>
  </si>
  <si>
    <t>The user should get the credential issuers details from the browser.</t>
  </si>
  <si>
    <t>TC_1306</t>
  </si>
  <si>
    <t>Verify VC download for the mock (certify and fallback) and insurance VC post that</t>
  </si>
  <si>
    <t>1. Open the inji app,
2. click on the + icon
3. download mock fallback and mock certify VC
4. click on the + icon
5. select “Stay protected” issuer
6. Download insurance VC</t>
  </si>
  <si>
    <t>Only Insurance VC should get downloaded</t>
  </si>
  <si>
    <t>https://mosip.atlassian.net/browse/INJIMOB-2122</t>
  </si>
  <si>
    <t>TC_1307</t>
  </si>
  <si>
    <t>Verify the backgroun color or mock certify and mock fallback VC</t>
  </si>
  <si>
    <t>1. Set different color for mock fallback and mock certify VC
2. Open the inji app,
3. click on the + icon
4. select “Mock Identity (Certify)” issuer and download mock Certify VC
5. click on the + icon
6. select “Mock Identity - Fallback” issuer and download mock Fallback VC
7.  Check the background color for both the VC</t>
  </si>
  <si>
    <t>Valid configured background color should reflect in the VC</t>
  </si>
  <si>
    <t>https://mosip.atlassian.net/browse/INJIMOB-2120</t>
  </si>
  <si>
    <t>TC_1308</t>
  </si>
  <si>
    <t xml:space="preserve">1. Open the inji app.
2. Download the VC mock and download the VC same again
3. Check the VC on the Home screen. 
4. Download any other Vc and check </t>
  </si>
  <si>
    <t>When the user downloads a VC, it should be displayed at the top of all VCs on the home screen</t>
  </si>
  <si>
    <t>https://mosip.atlassian.net/browse/INJIMOB-2043</t>
  </si>
  <si>
    <t>TC_1309</t>
  </si>
  <si>
    <t>1. Open the injimobile app 
2. Perform any action
3. check the response of the app</t>
  </si>
  <si>
    <t>The INJIMOB application should respond smoothly and efficiently on Redmi 7A devices, with minimal delay in user interactions, ensuring a seamless experience comparable to other supported devices.</t>
  </si>
  <si>
    <t>https://mosip.atlassian.net/browse/INJIMOB-2024</t>
  </si>
  <si>
    <t>TC_1310</t>
  </si>
  <si>
    <t xml:space="preserve">1. Open the Injimobile app,
2. Click on the +plus icon,
3. Choose any of the issuer and enter the invalid credential twice and try with valid credential </t>
  </si>
  <si>
    <t>The user should be allowed to enter a hyphen in the Policy Number text field.</t>
  </si>
  <si>
    <t>https://mosip.atlassian.net/browse/INJIMOB-2019</t>
  </si>
  <si>
    <t>TC_1311</t>
  </si>
  <si>
    <t>1. Open the inji app,
2. Click on the “+” icon
3. Choose sunbird issuer
4. Try to enter the hyphen in the policy number test field</t>
  </si>
  <si>
    <t>https://mosip.atlassian.net/browse/INJIMOB-2044</t>
  </si>
  <si>
    <t>TC_1312</t>
  </si>
  <si>
    <t>1. Open the Injimobile app,
2.  Download the VC,
3. VC download successfully,
4. Check the home screen.</t>
  </si>
  <si>
    <t xml:space="preserve">When the VC is successfully downloaded, the user should see a green toaster message on the home </t>
  </si>
  <si>
    <t>https://mosip.atlassian.net/browse/INJIMOB-2018</t>
  </si>
  <si>
    <t>TC_1313</t>
  </si>
  <si>
    <t>1. Open the injiapp
2. Download the mosip VC
3. Cl
4. Enter the invalid OTP to Activate the VC</t>
  </si>
  <si>
    <t xml:space="preserve">The user should get a proper error message saying OTP is invalid </t>
  </si>
  <si>
    <t>https://mosip.atlassian.net/browse/INJIMOB-2006</t>
  </si>
  <si>
    <t>TC_1314</t>
  </si>
  <si>
    <t xml:space="preserve">1. Open the inji app.
2. Try to download the VC from these two issuers Download ‘Stay Protected Insurance Credential’&amp; 'Download Sunbird Credentials.' </t>
  </si>
  <si>
    <t>The user should be able to download the VC from both issuers without any errors.</t>
  </si>
  <si>
    <t>https://mosip.atlassian.net/browse/INJIMOB-1957</t>
  </si>
  <si>
    <t>TC_1315</t>
  </si>
  <si>
    <t>1. Open the inji app.
2. Download via Mosip VC
3. Activate
4. Scan the e-signet QR code.
5. select the VC and authenticate the resident's face</t>
  </si>
  <si>
    <t>The QR login should work without errors on a specific device.</t>
  </si>
  <si>
    <t>https://mosip.atlassian.net/browse/INJIMOB-1956</t>
  </si>
  <si>
    <t>TC_1316</t>
  </si>
  <si>
    <t>Check the app logo and theme update for the attached screenshot</t>
  </si>
  <si>
    <t>Logo and theme should be updated across the app</t>
  </si>
  <si>
    <t>https://mosip.atlassian.net/browse/INJIMOB-2309</t>
  </si>
  <si>
    <t>INJIMOB-2212</t>
  </si>
  <si>
    <t>INJIMOB - Gradient Theme and Logo Updates Issue list</t>
  </si>
  <si>
    <t>TC_1317</t>
  </si>
  <si>
    <t>TC_1318</t>
  </si>
  <si>
    <t>1. Open the inji app.
2. Click on the help icon.
3. check these three here options
3.1 How to add a card 
3.2 why does my VC say activation is pending, 
3.3 what do you mean by activated for login</t>
  </si>
  <si>
    <t>The user should be able to view the page without encountering any errors.</t>
  </si>
  <si>
    <t>https://mosip.atlassian.net/browse/INJIMOB-2227</t>
  </si>
  <si>
    <t>TC_1319</t>
  </si>
  <si>
    <t>1. Open the inji app
2. Click on the “+“ icon
3. Select the Sunbird VC and try to download Vc</t>
  </si>
  <si>
    <t>user should be able to download sunbird VC.</t>
  </si>
  <si>
    <t>https://mosip.atlassian.net/browse/INJIMOB-2214</t>
  </si>
  <si>
    <t>TC_1320</t>
  </si>
  <si>
    <t xml:space="preserve">Please check the wireframe link and in  inji wallet  </t>
  </si>
  <si>
    <t>The wireframe should include the loader icon.</t>
  </si>
  <si>
    <t>https://mosip.atlassian.net/browse/INJIMOB-2297</t>
  </si>
  <si>
    <t>TC_1321</t>
  </si>
  <si>
    <t xml:space="preserve">1. Open the inji app
2. Go to settings and enable the unlock with biometric
3. close the application and re-open the application
4. Click on the Unlock app button
5. user should get the prompting or biometric fingerprint and give the fingerprint and check </t>
  </si>
  <si>
    <t>There should not be any unwanted buttons appearing during fingerprint biometric authentication.</t>
  </si>
  <si>
    <t>https://mosip.atlassian.net/browse/INJIMOB-2254</t>
  </si>
  <si>
    <t>INJIMOB-2191</t>
  </si>
  <si>
    <t>Inji Wallet Gradient Theme and Logo Updates Based on New Inji Branding</t>
  </si>
  <si>
    <t>TC_1322</t>
  </si>
  <si>
    <t>Verify the logo from the splash screen of the application</t>
  </si>
  <si>
    <t>1. Open Inji App
 2. check the logo from splash screen</t>
  </si>
  <si>
    <t>User should be able to see the new logo and gradient theme color
 Darker shade: #951F6F, Lighter shade: #F7EDF3</t>
  </si>
  <si>
    <t>TC_1323</t>
  </si>
  <si>
    <t>Verify the logo from the home page of the application</t>
  </si>
  <si>
    <t>1. Open Inji App
 2. check the logo from home page</t>
  </si>
  <si>
    <t>TC_1324</t>
  </si>
  <si>
    <t>Verify the logo from the esignet page of the application</t>
  </si>
  <si>
    <t>1. Open Inji App
 2. click on + icon
 3. Select national identity department
 4. check the logo from esignet page</t>
  </si>
  <si>
    <t>TC_1325</t>
  </si>
  <si>
    <t>Verify the logo from the recent app screen of the device</t>
  </si>
  <si>
    <t>1. Open Inji App
 2. go to recent apps screen from mobile
 3. check the logo from recent app screen</t>
  </si>
  <si>
    <t>TC_1326</t>
  </si>
  <si>
    <t>Verify the logo for the downloaded apk</t>
  </si>
  <si>
    <t>1. download the apk from the confluence page
 2. check the logo of the downloaded apk</t>
  </si>
  <si>
    <t>TC_1327</t>
  </si>
  <si>
    <t>Verify the logo for the installed apk icon</t>
  </si>
  <si>
    <t>1. Install the inji apk
 2. check the logo for the icon of installed apk</t>
  </si>
  <si>
    <t>TC_1328</t>
  </si>
  <si>
    <t>Verify the logo from playstore app</t>
  </si>
  <si>
    <t>1. click on the playstore apk link from confluence page
 2. check the logo</t>
  </si>
  <si>
    <t>TC_1329</t>
  </si>
  <si>
    <t>Verify the logo from settings page</t>
  </si>
  <si>
    <t>1. Goto device settings
 2. select apps
 3. check the logo</t>
  </si>
  <si>
    <t>TC_1330</t>
  </si>
  <si>
    <t>Verify the logo from uninstall page</t>
  </si>
  <si>
    <t>1. long press on the apk
 2. select uninstall apk
 3. check the logo</t>
  </si>
  <si>
    <t>TC_1331</t>
  </si>
  <si>
    <t>Verify the gradient theme for the choose language page when apk freshly installed</t>
  </si>
  <si>
    <t>1. install the application
 2. open the apk
 3. Verify the gradient theme for the choose language page</t>
  </si>
  <si>
    <t>User should be able to see the gradient theme for the language he selected and "save preference" button and wiki logo at the top</t>
  </si>
  <si>
    <t>TC_1332</t>
  </si>
  <si>
    <t>Verify the gradient theme for the tour guide when apk freshly installed</t>
  </si>
  <si>
    <t>1. install the application
 2. open the apk
 3. Verify the gradient theme for the tour guide page</t>
  </si>
  <si>
    <t>User should be able to see the gradient theme across the tour guide and on "Next" button</t>
  </si>
  <si>
    <t>TC_1333</t>
  </si>
  <si>
    <t>Verify the gradient theme for the Select App Unlock Method page when apk freshly installed</t>
  </si>
  <si>
    <t>1. install the application
 2. open the apk
 3. Verify the gradient theme for the Select App Unlock Method page</t>
  </si>
  <si>
    <t>User should be able to see the gradient theme across the tour guide and on "User Biometrics" button</t>
  </si>
  <si>
    <t>TC_1334</t>
  </si>
  <si>
    <t>Verify the gradient theme for the tour guide when apk freshly installed from home page</t>
  </si>
  <si>
    <t>1. install the application
 2. open the apk
 3. Verify the gradient theme for the tour guide from home page</t>
  </si>
  <si>
    <t>User should be able to see the gradient theme on the "Next", "done" and "previous" button</t>
  </si>
  <si>
    <t>TC_1335</t>
  </si>
  <si>
    <t>Verify the gradient theme for the home page</t>
  </si>
  <si>
    <t>1. install the application
 2. open the apk
 3. Verify the gradient theme for the home page</t>
  </si>
  <si>
    <t>User should be able to see the gradient theme on options he selects i.e Home, Share, History and Settings Icon. Help Icon, "+" button, logo should be in gradient theme.</t>
  </si>
  <si>
    <t>TC_1336</t>
  </si>
  <si>
    <t>Verify the gradient theme for the help page</t>
  </si>
  <si>
    <t>1. install the application
 2. open the apk
 3. Verify the gradient theme for the help page</t>
  </si>
  <si>
    <t>User should be able to see the gradient theme here click link button</t>
  </si>
  <si>
    <t>TC_1337</t>
  </si>
  <si>
    <t>Verify the gradient theme for the Issuer page</t>
  </si>
  <si>
    <t>1. install the application
 2. open the apk
 3. Verify the gradient theme for the Issuer page</t>
  </si>
  <si>
    <t>User should be able to see the gradient theme for back page arrow and search icon</t>
  </si>
  <si>
    <t>TC_1338</t>
  </si>
  <si>
    <t>Verify the gradient theme for the settings page</t>
  </si>
  <si>
    <t>1. install the application
 2. open the apk
 3. Verify the gradient theme for the settings page</t>
  </si>
  <si>
    <t>User should be able to see the gradient theme for the settings icons i.e Language, Unlock with Bitometric and its toggle button, About Inji, Backup &amp; Restore, Credential registry, Inji Tour Guide and Logout. 
 Receive card, Received Cards.</t>
  </si>
  <si>
    <t>TC_1339</t>
  </si>
  <si>
    <t>Verify the gradient theme for the Language page</t>
  </si>
  <si>
    <t>1. install the application
 2. open the apk
 3. Goto settings
 4. Select Language and verify the gradient theme</t>
  </si>
  <si>
    <t>User should be able to see the gradient theme for the right tick icon</t>
  </si>
  <si>
    <t>TC_1340</t>
  </si>
  <si>
    <t>Verify the gradient theme for the About Inji page</t>
  </si>
  <si>
    <t>1. install the application
 2. open the apk
 3. Goto settings
 4. Select About Inji and verify the gradient theme</t>
  </si>
  <si>
    <t>User should be able to see the gradient theme for Copy button and click here button and go back page arrow</t>
  </si>
  <si>
    <t>TC_1341</t>
  </si>
  <si>
    <t>Verify the gradient theme for the Backup &amp; Restore page</t>
  </si>
  <si>
    <t>1. install the application
 2. open the apk
 3. Goto settings
 4. Select Backup &amp; Restore and verify the gradient theme</t>
  </si>
  <si>
    <t>User should be able to see the gradient theme on Proceed and Go Back button. Backup and restore button. And help Icon</t>
  </si>
  <si>
    <t>TC_1342</t>
  </si>
  <si>
    <t>Verify the gradient theme for the Credential registry page</t>
  </si>
  <si>
    <t>1. install the application
 2. open the apk
 3. Goto settings
 4. Select Credential registry and verify the gradient theme</t>
  </si>
  <si>
    <t>User should be able to see the Cancel and save button</t>
  </si>
  <si>
    <t>TC_1343</t>
  </si>
  <si>
    <t>Verify the gradient theme for the Inji Tour Guide page</t>
  </si>
  <si>
    <t>1. install the application
 2. open the apk
 3. Goto settings
 4. Select Inji Tour Guide and verify the gradient theme</t>
  </si>
  <si>
    <t>TC_1344</t>
  </si>
  <si>
    <t>Verify the gradient theme for the Share page</t>
  </si>
  <si>
    <t>1. install the application
 2. open the apk
 3. Select Share from home page</t>
  </si>
  <si>
    <t>User should be able to see the gradient theme on the Flip Camera button</t>
  </si>
  <si>
    <t>TC_1345</t>
  </si>
  <si>
    <t>Verify the gradient theme for the Sharing card page</t>
  </si>
  <si>
    <t>1. install the application
 2. open the apk
 3. Select Share from home page
 4. Scan the QR code from verifier device</t>
  </si>
  <si>
    <t>User should be able to see the gradient theme on the Share and Reject button</t>
  </si>
  <si>
    <t>TC_1346</t>
  </si>
  <si>
    <t>Verify the gradient theme after Sharing VC</t>
  </si>
  <si>
    <t>1. install the application
 2. open the apk
 3. Select Share from home page
 4. Scan the QR code from verifier device
 5. Share the VC and verify</t>
  </si>
  <si>
    <t>User should be able to see the gradient theme on the home and history button</t>
  </si>
  <si>
    <t>TC_1347</t>
  </si>
  <si>
    <t>Verify the gradient theme for the Share with Selfie page</t>
  </si>
  <si>
    <t>1. install the application
 2. open the apk
 3. Select Share from home page
 4. Scan the QR code from verifier device
 5. check the Share with selfie popup</t>
  </si>
  <si>
    <t>User should be able to see the gradient theme on the "I Understand" button and "Don't ask me again" check box mark</t>
  </si>
  <si>
    <t>TC_1348</t>
  </si>
  <si>
    <t>Verify the gradient theme for the Face Verification page</t>
  </si>
  <si>
    <t>1. install the application
 2. open the apk
 3. Select Share from home page
 4. Scan the QR code from verifier device
 5. check the Face verification page</t>
  </si>
  <si>
    <t>User should be able to see the gradient theme on the Capture and Flip Camera Icon, go back page arrow</t>
  </si>
  <si>
    <t>TC_1349</t>
  </si>
  <si>
    <t>Verify the gradient theme for the loading pages</t>
  </si>
  <si>
    <t>1. install the application
 2. open the apk
 3. Select Share from home page
 4. Scan the QR code from verifier device
 5. check the Share with selfie popup
 6. Perform face auth and check loading page</t>
  </si>
  <si>
    <t>User should be able to see the gradient theme on the loader icon and progress bar</t>
  </si>
  <si>
    <t>Results</t>
  </si>
  <si>
    <t>configuring Verified Credentials (VC)</t>
  </si>
  <si>
    <t>1.Connect to partner table under mosip_pms databases.
 2.Verify partner details</t>
  </si>
  <si>
    <t>partner details should be configured in pms.partner table for mobile id like parter where name as residentapp-partner,partner id as mpartner-default-mobile</t>
  </si>
  <si>
    <t>VC standards</t>
  </si>
  <si>
    <t>Verify credential type as "verCred"</t>
  </si>
  <si>
    <t>1.Connect to DB.
 2.check in mosip_pms databases</t>
  </si>
  <si>
    <t>TC_06</t>
  </si>
  <si>
    <t>Request credential API</t>
  </si>
  <si>
    <t>Post credential request with credential type as "verCred"</t>
  </si>
  <si>
    <t>1. Perform Otp Authentication
 2. Post credential request</t>
  </si>
  <si>
    <t>Remove one or more attributes in shareable attributes under policy</t>
  </si>
  <si>
    <t>1. Update shareable attributes in the policy for partner ID : mpartner-default-mobile
 Ex: Remove DOB field in policy and restart credential service</t>
  </si>
  <si>
    <t>Removed attributes data should be empty once VC is generated in Mobile app</t>
  </si>
  <si>
    <t>TC_08</t>
  </si>
  <si>
    <t>1. Update shareable attributes in the policy for partner ID : mpartner-default-mobile
 Ex: Add residentstatus field in policy and restart credential service</t>
  </si>
  <si>
    <t>1. Update shareable attributes in the policy for partner ID : mpartner-default-mobile
 2. Make changes in Context.json file
 Ex: Remove DOB field in policy and mosip context file, restart credential service</t>
  </si>
  <si>
    <t>1. Update shareable attributes in the policy for partner ID : mpartner-default-mobile
 2. Make changes in Context.json file
 Ex: Add residentstatus field in policy and mosip context file and restart credential service</t>
  </si>
  <si>
    <t>Verify the existance of Mobile ID app in the Testflight</t>
  </si>
  <si>
    <t>1. IOS is connected to Internet
 2. Open Testflight app</t>
  </si>
  <si>
    <t>Resident app should be available in testflight once redemption is done using the access code received via mail.</t>
  </si>
  <si>
    <t>Verify if User is able to install the app</t>
  </si>
  <si>
    <t>1. iOS is connected to Internet
 2. Open Testflight app
 3. Click on install button</t>
  </si>
  <si>
    <t>When Resident clicks on Install button, app should be installed successfully.</t>
  </si>
  <si>
    <t>Verify if User is able to the launch the app when clicked open</t>
  </si>
  <si>
    <t>1. Click on INJI app icon</t>
  </si>
  <si>
    <t>Left top corner on the screen should display : ID PASS
 and should also display MOSIP logo with Get started button.</t>
  </si>
  <si>
    <t>Verify the access permission requested to access Mobile ID.</t>
  </si>
  <si>
    <t>1. Click on INJI ID app icon
 2. click on Get started button</t>
  </si>
  <si>
    <t>Should display pop up screen " Allow MOSIP resident app to access this device's location? " like
 1.Click on the mobile ID
 2.Click on the Get started
 --Donot allow</t>
  </si>
  <si>
    <t>Should display 2 buttons along with message.
 Would you like to use biometrics to unlock the application?
 1. Use biometrics
 2. I'd rather use a Passcode</t>
  </si>
  <si>
    <t>TC_17</t>
  </si>
  <si>
    <t>Verify the message display on screen when Get started button clicked</t>
  </si>
  <si>
    <t>1. Click on INJI app app icon
 2. Click on Get started button</t>
  </si>
  <si>
    <t>Should display message " Would you like to use biometrics to unlock your Application?". "Use biometrics" and " I'd rather use a passcode".</t>
  </si>
  <si>
    <t>Verify " I'd rather use passcode " button to enable passcode to unlock application</t>
  </si>
  <si>
    <t>When resident clicks on passcode button should display new screen with message "set a passcode to secure your application"asking user to enter 6 digit passcode.</t>
  </si>
  <si>
    <t>TC_20</t>
  </si>
  <si>
    <t>When resident enter same 6 digit passcode should take user to HOME page which then displays user guide pop-up window with cancel option.</t>
  </si>
  <si>
    <t>1. Click on INJI app icon.
 2.Click on Get started button
 3. I'd rather use passcode
 4. confirm passcode</t>
  </si>
  <si>
    <t>My VID's, Received VID's should not have any VC's and history should be empty.</t>
  </si>
  <si>
    <t>1. Click on INJI app icon.
 2.Click on Get started button
 3. I'd rather use passcode
 4. confirm passcode
 5. Home Page
 6.Setting</t>
  </si>
  <si>
    <t>When resident clicks on the Language should display list of supporting language . When user selects the Language the same language should be applied and should be back to the profile section and Language fields should have the Language that was changed.</t>
  </si>
  <si>
    <t>1. Open app - choose language screen asking to choose the language and save preference.
 2. Click "While using the app - should be taken to welcome screen with button "Get started"
 3. Click "Get started" - should be taken to screen with choice between “Use biometrics” (disabled) and “I’d rather use a passcode”
 4. Click “I’d rather use a passcode”
 5. Enter a passcode - new screen should be displayed with text “Confirm your passcode”
 6. Repeat passcode - you should be taken to “HOME” screen</t>
  </si>
  <si>
    <t>App is setup with passcode without internet access.</t>
  </si>
  <si>
    <t>Verify user able to unlock the Mobile id Application successfully</t>
  </si>
  <si>
    <t>Verify user should not allow to unlock the Mobile id Application with invalid passcode</t>
  </si>
  <si>
    <t>Generate VC</t>
  </si>
  <si>
    <t>Verify by clicking "Genereate Card" button without entering UIN.</t>
  </si>
  <si>
    <t>1. Click on the “+” icon and the user land on add new card Screen.
 2.Select the download Via UIN VID OR AID option .
 3.choose UIN
 4.Without entering 10 digit unique UIN number.</t>
  </si>
  <si>
    <t>The user should not able to click the Generate card button</t>
  </si>
  <si>
    <t>Verify "Genereate VID" button with correct UIN without internet access</t>
  </si>
  <si>
    <t>1.Click on Unlock Applicationbutton.</t>
  </si>
  <si>
    <t>Should display Message like "Network request failed"</t>
  </si>
  <si>
    <t>Verify "genereate card" button with correct UIN</t>
  </si>
  <si>
    <t>2. Enter Valid Passcode</t>
  </si>
  <si>
    <t>Should display Message " Enter 6 digit verification code we sent you".</t>
  </si>
  <si>
    <t>1. Click on the + icon and user land on add new card Screen
 2.Select the download Via UIN VID OR AID option .
 3. Enter correct UIN code and click “Generate VID”.</t>
  </si>
  <si>
    <t>Resident should recieve the otp to the registered email ID provided during registrationex: Dear Anushree N OTP for UIN XXXXXXXX30 is 111111 and is valid for 3 minutes. (Generated on 04-03-2022 at 15:13:04 Hrs)</t>
  </si>
  <si>
    <t>1. Click on the + icon and user land on add new card Screen
 2.Select the download Via UIN VID OR AID option .
 3. Enter correct UIN code and click “Generate card”button
 4. Enter otp which sent to a registered mobile number.</t>
  </si>
  <si>
    <t>Should display Message "Downloading your VID, This may take sometime, we will notify you when your VID has been downloaded and is available". should also contain Back Home button
 When user clicks on Back Home button should land on the Home screen where VC will be loading under My VID section.</t>
  </si>
  <si>
    <t>1. Click on the + icon and user land on add new card Screen
 2.Select the download Via UIN VID OR AID option .
 3. Enter otp which sent to a registered mobile number.</t>
  </si>
  <si>
    <t>Resident should recieve confirmation mail on credential issuance to the registered email ID provided during registration
 Ex: Hi , We have received a request for vercred from residentapp-partner. The request id for the same is b3fcfcbc-520e-4ee3-a08a-c4dda8abc697 and your encryption key is abc123. This request is under processing. Thank You</t>
  </si>
  <si>
    <t>1. Click on the + icon and user land on add new card Screen
 2.Select the download Via UIN VID OR AID option .
 3. Enter correct UIN code and click “Generate VID”.
 4. Enter otp which sent to a registered mobile number.
 5. VC is downloaded.</t>
  </si>
  <si>
    <t>Resident should recieve Credential Issuance Status mail to the registered email ID provided during registration
 Ex: Dear ,
 The status of your request to issue credentials against request ID ca9defa0-9afa-40d2-b91c-fa8cac720edf is ISSUED.
 Thank You.
 Regards,
 Team MOSIP</t>
  </si>
  <si>
    <t>1. Click on the + icon and user land on add new card Screen
 2.Select the download Via UIN VID OR AID option .
 3. Enter incorrect UIN code and click “Generate Card”.</t>
  </si>
  <si>
    <t>should display " UIN Invalid</t>
  </si>
  <si>
    <t>TC_37</t>
  </si>
  <si>
    <t>Verify by generate multiple VC with different UIN</t>
  </si>
  <si>
    <t>1. Generate VC, verify that it is displayed under "My VIDs"
 2. Generate VC with different UIN, verify that both VC are displayed under "My VIDs"
 3. Verify that "History" correctly displays both downloads</t>
  </si>
  <si>
    <t>1. Generate VC, verify that it is displayed under "My VIDs"
 2. Generate VC with same UIN, verify that both VC are displayed under "My VIDs" with same data
 3. Verify that "History" correctly displays both downloads</t>
  </si>
  <si>
    <t>TC_39</t>
  </si>
  <si>
    <t>Verify by generate VC with internet and correct information.</t>
  </si>
  <si>
    <t>1. Click on the + icon and user land on add new card Screen
 2.Select the download Via UIN VID OR AID option .
 3. Enter correct UIN code and click “Generate VID” – should display screen to enter verification code
 4. Enter correct verification code – should display “Downloading your VID”
 5. Click “Back home” – should be taken back to page with generated VC or loading screen
 6. Once available, click generated VC – should be taken to detailed view
 7. Verify that no fields can be clicked or edited and that fields are populated as expected
 8. Verify that "History" correctly displays download</t>
  </si>
  <si>
    <t>1. Click on the + icon and user land on add new card Screen
 2.Select the download Via UIN VID OR AID option .
 3. Enter 2 digit UIN code and click “Generate VID” – error message should be displayed "The UIN format is incorrect".
 4.Enter incorrect UIN code and click “Generate VID” – error message should be displayed " Invalid input parameter-individual ID"
 5.Enter correct UIN code and click “Generate VID” – should display screen to enter verification code
 6.Enter incorrect verification code – error message should be displayed" OTP is invalid" and ask user to re enter otp which is sent through mail.
 7.Enter correct verification code – VID should be downloaded .
 8.Verify that "History" correctly displays download</t>
  </si>
  <si>
    <t>when user enter incorrect information like invalid UIN/Invalid verification code ,system should throw validation for errors.
 Ex: UIN is invalid
 when exceeds the given length of ID : "The input format is incorrect".</t>
  </si>
  <si>
    <t>1. Click on the + icon and user land on add new card Screen
 2.Select the download Via UIN VID OR AID option .
 3.Enter correct UIN code and click “Generate VID” – should display error message below UIN field saying “No internet connection”
 4.Activate internet access
 5.Click “Generate VID” – should display screen to enter verification code
 6.Deactivate internet access
 7.Enter correct verification code
 8.Screen should display "No internet connection screen"
 9.Activate internet access
 10.Enter correct OTP - should display "Downloading your VID"
 11.Verify that "History" correctly displays download</t>
  </si>
  <si>
    <t>App information should get that internet access is not available during VC generation.
 error message : "No internet connection screen"</t>
  </si>
  <si>
    <t>Verify by entering incorrect verification code while generating the ID . Note: Applicable for both UIN and VID flow</t>
  </si>
  <si>
    <t>1. Click on the + icon and user land on add new card Screen
 2.Select the download Via UIN VID OR AID option .
 3. Enter incorrect UIN code and click “Generate card”button</t>
  </si>
  <si>
    <t>Verify the resident should able to view the credential under the 'My VIDs' section of the app. Note: Applicable for both UIN and VID flow</t>
  </si>
  <si>
    <t>1. Click on the + icon and user land on add new card Screen
 2.Select the download Via UIN VID OR AID option .
 3. Enter correct UIN code and click “Generate crad ” .button
 4. Enter correct verification code
 5. Click “Back home” – should be taken back to page with generated VC or loading screen
 6. Once available, click generated VC – should be taken to detailed view</t>
  </si>
  <si>
    <t>Resident should able to view the credential under the 'My VIDs' section of the mobile id app.</t>
  </si>
  <si>
    <t>1. Click on the + icon and user land on add new card Screen
 2.Select the download Via UIN VID OR AID option .
 3. Enter correct UIN code and click “Generate card” button.
 4. Enter correct verification code
 5. should be taken back to page with generated VC or loading screen
 6. Once available, click generated VC – should be taken to detailed view</t>
  </si>
  <si>
    <t>Verify resident should be able to rename the credential name.</t>
  </si>
  <si>
    <t>1. Generate VC, verify that it is displayed under "My VIDs"
 2. Generate VC with same UIN, verify that both VC are displayed under "My VIDs" with same data
 3. Verify that "History" correctly displays both downloads
 4.On "My VIDs" page, enter one of the VC
 5. Click icon in top right corner
 6. Enter new tag and click "Save" - header should display new tag</t>
  </si>
  <si>
    <t>Should able to rename the Credential as per the user preffered name (device keyboard language)</t>
  </si>
  <si>
    <t>MOSIP-20100</t>
  </si>
  <si>
    <t>TC_46</t>
  </si>
  <si>
    <t>1. Generate VC, verify that it is displayed under "My VIDs".
 -Remove gender attribute from policy</t>
  </si>
  <si>
    <t>Verify user is able to Genarate VC using UIN when shareable atrribute name contain VID under policy.</t>
  </si>
  <si>
    <t>1. Generate VC, verify that it is displayed under "My VIDs"
 2. Verify the attribute details
 3. Update demographic details in regclient.
 4. Generate VC again and verify the attributes again</t>
  </si>
  <si>
    <t>Mobile ID application - request for credentials</t>
  </si>
  <si>
    <t>TC_49</t>
  </si>
  <si>
    <t>Connectivity details on sharing phone</t>
  </si>
  <si>
    <t>Prerequisite device A (requesting): Bluetooth enabled
 Prerequisite device B (sharing): Bluetooth, location, location and camera access: enabled
 1. On device B scan QR code displayed on device A
 2.Device B should display “Sharing VID” card with information about:
 - “Requested by” (non-editable)
 - Button “Accept request and choose VID” (highlighted)
 - Button “Reject”</t>
  </si>
  <si>
    <t>The "Sharing VID" card is displayed as expected.</t>
  </si>
  <si>
    <t>Prerequisite device A (requesting): Bluetooth enabled
 Prerequisite device B (sharing): Bluetooth, location and camera access: enabled
 1. Share VC from device B to device A, verify that it is displayed under "Received cards"
 2. Share same VC from device B to device A a second time, verify that only one VC is displayed under "Received cards"
 3. Verify that "History" displays two downloads</t>
  </si>
  <si>
    <t>Same VC is shared multiple times with same other device and is only displayed once under "Received card".</t>
  </si>
  <si>
    <t>Prerequisite device A (requesting): Bluetooth enabled
 Prerequisite device B (sharing): Bluetooth, location and camera access: enabled
 1. Share VC from device B to device A, verify that it is displayed under "Received cards"
 2. Share same VC from device B to device A a second time, verify that only one VC is displayed under "Received cards"</t>
  </si>
  <si>
    <t>User should not be able to intiate sharing</t>
  </si>
  <si>
    <t>prerequisite : Device A --&gt; Requesting (IPhone)
 Device B --&gt; Sharing (android)
 Steps :
 Open qrcode in Device A
 Open scanner in Device B
 Scan the qrcode from Device B
 Select the requird VC to share and perform any type of sharing
 From device A, click on the reject button</t>
  </si>
  <si>
    <t>App informs that Camera access is disabled on sharing phone.</t>
  </si>
  <si>
    <t>Prerequisite (requesting device): Bluetooth disabled
 1. Go to setting and select the recived crad
 2. Verify that message is displayed informing user that “MOSIP Resident App is asking to turn on Bluetooth” with options “Deny” and “Allow”
 3.Click “Deny”
 4.Verify that text “Please enable Bluetooth to be able to request a VID” is displayed
 5. Enable Bluetooth
 6. Go to "Home" screen and then click on setting icon from the top and click on Receive card
 7.Verify that QR code is displayed</t>
  </si>
  <si>
    <t>Prerequisite (requesting device): Bluetooth disabled
 1. Go to setting and select the recived crad
 2. Verify that message is displaying informing user that “MOSIP Resident App is asking to turn on Bluetooth” with options “Deny” and “Allow”
 3. Click “Allow”
 4.Toast is displayed informing that bluetooth is being turned on, after which QR code is displayed</t>
  </si>
  <si>
    <t>Prerequisite device A (requesting): Bluetooth enabled
 Prerequisite device B (sharing): Bluetooth: disabled. location and camera access: enabled
 1. On device A, go to second icon from left
 2.On device B, go to setting and choose the Recevie card
 3.On device B, verify that bluetooth is not activated
 4. Perform scan of QR code
 5. Toast is displayed with link for settings page to enable bluetooth, go to setting and activate
 6.Verify that bluetooth has been activated and that device B is taken to "Sharing VID" screen</t>
  </si>
  <si>
    <t>App informs that Bluetooth is disabled on sharing phone.</t>
  </si>
  <si>
    <t>Location disabled on requesting phone</t>
  </si>
  <si>
    <t>Prerequisite device A (requesting): Bluetooth enabled. Location disabled on device (NOTE, location is not required on requesting device
 Prerequisite device B (sharing): Bluetooth and camera access: enabled
 1. Share VC from device B to device A
 2. Success message should be displayed on both devices, dismiss message
 3. On both devices, verify that "History" displays performed sharing/receiving</t>
  </si>
  <si>
    <t>Prerequisite device A (requesting): Bluetooth enabled
 Prerequisite device B (sharing): Bluetooth, camera access: enabled. Location: disabled
 1. On device A, go to setting and choose the receive card
 2. On device B, go to SCAN (second icon from left) – popup is displayed asking to activate location
 3. Click “No thanks” – message is displayed saying “Location access is required for the scanning functionality
 4. On device B, Go to “Home” page
 5. On device B (sending phone) go to SCAN (second icon from left) – popup is displayed asking to activate location
 6.Click “OK” – camera is activated
 7. On device B, scan QR code displayed on device A – display “Connecting…”
 8. Device A should display “Connected to device. Waiting for VID…”. Device B should display “Sharing VID” card</t>
  </si>
  <si>
    <t>App informs that location is disabled on sharing phone.</t>
  </si>
  <si>
    <t>INJI-100</t>
  </si>
  <si>
    <t>iOS app for Inji</t>
  </si>
  <si>
    <t>Reject VC while sharing from IOS device to Android device</t>
  </si>
  <si>
    <t>"""Prerequisite Android device A (requesting): Bluetooth enabled
 Prerequisite iOS device B (sharing): Bluetooth, Camera access: enabled
 VC is downloaded and stored in sharing device
 steps:
 1. Open qrcode in device A
 2. Open qrcode scanner in device B
 3. Scan the qrcode from device B
 4. click on reject button on sharing screen</t>
  </si>
  <si>
    <t>The user should get back to the scan screen and verifier devices is getting connection failed screen And the connection was interrupted plese try again button</t>
  </si>
  <si>
    <t>Verify the action when 2 or 3 resident trying to connect the same relying party for sharing the VC at same instance</t>
  </si>
  <si>
    <t>1.Load QA code in Device 1 -&gt; open QR code scanner on Device 2 , Device 3 and Device 4 -&gt; scan the QR code from all 3 device at the same instance.</t>
  </si>
  <si>
    <t>Prerequisite (requesting device): Bluetooth enabled
 1. Go to setting click on the reciveverify qr code is displayed and message is correct
 2. Go to Home page
 3. Go to setting and select the receive card verify qr code is different from step 1</t>
  </si>
  <si>
    <t>QR code is recreated each time "Request" screen is launched.
 verified by QR code pattern.</t>
  </si>
  <si>
    <t>TC_64</t>
  </si>
  <si>
    <t>If identical VC are received, all "Reason for sharing" should be displayed.</t>
  </si>
  <si>
    <t>Prerequisite device A (requesting): Bluetooth enabled
 Prerequisite device B (sharing): Bluetooth,camera access: enabled
 1. Share VC from device B to device A, verify that it is displayed under "Received card" section
 2. Share same VC from device B to device A a second time, verify that only one VC is displayed under "Received card"section
 3. Verify that ""History"" displays two downloads"</t>
  </si>
  <si>
    <t>Reason for sharing for all shares should be displayed (only one instance of VC should be displayed though)</t>
  </si>
  <si>
    <t>Camera is not launched when device is flight mode</t>
  </si>
  <si>
    <t>1.Launch app
 2.Set device to flight mode and enter "SCAN" screen. Note that camera is not displayed
 3.Disable flight mode and enter "SCAN" screen. Note that camera is displayed</t>
  </si>
  <si>
    <t>Camera should be launched also when in flight mode</t>
  </si>
  <si>
    <t>Few inji app labels and button remained in english even after language switch</t>
  </si>
  <si>
    <t>verify multilanguage support in inji</t>
  </si>
  <si>
    <t>1. Install the app
 2. Switch the language using language icon</t>
  </si>
  <si>
    <t>Entire app should be loaded in the selected language</t>
  </si>
  <si>
    <t>verify RTL change using arabic language</t>
  </si>
  <si>
    <t>1. Install the app
 2. Switch the language using language icon in settings section</t>
  </si>
  <si>
    <t>App should be launced in RTL</t>
  </si>
  <si>
    <t>Verify the event/topic (mpartner-default-mobile-CREDENTIAL-ISSUED)capture in Kafka UI for each request sent and received .</t>
  </si>
  <si>
    <t>Login to Kafka UI and search the topic which is published for mobile ID (mpartner-default-mobile-CREDENTIAL-ISSUED)</t>
  </si>
  <si>
    <t>VC should be displayed for an event and should be in encrypted format</t>
  </si>
  <si>
    <t>Download of VC is started when clicking "Back home" rather than when entering verification code</t>
  </si>
  <si>
    <t>1.Enter UIN and verification code
 2.When on confirmation screen, do not click "Back home" until several minutes have passed
 3. 3.Click "Back home". Note that download has still not been done</t>
  </si>
  <si>
    <t>Download should be initiated when entering verification code and proceed in the background even if user does not return to "My VC" screen</t>
  </si>
  <si>
    <t>INJI-41</t>
  </si>
  <si>
    <t>1. Unlock the app
 2. Click on the + icon and user land on add new card Screen
 3.Select the download Via UIN VID OR AID option .
 4. click on "Don't have your UIN ? Get it here".
 5.Enter the RID/ application ID given while registration.
 6.Click on Get UIN button</t>
  </si>
  <si>
    <t>Download VC by UIN which is retrieved</t>
  </si>
  <si>
    <t>1. Unlock the app
 2. Click on the + icon and user land on add new card Screen
 3.Select the download Via UIN VID OR AID option .
 4. click on "Don't have your UIN ? Get it here".
 5.Enter the RID/ application ID given while registration.
 6. click on Get UIN/VID button
 7.UIN autopopulates on Generate ID screen.</t>
  </si>
  <si>
    <t>TC_72</t>
  </si>
  <si>
    <t>Prerequisite : Set the value for below property in registration-processor-default.properties
 mosip.regproc.camelbridge.pause-settings=[{"ruleId" :"PAUSE","matchExpression": "$.tags[?(@['AGE_GROUP'] == 'ADULT'&amp;&amp; @['ID_OBJECT-residenceStatus'] == 'Foreigner')]","pauseFor": 180,"defaultResumeAction": "RESUME_PROCESSING","fromAddress": "eventbus://packet-classifier-new-bus-out","ruleDescription" : "Non resident adult applicant packet"}]
 1. Unlock the app
 2. Click on the + icon and user land on add new card Screen
 3.Select the download Via UIN VID OR AID option .
 4.click on "Don't have your UIN/VID ? Get it here".
 5.Enter the RID/ application ID given while registration.
 6. click on Get UIN/VID button</t>
  </si>
  <si>
    <t>INJI-320</t>
  </si>
  <si>
    <t>1. Unlock the app
 2. Click on the + icon and user land on add new card Screen
 3.Select the download Via UIN VID OR AID option .
 4.click on "Don't have your UIN/VID ? Get it here".
 5.Enter the RID/ application ID given while registration.
 6. click on Get UIN/VID button</t>
  </si>
  <si>
    <t>TC_74</t>
  </si>
  <si>
    <t>1. Unlock the app
 2. Click on the + icon and user land on add new card Screen
 3.Select the download Via UIN VID OR AID option .
 4.click on "Don't have your UIN/VID ? Get it here".
 5. Enter incorrect RID/ application ID
 6. click on Get UIN/VID button</t>
  </si>
  <si>
    <t>Should display the error message"invalid input format".</t>
  </si>
  <si>
    <t>TC_75</t>
  </si>
  <si>
    <t>Prerequisite: set resident.flag.use-vid-only=true and restart
 - resident-app-b74447c77-6cjwh
 1. Add VID attribute in Idschema // identity mapping json
 2. Add VID attribute in datashare policy of mpartner-default-mobile partner
 3. Add VID attribute in Mosip-context. File &amp; File server.
 Steps:
 4. Unlock the app
 5. Click on the + icon and user land on add new card Screen
 6.Select the download Via UIN VID OR AID option .
 7. click on "Don't have your UIN/VID ? Get it here".
 8. Enter the RID/ application ID given while registration.
 9. click on Get UIN/VID button</t>
  </si>
  <si>
    <t>1. Unlock the app
 2. Click on the + icon and user land on add new card Screen
 3.Select the download Via UIN VID OR AID option .
 4.click on "Don't have your UIN/VID ? Get it here".
 5. click on Get UIN/VID button
 6. VID autopopulates on Generate Id screen.</t>
  </si>
  <si>
    <t>Retrieving UIN/ VID using Application number</t>
  </si>
  <si>
    <t>Biometrics unlock</t>
  </si>
  <si>
    <t>Prerequisite: fingerprint is registered on device settings page
 Steps:
 1. Open app
 2. Click "While using the app" - should be taken to welcome screen with button "Get started".
 3. Click "Get started" - should be taken to screen with choice between “Use biometrics” and “I’d rather use a passcode”
 4. Click “Use biometrics”
 5. Device popup window will be displayed and ask for scan of fingerprint,
 Ex: Biometric Authentication
 USE PIN // depends on the device unlock method.
 &lt;Biometric senser of the device&gt;
 Once scanned will ask to enter a passcode
 6.Enter a passcode - new screen should be displayed with text “Confirm your passcode”
 7.Enter different passcode - “Passcode did not match” error message is displayed.
 8.Enter correct passcode - you should be taken to “HOME” screen".</t>
  </si>
  <si>
    <t>Unlock the app using biometrics in subsequent launch</t>
  </si>
  <si>
    <t>prerequisite: fingerprint is registered on device settings page
 biometric unlock is set on app
 Steps:
 1. open the app click on "Unlock application"
 2. Device popup window will be displayed and ask for scan of fingerprint,
 Ex: Biometric Authentication
 USE PIN // depends on the device unlock method.
 &lt;Biometric senser of the device&gt;
 3. place the finger on sensor , if no match should display "Not recognised".
 4. If their is a match , we should land on HOME page</t>
  </si>
  <si>
    <t>Disable the biometrics in setting page section in subsequent launch</t>
  </si>
  <si>
    <t>prerequisite: fingerprint is registered on device settings page
 biometric unlock is set on app
 Steps:
 1. open the app click on "Unlock application"
 2. Device popup window will be displayed and ask for scan of fingerprint,
 Ex: Biometric Authentication
 USE PIN // depends on the device unlock method.
 &lt;Biometric senser of the device&gt;
 3. place the finger on sensor , if no match should display "Not recognised".
 4. If their is a match , we should land on HOME page
 5. click on setting and disable the biometrics</t>
  </si>
  <si>
    <t>Unlock the app after disabling the biometrics in setting page in subsequent launch.</t>
  </si>
  <si>
    <t>prerequisite : fingerprint is registered on device settings page
 biometric unlock is set on app and disabled in profile page
 Steps:
 1. open the app click on "Unlock application"
 2. Enter passcode screen displayed, enter the passcode
 3. should land on HOME page</t>
  </si>
  <si>
    <t>Enable the biometric unlock in setting page in subsequent launch</t>
  </si>
  <si>
    <t>1. open the app click on "Unlock application"
 2. Enter passcode screen displayed, enter the passcode
 3. should land on HOME page
 Ex: Biometric Authentication
 USE PIN // depends on the device unlock method.
 &lt;Biometric senser of the device&gt;
 3. place the finger on sensor , if no match should display "Not recognised".
 4. If their is a match , we should land on HOME page
 5. click on setting and disable the biometrics
 6. If Match "biometric unlock" is enabled</t>
  </si>
  <si>
    <t>prerequisite : fingerprint is registered on device settings page
 biometric unlock is set on app
 Steps:
 1. open the app click on "Unlock application"
 2. Device popup window will be displayed and ask for scan of fingerprint,
 Ex: Biometric Authentication
 USE PATTERN // depends on the device unlock method.
 &lt;Biometric senser of the device&gt;
 3. Click on "USE PATTERN", Displays the authentication screen to enter a pattern.
 4. If pattern not matched displayes "wrong pattern".
 5. If there is a match , we should land on HOME page</t>
  </si>
  <si>
    <t>prerequisite: face is registered on device settings page
 Steps:
 1. Open app - popup displayed asking to access device location
 2. Click "While using the app" - should be taken to welcome screen with button "Get started".
 3.Click "Get started" - should be taken to screen with choice between “Use biometrics” and “I’d rather use a passcode”
 4. Click “Use biometrics”
 5. Device popup window will be displayed,
 Ex: Biometric Authentication
 &lt;USE PATTERN&gt; &lt;CONFIRM&gt;
 6. If No match, displays "not recognised".
 7.If their is a match displays screen to set passcode
 8. Enter a passcode - new screen should be displayed with text “Confirm your passcode
 9. Enter different passcode - “Passcode did not match” error message is displayed.
 10.Enter correct passcode - you should be taken to “HOME” screen".</t>
  </si>
  <si>
    <t>prerequisite: face is registered on device settings page
 Steps:
 1. Open app - click on "unlock application".
 2. Device popup window will be displayed,
 Ex: Biometric Authentication
 &lt;USE PATTERN&gt; &lt;CONFIRM&gt;
 3. If No match, displays "not recognised".
 4. If their is a match , should be landing on HOME page</t>
  </si>
  <si>
    <t>Set biometric lock when device does any have any biometrics captured in settings page [first launch]</t>
  </si>
  <si>
    <t>prerequisite: fingerprint is not registered on device settings page
 Steps:
 1. Click "While using the app" - should be taken to welcome screen with button "Get started".
 2. Click "Get started" - should be taken to screen with choice between “Use biometrics” and “I’d rather use a passcode”
 3. Click “Use biometrics”</t>
  </si>
  <si>
    <t>Should display error message "To use Biometrics, please enroll your biometrics in your device settings".</t>
  </si>
  <si>
    <t>prerequisite: fingerprint is not registered on device settings page
 Steps:
 1. open the app click on "Unlock application"
 2. unlock the app using passcode, should be landing on HOME page
 3. click on setting icon
 4.click on toggle button to enable biometrics</t>
  </si>
  <si>
    <t>CSS</t>
  </si>
  <si>
    <t>1. Open app
 2. Go to home page by setting the passcode
 3. Click on the + icon and user land on add new card Screen
 4.Select the download Via UIN VID OR AID option .and download VC
 5. Go back to home</t>
  </si>
  <si>
    <t>1. Open app
 2. Go to home page by setting the passcode
 3. Click on the + icon and user land on add new card Screen
 4.Select the download Via UIN VID OR AID option .and download VC
 5. Go back to home
 6.Click on the VC card</t>
  </si>
  <si>
    <t>VC should contain Fullname , photo, UIN, generated on, status, gender, Date of birth, phone number, email and Address,credential registry</t>
  </si>
  <si>
    <t>Check the Mosip logo</t>
  </si>
  <si>
    <t>Mosip logo should be at right top most.</t>
  </si>
  <si>
    <t>Check the edges of the photo</t>
  </si>
  <si>
    <t>Prerequisite: Device A is sharing and Device B is requesting
 1.share VC from divice A to divice B
 2.In divice B go to recived Id page</t>
  </si>
  <si>
    <t>1. Open app
 2. Go to home page by setting the passcode
 3. Click on the + icon and user land on add new card Screen
 4.Select the download Via UIN VID OR AID option .and download VC
 5. Go back to home
 6.Open the downloaded Vc</t>
  </si>
  <si>
    <t>Verify the id type in the card after VC download</t>
  </si>
  <si>
    <t>1. Open app and head to home page
 2. Click on the + icon and user land on add new card Screen
 3.Select the download Via UIN VID OR AID option . and download VC
 4. Go back to home
 5. Open the downloaded VC</t>
  </si>
  <si>
    <t>ID type in the top corner of the card should be "National ID card" and based on the policy in database
 Ex: If policy contains UIN , id type will be UIN</t>
  </si>
  <si>
    <t>A resident should be able to use their phone and prove their presence using the resident mobile app - SCOPE: Using real SDK</t>
  </si>
  <si>
    <t>Face Auth on Resident's phone</t>
  </si>
  <si>
    <t>1. Install the app
 2. click on Get started button
 3. set passcode and login</t>
  </si>
  <si>
    <t>Download VC using UIN</t>
  </si>
  <si>
    <t>1. Install the app
 2. click on Get started button
 3. set passcode and login
 4. Click on the + icon and user land on add new card Screen
 5.Select the download Via UIN VID OR AID option .
 6. Enter UIN number and click on Generate card button
 7. Enter valid otp</t>
  </si>
  <si>
    <t>TC_104</t>
  </si>
  <si>
    <t>Establishing the connection between iOS and Android device and share VC with presence from resident's phone</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</si>
  <si>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5.camera opens up - captures photo of resident
 6. If photo matches with the VC</t>
  </si>
  <si>
    <t>TC_105</t>
  </si>
  <si>
    <t>Establishing the connection between Android and iOS device and share VC with presence from resident's phone</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</si>
  <si>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5.camera opens up - captures photo of resident
 6. If photo matches with the VC - displays "Presence verified" sharing... is displayed in Device B</t>
  </si>
  <si>
    <t>Download VC using VID number</t>
  </si>
  <si>
    <t>1. Install the app
 2. click on Get started button
 3. set passcode and login
 4. Click on the + icon and user land on add new card Screen
 5.Select the download Via UIN VID OR AID option .
 6. Enter VID number and click on generate card button
 7. Enter valid otp</t>
  </si>
  <si>
    <t>TC_107</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</si>
  <si>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 App brings up front camera - place camera to the face that does not Match with VC image.
 6.check history</t>
  </si>
  <si>
    <t>Establishing the connection between two iOS device and share VC with presence from resident's phone</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</si>
  <si>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App brings up front camera - place camera to the face that does not Match with VC image.
 6.check history</t>
  </si>
  <si>
    <t>Verify the history for successful share with presence verification</t>
  </si>
  <si>
    <t>Prerequiste: VC is downloaded and stored in sharing device and downloaded VC should contain photo of resident
 Device A - Requesting device (iOS)
 Device B - Sharing device (Android )
 steps:
 1. open qr code in Device A
 2. open scanner in Device B
 3. scan the qrcode from Device B
 4. select VC to share and click on "share with selfie".
 5. App brings up front camera - place camera to the face that does not Match with VC image.
 6.check history on both devices</t>
  </si>
  <si>
    <t>history should be captured for successful transaction with message "verified and shared" in resident device and "received" in verifier phone.</t>
  </si>
  <si>
    <t>Establishing the connection between Android &amp; iOS devices and share VC with presence from resident's phone - when photo is captured in low dim light</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</si>
  <si>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a photo in low dim light</t>
  </si>
  <si>
    <t>Should display "face regcognition failed"
 the scanned face does not ,match with the photo on the card.please try again</t>
  </si>
  <si>
    <t>Establishing the connection between Android &amp; iOS devices and share VC with presence from resident's phone - when photo is captured when the resident face is covered with some thing</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</si>
  <si>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your face while something is covered eg: wearing helmet or mask</t>
  </si>
  <si>
    <t>Establishing the connection between Android &amp; iOS devices and share VC with presence from resident's phone - capturing a photo with out face facing the camera on other object</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</si>
  <si>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a photo with out a face and facing the camera on other object</t>
  </si>
  <si>
    <t>Establishing the connection between Android &amp; iOS devices and share VC with presence from resident's phone - capturing a 2D picture of the resident (not live photo)</t>
  </si>
  <si>
    <t>TC_114</t>
  </si>
  <si>
    <t>Establishing the connection between Android &amp; iOS devices and share VC with presence from resident's phone - capturing floor</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</si>
  <si>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5.On the device A, the app brings up front camera, and capturing the floor</t>
  </si>
  <si>
    <t>Establishing the connection between Android &amp; iOS devices and share VC with presence from resident's phone - when photo is capturing photo in bright light</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</si>
  <si>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B, the app brings up front camera, and capture a photo in bright light</t>
  </si>
  <si>
    <t>Establishing the connection between Android &amp; iOS devices and share VC with presence from resident's phone - when photo is captured from far</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</si>
  <si>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A,, the app brings up front camera, and capture a photo from far</t>
  </si>
  <si>
    <t>Establishing the connection between Android &amp; iOS devices and share VC with presence from resident's phone - when photo is captured shaked</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</si>
  <si>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A, the app brings up front camera, and capture a photo shaked</t>
  </si>
  <si>
    <t>wallet binding</t>
  </si>
  <si>
    <t>Verify the option on downloaded VC which can we used for activation in card view</t>
  </si>
  <si>
    <t>Prerequisite:
 1. VC is downloaded in inji app (UIN)
 Steps:
 1. Login to inji app
 2.Click on the + icon and user land on add new card Screen
 3.Select the download Via UIN VID OR AID option .
 4. Enter UIN
 5. download VC by entering the Otp</t>
  </si>
  <si>
    <t>Downloaded VC should contain the activating VC for online login option in card view</t>
  </si>
  <si>
    <t>Verify the option on downloaded VC which can we used for activation in detail view</t>
  </si>
  <si>
    <t>Prerequisite:
 1. VC is downloaded in inji app (UIN)
 Steps:
 1. Login to inji app
 2.Click on the + icon and user land on add new card Screen
 3.Select the download Via UIN VID OR AID option .
 4. Enter UIN
 5. download VC by entering the Otp
 6. view the card</t>
  </si>
  <si>
    <t>Activate VC for online login in card view with valid Otp</t>
  </si>
  <si>
    <t>Prerequisite:
 1. VC is downloaded in inji app (UIN)
 Steps:
 1. unlock the app
 2. clicks on activating VC for online login link
 - User will be taken to detail view page where we have Activate button.
 3. click on Activate button
 4. Alert pop is displayed with Confirm and No button
 5.Otp is prompted to enter after clicking confirm button
 6.enter received Otp -&gt; Otp matched</t>
  </si>
  <si>
    <t>Should display message in the Activation page "Activated for online login". With green tick mark on the verification icon</t>
  </si>
  <si>
    <t>Verify the history for successful activation of VC</t>
  </si>
  <si>
    <t>Prerequisite:
 1. VC is downloaded in inji app (UIN)
 Steps:
 1. unlock the app
 2. clicks on activating VC for online login link
 - User will be taken to detail view page where we have Activate button.
 3. click on Activate button
 4. Alert pop is displayed with Confirm and No button
 5.Otp is prompted to enter after clicking confirm button
 6.enter received Otp -&gt; Otp matched
 7.VC is activated for online login
 8.click on history tab in the HOME page</t>
  </si>
  <si>
    <t>check if activated VC is available for selection in Select ID screen</t>
  </si>
  <si>
    <t>Prerequisite:
 1. VC is downloaded in inji app (UIN)
 Steps:
 1. unlock the app
 2. clicks on activating VC for online login link
 3. Otp is prompted to enter
 4. enter received Otp -&gt; Otp matched
 5.VC activation is successful
 6.Open scanner
 7.Scan the qrcode of health services</t>
  </si>
  <si>
    <t>Activate VC in card view with invalid Otp</t>
  </si>
  <si>
    <t>Prerequisite:
 1. VC is downloaded in inji app (UIN)
 Steps:
 1. unlock the app
 2. clicks on activating VC for online login link
 3. Otp is prompted to enter
 4. enter the Invalid Otp -&gt; Otp matched</t>
  </si>
  <si>
    <t>Verify the history for failure while attempting to enabling VC activation</t>
  </si>
  <si>
    <t>Prerequisite:
 1. VC is downloaded in inji app (UIN)
 Steps:
 1. unlock the app
 2. clicks on activating VC for online login link
 3. Otp is prompted to enter
 4. enter incorrect Otp -&gt;Otp not matched
 5. click on History tab in HOME page</t>
  </si>
  <si>
    <t>Should have audit for failure as "activating VC for online login for UIN number failed".</t>
  </si>
  <si>
    <t>Prerequisite:
 1. VC is downloaded in inji app (UIN)
 Steps:
 1. unlock the app
 2. clicks on activating VC for online login link
 3. Otp is prompted to enter
 4. enter received Otp -&gt; Otp matched</t>
  </si>
  <si>
    <t>Should display get toster message saying credential are enabled for online aruthenticaton green tick mark on the verification icon</t>
  </si>
  <si>
    <t>Prerequisite:
 1. VC is downloaded in inji app (UIN)
 Steps:
 1. unlock the app
 2. clicks on activating VC for online login link
 3. Otp is prompted to enter
 4. enter received Otp -&gt;Otp not matched
 5. VC is enabled for verification
 6. click on history tab in the HOME page</t>
  </si>
  <si>
    <t>Prerequisite:
 1. VC is downloaded in inji app (UIN)
 Steps:
 1. unlock the app
 2. clicks on activating VC for online login link
 3. Otp is prompted to enter
 4. enter received Otp -&gt;Otp not matched
 5. VC verification is successful
 6. click on QR code login feature</t>
  </si>
  <si>
    <t>Prerequisite:
 1. VC is downloaded in inji app (UIN)
 Steps:
 1. unlock the app
 2. clicks on activating VC for online login link
 3. Otp is prompted to enter
 4. enter received Otp -&gt;Otp not matched</t>
  </si>
  <si>
    <t>Prerequisite:
 1. VC is downloaded in inji app (UIN)
 Steps:
 1. unlock the app
 2. clicks on activating VC for online login link
 3. Otp is prompted to enter
 4. enter received Otp -&gt;Otp not matched
 5. click on History tab in HOME page</t>
  </si>
  <si>
    <t>Activate VC with valid Otp</t>
  </si>
  <si>
    <t>Prerequisite:
 1. VC is downloaded in inji app (UIN)
 Steps:
 1. unlock the app
 2. clicks on activating VC for online login link
 3. Alert pop is displayed
 4. clicks on Yes, I confirm
 5.Otp is prompted to enter
 6.enter received Otp -&gt; Otp matched</t>
  </si>
  <si>
    <t>Should display success message in the app "Activated for online login". With green tick mark on the activation icon</t>
  </si>
  <si>
    <t>Prerequisite:
 1. VC is downloaded in inji app (UIN)
 Steps:
 1. unlock the app
 2. clicks on activating VC for online login link
 3. Otp is prompted to enter
 4. enter received Otp -&gt;Otp not matched
 5. VC is activated for online login
 6. click on history tab in the HOME page</t>
  </si>
  <si>
    <t>Should have audit for verified VC as "Verification was enabled for VID number".</t>
  </si>
  <si>
    <t>verify that received VC does not have an option to activate</t>
  </si>
  <si>
    <t>Prerequisite:
 1. VC is downloaded in inji app (UIN)
 Steps:
 1. unlock the app
 2. clicks on activating VC for online login link
 3. Otp is prompted to enter
 4. enter received Otp -&gt; Otp matched
 5.VC activation is successful
 6. Establish connection between two device
 Device A: Requesting (iOS)
 Device B: Sharing (iOS)
 7. open qrcode in Device A
 8. open scanner in Device B
 9. scan qrcode from Device B
 10. Device B , select VC to share
 11. click on share button
 12. Navigate to Receive card section in setting page.</t>
  </si>
  <si>
    <t>Received cards should not have an option to activate VC</t>
  </si>
  <si>
    <t>Prerequisite:
 1. VC is downloaded in inji app (UIN)
 Steps:
 1. unlock the app
 2. clicks on activating VC for online login link
 3. Otp is prompted to enter
 4. enter received Otp -&gt; Otp matched
 5.VC activation is successful
 6. click on +plus icon and choose download UIN/ VID or AIDEnter UIN number for which VC activation was successful.
 7. Download the VC</t>
  </si>
  <si>
    <t>VC should be downloaded as activated VC .</t>
  </si>
  <si>
    <t>Prerequisite:
 1. VC is downloaded in inji app (UIN)
 Steps:
 1. unlock the app
 2. clicks on activating VC for online login link
 3. Otp is prompted to enter
 4. enter received Otp -&gt; Otp matched
 5. VC activation is successful-&gt; Assume to be Device A
 6. click on + icon select download via UIN/VID or AID Enter UIN number for which VC activation was successful on another device and attempt to activate VC for online login -&gt; Assume Device B</t>
  </si>
  <si>
    <t>VC should be downloaded User should be able to activate VC for online login</t>
  </si>
  <si>
    <t>Activate VC without internet</t>
  </si>
  <si>
    <t>Prerequisite:
 1. VC is downloaded in inji app (UIN)
 2.Internet is disabled on the device
 Steps:
 1. unlock the app
 2. clicks on activating VC for online login link
 3. click on Activate button
 4. Click on Yes. I confirm button on alert pop up message.</t>
  </si>
  <si>
    <t>Should get error message "something is wrong.please try again later.</t>
  </si>
  <si>
    <t>Activate VC in another device for which VC activation is already done</t>
  </si>
  <si>
    <t>Prerequisite:
 1. VC is downloaded in inji app (UIN)
 Steps:
 1. unlock the app
 2. clicks on activating VC for online login link
 3. Otp is prompted to enter
 4. enter received Otp -&gt; Otp matched
 5. VC activation is successful-&gt; Assume to be Device A
 6. Click on the + icon and select download via UIN/VID or AID Enter UIN number for which VC activation was successful on another device
 reapeat step -&gt; Assume Device B</t>
  </si>
  <si>
    <t>User should be able to activate VC for online login but qr code login should fail for VC that's on Device A.
 should display appropriate error message "".</t>
  </si>
  <si>
    <t>Download the VID that belong to same UIN which is Activated for onine login on same device</t>
  </si>
  <si>
    <t>Prerequisite:
 1. VC is downloaded in inji app (UIN)
 Steps:
 1. unlock the app
 2. Download UIN
 3. Activate UIN for online login
 4. Download VID for the same UIN</t>
  </si>
  <si>
    <t>n</t>
  </si>
  <si>
    <t>qrcode login</t>
  </si>
  <si>
    <t>prerequisite: inji app installed in the resident phone, with VC downloaded and authenticated
 1.Open Inji app and authenticate it
 2.Open Scanner for QR code scanning.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</si>
  <si>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The status page will project that you have successfully logged in the service portal</t>
  </si>
  <si>
    <t>prerequisite: inji app installed in the resident phone, with VC downloaded and authenticated
 1.Open Inji app and authenticate it.
 2.Open Scanner for QR code scanning.
 3.Camera will opened to scan QR, now scan any wrong QR code, apart from service portal's QR code.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</si>
  <si>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5.It will open select ID page</t>
  </si>
  <si>
    <t>in the select ID page, the received card section should not be present</t>
  </si>
  <si>
    <t>face authentication failing with someone's face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</si>
  <si>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7.Scan someone's face, whose face is not provided for the selected VC</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</si>
  <si>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7.Scan the face which is provided for the selected VC, with right lightning and right distance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</si>
  <si>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t>
  </si>
  <si>
    <t>The consent page contains of the service portal logo and the sharable attributes, few attributes are selectable as preference and remaining will be default selected</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</si>
  <si>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
 8.Select the attributes which want to be share and click on confirm</t>
  </si>
  <si>
    <t>only the selected attributes and defaultly selected attributes will be shared with the service portal for login</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</si>
  <si>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
 8..try to deselect the already defaultly selected attributes</t>
  </si>
  <si>
    <t>the consent page will contain defaultly attributes will be selected, those wont be not deselect able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</si>
  <si>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in the consent page select the attributes to share with the service portal
 8.click on confirm</t>
  </si>
  <si>
    <t>once all the steps are done correctly, it will take to status page, with contain the domain photo and the photo ." you are successfully logged in to the OIDC client</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</si>
  <si>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in the consent page select the attributes to share with the service portal
 8.click on confirm
 9.Click on okay in status screen and go to history page</t>
  </si>
  <si>
    <t>The login attempt should be logged in the history tab, as the number and the respective domain name which it was logged into</t>
  </si>
  <si>
    <t>Prerequisite: Get UIN from Regclient (data entry should be done in all the environment supported language)
 1. Download the VC with VID in english login
 2.Navigate to settings page click the language and switch to arabic language
 3. Navigate back to HOME page and view VC</t>
  </si>
  <si>
    <t>INJI-607</t>
  </si>
  <si>
    <t>Profile should be renamed as settings,
 1.VC label should be changed to Card and option should be hidden
 2. Revoke VID option should be hidden
 3. unlock auth factor option should be hidden
 4.unlock biometrics option should be renamed as "unlock with biometrics"
 5. Credits and legal notice option should be removed</t>
  </si>
  <si>
    <t>INJI-590</t>
  </si>
  <si>
    <t>1. The first credential should be auto selected
 2. The selected credential should be highlighted in based on the themes color (in both themes)
 3. The radio button from the credentials should be removed</t>
  </si>
  <si>
    <t>INJI-617</t>
  </si>
  <si>
    <t>Remove Accept/Discard Buttons on Verifier</t>
  </si>
  <si>
    <t>buttons on verifier device</t>
  </si>
  <si>
    <t>Verify the button removal in verifier device</t>
  </si>
  <si>
    <t>1. Accept/discard buttons should be removed in verifier device
 2. VC should be saved automatically
 3. New button should be added "View received cards"
 4. User should be Navigated to received Id's when above button is clicked</t>
  </si>
  <si>
    <t>INJI-599</t>
  </si>
  <si>
    <t>TC_157</t>
  </si>
  <si>
    <t>INJI-660</t>
  </si>
  <si>
    <t>TC_158</t>
  </si>
  <si>
    <t>INJI-608</t>
  </si>
  <si>
    <t>Add a "About App" Option in Settings Page</t>
  </si>
  <si>
    <t>TC_160</t>
  </si>
  <si>
    <t>Verify the About app option in settings page</t>
  </si>
  <si>
    <t>1. unlock the app
 2. click on settings option
 3. chosse the about app option</t>
  </si>
  <si>
    <t>1. should have below details:
 Unlock the app
 Click on the setting icon
 -A very brief note on Inji.
 Unlock the application
 -Tuvali Version details</t>
  </si>
  <si>
    <t>INJI-613</t>
  </si>
  <si>
    <t>iOS - Allow user to recover when Bluetooth permission is denied</t>
  </si>
  <si>
    <t>TC_161</t>
  </si>
  <si>
    <t>Bluetooth permissions</t>
  </si>
  <si>
    <t>Verify the bluetooth permission messages</t>
  </si>
  <si>
    <t>1. unlock the app
 2. remove bluetooth permission for the app
 3. click on scanner</t>
  </si>
  <si>
    <t>Should display "Please enable bluetooth permissions to support local sharing". and should have Action Button: "Allow Bluetooth Permissions"</t>
  </si>
  <si>
    <t>1. unlock the app
 2. Add bluetooth permission for the app
 3. disable device bluetooth
 4.click on scanner</t>
  </si>
  <si>
    <t>Should display "Please enable bluetooth permission to support local sharing."</t>
  </si>
  <si>
    <t>INJIMOB-51</t>
  </si>
  <si>
    <t>same binded UIN is showed up twice in the Select ID</t>
  </si>
  <si>
    <t>Verify VC display in select ID screen when identical VC are downloaded and binded</t>
  </si>
  <si>
    <t>1. unlock the app
 2. Download 2 identical VC
 3. bind both the vC
 4. add different tag name to both VC
 5. scan the qrcode of health portal</t>
  </si>
  <si>
    <t>Select ID screen should have only one latest binded VC</t>
  </si>
  <si>
    <t>app should detect if the user’s biometrics changes in the device settings page</t>
  </si>
  <si>
    <t>Verify if app is detecting the change in biometrics in device settings page</t>
  </si>
  <si>
    <t>1. Add biometrics to device
 2. Activate biometrics logon for the resident app
 3. Log out of the app
 4. Add a second fingerprint to the device
 5. Logout on to the app</t>
  </si>
  <si>
    <t>App should detect if the user’s biometrics changes in the device settings page like added / removed . App should prompt user to re confirm by entering the passcode set in the app.</t>
  </si>
  <si>
    <t>VC share</t>
  </si>
  <si>
    <t>Share VC without internet connection/ offline mode</t>
  </si>
  <si>
    <t>Prerequisite: Disable internet on wallet and verifier, Bluetooth enabled on both device
 1. open scanner in wallet &amp; qr code on verifier device
 2. scan qr code from wallet -&gt; device will be connected
 3. select VC and share</t>
  </si>
  <si>
    <t>VC transfer should be successful in offline mode , sharing should work just by enabling bluetooth</t>
  </si>
  <si>
    <t>Share VC with internet connection/ Online mode</t>
  </si>
  <si>
    <t>VC transfer should be successful in Online mode</t>
  </si>
  <si>
    <t>INJI-114</t>
  </si>
  <si>
    <t>Error occured while authenticating OTP for downloading VC</t>
  </si>
  <si>
    <t>1.Unlock the app
 2. Click on the “+” icon and the user land on add new card Screen.
 4.select VID dropdown and enter the VID
 5.click on Generate card button
 6.enter the unique OTP</t>
  </si>
  <si>
    <t>Without any errors the VC should download</t>
  </si>
  <si>
    <t>INJI-103</t>
  </si>
  <si>
    <t>INJI-91</t>
  </si>
  <si>
    <t>TC_170</t>
  </si>
  <si>
    <t>1.Authenticate the app and login.
 2.Go to the scanner page
 3.Scan the IDP portal using qr code.</t>
  </si>
  <si>
    <t>INJI-68</t>
  </si>
  <si>
    <t>Steps to reproduce the behavior:
 1.Use an Android 13 phone acting as a Verifier
 2.Use any iPhone as a Wallet
 3.Initiate a VC share</t>
  </si>
  <si>
    <t>the user should be able to share the VC</t>
  </si>
  <si>
    <t>INJI-46</t>
  </si>
  <si>
    <t>1.Unlock the app
 2. Click on the “+” icon and the user land on add new card Screen.
 3.Select the download Via UIN VID OR AID option .
 4.click on "Don't have your UIN/VID? Get it here " link.
 5.Enter AID
 6.click on Get UIN/VID button
 7.While entering OTP, click on back</t>
  </si>
  <si>
    <t>We should able to go Retrieve your application ID Screen</t>
  </si>
  <si>
    <t>1.Unlock the app
 2.go to settings page
 3.change the Language to arabic
 4.Navigate back to HOME page
 5. Click on the “+” icon and the user land on add new card Screen.
 6.Select the download Via UIN VID OR AID option .
 7.Enter VID
 8.Download VC and view</t>
  </si>
  <si>
    <t>INJI-38</t>
  </si>
  <si>
    <t>prerequisite : dowload 29 VCs in the app
 1.Authenticate and enter the app
 2.Click on the “+” icon and the user land on add new card Screen.
 3.Select the download Via UIN VID OR AID option and download a 30th VC</t>
  </si>
  <si>
    <t>Prerequiste: VC is downloaded and stored in sharing device
 Device A - verifier device
 Device B - wallet device
 steps:
 1.open qr code in Device A
 2.open scanner in Device B
 3.Fail the share</t>
  </si>
  <si>
    <t>Once the failed pop-up came it should come-up with something went worng</t>
  </si>
  <si>
    <t>error codes alignment</t>
  </si>
  <si>
    <t>Prerequiste: VC is downloaded and stored in sharing device
 Device A - verifier device
 Device B - wallet device
 steps:
 1.open qr code in Device A
 2.open scanner in Device B
 3.Fail the share for specific senario
 4.Get the code
 5.go to error codes documentation and compare the reason</t>
  </si>
  <si>
    <t>TC_179</t>
  </si>
  <si>
    <t>Prerequiste: VC is downloaded and stored in sharing device
 Device A - verifier device
 Device B - wallet device
 steps:
 1.open qr code in Device A
 2.open scanner in Device B
 3.Fail the share for specific senario
 4.open the app again</t>
  </si>
  <si>
    <t>TC_182</t>
  </si>
  <si>
    <t>Prerequiste: VC is downloaded and stored in sharing device
 Device A - verifier device
 Device B - wallet device
 steps:
 1.open qr code in Device A
 2.open scanner in Device B
 3.select a VC and share</t>
  </si>
  <si>
    <t>TC_183</t>
  </si>
  <si>
    <t>Prerequiste: have VC downloaded in two different wallet devices
 1.open scanner on both wallet devices
 2.open the QR code in the verifier device
 3.scan the verifier at the same from the wallet device</t>
  </si>
  <si>
    <t>INJI-134</t>
  </si>
  <si>
    <t>Prerequisite: have VCs downloaded in the wallet, and have the verifier connected to other Bluetooth devices like headphones
 Device A - verifier device
 Device B - wallet device
 steps:
 1.open qr code in Device A
 2.open scanner in Device B
 3.select a VC and share</t>
  </si>
  <si>
    <t>INJI-156</t>
  </si>
  <si>
    <t>bluetooth turned off while in connection state</t>
  </si>
  <si>
    <t>Prerequisite:
 device A - Android or IOS (wallet) --&gt; VC is downloaded and stored
 device B - Pixel 6 (verifier)
 Steps:
 1.open the QR code in the verifier
 2.open the scanner on the wallet and scan the verifier
 3.Once the phone is connected, turn off bluetooth in any one of the wallet or verifier</t>
  </si>
  <si>
    <t>1.Install the new apk
 2.Open Appstore
 3.search for Inji in Appstore
 4.update the new apk</t>
  </si>
  <si>
    <t>The app should be updated and the name of the app should updated from mosip resident app to INJI</t>
  </si>
  <si>
    <t>1. Install the app and enter it
 2. Download a VC
 3. Click on the three button ellipses on the bottom corner of the VC card
 4.click on "remove from wallet"</t>
  </si>
  <si>
    <t>1. Install the app and enter it
 2. Download a VC
 3. Click on the three button ellipses on the bottom corner of the VC card
 4.click on "remove from wallet"
 5. in the pop, click on "yes, I confirm" button</t>
  </si>
  <si>
    <t>1. Install the app and enter it
 2. Download a VC
 3. Click on the three button ellipses on the bottom corner of the VC card
 4.click on "remove from wallet"
 5. in the pop, click on "NO" button</t>
  </si>
  <si>
    <t>The camera shouldn’t pop-up, "no shareable card are available" message should shown</t>
  </si>
  <si>
    <t>The ellipsis should be closed</t>
  </si>
  <si>
    <t>1. Install the app and enter it
 2. download a VC
 3. Turn off the internet of the device
 4. click on the three button ellipses on the bottom corner of the VC card
 5. click on remove from wallet
 6. in the pop, click on "yes, I confirm" button</t>
  </si>
  <si>
    <t>1. Install the app and enter it
 2. download a VC
 3. Turn off the internet of the device
 4. click on the three button ellipses on the bottom corner of the VC card
 5. click on remove from wallet
 6. in the pop, click on "yes, I confirm" button
 7. turn on the internet in the device
 8. verify the home page</t>
  </si>
  <si>
    <t>1. install the inji app freshly
 2. open the app
 3. after the mosip logo is loading, the app should asked for language selection page
 4. Selected the required language</t>
  </si>
  <si>
    <t>TC_204</t>
  </si>
  <si>
    <t>1. install the inji app freshly
 2. open the app
 3. after the mosip logo is loading, the app should asked for language selection page
 4. Selected the required language
 5.close the app and reopen it</t>
  </si>
  <si>
    <t>TC_205</t>
  </si>
  <si>
    <t>1. install the inji app freshly
 2. open the app
 3. after the mosip logo is loading, the app should asked for language selection page
 4. Selected the required language
 5. go to settings and click on "log out"</t>
  </si>
  <si>
    <t>The app should recoginse the mobile's language, and should keep that exact file as the default one</t>
  </si>
  <si>
    <t>1. open the app
 2. download a VC
 3. turn off the internet in the device
 4. open the downloaded VC in the detailed view
 5. once the QR code is opened, click on the back button of the phone</t>
  </si>
  <si>
    <t>The QR code should be closed</t>
  </si>
  <si>
    <t>1. authenticate the app and enter it
 2. head to home screen
 3.click on the "?" button</t>
  </si>
  <si>
    <t>1. authenticate the app and enter it
 2. head to home screen
 3.click on the "?" button
 4. verify all the context on the screen</t>
  </si>
  <si>
    <t>1. authenticate the app and enter it
 2. head to home screen
 3.click on the "?" button
 4. verify all the context on the screen
 5. scroll through the page</t>
  </si>
  <si>
    <t>1. authenticate the app and enter it
 2. head to home screen
 3.click on the "?" button
 4. click on the "X" button on the top of the screen</t>
  </si>
  <si>
    <t>"1. authenticate the app and enter it
 2.head to home screen
 3. click on the ""?"" button
 4. click on the back button of the mobile"</t>
  </si>
  <si>
    <t>we should be able to see the below list of 6 language:
 1.English
 2.Filipino
 3.Arabic
 4.hindi
 5.kanda
 6.tamil</t>
  </si>
  <si>
    <t>1. authenticate the app and enter it
 2. Turn off the internet
 3. head to setting
 4. click on the language selection filter</t>
  </si>
  <si>
    <t>Changing new value of the property with existing storage limit</t>
  </si>
  <si>
    <t>1.Install the Inji Apk
 2.authenticate the app and enter the app
 3.go to settings
 4.click on "about inji"</t>
  </si>
  <si>
    <t>1.Install the Inji Apk
 2.authenticate the app and enter the app
 3.go to settings
 4.click on "about inji"
 5. verify the appID
 6. close the app and reopen it
 7. verify the appID again</t>
  </si>
  <si>
    <t>1.Install the Inji Apk
 2.authenticate the app and enter the app
 3.go to settings
 4.click on "about inji"
 5. verify the appID
 6.Update the app with the new apk
 7. verify the appID again</t>
  </si>
  <si>
    <t>1. open the app head to home page
 2. click on + icon and choose download via UIN/VID or AID
 and click generate crad button
 3. enter a VID and click on generate card button</t>
  </si>
  <si>
    <t>We should be able to see appID in the logs, when the app triggered OTP to Download VC ap</t>
  </si>
  <si>
    <t>1. open the app head to home page
 2. click on + icon and choose download via UIN/VID or AID
 and click generate crad button
 3. enter a VID and click on generate card button
 4. and enter the received OTP</t>
  </si>
  <si>
    <t>1. open the app head to home page
 2. click on + icon and choose download via UIN/VID or AID
 and click generate crad button download new Vc
 3.open the VC in detailed view and click on activate VC</t>
  </si>
  <si>
    <t>1. open the app head to home page
 2. click on + icon and choose download via UIN/VID or AID
 and click generate crad buttondownload new Vc
 3.open the VC in detailed view and click on activate VC
 4.and enter the received OTP</t>
  </si>
  <si>
    <t>1. open the app head to home page
 2. click on + icon and choose download via UIN/VID or AID
 and click generate crad button
 3. Click on "don’t have UIN/VID? Get it now"
 4. enter the AID and click on "get UIN/VID"</t>
  </si>
  <si>
    <t>1. open the app head to home page
 2. click on + icon and choose download via UIN/VID or AID
 and click generate crad button
 3. Click on "don’t have UIN/VID? Get it now"
 4. enter the AID and click on "get UIN/VID".
 5. enter the received OTP</t>
  </si>
  <si>
    <t>1. open the app head to home page
 2. click on download button
 3. enter a VID and click on generate card button</t>
  </si>
  <si>
    <t>1. open the app head to home page
 2. click on download button
 3. enter a VID and click on generate card button
 4. and enter the received OTP</t>
  </si>
  <si>
    <t>1. open the app head to home page
 2. click on download new Vc
 3.open the VC in detailed view and click on activate VC</t>
  </si>
  <si>
    <t>1. open the app head to home page
 2. click on download new Vc
 3.open the VC in detailed view and click on activate VC
 4.and enter the received OTP</t>
  </si>
  <si>
    <t>1. open the app head to home page
 2. click on download Button
 3. Click on "don’t have UIN/VID? Get it now"
 4. enter the AID and click on "get UIN/VID"</t>
  </si>
  <si>
    <t>1. open the app head to home page
 2. click on download Button
 3. Click on "don’t have UIN/VID? Get it now"
 4. enter the AID and click on "get UIN/VID".
 5. enter the received OTP</t>
  </si>
  <si>
    <t>Credential registry</t>
  </si>
  <si>
    <t>1. Authenticate the app and get into it
 2. head to setting's page
 3. click on the credential registry
 4. Change the ENV as required
 5. and save it
 6. Go home page
 7. click on don’t have UIN/VID with the specific env AID
 8. retrieve UIN/VID</t>
  </si>
  <si>
    <t>1. Authenticate the app and get into it
 2. head to setting's page
 3. click on the credential registry
 4. Change the ENV as required
 5. and save it
 6. Go home page
 7. click on don’t have UIN/VID with a different env AID
 8. retrieve UIN/VID</t>
  </si>
  <si>
    <t>1. Authenticate the app and get into it
 2. head to setting's page
 3. click on the credential registry
 4. Change the ENV as required
 5. and save it
 6. Go home page
 7. download the specific env VC
 8. try to bind it</t>
  </si>
  <si>
    <t>1. Authenticate the app and get into it
 2. head to setting's page
 3. click on the credential registry
 4. Change the ENV as required
 5. and save it
 6. Go home page
 7. download the specific env VC
 8. again head to setting's page
 9. click on the credential registry function
 10. Change the ENV as required
 11. try to bind the downloaded VC</t>
  </si>
  <si>
    <t>Trying qr code login new env</t>
  </si>
  <si>
    <t>1. Authenticate the app and get into it
 2. head to setting's page
 3. click on the credential registry
 4. Change the ENV as required
 5. and save it
 6. Go home page
 7. download the specific env VC
 8. try to bind it
 9. Attempt qr code login</t>
  </si>
  <si>
    <t>1. Authenticate the app and get into it
 2. head to setting's page
 3. click on the credential registry
 4. Change the ENV as required
 5. and save it
 6. Go home page
 7. download the specific env VC
 8. try to bind it
 9. again head to setting's page
 10. click on the credential registry function
 11. Change the ENV as required
 12. Attempt qr code login</t>
  </si>
  <si>
    <t>1. Authenticate the app and get into it
 2. head to setting's page
 3. click on the credential registry
 4. Change the ENV as required
 5. and save it
 6. Go home page
 7. download the specific env VC
 8. try to share the VC to another phone</t>
  </si>
  <si>
    <t>1. Authenticate the app and get into it
 2. head to setting's page
 3. click on the credential registry
 4. Change the ENV as required
 5. and save it
 6. Go home page
 7. download the specific env VC</t>
  </si>
  <si>
    <t>1. Authenticate the app and get into it
 2. head to setting's page
 3. click on the credential registry
 4. Change the ENV as required
 5. and save it
 6. Go home page
 7. download the specific env VC
 8. Change the env again</t>
  </si>
  <si>
    <t>INJI-49</t>
  </si>
  <si>
    <t>iOS: Able to login to eSignet health portal using old binded credentials</t>
  </si>
  <si>
    <t>Able to login to eSignet health portal using old binded credentials</t>
  </si>
  <si>
    <t>Prerequisite: Download VC on iphone 11 &amp; iphone 8
 1. bind the VC using VID in iPhone 11
 2. now bind VC for same VID in iPhone 8
 3. login to eSignet health portal using iPhone 8 -&gt; Login is successful.
 4. again to eSignet health portal using iPhone 11</t>
  </si>
  <si>
    <t>The esignet login should pass in the second device</t>
  </si>
  <si>
    <t>Message should be revised in sharing device while waiting for receiver to accept VC</t>
  </si>
  <si>
    <t>1. share a VC from one device to another
 2. Click on the Go back home button</t>
  </si>
  <si>
    <t>1.unlock the app.
 2Click on the “+” icon and the user land on add new card Screen.
 3.Select the download Via UIN VID OR AID option
 4.Enter a invalid VID
 5.Click on "generate my card"</t>
  </si>
  <si>
    <t>The OTP should not be triggered, and this error message should be showed " the entered VID is deactivated/blocked. Please enter a valid VID to proceed</t>
  </si>
  <si>
    <t>Radio button should be removed if device contain single VC while sharing</t>
  </si>
  <si>
    <t>1. Open the Inji application.
 2.Trigger any of the OTP events.</t>
  </si>
  <si>
    <t>1. Open the Inji application.
 2. Click on the Download card.
 3. Enter an invalid UIN/VID
 4. Click on genrate card button</t>
  </si>
  <si>
    <t>1. Install the Inji application freshly.
 2. choose the required language.
 3. 3. check the dummy guide page’s content.</t>
  </si>
  <si>
    <t>1. Install the Inji application freshly.
 2. Select your perferred language.
 3.Click on the save preference button.</t>
  </si>
  <si>
    <t>1. Install the Inji application freshly.
 2. Select your perferred language.
 3.Click on the save preference button.
 4.scroll the intro pages.</t>
  </si>
  <si>
    <t>INJI-543</t>
  </si>
  <si>
    <t>1. Install the Inji application freshly.
 2. Select your perferred language.
 3.Click on the save preference button.
 4.Click the Skip button.</t>
  </si>
  <si>
    <t>https://mosip.atlassian.net/browse/INJI-543</t>
  </si>
  <si>
    <t>1. Install the Inji application freshly.
 2. Select your perferred language.
 3.Click on the save preference button.
 4.Click the next button.</t>
  </si>
  <si>
    <t>1. Install the Inji application freshly.
 2. Select your perferred language.
 3.Click on the save preference button.
 4.Click the Get started button.</t>
  </si>
  <si>
    <t>Resident should navigate to the select app Unlock method use biometrics and use passcode page.</t>
  </si>
  <si>
    <t>1. Install the Inji application freshly.
 2. Select your perferred language.
 3. select the inji tour guide.</t>
  </si>
  <si>
    <t>Open the Inji application.
 Download a VC
 head to scan page</t>
  </si>
  <si>
    <t>Install the new Inji application.
 open the application.
 choose the scan option.
 Disable the camera permission.</t>
  </si>
  <si>
    <t>Change the app language to Arabic
 relogin into the app
 head to history</t>
  </si>
  <si>
    <t>Open the app and download only one VC
 Click on the three-dot ellipsis of the downloaded VC
 click on the pin button and go to the scan state</t>
  </si>
  <si>
    <t>install the new inji app
 open the app</t>
  </si>
  <si>
    <t>1.Install the app
 2.download a VC
 3.click on the three button ellipses on the bottom corner of the VC card
 4.click on Remove from the wallet
 5.navigate to history</t>
  </si>
  <si>
    <t>INJI-130</t>
  </si>
  <si>
    <t>IOS - loading bar pop up is not coming after the face auth verification</t>
  </si>
  <si>
    <t>Loading bar pop up coming after the face auth verification.</t>
  </si>
  <si>
    <t>Prerequiste: VC is downloaded and stored in sharing device
 Device A - verifier device
 Device B - (IOS) wallet device
 Steps:
 1.open qr code in Device A
 2.open the scanner in Device B
 3.scan the QR code from Device B
 4.Select a VC and perform share with a selfie</t>
  </si>
  <si>
    <t>Sharing pop-up should come, with a loading bar.</t>
  </si>
  <si>
    <t>INJI-363</t>
  </si>
  <si>
    <t>Logout not working in iOS version of INJI</t>
  </si>
  <si>
    <t>Logout from inji app in iOS device.</t>
  </si>
  <si>
    <t>Steps:
 1.Open the Inji app in iOS device and authenticate.
 2.Go to settings in app.
 3.Press logout button.</t>
  </si>
  <si>
    <t>User should be logged out of the app.</t>
  </si>
  <si>
    <t>Verify After changing the device bimetric face scan in ios device</t>
  </si>
  <si>
    <t>Verify after change the device bimetric finger in ios device</t>
  </si>
  <si>
    <t>Clicking on the "X" button during connection failed screen in verifier</t>
  </si>
  <si>
    <t>Pre-requisites:Device download the Vc in Device A
 Step:
 1.Trun off the bluetooth
 2.Open the Qr code in device B .
 3.Scan the qr code from device A.
 4.the user is on the loading screen
 5. Click on the "X" button</t>
  </si>
  <si>
    <t>The user should redirect user to the ‘Home’ screen</t>
  </si>
  <si>
    <t>The user should redirect user to the ‘Receive Card’ screen and display QR code</t>
  </si>
  <si>
    <t>INJI-302</t>
  </si>
  <si>
    <t>OpenID4VC | Display intermediary loading screen when loading list of issuers</t>
  </si>
  <si>
    <t>Pre-requisite: when there are no vc
 1.Open the inji app
 2. Trun off the internet connection
 3.click on the '+' icon home screen
 4. select any one of the issuer</t>
  </si>
  <si>
    <t>Click on + icon on turing off the internet</t>
  </si>
  <si>
    <t>The user should be redirect user to download your Id page</t>
  </si>
  <si>
    <t>1. Open the inji application
 2.Change the language.
 3.Trun off the internet connection
 4.Click on the '+' icon home screen
 6. Try the all scenario of 302 story"</t>
  </si>
  <si>
    <t>Notify sender, VC successfully shared</t>
  </si>
  <si>
    <t>verifying new success for sharing screen in wallet device</t>
  </si>
  <si>
    <t>display the success acknowledgment screen
 AND
 user should be get this message verify the success
 ”Your card has been successfully shared.”</t>
  </si>
  <si>
    <t>verifying new success for sharing screen in wallet device with share with selfie</t>
  </si>
  <si>
    <t>Pre-requisites:Device download the Vc in Device A
 Step:
 1.Open the Qr code in device B .
 2.Scan the qr code from device A.
 3.Select the VC and share with selfie</t>
  </si>
  <si>
    <t>Pre-requisites:Device download the Vc in Device A
 Step:
 1.Open the Qr code in device B .
 2.Scan the qr code from device A.
 3.Select the VC and share.
 4. click go to home</t>
  </si>
  <si>
    <t>The user should get Go to home buttom</t>
  </si>
  <si>
    <t>Check after getting the success screen user Click on the go home button user is direct to home page or not in wallet device</t>
  </si>
  <si>
    <t>Pre-requisites:Device download the Vc in Device A
 Step:
 1.Open the Qr code in device B .
 2.Scan the qr code from device A.
 3.Select the VC and share.
 4.Click on the Go home button</t>
  </si>
  <si>
    <t>The user should be redirect to home page</t>
  </si>
  <si>
    <t>Check after sharing Vs using share with selfie user is getting the success screen or not in the wallet device</t>
  </si>
  <si>
    <t>Pre-requisites:Device download the Vc in Device A
 Step:
 1. trun off the internet conection on the device
 2.Open the Qr code in device B .
 3.Scan the qr code from device A.
 4.Select the VC and share with selfie</t>
  </si>
  <si>
    <t>display the success acknowledgment screen
 AND
 user should be get this message
 ”Your card has been successfully shared.”</t>
  </si>
  <si>
    <t>Check after scaning the esignet qr code the user select the attributes user is getting the success screen or not.</t>
  </si>
  <si>
    <t>1.Open the inji app.
 2. download the Vc.
 3.bind the Vc.
 4.Open the esignet qrcode.
 5.Scan esignet qrcode.
 6. Choose the card
 7. Enable the attributes
 8.click on the allow button</t>
  </si>
  <si>
    <t>The user should be get "you are sucessfully logged in the health service OIDC client"along with all right button</t>
  </si>
  <si>
    <t>Notify receiver, VC successfully received</t>
  </si>
  <si>
    <t>Check after sharing is completed user is getting the popup message or not in verifier device</t>
  </si>
  <si>
    <t>display the following text message the user should be get the pop-up”Sharing completed””The card has been received and saved successfully.”</t>
  </si>
  <si>
    <t>Check after sharing the VC using share with selfie user is getting the popup message or not in the verifier device</t>
  </si>
  <si>
    <t>Check it in offline and try to share the VC and verifier is getting the popup message or not</t>
  </si>
  <si>
    <t>the user should be get the popup message ”The card has been received and saved successfully.”</t>
  </si>
  <si>
    <t>check after acknowledgment pop-up is message the user click out side of the box</t>
  </si>
  <si>
    <t>The user should be able to view the card in background by clicking outside the box</t>
  </si>
  <si>
    <t>Notify user VC is activated</t>
  </si>
  <si>
    <t>Check VC is activated successfully the user is getting the popup on the "Id Details screen or not"</t>
  </si>
  <si>
    <t>Pre-requisites:Device download the Vc in device.
 Step:
 1.Click the Download VC .
 2.Navigate to the id details screen
 3. Click on the activate button and activate the Vc</t>
  </si>
  <si>
    <t>The user should get this popup wiith green ”Credentials are enabled for online authentication.”</t>
  </si>
  <si>
    <t>Check VC is activated successfully the user is getting the popup on the "Home page "or not</t>
  </si>
  <si>
    <t>1.Open the app.
 2.Download the Vc.
 3.Click on the home screen.
 4.Click on the ecllipes button.
 5.navigate to meanu and select activate Vc.</t>
  </si>
  <si>
    <t>The listed issuer should have the discription saying
 ”downlod credentials by providing UIN,VID or AID”</t>
  </si>
  <si>
    <t>INJI-81</t>
  </si>
  <si>
    <t>IOS sdk integration with Irisscan</t>
  </si>
  <si>
    <t>Check whether user is able to share VC With face-authentication or not</t>
  </si>
  <si>
    <t>1. Open the Inji application.
 2. Download the VC.
 3. Share the VC with share with selfie
 4.Capture the resident's face.</t>
  </si>
  <si>
    <t>The user should be able to share while face -authentication is matches the vc</t>
  </si>
  <si>
    <t>Check Downloaded the Vc via esignet use is able share VC with face authentication or not</t>
  </si>
  <si>
    <t>1. Open the Inji application.
 2. Download the VC via e-signet
 3. Share the VC with share with selfie
 4.Capture the resident's face.</t>
  </si>
  <si>
    <t>Check whether the user is able to log in via e-signet with face authentication or not</t>
  </si>
  <si>
    <t>1 Open the Inji application.
 2.Download the VC
 2.Activate the VC.
 3.Open the esignet QR code and scan the qr code in device
 4.Choose the card.
 4.Capture the resident's face.</t>
  </si>
  <si>
    <t>The user should get the consent screen if the resident's face matches with the vc</t>
  </si>
  <si>
    <t>Check whether the user is able to share the VC without face authentication or not</t>
  </si>
  <si>
    <t>The user should not be able to share while face -authentication does not match with the vc</t>
  </si>
  <si>
    <t>User should be able to download vc with any of the three issuer and sub issuers</t>
  </si>
  <si>
    <t>changing to a language where the relaying party doesnt support</t>
  </si>
  <si>
    <t>1. change the language as phillino
 2. download a VC and bind it
 3. scan a esignet QR code
 4. head to concent page</t>
  </si>
  <si>
    <t>If the selected language is not suported by the relaying party it should be displayed in phillino only</t>
  </si>
  <si>
    <t>Check whether user is getting credential registry value when vc is download via e-signet</t>
  </si>
  <si>
    <t>1.Launch and install inji app
 2.Download vc via e-signet
 3.click on vc to get on ID Details page</t>
  </si>
  <si>
    <t>User should get credential registry value on ID Details page</t>
  </si>
  <si>
    <t>Check whether user is getting credential registry value when vc is download via mosip(normal flow)</t>
  </si>
  <si>
    <t>1.Launch and install inji app
 2.Download vc via UIN ,VID,AID
 3.click on vc to get on ID Details page</t>
  </si>
  <si>
    <t>INJI-558</t>
  </si>
  <si>
    <t>[iOS] - Loading Screen is missing after Face Auth</t>
  </si>
  <si>
    <t>face auth</t>
  </si>
  <si>
    <t>1.Initiate VC share from iOS to Android
 2.Choose Share with Selfie
 3.Do face authentication</t>
  </si>
  <si>
    <t>Intermediate loading screen should be visible till sharing is successful</t>
  </si>
  <si>
    <t>IOS- The front camera preview widens the objects</t>
  </si>
  <si>
    <t>The front camera preview widens the objects</t>
  </si>
  <si>
    <t>Description
 1.open the app
 2.download a vc
 3.open the scan screen, flip the camera to front camera</t>
  </si>
  <si>
    <t>the front camera should project the output naturally</t>
  </si>
  <si>
    <t>INJI-474</t>
  </si>
  <si>
    <t>Inji- We are not able to scan the e-signet QR code In IOS device.</t>
  </si>
  <si>
    <t>We are not able to scan the e-signet QR code In IOS device.</t>
  </si>
  <si>
    <t>Step
 1.Open the Inji application.
 2.Download The VC.
 3.Activate the VC.
 4.Scan the e-signet QR Code.</t>
  </si>
  <si>
    <t>The user should be able to scan the e-signet QR code and move further</t>
  </si>
  <si>
    <t>After changing the languages button names are not displayed properly.</t>
  </si>
  <si>
    <t>Step to reproduce.
 1.Open the Inji app.
 2.Select a different required language.</t>
  </si>
  <si>
    <t>https://mosip.atlassian.net/browse/INJIMOB-369</t>
  </si>
  <si>
    <t>Description: The logout option in iOS version of INJI is not working</t>
  </si>
  <si>
    <t>Expectation: The user should be logged out of the app.</t>
  </si>
  <si>
    <t>INJI-362</t>
  </si>
  <si>
    <t>IOS - language preference is again asked when we logged out of the app</t>
  </si>
  <si>
    <t>language preference is again asked when we logged out of the app</t>
  </si>
  <si>
    <t>Step to reproduce:
 1.Open the inji app
 2.Enter the settings page.
 3.Click on the logout button.</t>
  </si>
  <si>
    <t>while logging out of the app, language preference shouldn't asked again.</t>
  </si>
  <si>
    <t>1. open the inji application
 2. download VC
 3. click on share VC
 4. scan QR code from device B
 5. whie sharing in progress click on the Share icon</t>
  </si>
  <si>
    <t>loading bar pop up is not coming after the face auth verification</t>
  </si>
  <si>
    <t>Prerequiste: VC is downloaded and stored in sharing device
 Device A - verifier device
 Device B - (IOS) wallet device
 steps:
 1.open qr code in Device A
 2.open the scanner in Device B
 3.scan the QR code from Device B
 4.Select a VC and perform share with a selfie</t>
  </si>
  <si>
    <t>after the face auth, the pop-up is not coming and the app is looking like it is in a stuck state, but it is sharing in behind, not stuck</t>
  </si>
  <si>
    <t>INJI-697</t>
  </si>
  <si>
    <t>automation limitation</t>
  </si>
  <si>
    <t>1. Open the inji application
 2.Change the language.
 3.Click on the '+' icon home screen
 4. Try the all scenario of 680 story</t>
  </si>
  <si>
    <t>y</t>
  </si>
  <si>
    <t>[Data Backup]: Backup - Settings screen</t>
  </si>
  <si>
    <t>1. perform click on backup with less data
 2. go to this location in folder (XXXXXX)</t>
  </si>
  <si>
    <t>INJIMOB-752</t>
  </si>
  <si>
    <t>[Data Backup]: Backup &amp; Restore for iOS.</t>
  </si>
  <si>
    <t>Check whether the user is getting Backup &amp; Restore option with the tag name as NEW</t>
  </si>
  <si>
    <t>1.freshly installed INJI app.
 2.Click on the setting icon.</t>
  </si>
  <si>
    <t>The user should see Backup &amp; Restore option with the tag as NEW</t>
  </si>
  <si>
    <t>Check whether the user is getting confirmation screen with Proceed and Go Back CTAs</t>
  </si>
  <si>
    <t>1.freshly installed INJI app.
 2.Click on the setting icon.
 3. select on Backup &amp; Restore option</t>
  </si>
  <si>
    <t>The user should see a confirmation screen with Proceed and Go Back CTAs</t>
  </si>
  <si>
    <t>Check whether the user is getting Cloud icon signifying the data will be backed up in iCloud on the confirmation screen</t>
  </si>
  <si>
    <t>1.freshly installed INJI app.
 2.Click on the setting icon.
 3. select on Backup &amp; Restore option
 4.Click on the proceed button
 5.click on the Backup button.</t>
  </si>
  <si>
    <t>There should be an iCloud icon signifying the data will be backed up in iCloud</t>
  </si>
  <si>
    <t>Check whether The user is in confirmation screen then the user clicks on Go Back</t>
  </si>
  <si>
    <t>1.freshly installed INJI app.
 2.Click on the setting icon.
 3.select on Backup &amp; Restore option
 4. The user land on confrimaction screen
 5. Click on the GO Back CTA</t>
  </si>
  <si>
    <t>The user should be taken back to the Settings page</t>
  </si>
  <si>
    <t>Check whether The user is in confirmation screen then the user clicks on Proceed</t>
  </si>
  <si>
    <t>1.freshly installed INJI app.
 2.Click on the setting icon.
 3.Select on Backup &amp; Restore option
 4. The user land on confrimaction screen
 5. Click on the proced button</t>
  </si>
  <si>
    <t>The user should be taken to the Backup &amp; Restore screen</t>
  </si>
  <si>
    <t>Check whether the user is getting Last 1.Backup Details
 2.Restore
 in the Backup &amp; Restore screen</t>
  </si>
  <si>
    <t>Below sections should be present:
 1.Last Backup Details
 2.Restore</t>
  </si>
  <si>
    <t>Check whether the user is getting Icloud instead of google drive in the backup&amp;restore screen</t>
  </si>
  <si>
    <t>1.freshly installed INJI app.
 2.Click on the setting icon.
 3.select on Backup &amp; Restore option
 4. The user land on confrimaction screen
 5. Click on the proced button</t>
  </si>
  <si>
    <t>The user should get I cloud instead of google drive</t>
  </si>
  <si>
    <t>In the intro sliders, the heading on the backup data page should mention "Data Backup restore."</t>
  </si>
  <si>
    <t>The rejected VC audit should be not captured in history.</t>
  </si>
  <si>
    <t>The share button name is truncated on iOS devices.</t>
  </si>
  <si>
    <t>The share button name should not be truncated on iOS devices.</t>
  </si>
  <si>
    <t>The content truncated the UIN and VID on iOS devices</t>
  </si>
  <si>
    <t>1.Open the Inji app.
 2.Click on the + icon
 3.Choose Download via UIN/VID
 4.choose UIN/VID
 5.clicks on the info icon</t>
  </si>
  <si>
    <t>The content should not be truncated with the UIN and VID on iOS devices.</t>
  </si>
  <si>
    <t>TC_910</t>
  </si>
  <si>
    <t>INJIMOB-778</t>
  </si>
  <si>
    <t>1. install the inji app freshly</t>
  </si>
  <si>
    <t>IOS - app is not responsive in few senarios</t>
  </si>
  <si>
    <t>Validation of the application reponse when download VC and redirect to backup and restore page.</t>
  </si>
  <si>
    <t>User should be able to redirect to the backup and restore page.</t>
  </si>
  <si>
    <t>INJIMOB-867</t>
  </si>
  <si>
    <t>IOS - device specific data is backuped if the Icloud is shared in multiple device</t>
  </si>
  <si>
    <t>Validatoin of the backup and restore from multiple devices.</t>
  </si>
  <si>
    <t>1. Open the Inji App.
 2. Download an VC and perform backup in device A.
 3. Download different VC and perform backup in device B.
 4. Perform restore from Device A and verify the data restored.</t>
  </si>
  <si>
    <t>User should be able to see the device B backup data on the device A after successful restoration.</t>
  </si>
  <si>
    <t>automation limitaion</t>
  </si>
  <si>
    <t>INJIMOB-1156</t>
  </si>
  <si>
    <t>IOS - View Activity Log option is not working.</t>
  </si>
  <si>
    <t>Validation of the view activity log from IOS device.</t>
  </si>
  <si>
    <t>1. Open the Inji App in IOS device.
 2. Try to view the activity log of an VC.</t>
  </si>
  <si>
    <t>User should be able to see the VC activity log successfully.</t>
  </si>
  <si>
    <t>INJIMOB-1068</t>
  </si>
  <si>
    <t>IOS -Remove form wallet option is not working.</t>
  </si>
  <si>
    <t>Validation of remove walltet option from the IOS device.</t>
  </si>
  <si>
    <t>1. Open the inji app.
 2. Download the VC.
 3. Click on the three-dot ellipse button.
 4. Choose the Remove from the Wallet option.</t>
  </si>
  <si>
    <t>User should be able to remove wallet of VC from the IOS device.</t>
  </si>
  <si>
    <t>During face authentication, the camera view is not opening in all IOS device</t>
  </si>
  <si>
    <t>Check whether the user During face authentication, the camera view is not opening in all IOS device</t>
  </si>
  <si>
    <t>1. Freshly install the inji app. Close the application and try
 2. Download the VC,
 3. Share VC with share with selfie,
 4.check the camera view.</t>
  </si>
  <si>
    <t>The view should open without switching the flip camera during face authentication</t>
  </si>
  <si>
    <t>https://mosip.atlassian.net/browse/INJIMOB-1603</t>
  </si>
  <si>
    <t>IOS - "Share QR Code" is not working on iPhone 8.</t>
  </si>
  <si>
    <t>Check whether the user is able share QR code is working on the iPhone 8</t>
  </si>
  <si>
    <t>1. Open the inji app in IOS
 2.Download an Insurance VC
 3.Open VC in the detailed view page
 4.click on QR code
 5.click on “Share QR Code“ select “Gmail/Notes/Mail“ and verify
 6.Click on the “save to files“ and verify</t>
  </si>
  <si>
    <t>Users should be able to share the QR Code and successfully save it locally.</t>
  </si>
  <si>
    <t>https://mosip.atlassian.net/browse/INJIMOB-1530</t>
  </si>
  <si>
    <t>The buttons in the INJI tour guide are not properly aligned.</t>
  </si>
  <si>
    <t>1.Open the inji app in IOS
 2.Verify the button alignments in the INJI Tour guide
 3.“Next“, “Previous“ and “Done“ buttons</t>
  </si>
  <si>
    <t>The buttons should be properly aligned, consistent with the button alignment in the INJI IOS application tour guide.</t>
  </si>
  <si>
    <t>https://mosip.atlassian.net/browse/INJIMOB-1503</t>
  </si>
  <si>
    <t>iOS: Error messages should be cleared after user actions</t>
  </si>
  <si>
    <t>Check the Error messages should be cleared after user actions</t>
  </si>
  <si>
    <t>scenario1:
 1. Enter invalid otp while downloading the VC - error message will be displayed
 2. Again enter valid otp to download VC , the error message will be still shown during the downloading flow.
 Scenario2:
 1.Set passcode by giving 6 digit number
 2.Enter different digit in the confirm screen- error message is displayed.</t>
  </si>
  <si>
    <t>the error message should be cleared after user perform any action</t>
  </si>
  <si>
    <t>Check Inji passcode fallback mechanism when biometric authentication fails is no where used</t>
  </si>
  <si>
    <t>To Reproduce
 Prerequisite biometric should be set in device setting page
 1. Install the app
 2. click on Get started button
 3. Go with "Use biometrics " option
 3.toast is prompted asking to authenticate the biometrics , Authenticate
 4. Otp is prompted to set as a fall back mechanism
 5. Enter 6 digit otp and confirm the Otp by entering same digit in next screen
 6. Now user will be taken to HOME page.
 7. Navigate to settings page
 8. click on logout
 9.Again open the app
 10. Biometrics is ask to unlock the inji app.
 11. Fail the biometric unlock by placing incorrect finger for 2/3 attempts.</t>
  </si>
  <si>
    <t>When biometric unlock method fails the app should ask resident to use passcode that is set in the app while enabling biometrics.</t>
  </si>
  <si>
    <t>NJIMOB-1743</t>
  </si>
  <si>
    <t>NJIMOB-1249</t>
  </si>
  <si>
    <t>Backup is not appending the new data, it is replacing the data.</t>
  </si>
  <si>
    <t>1. download multiple VC
 2. backup the data
 3. now clear the data of the app
 4. now download only one VC
 5. now register your Gmail ID and let the auto backup initiate</t>
  </si>
  <si>
    <t>INJIMOB-1486</t>
  </si>
  <si>
    <t>IOS - IOS device is crashing intermittently</t>
  </si>
  <si>
    <t>IOS device is crashing intermittently</t>
  </si>
  <si>
    <t>1.Download a VC
 2.Open the scanner and connect it with the receiver device
 3.select a VC and click on share with selfie</t>
  </si>
  <si>
    <t>the camera supposed to be turned on</t>
  </si>
  <si>
    <t>https://mosip.atlassian.net/browse/INJIMOB-1486</t>
  </si>
  <si>
    <t>Specific devices the User not able to see the iCloud ID in iCloud setting section of backup and restore page.</t>
  </si>
  <si>
    <t>1.Open the inji app.
 2. Go to backup and restore page
 3. Click on the sign-in page.
 4. Login with the iCloud login and password.
 5. Verify the iCloud ID in the iCloud settings section in the backup and restore page</t>
  </si>
  <si>
    <t>The user should be able to see the iCloud ID in the iCloud setting section of the backup and restore page.</t>
  </si>
  <si>
    <t>https://mosip.atlassian.net/browse/INJIMOB-1265</t>
  </si>
  <si>
    <t>inji_580</t>
  </si>
  <si>
    <t>iOS doesn’t turn on bluetooth if disabled when Scanner is opened</t>
  </si>
  <si>
    <t>IOS bug</t>
  </si>
  <si>
    <t>1.Install the app. Allow the local network request.
 2.Add id. keep the bluetooth off
 3.go to the scan screen. You will receive "Bluetooth is used to allow sharing VCs with another device" allow it.
 4.now if you check, the bluetooth will not be enabled</t>
  </si>
  <si>
    <t>Post giving the permission to use bluetooth, the app should request to turn on bluetooth.</t>
  </si>
  <si>
    <t>Feature list</t>
  </si>
  <si>
    <t>On Android Device</t>
  </si>
  <si>
    <t>On iOS Device</t>
  </si>
  <si>
    <t>Orange Theme</t>
  </si>
  <si>
    <t>Biometric unlock - Inji 44</t>
  </si>
  <si>
    <t>Passcode unlock - MOSIP-20077</t>
  </si>
  <si>
    <t>VC download via esignet - INJI-274</t>
  </si>
  <si>
    <t>VC download via Sunbird - INJI-606</t>
  </si>
  <si>
    <t>Pinning  a VC - INJI-344</t>
  </si>
  <si>
    <t>Normal VC sharing with VID</t>
  </si>
  <si>
    <t>Deleting VC - INJI-5</t>
  </si>
  <si>
    <t>Face Auth on Resident's phone with VID - Inji 42</t>
  </si>
  <si>
    <t>Multi language support</t>
  </si>
  <si>
    <t>Wallet binding - Inji 278</t>
  </si>
  <si>
    <t>QR code Login</t>
  </si>
  <si>
    <t>Verify QR code in INJI Verify</t>
  </si>
  <si>
    <t xml:space="preserve">Logout </t>
  </si>
  <si>
    <t>Backup and restore  - INJI-636</t>
  </si>
  <si>
    <t>* For specific details on the device combination testing refer -- "BLE Communication - Verification matrix "</t>
  </si>
  <si>
    <t>Platform</t>
  </si>
  <si>
    <t>Feature List</t>
  </si>
  <si>
    <t>Status</t>
  </si>
  <si>
    <t>Remarks</t>
  </si>
  <si>
    <t>Android</t>
  </si>
  <si>
    <t>The VC should have UIN as identifier</t>
  </si>
  <si>
    <t>The VC should have VID as identifier</t>
  </si>
  <si>
    <t>Ability to download VC through esignet issuer</t>
  </si>
  <si>
    <t>Ability to download VC through Sunbird issuer</t>
  </si>
  <si>
    <t>The VC should have both UIN and VID</t>
  </si>
  <si>
    <t>A resident should be able to share VC using their app to another Android device- 
 Sharing mechanism: BLE</t>
  </si>
  <si>
    <t>A resident should be able to view the history on their app for download, verification and sharing activities</t>
  </si>
  <si>
    <t xml:space="preserve">A resident should be able to login into QR code login </t>
  </si>
  <si>
    <t>A resident able verify the VC's QR code in inji verify</t>
  </si>
  <si>
    <t>A resident should be able to verify presence using the selfie auth feature before sharing a VC</t>
  </si>
  <si>
    <t>The ablity to backup and restore VCs</t>
  </si>
  <si>
    <t>Ability to customise the CSS theme of the app</t>
  </si>
  <si>
    <t>iOS</t>
  </si>
  <si>
    <t>A resident should be able to view the history on their app for download and sharing activities</t>
  </si>
  <si>
    <t>Others</t>
  </si>
  <si>
    <t>RTL support</t>
  </si>
  <si>
    <t>Multi-lang support</t>
  </si>
  <si>
    <t>Bug tracker</t>
  </si>
  <si>
    <t>TICKET#</t>
  </si>
  <si>
    <t>Bug Title</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</si>
  <si>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</si>
  <si>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</si>
  <si>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</si>
  <si>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</si>
  <si>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</si>
  <si>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</si>
  <si>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</si>
  <si>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</si>
  <si>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</si>
  <si>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</si>
  <si>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</si>
  <si>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</si>
  <si>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</si>
  <si>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</si>
  <si>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</si>
  <si>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</si>
  <si>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</si>
  <si>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</si>
  <si>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</si>
  <si>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</si>
  <si>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</si>
  <si>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</si>
  <si>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</si>
  <si>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</si>
  <si>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</si>
  <si>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</si>
  <si>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</si>
  <si>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</si>
  <si>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</si>
  <si>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</si>
  <si>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</si>
  <si>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</si>
  <si>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</si>
  <si>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</si>
  <si>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</si>
  <si>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</si>
  <si>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</si>
  <si>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</si>
  <si>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</si>
  <si>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</si>
  <si>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</si>
  <si>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</si>
  <si>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</si>
  <si>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</si>
  <si>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</si>
  <si>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</si>
  <si>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</si>
  <si>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</si>
  <si>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</si>
  <si>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</si>
  <si>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</si>
  <si>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</si>
  <si>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</si>
  <si>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</si>
  <si>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</si>
  <si>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</si>
  <si>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</si>
  <si>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</si>
  <si>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</si>
  <si>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</si>
  <si>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</si>
  <si>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</si>
  <si>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</si>
  <si>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</si>
  <si>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</si>
  <si>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</si>
  <si>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</si>
  <si>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</si>
  <si>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</si>
  <si>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</si>
  <si>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</si>
  <si>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</si>
  <si>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</si>
  <si>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</si>
  <si>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</si>
  <si>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</si>
  <si>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</si>
  <si>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</si>
  <si>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</si>
  <si>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</si>
  <si>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</si>
  <si>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</si>
  <si>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</si>
  <si>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</si>
  <si>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</si>
  <si>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</si>
  <si>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</si>
  <si>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</si>
  <si>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</si>
  <si>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</si>
  <si>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</si>
  <si>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</si>
  <si>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</si>
  <si>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</si>
  <si>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</si>
  <si>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</si>
  <si>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</si>
  <si>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</si>
  <si>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</si>
  <si>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</si>
  <si>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</si>
  <si>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</si>
  <si>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</si>
  <si>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</si>
  <si>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</si>
  <si>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</si>
  <si>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</si>
  <si>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</si>
  <si>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</si>
  <si>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</si>
  <si>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</si>
  <si>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</si>
  <si>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</si>
  <si>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</si>
  <si>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</si>
  <si>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</si>
  <si>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</si>
  <si>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</si>
  <si>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</si>
  <si>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</si>
  <si>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</si>
  <si>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</si>
  <si>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</si>
  <si>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</si>
  <si>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</si>
  <si>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</si>
  <si>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</si>
  <si>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</si>
  <si>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</si>
  <si>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</si>
  <si>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</si>
  <si>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</si>
  <si>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</si>
  <si>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</si>
  <si>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</si>
  <si>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</si>
  <si>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</si>
  <si>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</si>
  <si>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</si>
  <si>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</si>
  <si>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</si>
  <si>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</si>
  <si>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</si>
  <si>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</si>
  <si>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</si>
  <si>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</si>
  <si>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</si>
  <si>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</si>
  <si>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</si>
  <si>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</si>
  <si>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</si>
  <si>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</si>
  <si>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</si>
  <si>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</si>
  <si>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</si>
  <si>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</si>
  <si>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</si>
  <si>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</si>
  <si>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</si>
  <si>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</si>
  <si>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</si>
  <si>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</si>
  <si>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</si>
  <si>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</si>
  <si>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</si>
  <si>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normal sharing</t>
  </si>
  <si>
    <t>pass</t>
  </si>
  <si>
    <t>Android 9 BLE 4.3</t>
  </si>
  <si>
    <t>Android 10 BLE 4.3</t>
  </si>
  <si>
    <t>face auth on resident's phone</t>
  </si>
  <si>
    <t>Android 9 BLE 4.4</t>
  </si>
  <si>
    <t>Android 10 BLE 4.4</t>
  </si>
  <si>
    <t>face auth on receiver's phone</t>
  </si>
  <si>
    <t>Redmi 6A, Redmi note 10 lite</t>
  </si>
  <si>
    <t>fail</t>
  </si>
  <si>
    <t>second attempt not working</t>
  </si>
  <si>
    <t xml:space="preserve">pass </t>
  </si>
  <si>
    <t>redmi 7A, redmi note 10 lite</t>
  </si>
  <si>
    <t>device name</t>
  </si>
  <si>
    <t>redmi 7A, Vivo Y73</t>
  </si>
  <si>
    <t>redmi 7A, Vivo Y74</t>
  </si>
  <si>
    <t>redmi 7A, Vivo Y75</t>
  </si>
  <si>
    <t>redmi note 10 lite, samsung galaxy A03 core</t>
  </si>
  <si>
    <t>samsung galaxy A03 core, redmi note 10 lite</t>
  </si>
  <si>
    <t>redmi note 10 lite, redmi K20 pro</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</si>
  <si>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</si>
  <si>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</si>
  <si>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</si>
  <si>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</si>
  <si>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</si>
  <si>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</si>
  <si>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</si>
  <si>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</si>
  <si>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</si>
  <si>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</si>
  <si>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</si>
  <si>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</si>
  <si>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</si>
  <si>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</si>
  <si>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</si>
  <si>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</si>
  <si>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</si>
  <si>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app crashing</t>
  </si>
  <si>
    <t>intermittently sharing is not working</t>
  </si>
  <si>
    <t>ios as wallet</t>
  </si>
  <si>
    <t>android as verifier</t>
  </si>
  <si>
    <t xml:space="preserve">k20 pro , iphone 8 </t>
  </si>
  <si>
    <t>Blocked</t>
  </si>
  <si>
    <t>k20 pro , iphone 11</t>
  </si>
  <si>
    <t xml:space="preserve">intermittently </t>
  </si>
  <si>
    <t>redmi 7a , iphone 8</t>
  </si>
  <si>
    <t>redmi 6a, iphone 7</t>
  </si>
  <si>
    <t>redmi 7a , iphone 7</t>
  </si>
  <si>
    <t>Sanity</t>
  </si>
  <si>
    <t>Passcode unlock</t>
  </si>
  <si>
    <t>biometric unlock</t>
  </si>
  <si>
    <t>downloading VC with VID</t>
  </si>
</sst>
</file>

<file path=xl/styles.xml><?xml version="1.0" encoding="utf-8"?>
<styleSheet xmlns="http://schemas.openxmlformats.org/spreadsheetml/2006/main" xmlns:x14ac="http://schemas.microsoft.com/office/spreadsheetml/2009/9/ac" xmlns:mc="http://schemas.openxmlformats.org/markup-compatibility/2006">
  <fonts count="82">
    <font>
      <sz val="11.0"/>
      <color theme="1"/>
      <name val="Calibri"/>
      <scheme val="minor"/>
    </font>
    <font>
      <sz val="11.0"/>
      <color rgb="FF000000"/>
      <name val="Calibri"/>
    </font>
    <font>
      <b/>
      <sz val="8.0"/>
      <color rgb="FF000000"/>
      <name val="Verdana"/>
    </font>
    <font>
      <b/>
      <sz val="7.0"/>
      <color rgb="FF000000"/>
      <name val="Verdana"/>
    </font>
    <font>
      <b/>
      <sz val="7.0"/>
      <color rgb="FFFFFFFF"/>
      <name val="Verdana"/>
    </font>
    <font/>
    <font>
      <b/>
      <sz val="8.0"/>
      <color rgb="FFFFFFFF"/>
      <name val="Verdana"/>
    </font>
    <font>
      <b/>
      <sz val="11.0"/>
      <color rgb="FFFFFFFF"/>
      <name val="Calibri"/>
    </font>
    <font>
      <sz val="11.0"/>
      <color theme="1"/>
      <name val="Calibri"/>
    </font>
    <font>
      <i/>
      <sz val="11.0"/>
      <color rgb="FF000000"/>
      <name val="Calibri"/>
    </font>
    <font>
      <sz val="8.0"/>
      <color rgb="FF000000"/>
      <name val="Verdana"/>
    </font>
    <font>
      <sz val="8.0"/>
      <color rgb="FF57BB8A"/>
      <name val="Verdana"/>
    </font>
    <font>
      <sz val="8.0"/>
      <color rgb="FFFF0000"/>
      <name val="Verdana"/>
    </font>
    <font>
      <b/>
      <sz val="8.0"/>
      <color rgb="FFFF9900"/>
      <name val="Verdana"/>
    </font>
    <font>
      <b/>
      <sz val="11.0"/>
      <color rgb="FF000000"/>
      <name val="Calibri"/>
    </font>
    <font>
      <b/>
      <sz val="11.0"/>
      <color rgb="FF70AD47"/>
      <name val="Calibri"/>
    </font>
    <font>
      <b/>
      <sz val="11.0"/>
      <color rgb="FFFF0000"/>
      <name val="Calibri"/>
    </font>
    <font>
      <b/>
      <sz val="11.0"/>
      <color rgb="FFFF9900"/>
      <name val="Calibri"/>
    </font>
    <font>
      <b/>
      <sz val="8.0"/>
      <color rgb="FFF6B26B"/>
      <name val="Verdana"/>
    </font>
    <font>
      <b/>
      <i/>
      <sz val="8.0"/>
      <color rgb="FF1C4587"/>
      <name val="Verdana"/>
    </font>
    <font>
      <sz val="11.0"/>
      <color rgb="FFFFFFFF"/>
      <name val="Calibri"/>
    </font>
    <font>
      <color theme="1"/>
      <name val="Calibri"/>
      <scheme val="minor"/>
    </font>
    <font>
      <b/>
      <sz val="8.0"/>
      <color theme="1"/>
      <name val="Verdana"/>
    </font>
    <font>
      <b/>
      <sz val="7.0"/>
      <color theme="1"/>
      <name val="Verdana"/>
    </font>
    <font>
      <sz val="8.0"/>
      <color theme="1"/>
      <name val="Verdana"/>
    </font>
    <font>
      <b/>
      <sz val="8.0"/>
      <color rgb="FF57BB8A"/>
      <name val="Verdana"/>
    </font>
    <font>
      <b/>
      <sz val="8.0"/>
      <color rgb="FFFF0000"/>
      <name val="Verdana"/>
    </font>
    <font>
      <b/>
      <sz val="11.0"/>
      <color theme="1"/>
      <name val="Calibri"/>
    </font>
    <font>
      <b/>
      <i/>
      <sz val="11.0"/>
      <color rgb="FF000000"/>
      <name val="Calibri"/>
    </font>
    <font>
      <i/>
      <sz val="11.0"/>
      <color theme="1"/>
      <name val="Calibri"/>
    </font>
    <font>
      <sz val="11.0"/>
      <color theme="0"/>
      <name val="Calibri"/>
    </font>
    <font>
      <sz val="12.0"/>
      <color rgb="FF000000"/>
      <name val="Calibri"/>
    </font>
    <font>
      <b/>
      <color rgb="FFFFFFFF"/>
      <name val="Arial"/>
    </font>
    <font>
      <color rgb="FFFFFFFF"/>
      <name val="Arial"/>
    </font>
    <font>
      <color rgb="FF000000"/>
      <name val="Arial"/>
    </font>
    <font>
      <color rgb="FF172B4D"/>
      <name val="Arial"/>
    </font>
    <font>
      <color rgb="FFFF0000"/>
      <name val="Arial"/>
    </font>
    <font>
      <u/>
      <sz val="11.0"/>
      <color rgb="FF0563C1"/>
      <name val="Calibri"/>
    </font>
    <font>
      <b/>
      <color rgb="FF000000"/>
      <name val="Arial"/>
    </font>
    <font>
      <b/>
      <sz val="12.0"/>
      <color rgb="FFFFFFFF"/>
      <name val="Calibri"/>
    </font>
    <font>
      <u/>
      <sz val="11.0"/>
      <color rgb="FF0563C1"/>
      <name val="Calibri"/>
    </font>
    <font>
      <color rgb="FF1D1C1D"/>
      <name val="Arial"/>
    </font>
    <font>
      <sz val="11.0"/>
      <color rgb="FF000000"/>
      <name val="Arial"/>
    </font>
    <font>
      <color rgb="FF444444"/>
      <name val="Arial"/>
    </font>
    <font>
      <b/>
      <color rgb="FF172B4D"/>
      <name val="Arial"/>
    </font>
    <font>
      <strike/>
      <color rgb="FF000000"/>
      <name val="Arial"/>
    </font>
    <font>
      <sz val="12.0"/>
      <color rgb="FFFFFFFF"/>
      <name val="Calibri"/>
    </font>
    <font>
      <u/>
      <sz val="11.0"/>
      <color rgb="FF0000FF"/>
      <name val="Calibri"/>
    </font>
    <font>
      <u/>
      <sz val="11.0"/>
      <color rgb="FF0563C1"/>
      <name val="Calibri"/>
    </font>
    <font>
      <u/>
      <sz val="11.0"/>
      <color rgb="FF0563C1"/>
      <name val="Calibri"/>
    </font>
    <font>
      <sz val="11.0"/>
      <color rgb="FFFF0000"/>
      <name val="Calibri"/>
    </font>
    <font>
      <u/>
      <sz val="11.0"/>
      <color rgb="FF0000FF"/>
      <name val="Calibri"/>
    </font>
    <font>
      <u/>
      <sz val="11.0"/>
      <color rgb="FF0563C1"/>
      <name val="Calibri"/>
    </font>
    <font>
      <b/>
      <color rgb="FFFFFFFF"/>
      <name val="Calibri"/>
    </font>
    <font>
      <color rgb="FF000000"/>
      <name val="Calibri"/>
    </font>
    <font>
      <u/>
      <sz val="11.0"/>
      <color rgb="FF0563C1"/>
      <name val="Calibri"/>
    </font>
    <font>
      <u/>
      <sz val="12.0"/>
      <color rgb="FF0563C1"/>
      <name val="Calibri"/>
    </font>
    <font>
      <u/>
      <sz val="11.0"/>
      <color rgb="FF0563C1"/>
      <name val="Calibri"/>
    </font>
    <font>
      <u/>
      <sz val="12.0"/>
      <color rgb="FF0563C1"/>
      <name val="Calibri"/>
    </font>
    <font>
      <sz val="12.0"/>
      <color rgb="FF172B4D"/>
      <name val="Calibri"/>
    </font>
    <font>
      <color rgb="FF444444"/>
      <name val="Calibri"/>
    </font>
    <font>
      <sz val="9.0"/>
      <color rgb="FF000000"/>
      <name val="Calibri"/>
    </font>
    <font>
      <u/>
      <sz val="11.0"/>
      <color rgb="FF0563C1"/>
      <name val="Calibri"/>
    </font>
    <font>
      <u/>
      <sz val="11.0"/>
      <color rgb="FF0000FF"/>
      <name val="Calibri"/>
    </font>
    <font>
      <u/>
      <sz val="11.0"/>
      <color rgb="FF0563C1"/>
      <name val="Calibri"/>
    </font>
    <font>
      <u/>
      <sz val="11.0"/>
      <color rgb="FF0563C1"/>
      <name val="Calibri"/>
    </font>
    <font>
      <u/>
      <sz val="11.0"/>
      <color rgb="FF0000FF"/>
      <name val="Calibri"/>
    </font>
    <font>
      <u/>
      <sz val="11.0"/>
      <color rgb="FF0563C1"/>
      <name val="Calibri"/>
    </font>
    <font>
      <b/>
      <sz val="10.0"/>
      <color rgb="FF000000"/>
      <name val="Calibri"/>
    </font>
    <font>
      <sz val="10.0"/>
      <color theme="1"/>
      <name val="Calibri"/>
    </font>
    <font>
      <b/>
      <sz val="10.0"/>
      <color theme="0"/>
      <name val="Calibri"/>
    </font>
    <font>
      <b/>
      <sz val="10.0"/>
      <color rgb="FFFFFFFF"/>
      <name val="Calibri"/>
    </font>
    <font>
      <b/>
      <sz val="10.0"/>
      <color theme="1"/>
      <name val="Calibri"/>
    </font>
    <font>
      <b/>
      <sz val="11.0"/>
      <color theme="0"/>
      <name val="Calibri"/>
    </font>
    <font>
      <u/>
      <sz val="11.0"/>
      <color rgb="FF000000"/>
      <name val="Calibri"/>
    </font>
    <font>
      <u/>
      <sz val="11.0"/>
      <color rgb="FF0563C1"/>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s>
  <fills count="25">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theme="0"/>
        <bgColor theme="0"/>
      </patternFill>
    </fill>
    <fill>
      <patternFill patternType="solid">
        <fgColor rgb="FFF7B4AE"/>
        <bgColor rgb="FFF7B4AE"/>
      </patternFill>
    </fill>
    <fill>
      <patternFill patternType="solid">
        <fgColor rgb="FF9FC5E8"/>
        <bgColor rgb="FF9FC5E8"/>
      </patternFill>
    </fill>
    <fill>
      <patternFill patternType="solid">
        <fgColor rgb="FF00B050"/>
        <bgColor rgb="FF00B050"/>
      </patternFill>
    </fill>
    <fill>
      <patternFill patternType="solid">
        <fgColor rgb="FF0563C1"/>
        <bgColor rgb="FF0563C1"/>
      </patternFill>
    </fill>
    <fill>
      <patternFill patternType="solid">
        <fgColor rgb="FF1155CC"/>
        <bgColor rgb="FF1155CC"/>
      </patternFill>
    </fill>
    <fill>
      <patternFill patternType="solid">
        <fgColor rgb="FF002060"/>
        <bgColor rgb="FF002060"/>
      </patternFill>
    </fill>
    <fill>
      <patternFill patternType="solid">
        <fgColor rgb="FFFF0000"/>
        <bgColor rgb="FFFF0000"/>
      </patternFill>
    </fill>
    <fill>
      <patternFill patternType="solid">
        <fgColor rgb="FFFFFF00"/>
        <bgColor rgb="FFFFFF00"/>
      </patternFill>
    </fill>
    <fill>
      <patternFill patternType="solid">
        <fgColor rgb="FFE69138"/>
        <bgColor rgb="FFE69138"/>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00FFFF"/>
        <bgColor rgb="FF00FFFF"/>
      </patternFill>
    </fill>
    <fill>
      <patternFill patternType="solid">
        <fgColor rgb="FFFFFFCC"/>
        <bgColor rgb="FFFFFFCC"/>
      </patternFill>
    </fill>
  </fills>
  <borders count="56">
    <border/>
    <border>
      <left style="thin">
        <color rgb="FF000000"/>
      </left>
      <right style="thin">
        <color rgb="FF000000"/>
      </right>
      <top style="thin">
        <color rgb="FF000000"/>
      </top>
    </border>
    <border>
      <left/>
      <right style="thin">
        <color rgb="FF000000"/>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style="thin">
        <color rgb="FF000000"/>
      </lef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bottom style="thin">
        <color rgb="FF000000"/>
      </bottom>
    </border>
    <border>
      <bottom style="medium">
        <color rgb="FFCCCCCC"/>
      </bottom>
    </border>
    <border>
      <right/>
      <top/>
      <bottom/>
    </border>
    <border>
      <left style="thin">
        <color rgb="FF000000"/>
      </left>
      <right style="thin">
        <color rgb="FF000000"/>
      </right>
      <top/>
      <bottom style="thin">
        <color rgb="FF000000"/>
      </bottom>
    </border>
    <border>
      <right style="thin">
        <color rgb="FF000000"/>
      </right>
      <bottom style="thin">
        <color rgb="FF000000"/>
      </bottom>
    </border>
    <border>
      <left style="thin">
        <color rgb="FF000000"/>
      </left>
      <right style="thin">
        <color rgb="FF000000"/>
      </right>
    </border>
    <border>
      <left style="medium">
        <color rgb="FFCCCCCC"/>
      </left>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top/>
      <bottom/>
    </border>
    <border>
      <top/>
      <bottom/>
    </border>
    <border>
      <left style="thin">
        <color rgb="FF000000"/>
      </left>
      <right style="thin">
        <color rgb="FF000000"/>
      </right>
      <top style="thin">
        <color rgb="FF000000"/>
      </top>
      <bottom/>
    </border>
    <border>
      <left style="thin">
        <color rgb="FF000000"/>
      </left>
      <top style="thin">
        <color rgb="FF000000"/>
      </top>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top style="thin">
        <color rgb="FF000000"/>
      </top>
      <bottom style="thick">
        <color rgb="FF000000"/>
      </bottom>
    </border>
    <border>
      <right style="thin">
        <color rgb="FF000000"/>
      </right>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s>
  <cellStyleXfs count="1">
    <xf borderId="0" fillId="0" fontId="0" numFmtId="0" applyAlignment="1" applyFont="1"/>
  </cellStyleXfs>
  <cellXfs count="45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shrinkToFit="0" wrapText="1"/>
    </xf>
    <xf borderId="2" fillId="3" fontId="3" numFmtId="0" xfId="0" applyAlignment="1" applyBorder="1" applyFill="1" applyFont="1">
      <alignment shrinkToFit="0" wrapText="1"/>
    </xf>
    <xf borderId="3" fillId="4" fontId="4" numFmtId="0" xfId="0" applyAlignment="1" applyBorder="1" applyFill="1" applyFont="1">
      <alignment shrinkToFit="0" wrapText="1"/>
    </xf>
    <xf borderId="4" fillId="0" fontId="5" numFmtId="0" xfId="0" applyBorder="1" applyFont="1"/>
    <xf borderId="5" fillId="0" fontId="5" numFmtId="0" xfId="0" applyBorder="1" applyFont="1"/>
    <xf borderId="6" fillId="0" fontId="1" numFmtId="0" xfId="0" applyAlignment="1" applyBorder="1" applyFont="1">
      <alignment shrinkToFit="0" wrapText="1"/>
    </xf>
    <xf borderId="7" fillId="4" fontId="6" numFmtId="0" xfId="0" applyAlignment="1" applyBorder="1" applyFont="1">
      <alignment horizontal="center"/>
    </xf>
    <xf borderId="8" fillId="5" fontId="7" numFmtId="0" xfId="0" applyBorder="1" applyFill="1" applyFont="1"/>
    <xf borderId="9" fillId="5" fontId="7" numFmtId="0" xfId="0" applyBorder="1" applyFont="1"/>
    <xf borderId="8" fillId="6" fontId="8" numFmtId="0" xfId="0" applyBorder="1" applyFill="1" applyFont="1"/>
    <xf borderId="10" fillId="0" fontId="5" numFmtId="0" xfId="0" applyBorder="1" applyFont="1"/>
    <xf borderId="11" fillId="4" fontId="6" numFmtId="0" xfId="0" applyAlignment="1" applyBorder="1" applyFont="1">
      <alignment shrinkToFit="0" wrapText="1"/>
    </xf>
    <xf borderId="11" fillId="7" fontId="6" numFmtId="0" xfId="0" applyBorder="1" applyFill="1" applyFont="1"/>
    <xf borderId="11" fillId="7" fontId="7" numFmtId="0" xfId="0" applyBorder="1" applyFont="1"/>
    <xf borderId="11" fillId="7" fontId="7" numFmtId="0" xfId="0" applyAlignment="1" applyBorder="1" applyFont="1">
      <alignment readingOrder="0"/>
    </xf>
    <xf borderId="12" fillId="0" fontId="1" numFmtId="0" xfId="0" applyAlignment="1" applyBorder="1" applyFont="1">
      <alignment shrinkToFit="0" wrapText="1"/>
    </xf>
    <xf borderId="9" fillId="7" fontId="6" numFmtId="0" xfId="0" applyAlignment="1" applyBorder="1" applyFont="1">
      <alignment horizontal="center" shrinkToFit="0" wrapText="1"/>
    </xf>
    <xf borderId="7" fillId="3" fontId="2" numFmtId="0" xfId="0" applyAlignment="1" applyBorder="1" applyFont="1">
      <alignment horizontal="center"/>
    </xf>
    <xf borderId="9" fillId="0" fontId="9" numFmtId="0" xfId="0" applyBorder="1" applyFont="1"/>
    <xf borderId="9" fillId="0" fontId="8" numFmtId="0" xfId="0" applyAlignment="1" applyBorder="1" applyFont="1">
      <alignment readingOrder="0" vertical="bottom"/>
    </xf>
    <xf borderId="13" fillId="6" fontId="8" numFmtId="0" xfId="0" applyBorder="1" applyFont="1"/>
    <xf borderId="14" fillId="6" fontId="3" numFmtId="0" xfId="0" applyAlignment="1" applyBorder="1" applyFont="1">
      <alignment shrinkToFit="0" wrapText="1"/>
    </xf>
    <xf borderId="11" fillId="6" fontId="10" numFmtId="0" xfId="0" applyAlignment="1" applyBorder="1" applyFont="1">
      <alignment shrinkToFit="0" wrapText="1"/>
    </xf>
    <xf borderId="15" fillId="0" fontId="10" numFmtId="0" xfId="0" applyAlignment="1" applyBorder="1" applyFont="1">
      <alignment shrinkToFit="0" wrapText="1"/>
    </xf>
    <xf borderId="11" fillId="6" fontId="11" numFmtId="0" xfId="0" applyAlignment="1" applyBorder="1" applyFont="1">
      <alignment shrinkToFit="0" wrapText="1"/>
    </xf>
    <xf borderId="15" fillId="0" fontId="12" numFmtId="0" xfId="0" applyAlignment="1" applyBorder="1" applyFont="1">
      <alignment shrinkToFit="0" wrapText="1"/>
    </xf>
    <xf borderId="11" fillId="6" fontId="13" numFmtId="0" xfId="0" applyAlignment="1" applyBorder="1" applyFont="1">
      <alignment shrinkToFit="0" wrapText="1"/>
    </xf>
    <xf borderId="9" fillId="0" fontId="14" numFmtId="0" xfId="0" applyBorder="1" applyFont="1"/>
    <xf borderId="9" fillId="0" fontId="15" numFmtId="0" xfId="0" applyBorder="1" applyFont="1"/>
    <xf borderId="9" fillId="6" fontId="16" numFmtId="0" xfId="0" applyBorder="1" applyFont="1"/>
    <xf borderId="9" fillId="6" fontId="17" numFmtId="0" xfId="0" applyBorder="1" applyFont="1"/>
    <xf borderId="10" fillId="0" fontId="9" numFmtId="0" xfId="0" applyBorder="1" applyFont="1"/>
    <xf borderId="11" fillId="6" fontId="12" numFmtId="0" xfId="0" applyAlignment="1" applyBorder="1" applyFont="1">
      <alignment shrinkToFit="0" wrapText="1"/>
    </xf>
    <xf borderId="15" fillId="0" fontId="18" numFmtId="0" xfId="0" applyAlignment="1" applyBorder="1" applyFont="1">
      <alignment shrinkToFit="0" wrapText="1"/>
    </xf>
    <xf borderId="10" fillId="0" fontId="2" numFmtId="0" xfId="0" applyBorder="1" applyFont="1"/>
    <xf borderId="15" fillId="0" fontId="14" numFmtId="0" xfId="0" applyBorder="1" applyFont="1"/>
    <xf borderId="15" fillId="0" fontId="15" numFmtId="0" xfId="0" applyBorder="1" applyFont="1"/>
    <xf borderId="15" fillId="0" fontId="16" numFmtId="0" xfId="0" applyBorder="1" applyFont="1"/>
    <xf borderId="15" fillId="0" fontId="17" numFmtId="0" xfId="0" applyBorder="1" applyFont="1"/>
    <xf borderId="16" fillId="0" fontId="9" numFmtId="0" xfId="0" applyBorder="1" applyFont="1"/>
    <xf borderId="0" fillId="0" fontId="3" numFmtId="0" xfId="0" applyFont="1"/>
    <xf borderId="0" fillId="0" fontId="14" numFmtId="0" xfId="0" applyFont="1"/>
    <xf borderId="0" fillId="0" fontId="15" numFmtId="0" xfId="0" applyFont="1"/>
    <xf borderId="0" fillId="0" fontId="16" numFmtId="0" xfId="0" applyFont="1"/>
    <xf borderId="0" fillId="0" fontId="17" numFmtId="0" xfId="0" applyFont="1"/>
    <xf borderId="1" fillId="0" fontId="9" numFmtId="0" xfId="0" applyBorder="1" applyFont="1"/>
    <xf borderId="0" fillId="0" fontId="18" numFmtId="0" xfId="0" applyAlignment="1" applyFont="1">
      <alignment shrinkToFit="0" wrapText="1"/>
    </xf>
    <xf borderId="17" fillId="0" fontId="1" numFmtId="0" xfId="0" applyAlignment="1" applyBorder="1" applyFont="1">
      <alignment shrinkToFit="0" wrapText="1"/>
    </xf>
    <xf borderId="9" fillId="0" fontId="1" numFmtId="0" xfId="0" applyBorder="1" applyFont="1"/>
    <xf borderId="18" fillId="0" fontId="19" numFmtId="0" xfId="0" applyAlignment="1" applyBorder="1" applyFont="1">
      <alignment shrinkToFit="0" wrapText="1"/>
    </xf>
    <xf borderId="19" fillId="0" fontId="5" numFmtId="0" xfId="0" applyBorder="1" applyFont="1"/>
    <xf borderId="20" fillId="0" fontId="5" numFmtId="0" xfId="0" applyBorder="1" applyFont="1"/>
    <xf borderId="21" fillId="0" fontId="19" numFmtId="0" xfId="0" applyAlignment="1" applyBorder="1" applyFont="1">
      <alignment shrinkToFit="0" wrapText="1"/>
    </xf>
    <xf borderId="6" fillId="0" fontId="5" numFmtId="0" xfId="0" applyBorder="1" applyFont="1"/>
    <xf borderId="22" fillId="0" fontId="5" numFmtId="0" xfId="0" applyBorder="1" applyFont="1"/>
    <xf borderId="23" fillId="0" fontId="19" numFmtId="0" xfId="0" applyAlignment="1" applyBorder="1" applyFont="1">
      <alignment shrinkToFit="0" wrapText="1"/>
    </xf>
    <xf borderId="24" fillId="0" fontId="5" numFmtId="0" xfId="0" applyBorder="1" applyFont="1"/>
    <xf borderId="25" fillId="0" fontId="5" numFmtId="0" xfId="0" applyBorder="1" applyFont="1"/>
    <xf borderId="0" fillId="0" fontId="1" numFmtId="0" xfId="0" applyAlignment="1" applyFont="1">
      <alignment shrinkToFit="0" wrapText="1"/>
    </xf>
    <xf borderId="0" fillId="0" fontId="20" numFmtId="0" xfId="0" applyFont="1"/>
    <xf borderId="0" fillId="0" fontId="19" numFmtId="0" xfId="0" applyAlignment="1" applyFont="1">
      <alignment shrinkToFit="0" wrapText="1"/>
    </xf>
    <xf borderId="9" fillId="0" fontId="21" numFmtId="0" xfId="0" applyBorder="1" applyFont="1"/>
    <xf borderId="0" fillId="6" fontId="16" numFmtId="0" xfId="0" applyFont="1"/>
    <xf borderId="0" fillId="6" fontId="17" numFmtId="0" xfId="0" applyFont="1"/>
    <xf borderId="9" fillId="0" fontId="21" numFmtId="0" xfId="0" applyAlignment="1" applyBorder="1" applyFont="1">
      <alignment readingOrder="0"/>
    </xf>
    <xf borderId="0" fillId="0" fontId="8" numFmtId="0" xfId="0" applyFont="1"/>
    <xf borderId="0" fillId="0" fontId="8" numFmtId="2" xfId="0" applyFont="1" applyNumberFormat="1"/>
    <xf borderId="26" fillId="2" fontId="22" numFmtId="0" xfId="0" applyAlignment="1" applyBorder="1" applyFont="1">
      <alignment horizontal="center" readingOrder="0" shrinkToFit="0" wrapText="1"/>
    </xf>
    <xf borderId="27" fillId="0" fontId="5" numFmtId="0" xfId="0" applyBorder="1" applyFont="1"/>
    <xf borderId="28" fillId="0" fontId="5" numFmtId="0" xfId="0" applyBorder="1" applyFont="1"/>
    <xf borderId="8" fillId="5" fontId="7" numFmtId="0" xfId="0" applyAlignment="1" applyBorder="1" applyFont="1">
      <alignment readingOrder="0"/>
    </xf>
    <xf borderId="1" fillId="2" fontId="22" numFmtId="0" xfId="0" applyAlignment="1" applyBorder="1" applyFont="1">
      <alignment horizontal="center" shrinkToFit="0" wrapText="1"/>
    </xf>
    <xf borderId="7" fillId="4" fontId="6" numFmtId="0" xfId="0" applyAlignment="1" applyBorder="1" applyFont="1">
      <alignment horizontal="center" shrinkToFit="0" vertical="bottom" wrapText="1"/>
    </xf>
    <xf borderId="14" fillId="7" fontId="7" numFmtId="0" xfId="0" applyAlignment="1" applyBorder="1" applyFont="1">
      <alignment horizontal="center" vertical="bottom"/>
    </xf>
    <xf borderId="9" fillId="0" fontId="9" numFmtId="0" xfId="0" applyAlignment="1" applyBorder="1" applyFont="1">
      <alignment readingOrder="0"/>
    </xf>
    <xf borderId="9" fillId="6" fontId="23" numFmtId="0" xfId="0" applyAlignment="1" applyBorder="1" applyFont="1">
      <alignment horizontal="center" readingOrder="0" shrinkToFit="0" vertical="bottom" wrapText="1"/>
    </xf>
    <xf borderId="7" fillId="6" fontId="24" numFmtId="0" xfId="0" applyAlignment="1" applyBorder="1" applyFont="1">
      <alignment horizontal="center" readingOrder="0" shrinkToFit="0" vertical="bottom" wrapText="1"/>
    </xf>
    <xf borderId="9" fillId="6" fontId="25" numFmtId="0" xfId="0" applyAlignment="1" applyBorder="1" applyFont="1">
      <alignment horizontal="center" readingOrder="0" shrinkToFit="0" vertical="bottom" wrapText="1"/>
    </xf>
    <xf borderId="9" fillId="0" fontId="26" numFmtId="0" xfId="0" applyAlignment="1" applyBorder="1" applyFont="1">
      <alignment horizontal="center" readingOrder="0" shrinkToFit="0" vertical="bottom" wrapText="1"/>
    </xf>
    <xf borderId="9" fillId="6" fontId="13" numFmtId="0" xfId="0" applyAlignment="1" applyBorder="1" applyFont="1">
      <alignment horizontal="center" shrinkToFit="0" vertical="bottom" wrapText="1"/>
    </xf>
    <xf borderId="0" fillId="0" fontId="8" numFmtId="0" xfId="0" applyAlignment="1" applyFont="1">
      <alignment readingOrder="0"/>
    </xf>
    <xf borderId="10" fillId="0" fontId="9" numFmtId="0" xfId="0" applyAlignment="1" applyBorder="1" applyFont="1">
      <alignment readingOrder="0"/>
    </xf>
    <xf borderId="9" fillId="6" fontId="13" numFmtId="0" xfId="0" applyAlignment="1" applyBorder="1" applyFont="1">
      <alignment horizontal="center" readingOrder="0" shrinkToFit="0" vertical="bottom" wrapText="1"/>
    </xf>
    <xf borderId="9" fillId="0" fontId="22" numFmtId="0" xfId="0" applyAlignment="1" applyBorder="1" applyFont="1">
      <alignment horizontal="center" vertical="bottom"/>
    </xf>
    <xf borderId="7" fillId="0" fontId="27" numFmtId="0" xfId="0" applyAlignment="1" applyBorder="1" applyFont="1">
      <alignment horizontal="center" vertical="bottom"/>
    </xf>
    <xf borderId="9" fillId="0" fontId="15" numFmtId="0" xfId="0" applyAlignment="1" applyBorder="1" applyFont="1">
      <alignment horizontal="center" vertical="bottom"/>
    </xf>
    <xf borderId="9" fillId="0" fontId="16" numFmtId="0" xfId="0" applyAlignment="1" applyBorder="1" applyFont="1">
      <alignment horizontal="center" vertical="bottom"/>
    </xf>
    <xf borderId="9" fillId="0" fontId="17" numFmtId="0" xfId="0" applyAlignment="1" applyBorder="1" applyFont="1">
      <alignment horizontal="center" vertical="bottom"/>
    </xf>
    <xf borderId="0" fillId="0" fontId="8" numFmtId="0" xfId="0" applyAlignment="1" applyFont="1">
      <alignment vertical="bottom"/>
    </xf>
    <xf borderId="0" fillId="0" fontId="8" numFmtId="0" xfId="0" applyAlignment="1" applyFont="1">
      <alignment vertical="bottom"/>
    </xf>
    <xf borderId="18" fillId="0" fontId="19" numFmtId="0" xfId="0" applyAlignment="1" applyBorder="1" applyFont="1">
      <alignment shrinkToFit="0" vertical="bottom" wrapText="1"/>
    </xf>
    <xf borderId="21" fillId="0" fontId="19" numFmtId="0" xfId="0" applyAlignment="1" applyBorder="1" applyFont="1">
      <alignment shrinkToFit="0" vertical="bottom" wrapText="1"/>
    </xf>
    <xf borderId="23" fillId="0" fontId="19" numFmtId="0" xfId="0" applyAlignment="1" applyBorder="1" applyFont="1">
      <alignment shrinkToFit="0" vertical="bottom" wrapText="1"/>
    </xf>
    <xf borderId="9" fillId="6" fontId="23" numFmtId="0" xfId="0" applyAlignment="1" applyBorder="1" applyFont="1">
      <alignment horizontal="center" shrinkToFit="0" vertical="bottom" wrapText="1"/>
    </xf>
    <xf borderId="9" fillId="6" fontId="8" numFmtId="0" xfId="0" applyAlignment="1" applyBorder="1" applyFont="1">
      <alignment vertical="bottom"/>
    </xf>
    <xf borderId="7" fillId="6" fontId="8" numFmtId="0" xfId="0" applyAlignment="1" applyBorder="1" applyFont="1">
      <alignment vertical="bottom"/>
    </xf>
    <xf borderId="9" fillId="0" fontId="8" numFmtId="0" xfId="0" applyAlignment="1" applyBorder="1" applyFont="1">
      <alignment vertical="bottom"/>
    </xf>
    <xf borderId="9" fillId="0" fontId="17" numFmtId="0" xfId="0" applyAlignment="1" applyBorder="1" applyFont="1">
      <alignment horizontal="center" vertical="bottom"/>
    </xf>
    <xf borderId="29" fillId="8" fontId="28" numFmtId="0" xfId="0" applyAlignment="1" applyBorder="1" applyFill="1" applyFont="1">
      <alignment horizontal="center"/>
    </xf>
    <xf borderId="30" fillId="0" fontId="5" numFmtId="0" xfId="0" applyBorder="1" applyFont="1"/>
    <xf borderId="13" fillId="0" fontId="5" numFmtId="0" xfId="0" applyBorder="1" applyFont="1"/>
    <xf borderId="29" fillId="8" fontId="28" numFmtId="0" xfId="0" applyAlignment="1" applyBorder="1" applyFont="1">
      <alignment horizontal="center" readingOrder="0" shrinkToFit="0" wrapText="1"/>
    </xf>
    <xf borderId="8" fillId="8" fontId="14" numFmtId="0" xfId="0" applyAlignment="1" applyBorder="1" applyFont="1">
      <alignment horizontal="center"/>
    </xf>
    <xf borderId="7" fillId="9" fontId="14" numFmtId="0" xfId="0" applyAlignment="1" applyBorder="1" applyFill="1" applyFont="1">
      <alignment horizontal="center" readingOrder="0" shrinkToFit="0" vertical="bottom" wrapText="0"/>
    </xf>
    <xf borderId="7" fillId="5" fontId="7" numFmtId="0" xfId="0" applyAlignment="1" applyBorder="1" applyFont="1">
      <alignment horizontal="center"/>
    </xf>
    <xf borderId="1" fillId="9" fontId="14" numFmtId="0" xfId="0" applyAlignment="1" applyBorder="1" applyFont="1">
      <alignment horizontal="center" readingOrder="0" vertical="bottom"/>
    </xf>
    <xf borderId="31" fillId="10" fontId="14" numFmtId="0" xfId="0" applyAlignment="1" applyBorder="1" applyFill="1" applyFont="1">
      <alignment horizontal="center"/>
    </xf>
    <xf borderId="32" fillId="10" fontId="14" numFmtId="0" xfId="0" applyAlignment="1" applyBorder="1" applyFont="1">
      <alignment horizontal="center"/>
    </xf>
    <xf borderId="33" fillId="8" fontId="9" numFmtId="0" xfId="0" applyAlignment="1" applyBorder="1" applyFont="1">
      <alignment horizontal="left"/>
    </xf>
    <xf borderId="34" fillId="8" fontId="9" numFmtId="0" xfId="0" applyBorder="1" applyFont="1"/>
    <xf borderId="35" fillId="8" fontId="9" numFmtId="0" xfId="0" applyBorder="1" applyFont="1"/>
    <xf borderId="9" fillId="11" fontId="1" numFmtId="0" xfId="0" applyAlignment="1" applyBorder="1" applyFill="1" applyFont="1">
      <alignment horizontal="center" readingOrder="0" shrinkToFit="0" vertical="bottom" wrapText="0"/>
    </xf>
    <xf borderId="36" fillId="8" fontId="9" numFmtId="0" xfId="0" applyBorder="1" applyFont="1"/>
    <xf borderId="37" fillId="8" fontId="9" numFmtId="0" xfId="0" applyBorder="1" applyFont="1"/>
    <xf borderId="37" fillId="8" fontId="9" numFmtId="0" xfId="0" applyAlignment="1" applyBorder="1" applyFont="1">
      <alignment horizontal="left"/>
    </xf>
    <xf borderId="38" fillId="8" fontId="9" numFmtId="0" xfId="0" applyBorder="1" applyFont="1"/>
    <xf borderId="33" fillId="8" fontId="9" numFmtId="0" xfId="0" applyBorder="1" applyFont="1"/>
    <xf borderId="33" fillId="8" fontId="29" numFmtId="0" xfId="0" applyAlignment="1" applyBorder="1" applyFont="1">
      <alignment shrinkToFit="0" wrapText="1"/>
    </xf>
    <xf borderId="34" fillId="8" fontId="29" numFmtId="0" xfId="0" applyAlignment="1" applyBorder="1" applyFont="1">
      <alignment shrinkToFit="0" wrapText="1"/>
    </xf>
    <xf borderId="35" fillId="8" fontId="29" numFmtId="0" xfId="0" applyAlignment="1" applyBorder="1" applyFont="1">
      <alignment shrinkToFit="0" wrapText="1"/>
    </xf>
    <xf borderId="33" fillId="8" fontId="29" numFmtId="0" xfId="0" applyBorder="1" applyFont="1"/>
    <xf borderId="34" fillId="8" fontId="29" numFmtId="0" xfId="0" applyBorder="1" applyFont="1"/>
    <xf borderId="8" fillId="8" fontId="8" numFmtId="0" xfId="0" applyBorder="1" applyFont="1"/>
    <xf borderId="9" fillId="12" fontId="20" numFmtId="0" xfId="0" applyAlignment="1" applyBorder="1" applyFill="1" applyFont="1">
      <alignment horizontal="center" readingOrder="0"/>
    </xf>
    <xf borderId="9" fillId="12" fontId="20" numFmtId="0" xfId="0" applyAlignment="1" applyBorder="1" applyFont="1">
      <alignment horizontal="left" readingOrder="0" shrinkToFit="0" wrapText="1"/>
    </xf>
    <xf borderId="9" fillId="13" fontId="30" numFmtId="0" xfId="0" applyBorder="1" applyFill="1" applyFont="1"/>
    <xf borderId="9" fillId="0" fontId="8" numFmtId="0" xfId="0" applyBorder="1" applyFont="1"/>
    <xf borderId="9" fillId="6" fontId="1" numFmtId="0" xfId="0" applyAlignment="1" applyBorder="1" applyFont="1">
      <alignment horizontal="center" readingOrder="0"/>
    </xf>
    <xf borderId="9" fillId="0" fontId="1" numFmtId="0" xfId="0" applyAlignment="1" applyBorder="1" applyFont="1">
      <alignment horizontal="left" shrinkToFit="0" wrapText="1"/>
    </xf>
    <xf borderId="9" fillId="6" fontId="8" numFmtId="0" xfId="0" applyBorder="1" applyFont="1"/>
    <xf borderId="9" fillId="6" fontId="1" numFmtId="0" xfId="0" applyAlignment="1" applyBorder="1" applyFont="1">
      <alignment readingOrder="0" shrinkToFit="0" vertical="bottom" wrapText="0"/>
    </xf>
    <xf borderId="9" fillId="0" fontId="1" numFmtId="0" xfId="0" applyAlignment="1" applyBorder="1" applyFont="1">
      <alignment readingOrder="0" shrinkToFit="0" vertical="bottom" wrapText="0"/>
    </xf>
    <xf borderId="9" fillId="0" fontId="31" numFmtId="0" xfId="0" applyAlignment="1" applyBorder="1" applyFont="1">
      <alignment readingOrder="0" vertical="bottom"/>
    </xf>
    <xf borderId="9" fillId="0" fontId="1" numFmtId="0" xfId="0" applyAlignment="1" applyBorder="1" applyFont="1">
      <alignment readingOrder="0" vertical="bottom"/>
    </xf>
    <xf borderId="9" fillId="0" fontId="1" numFmtId="0" xfId="0" applyAlignment="1" applyBorder="1" applyFont="1">
      <alignment horizontal="center" readingOrder="0" shrinkToFit="0" vertical="center" wrapText="1"/>
    </xf>
    <xf borderId="9" fillId="0" fontId="1" numFmtId="0" xfId="0" applyAlignment="1" applyBorder="1" applyFont="1">
      <alignment horizontal="left" readingOrder="0" shrinkToFit="0" vertical="center" wrapText="1"/>
    </xf>
    <xf borderId="9" fillId="0" fontId="8" numFmtId="0" xfId="0" applyAlignment="1" applyBorder="1" applyFont="1">
      <alignment horizontal="left" shrinkToFit="0" wrapText="1"/>
    </xf>
    <xf borderId="9" fillId="0" fontId="8" numFmtId="0" xfId="0" applyAlignment="1" applyBorder="1" applyFont="1">
      <alignment horizontal="center"/>
    </xf>
    <xf borderId="9" fillId="4" fontId="32" numFmtId="0" xfId="0" applyAlignment="1" applyBorder="1" applyFont="1">
      <alignment readingOrder="0" vertical="bottom"/>
    </xf>
    <xf borderId="5" fillId="4" fontId="32" numFmtId="0" xfId="0" applyAlignment="1" applyBorder="1" applyFont="1">
      <alignment readingOrder="0" vertical="bottom"/>
    </xf>
    <xf borderId="5" fillId="4" fontId="32" numFmtId="0" xfId="0" applyAlignment="1" applyBorder="1" applyFont="1">
      <alignment horizontal="left" readingOrder="0" vertical="bottom"/>
    </xf>
    <xf borderId="5" fillId="5" fontId="32" numFmtId="0" xfId="0" applyAlignment="1" applyBorder="1" applyFont="1">
      <alignment horizontal="left" readingOrder="0" vertical="center"/>
    </xf>
    <xf borderId="5" fillId="5" fontId="32" numFmtId="0" xfId="0" applyAlignment="1" applyBorder="1" applyFont="1">
      <alignment readingOrder="0" vertical="bottom"/>
    </xf>
    <xf borderId="5" fillId="14" fontId="33" numFmtId="0" xfId="0" applyAlignment="1" applyBorder="1" applyFill="1" applyFont="1">
      <alignment readingOrder="0" vertical="bottom"/>
    </xf>
    <xf borderId="5" fillId="14" fontId="32" numFmtId="0" xfId="0" applyAlignment="1" applyBorder="1" applyFont="1">
      <alignment readingOrder="0" vertical="bottom"/>
    </xf>
    <xf borderId="0" fillId="0" fontId="1" numFmtId="0" xfId="0" applyAlignment="1" applyFont="1">
      <alignment shrinkToFit="0" vertical="bottom" wrapText="0"/>
    </xf>
    <xf borderId="10" fillId="0" fontId="34" numFmtId="0" xfId="0" applyAlignment="1" applyBorder="1" applyFont="1">
      <alignment horizontal="center" readingOrder="0" shrinkToFit="0" vertical="center" wrapText="1"/>
    </xf>
    <xf borderId="39" fillId="0" fontId="1" numFmtId="0" xfId="0" applyAlignment="1" applyBorder="1" applyFont="1">
      <alignment horizontal="center" shrinkToFit="0" vertical="center" wrapText="1"/>
    </xf>
    <xf borderId="39" fillId="0" fontId="35" numFmtId="0" xfId="0" applyAlignment="1" applyBorder="1" applyFont="1">
      <alignment horizontal="left" readingOrder="0" shrinkToFit="0" vertical="center" wrapText="1"/>
    </xf>
    <xf borderId="15" fillId="0" fontId="34" numFmtId="0" xfId="0" applyAlignment="1" applyBorder="1" applyFont="1">
      <alignment horizontal="center" readingOrder="0" shrinkToFit="0" vertical="center" wrapText="1"/>
    </xf>
    <xf borderId="39" fillId="0" fontId="34" numFmtId="0" xfId="0" applyAlignment="1" applyBorder="1" applyFont="1">
      <alignment horizontal="center" readingOrder="0" shrinkToFit="0" vertical="center" wrapText="1"/>
    </xf>
    <xf borderId="15" fillId="6" fontId="34" numFmtId="0" xfId="0" applyAlignment="1" applyBorder="1" applyFont="1">
      <alignment horizontal="left" readingOrder="0" shrinkToFit="0" vertical="center" wrapText="1"/>
    </xf>
    <xf borderId="15" fillId="0" fontId="34" numFmtId="0" xfId="0" applyAlignment="1" applyBorder="1" applyFont="1">
      <alignment horizontal="left" readingOrder="0" shrinkToFit="0" vertical="center" wrapText="1"/>
    </xf>
    <xf borderId="15" fillId="11" fontId="32" numFmtId="0" xfId="0" applyAlignment="1" applyBorder="1" applyFont="1">
      <alignment horizontal="center" readingOrder="0" shrinkToFit="0" vertical="center" wrapText="1"/>
    </xf>
    <xf borderId="15" fillId="0" fontId="1" numFmtId="0" xfId="0" applyAlignment="1" applyBorder="1" applyFont="1">
      <alignment horizontal="center" shrinkToFit="0" vertical="center" wrapText="1"/>
    </xf>
    <xf borderId="39" fillId="0" fontId="5" numFmtId="0" xfId="0" applyBorder="1" applyFont="1"/>
    <xf borderId="39" fillId="6" fontId="35" numFmtId="0" xfId="0" applyAlignment="1" applyBorder="1" applyFont="1">
      <alignment horizontal="left" readingOrder="0" shrinkToFit="0" vertical="center" wrapText="1"/>
    </xf>
    <xf borderId="39" fillId="0" fontId="34" numFmtId="0" xfId="0" applyAlignment="1" applyBorder="1" applyFont="1">
      <alignment horizontal="left" readingOrder="0" shrinkToFit="0" vertical="center" wrapText="1"/>
    </xf>
    <xf borderId="15" fillId="6" fontId="36" numFmtId="0" xfId="0" applyAlignment="1" applyBorder="1" applyFont="1">
      <alignment horizontal="left" readingOrder="0" shrinkToFit="0" vertical="center" wrapText="1"/>
    </xf>
    <xf borderId="15" fillId="15" fontId="32" numFmtId="0" xfId="0" applyAlignment="1" applyBorder="1" applyFill="1" applyFont="1">
      <alignment horizontal="center" readingOrder="0" shrinkToFit="0" vertical="center" wrapText="1"/>
    </xf>
    <xf borderId="15" fillId="0" fontId="37" numFmtId="0" xfId="0" applyAlignment="1" applyBorder="1" applyFont="1">
      <alignment horizontal="center" readingOrder="0" shrinkToFit="0" vertical="center" wrapText="1"/>
    </xf>
    <xf borderId="15" fillId="0" fontId="38" numFmtId="0" xfId="0" applyAlignment="1" applyBorder="1" applyFont="1">
      <alignment horizontal="left" readingOrder="0" shrinkToFit="0" vertical="center" wrapText="1"/>
    </xf>
    <xf borderId="15" fillId="11" fontId="39" numFmtId="0" xfId="0" applyAlignment="1" applyBorder="1" applyFont="1">
      <alignment horizontal="center" readingOrder="0" shrinkToFit="0" vertical="center" wrapText="1"/>
    </xf>
    <xf borderId="15" fillId="0" fontId="40" numFmtId="0" xfId="0" applyAlignment="1" applyBorder="1" applyFont="1">
      <alignment horizontal="center" shrinkToFit="0" vertical="center" wrapText="1"/>
    </xf>
    <xf borderId="15" fillId="6" fontId="31" numFmtId="0" xfId="0" applyAlignment="1" applyBorder="1" applyFont="1">
      <alignment horizontal="left" readingOrder="0" shrinkToFit="0" vertical="center" wrapText="1"/>
    </xf>
    <xf borderId="0" fillId="15" fontId="7" numFmtId="0" xfId="0" applyAlignment="1" applyFont="1">
      <alignment horizontal="center" readingOrder="0" shrinkToFit="0" vertical="center" wrapText="1"/>
    </xf>
    <xf borderId="15" fillId="0" fontId="1" numFmtId="0" xfId="0" applyAlignment="1" applyBorder="1" applyFont="1">
      <alignment horizontal="left" shrinkToFit="0" vertical="center" wrapText="1"/>
    </xf>
    <xf borderId="10" fillId="0" fontId="1" numFmtId="0" xfId="0" applyAlignment="1" applyBorder="1" applyFont="1">
      <alignment horizontal="center" shrinkToFit="0" vertical="center" wrapText="1"/>
    </xf>
    <xf borderId="15" fillId="0" fontId="35" numFmtId="0" xfId="0" applyAlignment="1" applyBorder="1" applyFont="1">
      <alignment horizontal="left" readingOrder="0" shrinkToFit="0" vertical="center" wrapText="1"/>
    </xf>
    <xf borderId="15" fillId="6" fontId="35" numFmtId="0" xfId="0" applyAlignment="1" applyBorder="1" applyFont="1">
      <alignment horizontal="left" readingOrder="0" shrinkToFit="0" vertical="center" wrapText="1"/>
    </xf>
    <xf borderId="10" fillId="6" fontId="34" numFmtId="0" xfId="0" applyAlignment="1" applyBorder="1" applyFont="1">
      <alignment horizontal="center" readingOrder="0" shrinkToFit="0" vertical="center" wrapText="1"/>
    </xf>
    <xf borderId="39" fillId="6" fontId="34" numFmtId="0" xfId="0" applyAlignment="1" applyBorder="1" applyFont="1">
      <alignment horizontal="left" readingOrder="0" shrinkToFit="0" vertical="center" wrapText="1"/>
    </xf>
    <xf borderId="16" fillId="0" fontId="1" numFmtId="0" xfId="0" applyAlignment="1" applyBorder="1" applyFont="1">
      <alignment horizontal="center" shrinkToFit="0" vertical="center" wrapText="1"/>
    </xf>
    <xf borderId="16" fillId="0" fontId="5" numFmtId="0" xfId="0" applyBorder="1" applyFont="1"/>
    <xf borderId="39" fillId="6" fontId="1" numFmtId="0" xfId="0" applyAlignment="1" applyBorder="1" applyFont="1">
      <alignment horizontal="center" shrinkToFit="0" vertical="center" wrapText="1"/>
    </xf>
    <xf borderId="15" fillId="6" fontId="1" numFmtId="0" xfId="0" applyAlignment="1" applyBorder="1" applyFont="1">
      <alignment horizontal="left" shrinkToFit="0" vertical="center" wrapText="1"/>
    </xf>
    <xf borderId="15" fillId="0" fontId="41" numFmtId="0" xfId="0" applyAlignment="1" applyBorder="1" applyFont="1">
      <alignment horizontal="left" readingOrder="0" shrinkToFit="0" vertical="center" wrapText="1"/>
    </xf>
    <xf borderId="39" fillId="0" fontId="31" numFmtId="0" xfId="0" applyAlignment="1" applyBorder="1" applyFont="1">
      <alignment horizontal="center" readingOrder="0" shrinkToFit="0" vertical="center" wrapText="1"/>
    </xf>
    <xf borderId="39" fillId="0" fontId="42" numFmtId="0" xfId="0" applyAlignment="1" applyBorder="1" applyFont="1">
      <alignment horizontal="left" readingOrder="0" shrinkToFit="0" vertical="center" wrapText="1"/>
    </xf>
    <xf borderId="15" fillId="0" fontId="42" numFmtId="0" xfId="0" applyAlignment="1" applyBorder="1" applyFont="1">
      <alignment horizontal="left" readingOrder="0" shrinkToFit="0" vertical="center" wrapText="1"/>
    </xf>
    <xf borderId="15" fillId="0" fontId="34" numFmtId="0" xfId="0" applyAlignment="1" applyBorder="1" applyFont="1">
      <alignment horizontal="left" shrinkToFit="0" vertical="center" wrapText="1"/>
    </xf>
    <xf borderId="15" fillId="6" fontId="34" numFmtId="0" xfId="0" applyAlignment="1" applyBorder="1" applyFont="1">
      <alignment horizontal="center" readingOrder="0" shrinkToFit="0" vertical="center" wrapText="1"/>
    </xf>
    <xf borderId="10" fillId="0" fontId="43" numFmtId="0" xfId="0" applyAlignment="1" applyBorder="1" applyFont="1">
      <alignment horizontal="center" readingOrder="0" shrinkToFit="0" vertical="center" wrapText="1"/>
    </xf>
    <xf borderId="15" fillId="0" fontId="44" numFmtId="0" xfId="0" applyAlignment="1" applyBorder="1" applyFont="1">
      <alignment horizontal="center" readingOrder="0" shrinkToFit="0" vertical="center" wrapText="1"/>
    </xf>
    <xf borderId="15" fillId="6" fontId="1" numFmtId="0" xfId="0" applyAlignment="1" applyBorder="1" applyFont="1">
      <alignment horizontal="center" shrinkToFit="0" vertical="center" wrapText="1"/>
    </xf>
    <xf borderId="39" fillId="0" fontId="1" numFmtId="0" xfId="0" applyAlignment="1" applyBorder="1" applyFont="1">
      <alignment horizontal="left" shrinkToFit="0" vertical="center" wrapText="1"/>
    </xf>
    <xf borderId="39" fillId="0" fontId="45" numFmtId="0" xfId="0" applyAlignment="1" applyBorder="1" applyFont="1">
      <alignment horizontal="left" readingOrder="0" shrinkToFit="0" vertical="center" wrapText="1"/>
    </xf>
    <xf borderId="15" fillId="0" fontId="45" numFmtId="0" xfId="0" applyAlignment="1" applyBorder="1" applyFont="1">
      <alignment horizontal="left" readingOrder="0" shrinkToFit="0" vertical="center" wrapText="1"/>
    </xf>
    <xf borderId="15" fillId="0" fontId="45" numFmtId="0" xfId="0" applyAlignment="1" applyBorder="1" applyFont="1">
      <alignment horizontal="center" readingOrder="0" shrinkToFit="0" vertical="center" wrapText="1"/>
    </xf>
    <xf borderId="10" fillId="6" fontId="1" numFmtId="0" xfId="0" applyAlignment="1" applyBorder="1" applyFont="1">
      <alignment horizontal="center" shrinkToFit="0" vertical="center" wrapText="1"/>
    </xf>
    <xf borderId="39" fillId="6" fontId="1" numFmtId="0" xfId="0" applyAlignment="1" applyBorder="1" applyFont="1">
      <alignment horizontal="left" shrinkToFit="0" vertical="center" wrapText="1"/>
    </xf>
    <xf borderId="15" fillId="6" fontId="31" numFmtId="0" xfId="0" applyAlignment="1" applyBorder="1" applyFont="1">
      <alignment horizontal="center" readingOrder="0" shrinkToFit="0" vertical="center" wrapText="1"/>
    </xf>
    <xf borderId="15" fillId="11" fontId="46" numFmtId="0" xfId="0" applyAlignment="1" applyBorder="1" applyFont="1">
      <alignment horizontal="center" readingOrder="0" shrinkToFit="0" vertical="center" wrapText="1"/>
    </xf>
    <xf borderId="15" fillId="0" fontId="47" numFmtId="0" xfId="0" applyAlignment="1" applyBorder="1" applyFont="1">
      <alignment horizontal="center" readingOrder="0" shrinkToFit="0" vertical="center" wrapText="1"/>
    </xf>
    <xf borderId="15" fillId="0" fontId="1" numFmtId="0" xfId="0" applyAlignment="1" applyBorder="1" applyFont="1">
      <alignment horizontal="center" readingOrder="0" shrinkToFit="0" vertical="center" wrapText="1"/>
    </xf>
    <xf borderId="39" fillId="0" fontId="31" numFmtId="0" xfId="0" applyAlignment="1" applyBorder="1" applyFont="1">
      <alignment horizontal="left" readingOrder="0" shrinkToFit="0" vertical="center" wrapText="1"/>
    </xf>
    <xf borderId="39" fillId="0" fontId="48" numFmtId="0" xfId="0" applyAlignment="1" applyBorder="1" applyFont="1">
      <alignment horizontal="center" readingOrder="0" shrinkToFit="0" vertical="center" wrapText="1"/>
    </xf>
    <xf borderId="9" fillId="0" fontId="1" numFmtId="0" xfId="0" applyAlignment="1" applyBorder="1" applyFont="1">
      <alignment horizontal="center" shrinkToFit="0" vertical="center" wrapText="1"/>
    </xf>
    <xf borderId="9" fillId="0" fontId="1" numFmtId="0" xfId="0" applyAlignment="1" applyBorder="1" applyFont="1">
      <alignment horizontal="left" shrinkToFit="0" vertical="center" wrapText="1"/>
    </xf>
    <xf borderId="5" fillId="0" fontId="1" numFmtId="0" xfId="0" applyAlignment="1" applyBorder="1" applyFont="1">
      <alignment horizontal="center" shrinkToFit="0" vertical="center" wrapText="1"/>
    </xf>
    <xf borderId="5" fillId="0" fontId="1" numFmtId="0" xfId="0" applyAlignment="1" applyBorder="1" applyFont="1">
      <alignment horizontal="left" readingOrder="0" shrinkToFit="0" vertical="center" wrapText="1"/>
    </xf>
    <xf borderId="15" fillId="6" fontId="3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5" fillId="0" fontId="1" numFmtId="0" xfId="0" applyAlignment="1" applyBorder="1" applyFont="1">
      <alignment horizontal="left" shrinkToFit="0" vertical="center" wrapText="1"/>
    </xf>
    <xf borderId="15" fillId="0" fontId="1" numFmtId="0" xfId="0" applyAlignment="1" applyBorder="1" applyFont="1">
      <alignment horizontal="left" readingOrder="0" shrinkToFit="0" vertical="center" wrapText="1"/>
    </xf>
    <xf borderId="39" fillId="0" fontId="1" numFmtId="0" xfId="0" applyAlignment="1" applyBorder="1" applyFont="1">
      <alignment horizontal="center" shrinkToFit="0" vertical="center" wrapText="1"/>
    </xf>
    <xf borderId="39" fillId="0" fontId="1" numFmtId="0" xfId="0" applyAlignment="1" applyBorder="1" applyFont="1">
      <alignment horizontal="left" shrinkToFit="0" vertical="center" wrapText="1"/>
    </xf>
    <xf borderId="39" fillId="0" fontId="1" numFmtId="0" xfId="0" applyAlignment="1" applyBorder="1" applyFont="1">
      <alignment horizontal="left" readingOrder="0" shrinkToFit="0" vertical="center" wrapText="1"/>
    </xf>
    <xf borderId="39" fillId="11" fontId="39" numFmtId="0" xfId="0" applyAlignment="1" applyBorder="1" applyFont="1">
      <alignment horizontal="center" readingOrder="0" shrinkToFit="0" vertical="center" wrapText="1"/>
    </xf>
    <xf borderId="39" fillId="6" fontId="31"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9" fillId="0" fontId="31" numFmtId="0" xfId="0" applyAlignment="1" applyBorder="1" applyFont="1">
      <alignment horizontal="left" readingOrder="0" shrinkToFit="0" vertical="center" wrapText="1"/>
    </xf>
    <xf borderId="0" fillId="11" fontId="39" numFmtId="0" xfId="0" applyAlignment="1" applyFont="1">
      <alignment horizontal="center" readingOrder="0" shrinkToFit="0" vertical="center" wrapText="1"/>
    </xf>
    <xf borderId="9" fillId="0" fontId="1" numFmtId="0" xfId="0" applyAlignment="1" applyBorder="1" applyFont="1">
      <alignment horizontal="center" shrinkToFit="0" vertical="center" wrapText="1"/>
    </xf>
    <xf borderId="9" fillId="0" fontId="49"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9" fillId="0" fontId="1" numFmtId="0" xfId="0" applyAlignment="1" applyBorder="1" applyFont="1">
      <alignment horizontal="left" readingOrder="0" shrinkToFit="0" vertical="center" wrapText="1"/>
    </xf>
    <xf borderId="9" fillId="0" fontId="50" numFmtId="0" xfId="0" applyAlignment="1" applyBorder="1" applyFont="1">
      <alignment horizontal="center" shrinkToFit="0" vertical="center" wrapText="1"/>
    </xf>
    <xf borderId="9" fillId="0" fontId="1" numFmtId="0" xfId="0" applyAlignment="1" applyBorder="1" applyFont="1">
      <alignment horizontal="left" shrinkToFit="0" vertical="center" wrapText="1"/>
    </xf>
    <xf borderId="0" fillId="0" fontId="1" numFmtId="0" xfId="0" applyAlignment="1" applyFont="1">
      <alignment horizontal="left" readingOrder="0" shrinkToFit="0" vertical="center" wrapText="1"/>
    </xf>
    <xf borderId="9" fillId="6" fontId="1" numFmtId="0" xfId="0" applyAlignment="1" applyBorder="1" applyFont="1">
      <alignment horizontal="left" readingOrder="0" shrinkToFit="0" vertical="center" wrapText="1"/>
    </xf>
    <xf borderId="9" fillId="0" fontId="34" numFmtId="0" xfId="0" applyAlignment="1" applyBorder="1" applyFont="1">
      <alignment horizontal="center" readingOrder="0" shrinkToFit="0" vertical="center" wrapText="1"/>
    </xf>
    <xf borderId="9" fillId="0" fontId="51" numFmtId="0" xfId="0" applyAlignment="1" applyBorder="1" applyFont="1">
      <alignment horizontal="center" readingOrder="0" shrinkToFit="0" vertical="center" wrapText="1"/>
    </xf>
    <xf borderId="9" fillId="0" fontId="52" numFmtId="0" xfId="0" applyAlignment="1" applyBorder="1" applyFont="1">
      <alignment horizontal="center" readingOrder="0" shrinkToFit="0" vertical="center" wrapText="1"/>
    </xf>
    <xf borderId="9" fillId="15" fontId="7" numFmtId="0" xfId="0" applyAlignment="1" applyBorder="1" applyFont="1">
      <alignment horizontal="center" readingOrder="0" shrinkToFit="0" vertical="center" wrapText="1"/>
    </xf>
    <xf borderId="9" fillId="0" fontId="8" numFmtId="0" xfId="0" applyAlignment="1" applyBorder="1" applyFont="1">
      <alignment horizontal="center" readingOrder="0" shrinkToFit="0" vertical="center" wrapText="1"/>
    </xf>
    <xf borderId="9" fillId="0" fontId="1" numFmtId="0" xfId="0" applyAlignment="1" applyBorder="1" applyFont="1">
      <alignment horizontal="left" shrinkToFit="0" wrapText="0"/>
    </xf>
    <xf borderId="9" fillId="0" fontId="1" numFmtId="0" xfId="0" applyAlignment="1" applyBorder="1" applyFont="1">
      <alignment horizontal="left" readingOrder="0"/>
    </xf>
    <xf borderId="9" fillId="0" fontId="1" numFmtId="0" xfId="0" applyAlignment="1" applyBorder="1" applyFont="1">
      <alignment horizontal="left"/>
    </xf>
    <xf borderId="9" fillId="11" fontId="39" numFmtId="0" xfId="0" applyAlignment="1" applyBorder="1" applyFont="1">
      <alignment horizontal="center" readingOrder="0" shrinkToFit="0" vertical="center" wrapText="1"/>
    </xf>
    <xf borderId="9" fillId="0" fontId="1" numFmtId="0" xfId="0" applyAlignment="1" applyBorder="1" applyFont="1">
      <alignment horizontal="left"/>
    </xf>
    <xf borderId="9" fillId="0" fontId="1" numFmtId="0" xfId="0" applyAlignment="1" applyBorder="1" applyFont="1">
      <alignment shrinkToFit="0" vertical="bottom" wrapText="0"/>
    </xf>
    <xf borderId="9" fillId="0" fontId="1" numFmtId="0" xfId="0" applyAlignment="1" applyBorder="1" applyFont="1">
      <alignment shrinkToFit="0" vertical="bottom" wrapText="0"/>
    </xf>
    <xf borderId="0" fillId="0" fontId="1" numFmtId="0" xfId="0" applyAlignment="1" applyFont="1">
      <alignment shrinkToFit="0" vertical="bottom" wrapText="0"/>
    </xf>
    <xf borderId="0" fillId="0" fontId="34" numFmtId="0" xfId="0" applyAlignment="1" applyFont="1">
      <alignment horizontal="left" readingOrder="0" vertical="bottom"/>
    </xf>
    <xf borderId="0" fillId="0" fontId="1" numFmtId="0" xfId="0" applyAlignment="1" applyFont="1">
      <alignment horizontal="left" shrinkToFit="0" wrapText="0"/>
    </xf>
    <xf borderId="0" fillId="0" fontId="1" numFmtId="0" xfId="0" applyAlignment="1" applyFont="1">
      <alignment horizontal="left"/>
    </xf>
    <xf borderId="0" fillId="0" fontId="1" numFmtId="0" xfId="0" applyAlignment="1" applyFont="1">
      <alignment horizontal="left" readingOrder="0"/>
    </xf>
    <xf borderId="0" fillId="0" fontId="14" numFmtId="0" xfId="0" applyAlignment="1" applyFont="1">
      <alignment horizontal="left" readingOrder="0" vertical="center"/>
    </xf>
    <xf borderId="9" fillId="5" fontId="53" numFmtId="0" xfId="0" applyAlignment="1" applyBorder="1" applyFont="1">
      <alignment readingOrder="0" vertical="bottom"/>
    </xf>
    <xf borderId="5" fillId="5" fontId="39" numFmtId="0" xfId="0" applyAlignment="1" applyBorder="1" applyFont="1">
      <alignment readingOrder="0" vertical="bottom"/>
    </xf>
    <xf borderId="5" fillId="5" fontId="39" numFmtId="0" xfId="0" applyAlignment="1" applyBorder="1" applyFont="1">
      <alignment readingOrder="0" shrinkToFit="0" vertical="bottom" wrapText="1"/>
    </xf>
    <xf borderId="5" fillId="4" fontId="39" numFmtId="0" xfId="0" applyAlignment="1" applyBorder="1" applyFont="1">
      <alignment readingOrder="0" vertical="bottom"/>
    </xf>
    <xf borderId="5" fillId="4" fontId="39" numFmtId="0" xfId="0" applyAlignment="1" applyBorder="1" applyFont="1">
      <alignment readingOrder="0" shrinkToFit="0" vertical="bottom" wrapText="1"/>
    </xf>
    <xf borderId="5" fillId="4" fontId="39" numFmtId="0" xfId="0" applyAlignment="1" applyBorder="1" applyFont="1">
      <alignment readingOrder="0" shrinkToFit="0" vertical="center" wrapText="1"/>
    </xf>
    <xf borderId="10" fillId="6" fontId="54" numFmtId="0" xfId="0" applyAlignment="1" applyBorder="1" applyFont="1">
      <alignment readingOrder="0" vertical="bottom"/>
    </xf>
    <xf borderId="39" fillId="6" fontId="1" numFmtId="0" xfId="0" applyAlignment="1" applyBorder="1" applyFont="1">
      <alignment shrinkToFit="0" vertical="bottom" wrapText="0"/>
    </xf>
    <xf borderId="39" fillId="6" fontId="31" numFmtId="0" xfId="0" applyAlignment="1" applyBorder="1" applyFont="1">
      <alignment readingOrder="0" shrinkToFit="0" vertical="bottom" wrapText="1"/>
    </xf>
    <xf borderId="15" fillId="6" fontId="31" numFmtId="0" xfId="0" applyAlignment="1" applyBorder="1" applyFont="1">
      <alignment readingOrder="0" vertical="bottom"/>
    </xf>
    <xf borderId="15" fillId="6" fontId="31" numFmtId="0" xfId="0" applyAlignment="1" applyBorder="1" applyFont="1">
      <alignment readingOrder="0" shrinkToFit="0" vertical="bottom" wrapText="1"/>
    </xf>
    <xf borderId="15" fillId="6" fontId="31" numFmtId="0" xfId="0" applyAlignment="1" applyBorder="1" applyFont="1">
      <alignment readingOrder="0" shrinkToFit="0" vertical="center" wrapText="1"/>
    </xf>
    <xf borderId="15" fillId="6" fontId="1" numFmtId="0" xfId="0" applyAlignment="1" applyBorder="1" applyFont="1">
      <alignment shrinkToFit="0" vertical="bottom" wrapText="0"/>
    </xf>
    <xf borderId="15" fillId="6" fontId="1" numFmtId="0" xfId="0" applyAlignment="1" applyBorder="1" applyFont="1">
      <alignment shrinkToFit="0" vertical="bottom" wrapText="1"/>
    </xf>
    <xf borderId="15" fillId="0" fontId="31" numFmtId="0" xfId="0" applyAlignment="1" applyBorder="1" applyFont="1">
      <alignment readingOrder="0" shrinkToFit="0" vertical="center" wrapText="1"/>
    </xf>
    <xf borderId="15" fillId="0" fontId="31" numFmtId="0" xfId="0" applyAlignment="1" applyBorder="1" applyFont="1">
      <alignment readingOrder="0" vertical="bottom"/>
    </xf>
    <xf borderId="39" fillId="6" fontId="31" numFmtId="0" xfId="0" applyAlignment="1" applyBorder="1" applyFont="1">
      <alignment readingOrder="0" vertical="bottom"/>
    </xf>
    <xf borderId="15" fillId="15" fontId="39" numFmtId="0" xfId="0" applyAlignment="1" applyBorder="1" applyFont="1">
      <alignment horizontal="center" readingOrder="0" vertical="center"/>
    </xf>
    <xf borderId="15" fillId="0" fontId="55" numFmtId="0" xfId="0" applyAlignment="1" applyBorder="1" applyFont="1">
      <alignment readingOrder="0" shrinkToFit="0" vertical="bottom" wrapText="1"/>
    </xf>
    <xf borderId="15" fillId="6" fontId="56" numFmtId="0" xfId="0" applyAlignment="1" applyBorder="1" applyFont="1">
      <alignment vertical="bottom"/>
    </xf>
    <xf borderId="39" fillId="6" fontId="31" numFmtId="0" xfId="0" applyAlignment="1" applyBorder="1" applyFont="1">
      <alignment horizontal="right" readingOrder="0" vertical="bottom"/>
    </xf>
    <xf borderId="15" fillId="0" fontId="34" numFmtId="0" xfId="0" applyAlignment="1" applyBorder="1" applyFont="1">
      <alignment readingOrder="0" vertical="bottom"/>
    </xf>
    <xf borderId="15" fillId="0" fontId="1" numFmtId="0" xfId="0" applyAlignment="1" applyBorder="1" applyFont="1">
      <alignment shrinkToFit="0" vertical="bottom" wrapText="0"/>
    </xf>
    <xf borderId="15" fillId="0" fontId="57" numFmtId="0" xfId="0" applyAlignment="1" applyBorder="1" applyFont="1">
      <alignment readingOrder="0" vertical="bottom"/>
    </xf>
    <xf borderId="0" fillId="0" fontId="1" numFmtId="0" xfId="0" applyAlignment="1" applyFont="1">
      <alignment readingOrder="0" shrinkToFit="0" vertical="bottom" wrapText="0"/>
    </xf>
    <xf borderId="16" fillId="6" fontId="54" numFmtId="0" xfId="0" applyAlignment="1" applyBorder="1" applyFont="1">
      <alignment readingOrder="0" vertical="bottom"/>
    </xf>
    <xf borderId="15" fillId="6" fontId="1" numFmtId="0" xfId="0" applyAlignment="1" applyBorder="1" applyFont="1">
      <alignment readingOrder="0" shrinkToFit="0" vertical="bottom" wrapText="0"/>
    </xf>
    <xf borderId="10" fillId="6" fontId="54" numFmtId="0" xfId="0" applyAlignment="1" applyBorder="1" applyFont="1">
      <alignment shrinkToFit="0" vertical="bottom" wrapText="0"/>
    </xf>
    <xf borderId="10" fillId="0" fontId="54" numFmtId="0" xfId="0" applyAlignment="1" applyBorder="1" applyFont="1">
      <alignment shrinkToFit="0" vertical="bottom" wrapText="0"/>
    </xf>
    <xf borderId="15" fillId="6" fontId="58" numFmtId="0" xfId="0" applyAlignment="1" applyBorder="1" applyFont="1">
      <alignment readingOrder="0" shrinkToFit="0" vertical="bottom" wrapText="1"/>
    </xf>
    <xf borderId="15" fillId="0" fontId="31" numFmtId="0" xfId="0" applyAlignment="1" applyBorder="1" applyFont="1">
      <alignment readingOrder="0" shrinkToFit="0" vertical="bottom" wrapText="1"/>
    </xf>
    <xf borderId="15" fillId="0" fontId="1" numFmtId="0" xfId="0" applyAlignment="1" applyBorder="1" applyFont="1">
      <alignment shrinkToFit="0" vertical="bottom" wrapText="1"/>
    </xf>
    <xf borderId="10" fillId="0" fontId="54" numFmtId="0" xfId="0" applyAlignment="1" applyBorder="1" applyFont="1">
      <alignment readingOrder="0" vertical="bottom"/>
    </xf>
    <xf borderId="39" fillId="0" fontId="1" numFmtId="0" xfId="0" applyAlignment="1" applyBorder="1" applyFont="1">
      <alignment shrinkToFit="0" vertical="bottom" wrapText="0"/>
    </xf>
    <xf borderId="39" fillId="0" fontId="31" numFmtId="0" xfId="0" applyAlignment="1" applyBorder="1" applyFont="1">
      <alignment readingOrder="0" shrinkToFit="0" vertical="bottom" wrapText="1"/>
    </xf>
    <xf borderId="39" fillId="0" fontId="31" numFmtId="0" xfId="0" applyAlignment="1" applyBorder="1" applyFont="1">
      <alignment readingOrder="0" vertical="bottom"/>
    </xf>
    <xf borderId="15" fillId="0" fontId="59" numFmtId="0" xfId="0" applyAlignment="1" applyBorder="1" applyFont="1">
      <alignment readingOrder="0" shrinkToFit="0" vertical="center" wrapText="1"/>
    </xf>
    <xf borderId="39" fillId="0" fontId="42" numFmtId="0" xfId="0" applyAlignment="1" applyBorder="1" applyFont="1">
      <alignment readingOrder="0" shrinkToFit="0" vertical="center" wrapText="1"/>
    </xf>
    <xf borderId="15" fillId="0" fontId="42" numFmtId="0" xfId="0" applyAlignment="1" applyBorder="1" applyFont="1">
      <alignment readingOrder="0" shrinkToFit="0" vertical="center" wrapText="1"/>
    </xf>
    <xf borderId="15" fillId="0" fontId="34" numFmtId="0" xfId="0" applyAlignment="1" applyBorder="1" applyFont="1">
      <alignment readingOrder="0" shrinkToFit="0" vertical="center" wrapText="1"/>
    </xf>
    <xf borderId="15" fillId="0" fontId="34" numFmtId="0" xfId="0" applyAlignment="1" applyBorder="1" applyFont="1">
      <alignment shrinkToFit="0" vertical="center" wrapText="1"/>
    </xf>
    <xf borderId="39" fillId="0" fontId="59" numFmtId="0" xfId="0" applyAlignment="1" applyBorder="1" applyFont="1">
      <alignment readingOrder="0" shrinkToFit="0" vertical="bottom" wrapText="1"/>
    </xf>
    <xf borderId="10" fillId="0" fontId="60" numFmtId="0" xfId="0" applyAlignment="1" applyBorder="1" applyFont="1">
      <alignment readingOrder="0" vertical="bottom"/>
    </xf>
    <xf borderId="39" fillId="0" fontId="1" numFmtId="0" xfId="0" applyAlignment="1" applyBorder="1" applyFont="1">
      <alignment shrinkToFit="0" vertical="bottom" wrapText="1"/>
    </xf>
    <xf borderId="15" fillId="0" fontId="59" numFmtId="0" xfId="0" applyAlignment="1" applyBorder="1" applyFont="1">
      <alignment readingOrder="0" shrinkToFit="0" vertical="bottom" wrapText="1"/>
    </xf>
    <xf borderId="15" fillId="0" fontId="31" numFmtId="0" xfId="0" applyAlignment="1" applyBorder="1" applyFont="1">
      <alignment horizontal="center" readingOrder="0" shrinkToFit="0" vertical="bottom" wrapText="1"/>
    </xf>
    <xf borderId="9" fillId="0" fontId="61" numFmtId="0" xfId="0" applyAlignment="1" applyBorder="1" applyFont="1">
      <alignment horizontal="center" readingOrder="0"/>
    </xf>
    <xf borderId="15" fillId="0" fontId="34" numFmtId="0" xfId="0" applyAlignment="1" applyBorder="1" applyFont="1">
      <alignment readingOrder="0" shrinkToFit="0" vertical="bottom" wrapText="1"/>
    </xf>
    <xf borderId="15" fillId="0" fontId="31" numFmtId="0" xfId="0" applyAlignment="1" applyBorder="1" applyFont="1">
      <alignment horizontal="right" readingOrder="0" vertical="bottom"/>
    </xf>
    <xf borderId="15" fillId="0" fontId="1" numFmtId="0" xfId="0" applyAlignment="1" applyBorder="1" applyFont="1">
      <alignment readingOrder="0" shrinkToFit="0" vertical="bottom" wrapText="0"/>
    </xf>
    <xf borderId="15" fillId="0" fontId="62" numFmtId="0" xfId="0" applyAlignment="1" applyBorder="1" applyFont="1">
      <alignment vertical="bottom"/>
    </xf>
    <xf borderId="15" fillId="0" fontId="63" numFmtId="0" xfId="0" applyAlignment="1" applyBorder="1" applyFont="1">
      <alignment readingOrder="0" shrinkToFit="0" vertical="bottom" wrapText="1"/>
    </xf>
    <xf borderId="15" fillId="0" fontId="1" numFmtId="0" xfId="0" applyAlignment="1" applyBorder="1" applyFont="1">
      <alignment readingOrder="0" shrinkToFit="0" vertical="bottom" wrapText="1"/>
    </xf>
    <xf borderId="15" fillId="6" fontId="34" numFmtId="0" xfId="0" applyAlignment="1" applyBorder="1" applyFont="1">
      <alignment readingOrder="0" shrinkToFit="0" vertical="bottom" wrapText="0"/>
    </xf>
    <xf borderId="15" fillId="6" fontId="31" numFmtId="0" xfId="0" applyAlignment="1" applyBorder="1" applyFont="1">
      <alignment readingOrder="0" shrinkToFit="0" vertical="bottom" wrapText="0"/>
    </xf>
    <xf borderId="15" fillId="0" fontId="34" numFmtId="0" xfId="0" applyAlignment="1" applyBorder="1" applyFont="1">
      <alignment readingOrder="0" shrinkToFit="0" vertical="bottom" wrapText="0"/>
    </xf>
    <xf borderId="15" fillId="6" fontId="34" numFmtId="0" xfId="0" applyAlignment="1" applyBorder="1" applyFont="1">
      <alignment readingOrder="0" shrinkToFit="0" vertical="center" wrapText="1"/>
    </xf>
    <xf borderId="16" fillId="0" fontId="54" numFmtId="0" xfId="0" applyAlignment="1" applyBorder="1" applyFont="1">
      <alignment shrinkToFit="0" vertical="bottom" wrapText="0"/>
    </xf>
    <xf borderId="39" fillId="0" fontId="34" numFmtId="0" xfId="0" applyAlignment="1" applyBorder="1" applyFont="1">
      <alignment readingOrder="0" shrinkToFit="0" vertical="bottom" wrapText="0"/>
    </xf>
    <xf borderId="39" fillId="0" fontId="34" numFmtId="0" xfId="0" applyAlignment="1" applyBorder="1" applyFont="1">
      <alignment readingOrder="0" shrinkToFit="0" vertical="bottom" wrapText="1"/>
    </xf>
    <xf borderId="39" fillId="0" fontId="34" numFmtId="0" xfId="0" applyAlignment="1" applyBorder="1" applyFont="1">
      <alignment readingOrder="0" vertical="bottom"/>
    </xf>
    <xf borderId="39" fillId="6" fontId="34" numFmtId="0" xfId="0" applyAlignment="1" applyBorder="1" applyFont="1">
      <alignment readingOrder="0" shrinkToFit="0" vertical="center" wrapText="1"/>
    </xf>
    <xf borderId="39" fillId="0" fontId="34" numFmtId="0" xfId="0" applyAlignment="1" applyBorder="1" applyFont="1">
      <alignment readingOrder="0" shrinkToFit="0" vertical="center" wrapText="1"/>
    </xf>
    <xf borderId="39" fillId="11" fontId="46" numFmtId="0" xfId="0" applyAlignment="1" applyBorder="1" applyFont="1">
      <alignment horizontal="center" readingOrder="0" shrinkToFit="0" vertical="center" wrapText="1"/>
    </xf>
    <xf borderId="9" fillId="0" fontId="1" numFmtId="0" xfId="0" applyAlignment="1" applyBorder="1" applyFont="1">
      <alignment readingOrder="0" shrinkToFit="0" vertical="bottom" wrapText="1"/>
    </xf>
    <xf borderId="9" fillId="0" fontId="1" numFmtId="0" xfId="0" applyAlignment="1" applyBorder="1" applyFont="1">
      <alignment shrinkToFit="0" vertical="bottom" wrapText="1"/>
    </xf>
    <xf borderId="9" fillId="0" fontId="1" numFmtId="0" xfId="0" applyAlignment="1" applyBorder="1" applyFont="1">
      <alignment readingOrder="0" shrinkToFit="0" vertical="center" wrapText="1"/>
    </xf>
    <xf borderId="9" fillId="0" fontId="1" numFmtId="0" xfId="0" applyAlignment="1" applyBorder="1" applyFont="1">
      <alignment vertical="bottom"/>
    </xf>
    <xf borderId="5" fillId="0" fontId="1" numFmtId="0" xfId="0" applyAlignment="1" applyBorder="1" applyFont="1">
      <alignment shrinkToFit="0" vertical="bottom" wrapText="0"/>
    </xf>
    <xf borderId="5" fillId="0" fontId="1" numFmtId="0" xfId="0" applyAlignment="1" applyBorder="1" applyFont="1">
      <alignment readingOrder="0" shrinkToFit="0" vertical="bottom" wrapText="1"/>
    </xf>
    <xf borderId="5" fillId="0" fontId="1" numFmtId="0" xfId="0" applyAlignment="1" applyBorder="1" applyFont="1">
      <alignment vertical="bottom"/>
    </xf>
    <xf borderId="5" fillId="0" fontId="1" numFmtId="0" xfId="0" applyAlignment="1" applyBorder="1" applyFont="1">
      <alignment shrinkToFit="0" vertical="bottom" wrapText="1"/>
    </xf>
    <xf borderId="5" fillId="0" fontId="1" numFmtId="0" xfId="0" applyAlignment="1" applyBorder="1" applyFont="1">
      <alignment readingOrder="0" shrinkToFit="0" vertical="center" wrapText="1"/>
    </xf>
    <xf borderId="15" fillId="0" fontId="1" numFmtId="0" xfId="0" applyAlignment="1" applyBorder="1" applyFont="1">
      <alignment shrinkToFit="0" vertical="bottom" wrapText="0"/>
    </xf>
    <xf borderId="15" fillId="0" fontId="1" numFmtId="0" xfId="0" applyAlignment="1" applyBorder="1" applyFont="1">
      <alignment shrinkToFit="0" vertical="bottom" wrapText="1"/>
    </xf>
    <xf borderId="15" fillId="0" fontId="1" numFmtId="0" xfId="0" applyAlignment="1" applyBorder="1" applyFont="1">
      <alignment vertical="bottom"/>
    </xf>
    <xf borderId="15" fillId="0" fontId="1" numFmtId="0" xfId="0" applyAlignment="1" applyBorder="1" applyFont="1">
      <alignment readingOrder="0" shrinkToFit="0" vertical="center" wrapText="1"/>
    </xf>
    <xf borderId="9" fillId="0" fontId="31" numFmtId="0" xfId="0" applyAlignment="1" applyBorder="1" applyFont="1">
      <alignment readingOrder="0" shrinkToFit="0" vertical="bottom" wrapText="1"/>
    </xf>
    <xf borderId="0" fillId="15" fontId="7" numFmtId="0" xfId="0" applyAlignment="1" applyFont="1">
      <alignment horizontal="center" readingOrder="0" shrinkToFit="0" vertical="center" wrapText="0"/>
    </xf>
    <xf borderId="0" fillId="0" fontId="64" numFmtId="0" xfId="0" applyAlignment="1" applyFont="1">
      <alignment readingOrder="0" shrinkToFit="0" vertical="bottom" wrapText="1"/>
    </xf>
    <xf borderId="0" fillId="0" fontId="1" numFmtId="0" xfId="0" applyAlignment="1" applyFont="1">
      <alignment shrinkToFit="0" vertical="bottom" wrapText="1"/>
    </xf>
    <xf borderId="9" fillId="0" fontId="31" numFmtId="0" xfId="0" applyAlignment="1" applyBorder="1" applyFont="1">
      <alignment readingOrder="0" shrinkToFit="0" vertical="center" wrapText="1"/>
    </xf>
    <xf borderId="9" fillId="0" fontId="1" numFmtId="0" xfId="0" applyAlignment="1" applyBorder="1" applyFont="1">
      <alignment readingOrder="0" shrinkToFit="0" vertical="bottom" wrapText="0"/>
    </xf>
    <xf borderId="9" fillId="0" fontId="1" numFmtId="0" xfId="0" applyAlignment="1" applyBorder="1" applyFont="1">
      <alignment shrinkToFit="0" vertical="bottom" wrapText="0"/>
    </xf>
    <xf borderId="9" fillId="0" fontId="1" numFmtId="0" xfId="0" applyAlignment="1" applyBorder="1" applyFont="1">
      <alignment readingOrder="0" shrinkToFit="0" vertical="bottom" wrapText="1"/>
    </xf>
    <xf borderId="9" fillId="0" fontId="50" numFmtId="0" xfId="0" applyAlignment="1" applyBorder="1" applyFont="1">
      <alignment shrinkToFit="0" vertical="bottom" wrapText="1"/>
    </xf>
    <xf borderId="9" fillId="0" fontId="1" numFmtId="0" xfId="0" applyAlignment="1" applyBorder="1" applyFont="1">
      <alignment readingOrder="0" shrinkToFit="0" vertical="center" wrapText="1"/>
    </xf>
    <xf borderId="9" fillId="0" fontId="1" numFmtId="0" xfId="0" applyAlignment="1" applyBorder="1" applyFont="1">
      <alignment shrinkToFit="0" vertical="bottom" wrapText="1"/>
    </xf>
    <xf borderId="0" fillId="0" fontId="1" numFmtId="0" xfId="0" applyAlignment="1" applyFont="1">
      <alignment readingOrder="0" shrinkToFit="0" vertical="center" wrapText="1"/>
    </xf>
    <xf borderId="9" fillId="6" fontId="1" numFmtId="0" xfId="0" applyAlignment="1" applyBorder="1" applyFont="1">
      <alignment readingOrder="0" shrinkToFit="0" vertical="center" wrapText="1"/>
    </xf>
    <xf borderId="5" fillId="0" fontId="1" numFmtId="0" xfId="0" applyAlignment="1" applyBorder="1" applyFont="1">
      <alignment horizontal="left" shrinkToFit="0" wrapText="0"/>
    </xf>
    <xf borderId="5" fillId="0" fontId="1" numFmtId="0" xfId="0" applyAlignment="1" applyBorder="1" applyFont="1">
      <alignment horizontal="left" shrinkToFit="0" wrapText="1"/>
    </xf>
    <xf borderId="0" fillId="11" fontId="46" numFmtId="0" xfId="0" applyAlignment="1" applyFont="1">
      <alignment horizontal="center" readingOrder="0" shrinkToFit="0" vertical="center" wrapText="1"/>
    </xf>
    <xf borderId="15" fillId="0" fontId="1" numFmtId="0" xfId="0" applyAlignment="1" applyBorder="1" applyFont="1">
      <alignment horizontal="left" shrinkToFit="0" wrapText="0"/>
    </xf>
    <xf borderId="15" fillId="0" fontId="1" numFmtId="0" xfId="0" applyAlignment="1" applyBorder="1" applyFont="1">
      <alignment horizontal="left" shrinkToFit="0" wrapText="1"/>
    </xf>
    <xf borderId="9" fillId="0" fontId="65" numFmtId="0" xfId="0" applyAlignment="1" applyBorder="1" applyFont="1">
      <alignment readingOrder="0" shrinkToFit="0" vertical="bottom" wrapText="1"/>
    </xf>
    <xf borderId="9" fillId="0" fontId="66" numFmtId="0" xfId="0" applyAlignment="1" applyBorder="1" applyFont="1">
      <alignment readingOrder="0" shrinkToFit="0" vertical="bottom" wrapText="1"/>
    </xf>
    <xf borderId="9" fillId="0" fontId="67" numFmtId="0" xfId="0" applyAlignment="1" applyBorder="1" applyFont="1">
      <alignment readingOrder="0" shrinkToFit="0" vertical="bottom" wrapText="1"/>
    </xf>
    <xf borderId="0" fillId="6" fontId="31" numFmtId="0" xfId="0" applyAlignment="1" applyFont="1">
      <alignment readingOrder="0" vertical="bottom"/>
    </xf>
    <xf borderId="0" fillId="0" fontId="50" numFmtId="0" xfId="0" applyAlignment="1" applyFont="1">
      <alignment shrinkToFit="0" vertical="bottom" wrapText="1"/>
    </xf>
    <xf borderId="0" fillId="0" fontId="1" numFmtId="0" xfId="0" applyAlignment="1" applyFont="1">
      <alignment readingOrder="0" shrinkToFit="0" vertical="center" wrapText="1"/>
    </xf>
    <xf borderId="0" fillId="0" fontId="1" numFmtId="0" xfId="0" applyAlignment="1" applyFont="1">
      <alignment readingOrder="0" vertical="bottom"/>
    </xf>
    <xf borderId="1" fillId="16" fontId="68" numFmtId="0" xfId="0" applyAlignment="1" applyBorder="1" applyFill="1" applyFont="1">
      <alignment horizontal="center" vertical="center"/>
    </xf>
    <xf borderId="7" fillId="16" fontId="68" numFmtId="0" xfId="0" applyAlignment="1" applyBorder="1" applyFont="1">
      <alignment horizontal="center"/>
    </xf>
    <xf borderId="0" fillId="0" fontId="69" numFmtId="0" xfId="0" applyFont="1"/>
    <xf borderId="9" fillId="17" fontId="69" numFmtId="0" xfId="0" applyAlignment="1" applyBorder="1" applyFill="1" applyFont="1">
      <alignment horizontal="center" vertical="center"/>
    </xf>
    <xf borderId="9" fillId="6" fontId="69" numFmtId="0" xfId="0" applyAlignment="1" applyBorder="1" applyFont="1">
      <alignment vertical="center"/>
    </xf>
    <xf borderId="9" fillId="11" fontId="70" numFmtId="0" xfId="0" applyAlignment="1" applyBorder="1" applyFont="1">
      <alignment horizontal="center" shrinkToFit="0" vertical="center" wrapText="1"/>
    </xf>
    <xf borderId="9" fillId="6" fontId="69" numFmtId="0" xfId="0" applyAlignment="1" applyBorder="1" applyFont="1">
      <alignment readingOrder="0" vertical="center"/>
    </xf>
    <xf borderId="9" fillId="15" fontId="71" numFmtId="0" xfId="0" applyAlignment="1" applyBorder="1" applyFont="1">
      <alignment horizontal="center" readingOrder="0" shrinkToFit="0" vertical="center" wrapText="1"/>
    </xf>
    <xf borderId="9" fillId="11" fontId="71" numFmtId="0" xfId="0" applyAlignment="1" applyBorder="1" applyFont="1">
      <alignment horizontal="center" readingOrder="0" shrinkToFit="0" vertical="center" wrapText="1"/>
    </xf>
    <xf borderId="9" fillId="0" fontId="69" numFmtId="0" xfId="0" applyAlignment="1" applyBorder="1" applyFont="1">
      <alignment readingOrder="0"/>
    </xf>
    <xf borderId="0" fillId="0" fontId="69" numFmtId="0" xfId="0" applyAlignment="1" applyFont="1">
      <alignment horizontal="center"/>
    </xf>
    <xf borderId="0" fillId="0" fontId="69" numFmtId="0" xfId="0" applyAlignment="1" applyFont="1">
      <alignment horizontal="center" shrinkToFit="0" wrapText="1"/>
    </xf>
    <xf borderId="0" fillId="0" fontId="72" numFmtId="0" xfId="0" applyFont="1"/>
    <xf borderId="0" fillId="0" fontId="69" numFmtId="0" xfId="0" applyAlignment="1" applyFont="1">
      <alignment horizontal="center" readingOrder="0"/>
    </xf>
    <xf borderId="9" fillId="16" fontId="14" numFmtId="0" xfId="0" applyAlignment="1" applyBorder="1" applyFont="1">
      <alignment horizontal="center" vertical="top"/>
    </xf>
    <xf borderId="9" fillId="16" fontId="14" numFmtId="0" xfId="0" applyAlignment="1" applyBorder="1" applyFont="1">
      <alignment horizontal="center" vertical="center"/>
    </xf>
    <xf borderId="1" fillId="6" fontId="1" numFmtId="0" xfId="0" applyAlignment="1" applyBorder="1" applyFont="1">
      <alignment horizontal="center" readingOrder="0" vertical="center"/>
    </xf>
    <xf borderId="9" fillId="6" fontId="8" numFmtId="0" xfId="0" applyAlignment="1" applyBorder="1" applyFont="1">
      <alignment shrinkToFit="0" vertical="top" wrapText="1"/>
    </xf>
    <xf borderId="9" fillId="11" fontId="73" numFmtId="0" xfId="0" applyAlignment="1" applyBorder="1" applyFont="1">
      <alignment horizontal="center" shrinkToFit="0" wrapText="1"/>
    </xf>
    <xf borderId="9" fillId="0" fontId="8" numFmtId="0" xfId="0" applyAlignment="1" applyBorder="1" applyFont="1">
      <alignment vertical="top"/>
    </xf>
    <xf borderId="9" fillId="6" fontId="8" numFmtId="0" xfId="0" applyAlignment="1" applyBorder="1" applyFont="1">
      <alignment readingOrder="0" shrinkToFit="0" vertical="top" wrapText="1"/>
    </xf>
    <xf borderId="9" fillId="0" fontId="74" numFmtId="0" xfId="0" applyAlignment="1" applyBorder="1" applyFont="1">
      <alignment readingOrder="0" vertical="top"/>
    </xf>
    <xf borderId="9" fillId="0" fontId="8" numFmtId="0" xfId="0" applyAlignment="1" applyBorder="1" applyFont="1">
      <alignment shrinkToFit="0" vertical="top" wrapText="1"/>
    </xf>
    <xf borderId="1" fillId="0" fontId="1" numFmtId="0" xfId="0" applyAlignment="1" applyBorder="1" applyFont="1">
      <alignment horizontal="center" readingOrder="0" vertical="center"/>
    </xf>
    <xf borderId="9" fillId="0" fontId="8" numFmtId="0" xfId="0" applyAlignment="1" applyBorder="1" applyFont="1">
      <alignment readingOrder="0" vertical="top"/>
    </xf>
    <xf borderId="1" fillId="0" fontId="1" numFmtId="0" xfId="0" applyAlignment="1" applyBorder="1" applyFont="1">
      <alignment horizontal="center" vertical="center"/>
    </xf>
    <xf borderId="9" fillId="15" fontId="73" numFmtId="0" xfId="0" applyAlignment="1" applyBorder="1" applyFont="1">
      <alignment horizontal="center" shrinkToFit="0" vertical="top" wrapText="1"/>
    </xf>
    <xf borderId="9" fillId="0" fontId="75" numFmtId="0" xfId="0" applyAlignment="1" applyBorder="1" applyFont="1">
      <alignment readingOrder="0" shrinkToFit="0" vertical="top" wrapText="1"/>
    </xf>
    <xf borderId="40" fillId="14" fontId="20" numFmtId="0" xfId="0" applyAlignment="1" applyBorder="1" applyFont="1">
      <alignment shrinkToFit="0" vertical="top" wrapText="1"/>
    </xf>
    <xf borderId="41" fillId="14" fontId="20" numFmtId="0" xfId="0" applyAlignment="1" applyBorder="1" applyFont="1">
      <alignment shrinkToFit="0" vertical="top" wrapText="1"/>
    </xf>
    <xf borderId="41" fillId="14" fontId="20" numFmtId="0" xfId="0" applyAlignment="1" applyBorder="1" applyFont="1">
      <alignment horizontal="center" shrinkToFit="0" vertical="top" wrapText="1"/>
    </xf>
    <xf borderId="41" fillId="6" fontId="8" numFmtId="0" xfId="0" applyAlignment="1" applyBorder="1" applyFont="1">
      <alignment shrinkToFit="0" vertical="top" wrapText="1"/>
    </xf>
    <xf borderId="41" fillId="6" fontId="8" numFmtId="0" xfId="0" applyAlignment="1" applyBorder="1" applyFont="1">
      <alignment shrinkToFit="0" vertical="center" wrapText="1"/>
    </xf>
    <xf borderId="41" fillId="6" fontId="8" numFmtId="0" xfId="0" applyAlignment="1" applyBorder="1" applyFont="1">
      <alignment shrinkToFit="0" wrapText="1"/>
    </xf>
    <xf borderId="42" fillId="6" fontId="8" numFmtId="0" xfId="0" applyAlignment="1" applyBorder="1" applyFont="1">
      <alignment shrinkToFit="0" wrapText="1"/>
    </xf>
    <xf borderId="43" fillId="6" fontId="8" numFmtId="0" xfId="0" applyAlignment="1" applyBorder="1" applyFont="1">
      <alignment shrinkToFit="0" wrapText="1"/>
    </xf>
    <xf borderId="44" fillId="6" fontId="8" numFmtId="0" xfId="0" applyAlignment="1" applyBorder="1" applyFont="1">
      <alignment shrinkToFit="0" wrapText="1"/>
    </xf>
    <xf borderId="45" fillId="18" fontId="27" numFmtId="0" xfId="0" applyAlignment="1" applyBorder="1" applyFill="1" applyFont="1">
      <alignment shrinkToFit="0" wrapText="1"/>
    </xf>
    <xf borderId="46" fillId="0" fontId="5" numFmtId="0" xfId="0" applyBorder="1" applyFont="1"/>
    <xf borderId="47" fillId="0" fontId="5" numFmtId="0" xfId="0" applyBorder="1" applyFont="1"/>
    <xf borderId="42" fillId="0" fontId="8" numFmtId="0" xfId="0" applyAlignment="1" applyBorder="1" applyFont="1">
      <alignment shrinkToFit="0" wrapText="1"/>
    </xf>
    <xf borderId="48" fillId="6" fontId="8" numFmtId="0" xfId="0" applyAlignment="1" applyBorder="1" applyFont="1">
      <alignment shrinkToFit="0" wrapText="1"/>
    </xf>
    <xf borderId="9" fillId="5" fontId="20" numFmtId="0" xfId="0" applyAlignment="1" applyBorder="1" applyFont="1">
      <alignment horizontal="center" shrinkToFit="0" wrapText="1"/>
    </xf>
    <xf borderId="9" fillId="5" fontId="20" numFmtId="0" xfId="0" applyAlignment="1" applyBorder="1" applyFont="1">
      <alignment shrinkToFit="0" wrapText="1"/>
    </xf>
    <xf borderId="9" fillId="5" fontId="73" numFmtId="0" xfId="0" applyAlignment="1" applyBorder="1" applyFont="1">
      <alignment horizontal="center" vertical="center"/>
    </xf>
    <xf borderId="49" fillId="0" fontId="8" numFmtId="0" xfId="0" applyAlignment="1" applyBorder="1" applyFont="1">
      <alignment shrinkToFit="0" wrapText="1"/>
    </xf>
    <xf borderId="9" fillId="0" fontId="76" numFmtId="0" xfId="0" applyBorder="1" applyFont="1"/>
    <xf borderId="9" fillId="0" fontId="8" numFmtId="0" xfId="0" applyAlignment="1" applyBorder="1" applyFont="1">
      <alignment shrinkToFit="0" wrapText="1"/>
    </xf>
    <xf borderId="9" fillId="0" fontId="77" numFmtId="0" xfId="0" applyBorder="1" applyFont="1"/>
    <xf borderId="9" fillId="6" fontId="78" numFmtId="0" xfId="0" applyAlignment="1" applyBorder="1" applyFont="1">
      <alignment shrinkToFit="0" wrapText="1"/>
    </xf>
    <xf borderId="9" fillId="6" fontId="79" numFmtId="0" xfId="0" applyAlignment="1" applyBorder="1" applyFont="1">
      <alignment shrinkToFit="0" wrapText="1"/>
    </xf>
    <xf borderId="0" fillId="0" fontId="80" numFmtId="0" xfId="0" applyFont="1"/>
    <xf borderId="8" fillId="6" fontId="79" numFmtId="0" xfId="0" applyAlignment="1" applyBorder="1" applyFont="1">
      <alignment shrinkToFit="0" wrapText="1"/>
    </xf>
    <xf borderId="0" fillId="0" fontId="8" numFmtId="0" xfId="0" applyAlignment="1" applyFont="1">
      <alignment shrinkToFit="0" wrapText="1"/>
    </xf>
    <xf borderId="50" fillId="18" fontId="27" numFmtId="0" xfId="0" applyAlignment="1" applyBorder="1" applyFont="1">
      <alignment shrinkToFit="0" wrapText="1"/>
    </xf>
    <xf borderId="51" fillId="0" fontId="5" numFmtId="0" xfId="0" applyBorder="1" applyFont="1"/>
    <xf borderId="52" fillId="0" fontId="5" numFmtId="0" xfId="0" applyBorder="1" applyFont="1"/>
    <xf borderId="53" fillId="5" fontId="20" numFmtId="0" xfId="0" applyAlignment="1" applyBorder="1" applyFont="1">
      <alignment horizontal="center" shrinkToFit="0" wrapText="1"/>
    </xf>
    <xf borderId="53" fillId="5" fontId="20" numFmtId="0" xfId="0" applyAlignment="1" applyBorder="1" applyFont="1">
      <alignment shrinkToFit="0" wrapText="1"/>
    </xf>
    <xf borderId="50" fillId="5" fontId="20" numFmtId="0" xfId="0" applyAlignment="1" applyBorder="1" applyFont="1">
      <alignment horizontal="center" shrinkToFit="0" wrapText="1"/>
    </xf>
    <xf borderId="0" fillId="0" fontId="81" numFmtId="0" xfId="0" applyAlignment="1" applyFont="1">
      <alignment shrinkToFit="0" wrapText="1"/>
    </xf>
    <xf borderId="9" fillId="6" fontId="14" numFmtId="0" xfId="0" applyBorder="1" applyFont="1"/>
    <xf borderId="2" fillId="6" fontId="14" numFmtId="0" xfId="0" applyAlignment="1" applyBorder="1" applyFont="1">
      <alignment shrinkToFit="0" wrapText="1"/>
    </xf>
    <xf borderId="2" fillId="6" fontId="14" numFmtId="0" xfId="0" applyBorder="1" applyFont="1"/>
    <xf borderId="14" fillId="6" fontId="1" numFmtId="0" xfId="0" applyAlignment="1" applyBorder="1" applyFont="1">
      <alignment horizontal="right"/>
    </xf>
    <xf borderId="11" fillId="6" fontId="1" numFmtId="0" xfId="0" applyAlignment="1" applyBorder="1" applyFont="1">
      <alignment shrinkToFit="0" wrapText="1"/>
    </xf>
    <xf borderId="11" fillId="6" fontId="1" numFmtId="0" xfId="0" applyBorder="1" applyFont="1"/>
    <xf borderId="14" fillId="19" fontId="1" numFmtId="0" xfId="0" applyAlignment="1" applyBorder="1" applyFill="1" applyFont="1">
      <alignment horizontal="right"/>
    </xf>
    <xf borderId="11" fillId="19" fontId="1" numFmtId="0" xfId="0" applyAlignment="1" applyBorder="1" applyFont="1">
      <alignment shrinkToFit="0" wrapText="1"/>
    </xf>
    <xf borderId="11" fillId="19" fontId="1" numFmtId="0" xfId="0" applyBorder="1" applyFont="1"/>
    <xf borderId="9" fillId="20" fontId="30" numFmtId="0" xfId="0" applyBorder="1" applyFill="1" applyFont="1"/>
    <xf borderId="9" fillId="6" fontId="20" numFmtId="0" xfId="0" applyBorder="1" applyFont="1"/>
    <xf borderId="9" fillId="6" fontId="1" numFmtId="0" xfId="0" applyAlignment="1" applyBorder="1" applyFont="1">
      <alignment shrinkToFit="0" wrapText="1"/>
    </xf>
    <xf borderId="9" fillId="6" fontId="30" numFmtId="0" xfId="0" applyBorder="1" applyFont="1"/>
    <xf borderId="9" fillId="6" fontId="8" numFmtId="0" xfId="0" applyAlignment="1" applyBorder="1" applyFont="1">
      <alignment shrinkToFit="0" wrapText="1"/>
    </xf>
    <xf borderId="14" fillId="21" fontId="1" numFmtId="0" xfId="0" applyAlignment="1" applyBorder="1" applyFill="1" applyFont="1">
      <alignment horizontal="right"/>
    </xf>
    <xf borderId="11" fillId="21" fontId="1" numFmtId="0" xfId="0" applyAlignment="1" applyBorder="1" applyFont="1">
      <alignment shrinkToFit="0" wrapText="1"/>
    </xf>
    <xf borderId="11" fillId="21" fontId="1" numFmtId="0" xfId="0" applyBorder="1" applyFont="1"/>
    <xf borderId="9" fillId="21" fontId="73" numFmtId="0" xfId="0" applyBorder="1" applyFont="1"/>
    <xf borderId="8" fillId="21" fontId="8" numFmtId="0" xfId="0" applyBorder="1" applyFont="1"/>
    <xf borderId="10" fillId="0" fontId="1" numFmtId="0" xfId="0" applyAlignment="1" applyBorder="1" applyFont="1">
      <alignment horizontal="right"/>
    </xf>
    <xf borderId="15" fillId="0" fontId="1" numFmtId="0" xfId="0" applyAlignment="1" applyBorder="1" applyFont="1">
      <alignment shrinkToFit="0" wrapText="1"/>
    </xf>
    <xf borderId="15" fillId="0" fontId="1" numFmtId="0" xfId="0" applyBorder="1" applyFont="1"/>
    <xf borderId="9" fillId="19" fontId="1" numFmtId="0" xfId="0" applyBorder="1" applyFont="1"/>
    <xf borderId="9" fillId="0" fontId="30" numFmtId="0" xfId="0" applyBorder="1" applyFont="1"/>
    <xf borderId="9" fillId="6" fontId="73" numFmtId="0" xfId="0" applyBorder="1" applyFont="1"/>
    <xf borderId="9" fillId="0" fontId="73" numFmtId="0" xfId="0" applyBorder="1" applyFont="1"/>
    <xf borderId="9" fillId="18" fontId="8" numFmtId="0" xfId="0" applyAlignment="1" applyBorder="1" applyFont="1">
      <alignment shrinkToFit="0" wrapText="1"/>
    </xf>
    <xf borderId="14" fillId="22" fontId="1" numFmtId="0" xfId="0" applyAlignment="1" applyBorder="1" applyFill="1" applyFont="1">
      <alignment horizontal="right"/>
    </xf>
    <xf borderId="11" fillId="22" fontId="1" numFmtId="0" xfId="0" applyAlignment="1" applyBorder="1" applyFont="1">
      <alignment shrinkToFit="0" wrapText="1"/>
    </xf>
    <xf borderId="11" fillId="22" fontId="1" numFmtId="0" xfId="0" applyBorder="1" applyFont="1"/>
    <xf borderId="8" fillId="22" fontId="8" numFmtId="0" xfId="0" applyBorder="1" applyFont="1"/>
    <xf borderId="8" fillId="22" fontId="8" numFmtId="0" xfId="0" applyAlignment="1" applyBorder="1" applyFont="1">
      <alignment shrinkToFit="0" wrapText="1"/>
    </xf>
    <xf borderId="8" fillId="6" fontId="8" numFmtId="0" xfId="0" applyAlignment="1" applyBorder="1" applyFont="1">
      <alignment shrinkToFit="0" wrapText="1"/>
    </xf>
    <xf borderId="8" fillId="21" fontId="8" numFmtId="0" xfId="0" applyAlignment="1" applyBorder="1" applyFont="1">
      <alignment shrinkToFit="0" wrapText="1"/>
    </xf>
    <xf borderId="9" fillId="16" fontId="14" numFmtId="0" xfId="0" applyBorder="1" applyFont="1"/>
    <xf borderId="9" fillId="16" fontId="27" numFmtId="0" xfId="0" applyBorder="1" applyFont="1"/>
    <xf borderId="9" fillId="8" fontId="1" numFmtId="0" xfId="0" applyBorder="1" applyFont="1"/>
    <xf borderId="9" fillId="8" fontId="8" numFmtId="0" xfId="0" applyBorder="1" applyFont="1"/>
    <xf borderId="9" fillId="16" fontId="8" numFmtId="0" xfId="0" applyBorder="1" applyFont="1"/>
    <xf borderId="9" fillId="8" fontId="1" numFmtId="0" xfId="0" applyAlignment="1" applyBorder="1" applyFont="1">
      <alignment horizontal="left"/>
    </xf>
    <xf borderId="9" fillId="8" fontId="8" numFmtId="0" xfId="0" applyAlignment="1" applyBorder="1" applyFont="1">
      <alignment shrinkToFit="0" wrapText="1"/>
    </xf>
    <xf borderId="14" fillId="23" fontId="1" numFmtId="0" xfId="0" applyBorder="1" applyFill="1" applyFont="1"/>
    <xf borderId="11" fillId="23" fontId="1" numFmtId="0" xfId="0" applyBorder="1" applyFont="1"/>
    <xf borderId="54" fillId="24" fontId="1" numFmtId="0" xfId="0" applyBorder="1" applyFill="1" applyFont="1"/>
    <xf borderId="55" fillId="24" fontId="1" numFmtId="0" xfId="0" applyBorder="1" applyFont="1"/>
    <xf borderId="9" fillId="23"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11.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12.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5.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mosip.atlassian.net/browse/INJIMOB-686" TargetMode="External"/><Relationship Id="rId42" Type="http://schemas.openxmlformats.org/officeDocument/2006/relationships/hyperlink" Target="https://mosip.atlassian.net/browse/INJIMOB-686" TargetMode="External"/><Relationship Id="rId41" Type="http://schemas.openxmlformats.org/officeDocument/2006/relationships/hyperlink" Target="https://mosip.atlassian.net/browse/INJIMOB-686" TargetMode="External"/><Relationship Id="rId44" Type="http://schemas.openxmlformats.org/officeDocument/2006/relationships/hyperlink" Target="https://mosip.atlassian.net/browse/INJIMOB-686" TargetMode="External"/><Relationship Id="rId43" Type="http://schemas.openxmlformats.org/officeDocument/2006/relationships/hyperlink" Target="https://mosip.atlassian.net/browse/INJIMOB-686" TargetMode="External"/><Relationship Id="rId46" Type="http://schemas.openxmlformats.org/officeDocument/2006/relationships/hyperlink" Target="https://mosip.atlassian.net/browse/INJIMOB-735" TargetMode="External"/><Relationship Id="rId45" Type="http://schemas.openxmlformats.org/officeDocument/2006/relationships/hyperlink" Target="https://mosip.atlassian.net/browse/INJIMOB-887" TargetMode="External"/><Relationship Id="rId107" Type="http://schemas.openxmlformats.org/officeDocument/2006/relationships/hyperlink" Target="https://mosip.atlassian.net/browse/INJIMOB-2018" TargetMode="External"/><Relationship Id="rId106" Type="http://schemas.openxmlformats.org/officeDocument/2006/relationships/hyperlink" Target="https://mosip.atlassian.net/browse/INJIMOB-2044" TargetMode="External"/><Relationship Id="rId105" Type="http://schemas.openxmlformats.org/officeDocument/2006/relationships/hyperlink" Target="https://mosip.atlassian.net/browse/INJIMOB-2019" TargetMode="External"/><Relationship Id="rId104" Type="http://schemas.openxmlformats.org/officeDocument/2006/relationships/hyperlink" Target="https://mosip.atlassian.net/browse/INJIMOB-2098" TargetMode="External"/><Relationship Id="rId109" Type="http://schemas.openxmlformats.org/officeDocument/2006/relationships/hyperlink" Target="https://mosip.atlassian.net/browse/INJIMOB-1957" TargetMode="External"/><Relationship Id="rId108" Type="http://schemas.openxmlformats.org/officeDocument/2006/relationships/hyperlink" Target="https://mosip.atlassian.net/browse/INJIMOB-2006" TargetMode="External"/><Relationship Id="rId48" Type="http://schemas.openxmlformats.org/officeDocument/2006/relationships/hyperlink" Target="https://mosip.atlassian.net/browse/INJIMOB-944" TargetMode="External"/><Relationship Id="rId47" Type="http://schemas.openxmlformats.org/officeDocument/2006/relationships/hyperlink" Target="https://mosip.atlassian.net/browse/INJIMOB-914" TargetMode="External"/><Relationship Id="rId49" Type="http://schemas.openxmlformats.org/officeDocument/2006/relationships/hyperlink" Target="https://mosip.atlassian.net/browse/INJIMOB-789" TargetMode="External"/><Relationship Id="rId103" Type="http://schemas.openxmlformats.org/officeDocument/2006/relationships/hyperlink" Target="https://mosip.atlassian.net/browse/INJIMOB-2043" TargetMode="External"/><Relationship Id="rId102" Type="http://schemas.openxmlformats.org/officeDocument/2006/relationships/hyperlink" Target="https://mosip.atlassian.net/browse/INJIMOB-2120" TargetMode="External"/><Relationship Id="rId101" Type="http://schemas.openxmlformats.org/officeDocument/2006/relationships/hyperlink" Target="https://mosip.atlassian.net/browse/INJIMOB-2122" TargetMode="External"/><Relationship Id="rId100" Type="http://schemas.openxmlformats.org/officeDocument/2006/relationships/hyperlink" Target="https://mosip.atlassian.net/browse/INJIMOB-489" TargetMode="External"/><Relationship Id="rId31" Type="http://schemas.openxmlformats.org/officeDocument/2006/relationships/hyperlink" Target="https://mosip.atlassian.net/browse/INJIMOB-493" TargetMode="External"/><Relationship Id="rId30" Type="http://schemas.openxmlformats.org/officeDocument/2006/relationships/hyperlink" Target="https://mosip.atlassian.net/browse/INJIMOB-493" TargetMode="External"/><Relationship Id="rId33" Type="http://schemas.openxmlformats.org/officeDocument/2006/relationships/hyperlink" Target="https://mosip.atlassian.net/browse/INJIMOB-547" TargetMode="External"/><Relationship Id="rId32" Type="http://schemas.openxmlformats.org/officeDocument/2006/relationships/hyperlink" Target="https://mosip.atlassian.net/browse/INJIMOB-543" TargetMode="External"/><Relationship Id="rId35" Type="http://schemas.openxmlformats.org/officeDocument/2006/relationships/hyperlink" Target="https://mosip.atlassian.net/browse/INJIMOB-686" TargetMode="External"/><Relationship Id="rId34" Type="http://schemas.openxmlformats.org/officeDocument/2006/relationships/hyperlink" Target="https://mosip.atlassian.net/browse/INJIMOB-553" TargetMode="External"/><Relationship Id="rId37" Type="http://schemas.openxmlformats.org/officeDocument/2006/relationships/hyperlink" Target="https://mosip.atlassian.net/browse/INJIMOB-686" TargetMode="External"/><Relationship Id="rId36" Type="http://schemas.openxmlformats.org/officeDocument/2006/relationships/hyperlink" Target="https://mosip.atlassian.net/browse/INJIMOB-686" TargetMode="External"/><Relationship Id="rId39" Type="http://schemas.openxmlformats.org/officeDocument/2006/relationships/hyperlink" Target="https://mosip.atlassian.net/browse/INJIMOB-686" TargetMode="External"/><Relationship Id="rId38" Type="http://schemas.openxmlformats.org/officeDocument/2006/relationships/hyperlink" Target="https://mosip.atlassian.net/browse/INJIMOB-686" TargetMode="External"/><Relationship Id="rId20" Type="http://schemas.openxmlformats.org/officeDocument/2006/relationships/hyperlink" Target="https://mosip.atlassian.net/browse/INJI-439" TargetMode="External"/><Relationship Id="rId22" Type="http://schemas.openxmlformats.org/officeDocument/2006/relationships/hyperlink" Target="https://mosip.atlassian.net/browse/INJI-268" TargetMode="External"/><Relationship Id="rId21" Type="http://schemas.openxmlformats.org/officeDocument/2006/relationships/hyperlink" Target="https://mosip.atlassian.net/browse/INJI-369" TargetMode="External"/><Relationship Id="rId24" Type="http://schemas.openxmlformats.org/officeDocument/2006/relationships/hyperlink" Target="https://mosip.atlassian.net/browse/INJI-306" TargetMode="External"/><Relationship Id="rId23" Type="http://schemas.openxmlformats.org/officeDocument/2006/relationships/hyperlink" Target="https://mosip.atlassian.net/browse/INJIMOB-457" TargetMode="External"/><Relationship Id="rId26" Type="http://schemas.openxmlformats.org/officeDocument/2006/relationships/hyperlink" Target="https://mosip.atlassian.net/browse/INJI-273" TargetMode="External"/><Relationship Id="rId25" Type="http://schemas.openxmlformats.org/officeDocument/2006/relationships/hyperlink" Target="https://mosip.atlassian.net/browse/INJI-384" TargetMode="External"/><Relationship Id="rId28" Type="http://schemas.openxmlformats.org/officeDocument/2006/relationships/hyperlink" Target="https://mosip.atlassian.net/browse/INJI-279" TargetMode="External"/><Relationship Id="rId27" Type="http://schemas.openxmlformats.org/officeDocument/2006/relationships/hyperlink" Target="https://mosip.atlassian.net/browse/INJI-383" TargetMode="External"/><Relationship Id="rId29" Type="http://schemas.openxmlformats.org/officeDocument/2006/relationships/hyperlink" Target="https://mosip.atlassian.net/browse/INJI-280" TargetMode="External"/><Relationship Id="rId95" Type="http://schemas.openxmlformats.org/officeDocument/2006/relationships/hyperlink" Target="https://mosip.atlassian.net/browse/INJIMOB-1344" TargetMode="External"/><Relationship Id="rId94" Type="http://schemas.openxmlformats.org/officeDocument/2006/relationships/hyperlink" Target="https://mosip.atlassian.net/browse/INJIMOB-1382" TargetMode="External"/><Relationship Id="rId97" Type="http://schemas.openxmlformats.org/officeDocument/2006/relationships/hyperlink" Target="https://mosip.atlassian.net/browse/INJIMOB-1261" TargetMode="External"/><Relationship Id="rId96" Type="http://schemas.openxmlformats.org/officeDocument/2006/relationships/hyperlink" Target="https://mosip.atlassian.net/browse/INJIMOB-1336" TargetMode="External"/><Relationship Id="rId11" Type="http://schemas.openxmlformats.org/officeDocument/2006/relationships/hyperlink" Target="https://mosip.atlassian.net/browse/INJI-71" TargetMode="External"/><Relationship Id="rId99" Type="http://schemas.openxmlformats.org/officeDocument/2006/relationships/hyperlink" Target="https://mosip.atlassian.net/browse/INJIMOB-1256" TargetMode="External"/><Relationship Id="rId10" Type="http://schemas.openxmlformats.org/officeDocument/2006/relationships/hyperlink" Target="https://mosip.atlassian.net/browse/INJI-71" TargetMode="External"/><Relationship Id="rId98" Type="http://schemas.openxmlformats.org/officeDocument/2006/relationships/hyperlink" Target="https://mosip.atlassian.net/browse/INJIMOB-1259" TargetMode="External"/><Relationship Id="rId13" Type="http://schemas.openxmlformats.org/officeDocument/2006/relationships/hyperlink" Target="https://mosip.atlassian.net/browse/INJI-148" TargetMode="External"/><Relationship Id="rId12" Type="http://schemas.openxmlformats.org/officeDocument/2006/relationships/hyperlink" Target="https://mosip.atlassian.net/browse/INJI-133" TargetMode="External"/><Relationship Id="rId91" Type="http://schemas.openxmlformats.org/officeDocument/2006/relationships/hyperlink" Target="https://mosip.atlassian.net/browse/INJIMOB-1432" TargetMode="External"/><Relationship Id="rId90" Type="http://schemas.openxmlformats.org/officeDocument/2006/relationships/hyperlink" Target="https://mosip.atlassian.net/browse/INJIMOB-1469" TargetMode="External"/><Relationship Id="rId93" Type="http://schemas.openxmlformats.org/officeDocument/2006/relationships/hyperlink" Target="https://mosip.atlassian.net/browse/INJIMOB-1384" TargetMode="External"/><Relationship Id="rId92" Type="http://schemas.openxmlformats.org/officeDocument/2006/relationships/hyperlink" Target="https://mosip.atlassian.net/browse/INJIMOB-1403" TargetMode="External"/><Relationship Id="rId118" Type="http://schemas.openxmlformats.org/officeDocument/2006/relationships/hyperlink" Target="https://mosip.atlassian.net/browse/INJIMOB-2309" TargetMode="External"/><Relationship Id="rId117" Type="http://schemas.openxmlformats.org/officeDocument/2006/relationships/hyperlink" Target="https://mosip.atlassian.net/browse/INJIMOB-2309" TargetMode="External"/><Relationship Id="rId116" Type="http://schemas.openxmlformats.org/officeDocument/2006/relationships/hyperlink" Target="https://mosip.atlassian.net/browse/INJIMOB-2309" TargetMode="External"/><Relationship Id="rId115" Type="http://schemas.openxmlformats.org/officeDocument/2006/relationships/hyperlink" Target="https://mosip.atlassian.net/browse/INJIMOB-2254" TargetMode="External"/><Relationship Id="rId119" Type="http://schemas.openxmlformats.org/officeDocument/2006/relationships/drawing" Target="../drawings/drawing5.xml"/><Relationship Id="rId15" Type="http://schemas.openxmlformats.org/officeDocument/2006/relationships/hyperlink" Target="https://mosip.atlassian.net/browse/INJI-319" TargetMode="External"/><Relationship Id="rId110" Type="http://schemas.openxmlformats.org/officeDocument/2006/relationships/hyperlink" Target="https://mosip.atlassian.net/browse/INJIMOB-1956" TargetMode="External"/><Relationship Id="rId14" Type="http://schemas.openxmlformats.org/officeDocument/2006/relationships/hyperlink" Target="https://mosip.atlassian.net/browse/INJI-321" TargetMode="External"/><Relationship Id="rId17" Type="http://schemas.openxmlformats.org/officeDocument/2006/relationships/hyperlink" Target="https://mosip.atlassian.net/browse/INJI-381" TargetMode="External"/><Relationship Id="rId16" Type="http://schemas.openxmlformats.org/officeDocument/2006/relationships/hyperlink" Target="https://mosip.atlassian.net/browse/INJI-318" TargetMode="External"/><Relationship Id="rId19" Type="http://schemas.openxmlformats.org/officeDocument/2006/relationships/hyperlink" Target="https://mosip.atlassian.net/browse/INJI-50" TargetMode="External"/><Relationship Id="rId114" Type="http://schemas.openxmlformats.org/officeDocument/2006/relationships/hyperlink" Target="https://mosip.atlassian.net/browse/INJIMOB-2297" TargetMode="External"/><Relationship Id="rId18" Type="http://schemas.openxmlformats.org/officeDocument/2006/relationships/hyperlink" Target="https://mosip.atlassian.net/browse/INJI-477" TargetMode="External"/><Relationship Id="rId113" Type="http://schemas.openxmlformats.org/officeDocument/2006/relationships/hyperlink" Target="https://mosip.atlassian.net/browse/INJIMOB-2214" TargetMode="External"/><Relationship Id="rId112" Type="http://schemas.openxmlformats.org/officeDocument/2006/relationships/hyperlink" Target="https://mosip.atlassian.net/browse/INJIMOB-2227" TargetMode="External"/><Relationship Id="rId111" Type="http://schemas.openxmlformats.org/officeDocument/2006/relationships/hyperlink" Target="https://mosip.atlassian.net/browse/INJIMOB-2309" TargetMode="External"/><Relationship Id="rId84" Type="http://schemas.openxmlformats.org/officeDocument/2006/relationships/hyperlink" Target="https://mosip.atlassian.net/browse/INJIMOB-1488" TargetMode="External"/><Relationship Id="rId83" Type="http://schemas.openxmlformats.org/officeDocument/2006/relationships/hyperlink" Target="https://mosip.atlassian.net/browse/INJIMOB-1490" TargetMode="External"/><Relationship Id="rId86" Type="http://schemas.openxmlformats.org/officeDocument/2006/relationships/hyperlink" Target="https://mosip.atlassian.net/browse/INJIMOB-1484" TargetMode="External"/><Relationship Id="rId85" Type="http://schemas.openxmlformats.org/officeDocument/2006/relationships/hyperlink" Target="https://mosip.atlassian.net/browse/INJIMOB-1485" TargetMode="External"/><Relationship Id="rId88" Type="http://schemas.openxmlformats.org/officeDocument/2006/relationships/hyperlink" Target="https://mosip.atlassian.net/browse/INJIMOB-1482" TargetMode="External"/><Relationship Id="rId87" Type="http://schemas.openxmlformats.org/officeDocument/2006/relationships/hyperlink" Target="https://mosip.atlassian.net/browse/INJIMOB-1483" TargetMode="External"/><Relationship Id="rId89" Type="http://schemas.openxmlformats.org/officeDocument/2006/relationships/hyperlink" Target="https://mosip.atlassian.net/browse/INJIMOB-1481" TargetMode="External"/><Relationship Id="rId80" Type="http://schemas.openxmlformats.org/officeDocument/2006/relationships/hyperlink" Target="https://mosip.atlassian.net/browse/INJIMOB-717" TargetMode="External"/><Relationship Id="rId82" Type="http://schemas.openxmlformats.org/officeDocument/2006/relationships/hyperlink" Target="https://mosip.atlassian.net/browse/INJIMOB-1499" TargetMode="External"/><Relationship Id="rId81" Type="http://schemas.openxmlformats.org/officeDocument/2006/relationships/hyperlink" Target="https://mosip.atlassian.net/browse/INJIMOB-715" TargetMode="External"/><Relationship Id="rId1" Type="http://schemas.openxmlformats.org/officeDocument/2006/relationships/hyperlink" Target="https://mosip.atlassian.net/browse/INJI-317" TargetMode="External"/><Relationship Id="rId2" Type="http://schemas.openxmlformats.org/officeDocument/2006/relationships/hyperlink" Target="https://mosip.atlassian.net/browse/INJI-320" TargetMode="External"/><Relationship Id="rId3" Type="http://schemas.openxmlformats.org/officeDocument/2006/relationships/hyperlink" Target="https://mosip.atlassian.net/browse/INJIMOB-50" TargetMode="External"/><Relationship Id="rId4" Type="http://schemas.openxmlformats.org/officeDocument/2006/relationships/hyperlink" Target="https://mosip.atlassian.net/browse/INJI-71" TargetMode="External"/><Relationship Id="rId9" Type="http://schemas.openxmlformats.org/officeDocument/2006/relationships/hyperlink" Target="https://mosip.atlassian.net/browse/INJI-71" TargetMode="External"/><Relationship Id="rId5" Type="http://schemas.openxmlformats.org/officeDocument/2006/relationships/hyperlink" Target="https://mosip.atlassian.net/browse/INJI-71" TargetMode="External"/><Relationship Id="rId6" Type="http://schemas.openxmlformats.org/officeDocument/2006/relationships/hyperlink" Target="https://mosip.atlassian.net/browse/INJI-71" TargetMode="External"/><Relationship Id="rId7" Type="http://schemas.openxmlformats.org/officeDocument/2006/relationships/hyperlink" Target="https://mosip.atlassian.net/browse/INJI-71" TargetMode="External"/><Relationship Id="rId8" Type="http://schemas.openxmlformats.org/officeDocument/2006/relationships/hyperlink" Target="https://mosip.atlassian.net/browse/INJI-71" TargetMode="External"/><Relationship Id="rId73" Type="http://schemas.openxmlformats.org/officeDocument/2006/relationships/hyperlink" Target="https://mosip.atlassian.net/browse/INJIMOB-742" TargetMode="External"/><Relationship Id="rId72" Type="http://schemas.openxmlformats.org/officeDocument/2006/relationships/hyperlink" Target="https://mosip.atlassian.net/browse/INJIMOB-50" TargetMode="External"/><Relationship Id="rId75" Type="http://schemas.openxmlformats.org/officeDocument/2006/relationships/hyperlink" Target="https://mosip.atlassian.net/browse/INJIMOB-1748" TargetMode="External"/><Relationship Id="rId74" Type="http://schemas.openxmlformats.org/officeDocument/2006/relationships/hyperlink" Target="https://mosip.atlassian.net/browse/INJIMOB-739" TargetMode="External"/><Relationship Id="rId77" Type="http://schemas.openxmlformats.org/officeDocument/2006/relationships/hyperlink" Target="https://mosip.atlassian.net/browse/INJIMOB-1743" TargetMode="External"/><Relationship Id="rId76" Type="http://schemas.openxmlformats.org/officeDocument/2006/relationships/hyperlink" Target="https://mosip.atlassian.net/browse/INJIMOB-1743" TargetMode="External"/><Relationship Id="rId79" Type="http://schemas.openxmlformats.org/officeDocument/2006/relationships/hyperlink" Target="https://mosip.atlassian.net/browse/INJIMOB-1600" TargetMode="External"/><Relationship Id="rId78" Type="http://schemas.openxmlformats.org/officeDocument/2006/relationships/hyperlink" Target="https://mosip.atlassian.net/browse/INJIMOB-868" TargetMode="External"/><Relationship Id="rId71" Type="http://schemas.openxmlformats.org/officeDocument/2006/relationships/hyperlink" Target="https://mosip.atlassian.net/browse/INJIMOB-76" TargetMode="External"/><Relationship Id="rId70" Type="http://schemas.openxmlformats.org/officeDocument/2006/relationships/hyperlink" Target="https://mosip.atlassian.net/browse/INJIMOB-117" TargetMode="External"/><Relationship Id="rId62" Type="http://schemas.openxmlformats.org/officeDocument/2006/relationships/hyperlink" Target="https://mosip.atlassian.net/browse/INJIMOB-571" TargetMode="External"/><Relationship Id="rId61" Type="http://schemas.openxmlformats.org/officeDocument/2006/relationships/hyperlink" Target="https://mosip.atlassian.net/browse/INJIMOB-622" TargetMode="External"/><Relationship Id="rId64" Type="http://schemas.openxmlformats.org/officeDocument/2006/relationships/hyperlink" Target="https://mosip.atlassian.net/browse/INJIMOB-534" TargetMode="External"/><Relationship Id="rId63" Type="http://schemas.openxmlformats.org/officeDocument/2006/relationships/hyperlink" Target="https://mosip.atlassian.net/browse/INJIMOB-554" TargetMode="External"/><Relationship Id="rId66" Type="http://schemas.openxmlformats.org/officeDocument/2006/relationships/hyperlink" Target="https://mosip.atlassian.net/browse/INJIMOB-489" TargetMode="External"/><Relationship Id="rId65" Type="http://schemas.openxmlformats.org/officeDocument/2006/relationships/hyperlink" Target="https://mosip.atlassian.net/browse/INJIMOB-516" TargetMode="External"/><Relationship Id="rId68" Type="http://schemas.openxmlformats.org/officeDocument/2006/relationships/hyperlink" Target="https://mosip.atlassian.net/browse/INJIMOB-288" TargetMode="External"/><Relationship Id="rId67" Type="http://schemas.openxmlformats.org/officeDocument/2006/relationships/hyperlink" Target="https://mosip.atlassian.net/browse/INJIMOB-453" TargetMode="External"/><Relationship Id="rId60" Type="http://schemas.openxmlformats.org/officeDocument/2006/relationships/hyperlink" Target="https://mosip.atlassian.net/browse/INJIMOB-649" TargetMode="External"/><Relationship Id="rId69" Type="http://schemas.openxmlformats.org/officeDocument/2006/relationships/hyperlink" Target="https://mosip.atlassian.net/browse/INJIMOB-119" TargetMode="External"/><Relationship Id="rId51" Type="http://schemas.openxmlformats.org/officeDocument/2006/relationships/hyperlink" Target="https://mosip.atlassian.net/browse/INJIMOB-768" TargetMode="External"/><Relationship Id="rId50" Type="http://schemas.openxmlformats.org/officeDocument/2006/relationships/hyperlink" Target="https://mosip.atlassian.net/browse/INJIMOB-771" TargetMode="External"/><Relationship Id="rId53" Type="http://schemas.openxmlformats.org/officeDocument/2006/relationships/hyperlink" Target="https://mosip.atlassian.net/browse/INJIMOB-1488" TargetMode="External"/><Relationship Id="rId52" Type="http://schemas.openxmlformats.org/officeDocument/2006/relationships/hyperlink" Target="https://mosip.atlassian.net/browse/INJIMOB-450" TargetMode="External"/><Relationship Id="rId55" Type="http://schemas.openxmlformats.org/officeDocument/2006/relationships/hyperlink" Target="https://mosip.atlassian.net/browse/INJIMOB-1488" TargetMode="External"/><Relationship Id="rId54" Type="http://schemas.openxmlformats.org/officeDocument/2006/relationships/hyperlink" Target="https://mosip.atlassian.net/browse/INJIMOB-1488" TargetMode="External"/><Relationship Id="rId57" Type="http://schemas.openxmlformats.org/officeDocument/2006/relationships/hyperlink" Target="https://mosip.atlassian.net/browse/INJIMOB-1485" TargetMode="External"/><Relationship Id="rId56" Type="http://schemas.openxmlformats.org/officeDocument/2006/relationships/hyperlink" Target="https://mosip.atlassian.net/browse/INJIMOB-1488" TargetMode="External"/><Relationship Id="rId59" Type="http://schemas.openxmlformats.org/officeDocument/2006/relationships/hyperlink" Target="https://mosip.atlassian.net/browse/INJIMOB-1238" TargetMode="External"/><Relationship Id="rId58" Type="http://schemas.openxmlformats.org/officeDocument/2006/relationships/hyperlink" Target="https://mosip.atlassian.net/browse/INJIMOB-1249"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mosip.atlassian.net/browse/INJIMOB-534" TargetMode="External"/><Relationship Id="rId42" Type="http://schemas.openxmlformats.org/officeDocument/2006/relationships/hyperlink" Target="https://mosip.atlassian.net/browse/INJIMOB-489" TargetMode="External"/><Relationship Id="rId41" Type="http://schemas.openxmlformats.org/officeDocument/2006/relationships/hyperlink" Target="https://mosip.atlassian.net/browse/INJIMOB-516" TargetMode="External"/><Relationship Id="rId44" Type="http://schemas.openxmlformats.org/officeDocument/2006/relationships/hyperlink" Target="https://mosip.atlassian.net/browse/INJIMOB-288" TargetMode="External"/><Relationship Id="rId43" Type="http://schemas.openxmlformats.org/officeDocument/2006/relationships/hyperlink" Target="https://mosip.atlassian.net/browse/INJIMOB-453" TargetMode="External"/><Relationship Id="rId46" Type="http://schemas.openxmlformats.org/officeDocument/2006/relationships/hyperlink" Target="https://mosip.atlassian.net/browse/INJIMOB-117" TargetMode="External"/><Relationship Id="rId45" Type="http://schemas.openxmlformats.org/officeDocument/2006/relationships/hyperlink" Target="https://mosip.atlassian.net/browse/INJIMOB-119" TargetMode="External"/><Relationship Id="rId107" Type="http://schemas.openxmlformats.org/officeDocument/2006/relationships/drawing" Target="../drawings/drawing6.xml"/><Relationship Id="rId106" Type="http://schemas.openxmlformats.org/officeDocument/2006/relationships/hyperlink" Target="https://mosip.atlassian.net/browse/INJIMOB-2309" TargetMode="External"/><Relationship Id="rId105" Type="http://schemas.openxmlformats.org/officeDocument/2006/relationships/hyperlink" Target="https://mosip.atlassian.net/browse/INJIMOB-2309" TargetMode="External"/><Relationship Id="rId104" Type="http://schemas.openxmlformats.org/officeDocument/2006/relationships/hyperlink" Target="https://mosip.atlassian.net/browse/INJIMOB-2309" TargetMode="External"/><Relationship Id="rId48" Type="http://schemas.openxmlformats.org/officeDocument/2006/relationships/hyperlink" Target="https://mosip.atlassian.net/browse/INJIMOB-50" TargetMode="External"/><Relationship Id="rId47" Type="http://schemas.openxmlformats.org/officeDocument/2006/relationships/hyperlink" Target="https://mosip.atlassian.net/browse/INJIMOB-76" TargetMode="External"/><Relationship Id="rId49" Type="http://schemas.openxmlformats.org/officeDocument/2006/relationships/hyperlink" Target="https://mosip.atlassian.net/browse/INJIMOB-742" TargetMode="External"/><Relationship Id="rId103" Type="http://schemas.openxmlformats.org/officeDocument/2006/relationships/hyperlink" Target="https://mosip.atlassian.net/browse/INJIMOB-2254" TargetMode="External"/><Relationship Id="rId102" Type="http://schemas.openxmlformats.org/officeDocument/2006/relationships/hyperlink" Target="https://mosip.atlassian.net/browse/INJIMOB-2297" TargetMode="External"/><Relationship Id="rId101" Type="http://schemas.openxmlformats.org/officeDocument/2006/relationships/hyperlink" Target="https://mosip.atlassian.net/browse/INJIMOB-2214" TargetMode="External"/><Relationship Id="rId100" Type="http://schemas.openxmlformats.org/officeDocument/2006/relationships/hyperlink" Target="https://mosip.atlassian.net/browse/INJIMOB-2227" TargetMode="External"/><Relationship Id="rId31" Type="http://schemas.openxmlformats.org/officeDocument/2006/relationships/hyperlink" Target="https://mosip.atlassian.net/browse/INJIMOB-1503" TargetMode="External"/><Relationship Id="rId30" Type="http://schemas.openxmlformats.org/officeDocument/2006/relationships/hyperlink" Target="https://mosip.atlassian.net/browse/INJIMOB-1530" TargetMode="External"/><Relationship Id="rId33" Type="http://schemas.openxmlformats.org/officeDocument/2006/relationships/hyperlink" Target="https://mosip.atlassian.net/browse/INJIMOB-1249" TargetMode="External"/><Relationship Id="rId32" Type="http://schemas.openxmlformats.org/officeDocument/2006/relationships/hyperlink" Target="https://mosip.atlassian.net/browse/INJIMOB-1743" TargetMode="External"/><Relationship Id="rId35" Type="http://schemas.openxmlformats.org/officeDocument/2006/relationships/hyperlink" Target="https://mosip.atlassian.net/browse/INJIMOB-1238" TargetMode="External"/><Relationship Id="rId34" Type="http://schemas.openxmlformats.org/officeDocument/2006/relationships/hyperlink" Target="https://mosip.atlassian.net/browse/INJIMOB-1743" TargetMode="External"/><Relationship Id="rId37" Type="http://schemas.openxmlformats.org/officeDocument/2006/relationships/hyperlink" Target="https://mosip.atlassian.net/browse/INJIMOB-622" TargetMode="External"/><Relationship Id="rId36" Type="http://schemas.openxmlformats.org/officeDocument/2006/relationships/hyperlink" Target="https://mosip.atlassian.net/browse/INJIMOB-649" TargetMode="External"/><Relationship Id="rId39" Type="http://schemas.openxmlformats.org/officeDocument/2006/relationships/hyperlink" Target="https://mosip.atlassian.net/browse/INJIMOB-554" TargetMode="External"/><Relationship Id="rId38" Type="http://schemas.openxmlformats.org/officeDocument/2006/relationships/hyperlink" Target="https://mosip.atlassian.net/browse/INJIMOB-571" TargetMode="External"/><Relationship Id="rId20" Type="http://schemas.openxmlformats.org/officeDocument/2006/relationships/hyperlink" Target="https://mosip.atlassian.net/browse/INJIMOB-686" TargetMode="External"/><Relationship Id="rId22" Type="http://schemas.openxmlformats.org/officeDocument/2006/relationships/hyperlink" Target="https://mosip.atlassian.net/browse/INJIMOB-547" TargetMode="External"/><Relationship Id="rId21" Type="http://schemas.openxmlformats.org/officeDocument/2006/relationships/hyperlink" Target="https://mosip.atlassian.net/browse/INJIMOB-543" TargetMode="External"/><Relationship Id="rId24" Type="http://schemas.openxmlformats.org/officeDocument/2006/relationships/hyperlink" Target="https://mosip.atlassian.net/browse/INJIMOB-76" TargetMode="External"/><Relationship Id="rId23" Type="http://schemas.openxmlformats.org/officeDocument/2006/relationships/hyperlink" Target="https://mosip.atlassian.net/browse/INJIMOB-369" TargetMode="External"/><Relationship Id="rId26" Type="http://schemas.openxmlformats.org/officeDocument/2006/relationships/hyperlink" Target="https://mosip.atlassian.net/browse/INJIMOB-735" TargetMode="External"/><Relationship Id="rId25" Type="http://schemas.openxmlformats.org/officeDocument/2006/relationships/hyperlink" Target="https://mosip.atlassian.net/browse/INJIMOB-887" TargetMode="External"/><Relationship Id="rId28" Type="http://schemas.openxmlformats.org/officeDocument/2006/relationships/hyperlink" Target="https://mosip.atlassian.net/browse/INJIMOB-450" TargetMode="External"/><Relationship Id="rId27" Type="http://schemas.openxmlformats.org/officeDocument/2006/relationships/hyperlink" Target="https://mosip.atlassian.net/browse/INJIMOB-914" TargetMode="External"/><Relationship Id="rId29" Type="http://schemas.openxmlformats.org/officeDocument/2006/relationships/hyperlink" Target="https://mosip.atlassian.net/browse/INJIMOB-1603" TargetMode="External"/><Relationship Id="rId95" Type="http://schemas.openxmlformats.org/officeDocument/2006/relationships/hyperlink" Target="https://mosip.atlassian.net/browse/INJIMOB-1957" TargetMode="External"/><Relationship Id="rId94" Type="http://schemas.openxmlformats.org/officeDocument/2006/relationships/hyperlink" Target="https://mosip.atlassian.net/browse/INJIMOB-2006" TargetMode="External"/><Relationship Id="rId97" Type="http://schemas.openxmlformats.org/officeDocument/2006/relationships/hyperlink" Target="https://mosip.atlassian.net/browse/INJIMOB-1956" TargetMode="External"/><Relationship Id="rId96" Type="http://schemas.openxmlformats.org/officeDocument/2006/relationships/hyperlink" Target="https://mosip.atlassian.net/browse/INJIMOB-1957" TargetMode="External"/><Relationship Id="rId11" Type="http://schemas.openxmlformats.org/officeDocument/2006/relationships/hyperlink" Target="https://mosip.atlassian.net/browse/INJIMOB-686" TargetMode="External"/><Relationship Id="rId99" Type="http://schemas.openxmlformats.org/officeDocument/2006/relationships/hyperlink" Target="https://mosip.atlassian.net/browse/INJIMOB-2309" TargetMode="External"/><Relationship Id="rId10" Type="http://schemas.openxmlformats.org/officeDocument/2006/relationships/hyperlink" Target="https://mosip.atlassian.net/browse/INJIMOB-547" TargetMode="External"/><Relationship Id="rId98" Type="http://schemas.openxmlformats.org/officeDocument/2006/relationships/hyperlink" Target="https://mosip.atlassian.net/browse/INJIMOB-1956" TargetMode="External"/><Relationship Id="rId13" Type="http://schemas.openxmlformats.org/officeDocument/2006/relationships/hyperlink" Target="https://mosip.atlassian.net/browse/INJIMOB-686" TargetMode="External"/><Relationship Id="rId12" Type="http://schemas.openxmlformats.org/officeDocument/2006/relationships/hyperlink" Target="https://mosip.atlassian.net/browse/INJIMOB-686" TargetMode="External"/><Relationship Id="rId91" Type="http://schemas.openxmlformats.org/officeDocument/2006/relationships/hyperlink" Target="https://mosip.atlassian.net/browse/INJIMOB-2018" TargetMode="External"/><Relationship Id="rId90" Type="http://schemas.openxmlformats.org/officeDocument/2006/relationships/hyperlink" Target="https://mosip.atlassian.net/browse/INJIMOB-2044" TargetMode="External"/><Relationship Id="rId93" Type="http://schemas.openxmlformats.org/officeDocument/2006/relationships/hyperlink" Target="https://mosip.atlassian.net/browse/INJIMOB-2006" TargetMode="External"/><Relationship Id="rId92" Type="http://schemas.openxmlformats.org/officeDocument/2006/relationships/hyperlink" Target="https://mosip.atlassian.net/browse/INJIMOB-2018" TargetMode="External"/><Relationship Id="rId15" Type="http://schemas.openxmlformats.org/officeDocument/2006/relationships/hyperlink" Target="https://mosip.atlassian.net/browse/INJIMOB-686" TargetMode="External"/><Relationship Id="rId14" Type="http://schemas.openxmlformats.org/officeDocument/2006/relationships/hyperlink" Target="https://mosip.atlassian.net/browse/INJIMOB-686" TargetMode="External"/><Relationship Id="rId17" Type="http://schemas.openxmlformats.org/officeDocument/2006/relationships/hyperlink" Target="https://mosip.atlassian.net/browse/INJIMOB-686" TargetMode="External"/><Relationship Id="rId16" Type="http://schemas.openxmlformats.org/officeDocument/2006/relationships/hyperlink" Target="https://mosip.atlassian.net/browse/INJIMOB-686" TargetMode="External"/><Relationship Id="rId19" Type="http://schemas.openxmlformats.org/officeDocument/2006/relationships/hyperlink" Target="https://mosip.atlassian.net/browse/INJIMOB-686" TargetMode="External"/><Relationship Id="rId18" Type="http://schemas.openxmlformats.org/officeDocument/2006/relationships/hyperlink" Target="https://mosip.atlassian.net/browse/INJIMOB-686" TargetMode="External"/><Relationship Id="rId84" Type="http://schemas.openxmlformats.org/officeDocument/2006/relationships/hyperlink" Target="https://mosip.atlassian.net/browse/INJIMOB-2043" TargetMode="External"/><Relationship Id="rId83" Type="http://schemas.openxmlformats.org/officeDocument/2006/relationships/hyperlink" Target="https://mosip.atlassian.net/browse/INJIMOB-2043" TargetMode="External"/><Relationship Id="rId86" Type="http://schemas.openxmlformats.org/officeDocument/2006/relationships/hyperlink" Target="https://mosip.atlassian.net/browse/INJIMOB-2098" TargetMode="External"/><Relationship Id="rId85" Type="http://schemas.openxmlformats.org/officeDocument/2006/relationships/hyperlink" Target="https://mosip.atlassian.net/browse/INJIMOB-2098" TargetMode="External"/><Relationship Id="rId88" Type="http://schemas.openxmlformats.org/officeDocument/2006/relationships/hyperlink" Target="https://mosip.atlassian.net/browse/INJIMOB-2019" TargetMode="External"/><Relationship Id="rId87" Type="http://schemas.openxmlformats.org/officeDocument/2006/relationships/hyperlink" Target="https://mosip.atlassian.net/browse/INJIMOB-2019" TargetMode="External"/><Relationship Id="rId89" Type="http://schemas.openxmlformats.org/officeDocument/2006/relationships/hyperlink" Target="https://mosip.atlassian.net/browse/INJIMOB-2044" TargetMode="External"/><Relationship Id="rId80" Type="http://schemas.openxmlformats.org/officeDocument/2006/relationships/hyperlink" Target="https://mosip.atlassian.net/browse/INJIMOB-2122" TargetMode="External"/><Relationship Id="rId82" Type="http://schemas.openxmlformats.org/officeDocument/2006/relationships/hyperlink" Target="https://mosip.atlassian.net/browse/INJIMOB-2120" TargetMode="External"/><Relationship Id="rId81" Type="http://schemas.openxmlformats.org/officeDocument/2006/relationships/hyperlink" Target="https://mosip.atlassian.net/browse/INJIMOB-2120" TargetMode="External"/><Relationship Id="rId1" Type="http://schemas.openxmlformats.org/officeDocument/2006/relationships/hyperlink" Target="https://mosip.atlassian.net/browse/INJI-320" TargetMode="External"/><Relationship Id="rId2" Type="http://schemas.openxmlformats.org/officeDocument/2006/relationships/hyperlink" Target="https://mosip.atlassian.net/browse/INJI-133" TargetMode="External"/><Relationship Id="rId3" Type="http://schemas.openxmlformats.org/officeDocument/2006/relationships/hyperlink" Target="https://mosip.atlassian.net/browse/INJI-321" TargetMode="External"/><Relationship Id="rId4" Type="http://schemas.openxmlformats.org/officeDocument/2006/relationships/hyperlink" Target="https://mosip.atlassian.net/browse/INJI-319" TargetMode="External"/><Relationship Id="rId9" Type="http://schemas.openxmlformats.org/officeDocument/2006/relationships/hyperlink" Target="https://mosip.atlassian.net/browse/INJIMOB-543" TargetMode="External"/><Relationship Id="rId5" Type="http://schemas.openxmlformats.org/officeDocument/2006/relationships/hyperlink" Target="https://mosip.atlassian.net/browse/INJI-318" TargetMode="External"/><Relationship Id="rId6" Type="http://schemas.openxmlformats.org/officeDocument/2006/relationships/hyperlink" Target="https://mosip.atlassian.net/browse/INJI-543" TargetMode="External"/><Relationship Id="rId7" Type="http://schemas.openxmlformats.org/officeDocument/2006/relationships/hyperlink" Target="https://mosip.atlassian.net/browse/INJI-50" TargetMode="External"/><Relationship Id="rId8" Type="http://schemas.openxmlformats.org/officeDocument/2006/relationships/hyperlink" Target="https://mosip.atlassian.net/browse/INJI-439" TargetMode="External"/><Relationship Id="rId73" Type="http://schemas.openxmlformats.org/officeDocument/2006/relationships/hyperlink" Target="https://mosip.atlassian.net/browse/INJIMOB-1256" TargetMode="External"/><Relationship Id="rId72" Type="http://schemas.openxmlformats.org/officeDocument/2006/relationships/hyperlink" Target="https://mosip.atlassian.net/browse/INJIMOB-1259" TargetMode="External"/><Relationship Id="rId75" Type="http://schemas.openxmlformats.org/officeDocument/2006/relationships/hyperlink" Target="https://mosip.atlassian.net/browse/INJI-383" TargetMode="External"/><Relationship Id="rId74" Type="http://schemas.openxmlformats.org/officeDocument/2006/relationships/hyperlink" Target="https://mosip.atlassian.net/browse/INJIMOB-457" TargetMode="External"/><Relationship Id="rId77" Type="http://schemas.openxmlformats.org/officeDocument/2006/relationships/hyperlink" Target="https://mosip.atlassian.net/browse/INJIMOB-489" TargetMode="External"/><Relationship Id="rId76" Type="http://schemas.openxmlformats.org/officeDocument/2006/relationships/hyperlink" Target="https://mosip.atlassian.net/browse/INJI-268" TargetMode="External"/><Relationship Id="rId79" Type="http://schemas.openxmlformats.org/officeDocument/2006/relationships/hyperlink" Target="https://mosip.atlassian.net/browse/INJIMOB-2122" TargetMode="External"/><Relationship Id="rId78" Type="http://schemas.openxmlformats.org/officeDocument/2006/relationships/hyperlink" Target="https://mosip.atlassian.net/browse/INJIMOB-489" TargetMode="External"/><Relationship Id="rId71" Type="http://schemas.openxmlformats.org/officeDocument/2006/relationships/hyperlink" Target="https://mosip.atlassian.net/browse/INJIMOB-1261" TargetMode="External"/><Relationship Id="rId70" Type="http://schemas.openxmlformats.org/officeDocument/2006/relationships/hyperlink" Target="https://mosip.atlassian.net/browse/INJIMOB-1336" TargetMode="External"/><Relationship Id="rId62" Type="http://schemas.openxmlformats.org/officeDocument/2006/relationships/hyperlink" Target="https://mosip.atlassian.net/browse/INJIMOB-1484" TargetMode="External"/><Relationship Id="rId61" Type="http://schemas.openxmlformats.org/officeDocument/2006/relationships/hyperlink" Target="https://mosip.atlassian.net/browse/INJIMOB-1485" TargetMode="External"/><Relationship Id="rId64" Type="http://schemas.openxmlformats.org/officeDocument/2006/relationships/hyperlink" Target="https://mosip.atlassian.net/browse/INJIMOB-1482" TargetMode="External"/><Relationship Id="rId63" Type="http://schemas.openxmlformats.org/officeDocument/2006/relationships/hyperlink" Target="https://mosip.atlassian.net/browse/INJIMOB-1483" TargetMode="External"/><Relationship Id="rId66" Type="http://schemas.openxmlformats.org/officeDocument/2006/relationships/hyperlink" Target="https://mosip.atlassian.net/browse/INJIMOB-1469" TargetMode="External"/><Relationship Id="rId65" Type="http://schemas.openxmlformats.org/officeDocument/2006/relationships/hyperlink" Target="https://mosip.atlassian.net/browse/INJIMOB-1481" TargetMode="External"/><Relationship Id="rId68" Type="http://schemas.openxmlformats.org/officeDocument/2006/relationships/hyperlink" Target="https://mosip.atlassian.net/browse/INJIMOB-1403" TargetMode="External"/><Relationship Id="rId67" Type="http://schemas.openxmlformats.org/officeDocument/2006/relationships/hyperlink" Target="https://mosip.atlassian.net/browse/INJIMOB-1432" TargetMode="External"/><Relationship Id="rId60" Type="http://schemas.openxmlformats.org/officeDocument/2006/relationships/hyperlink" Target="https://mosip.atlassian.net/browse/INJIMOB-1488" TargetMode="External"/><Relationship Id="rId69" Type="http://schemas.openxmlformats.org/officeDocument/2006/relationships/hyperlink" Target="https://mosip.atlassian.net/browse/INJIMOB-1344" TargetMode="External"/><Relationship Id="rId51" Type="http://schemas.openxmlformats.org/officeDocument/2006/relationships/hyperlink" Target="https://mosip.atlassian.net/browse/INJIMOB-868" TargetMode="External"/><Relationship Id="rId50" Type="http://schemas.openxmlformats.org/officeDocument/2006/relationships/hyperlink" Target="https://mosip.atlassian.net/browse/INJIMOB-739" TargetMode="External"/><Relationship Id="rId53" Type="http://schemas.openxmlformats.org/officeDocument/2006/relationships/hyperlink" Target="https://mosip.atlassian.net/browse/INJIMOB-717" TargetMode="External"/><Relationship Id="rId52" Type="http://schemas.openxmlformats.org/officeDocument/2006/relationships/hyperlink" Target="https://mosip.atlassian.net/browse/INJIMOB-868" TargetMode="External"/><Relationship Id="rId55" Type="http://schemas.openxmlformats.org/officeDocument/2006/relationships/hyperlink" Target="https://mosip.atlassian.net/browse/INJIMOB-1265" TargetMode="External"/><Relationship Id="rId54" Type="http://schemas.openxmlformats.org/officeDocument/2006/relationships/hyperlink" Target="https://mosip.atlassian.net/browse/INJIMOB-1486" TargetMode="External"/><Relationship Id="rId57" Type="http://schemas.openxmlformats.org/officeDocument/2006/relationships/hyperlink" Target="https://mosip.atlassian.net/browse/INJIMOB-717" TargetMode="External"/><Relationship Id="rId56" Type="http://schemas.openxmlformats.org/officeDocument/2006/relationships/hyperlink" Target="https://mosip.atlassian.net/browse/INJIMOB-1530" TargetMode="External"/><Relationship Id="rId59" Type="http://schemas.openxmlformats.org/officeDocument/2006/relationships/hyperlink" Target="https://mosip.atlassian.net/browse/INJIMOB-1490" TargetMode="External"/><Relationship Id="rId58" Type="http://schemas.openxmlformats.org/officeDocument/2006/relationships/hyperlink" Target="https://mosip.atlassian.net/browse/INJIMOB-71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mosip.atlassian.net/browse/INJI-369"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7.0"/>
    <col customWidth="1" min="10" max="10" width="1.29"/>
    <col customWidth="1" min="11" max="11" width="27.43"/>
    <col customWidth="1" min="12" max="15" width="4.57"/>
    <col customWidth="1" min="16" max="16" width="27.57"/>
    <col customWidth="1" min="17" max="20" width="5.0"/>
    <col customWidth="1" min="21" max="21" width="1.0"/>
    <col customWidth="1" min="22" max="22" width="38.0"/>
    <col customWidth="1" min="23" max="23" width="1.14"/>
    <col customWidth="1" min="24" max="24" width="59.57"/>
    <col customWidth="1" min="25" max="25" width="8.71"/>
  </cols>
  <sheetData>
    <row r="1" ht="14.25" customHeight="1">
      <c r="A1" s="1"/>
      <c r="B1" s="1"/>
      <c r="C1" s="1"/>
      <c r="D1" s="1"/>
      <c r="E1" s="1"/>
      <c r="F1" s="1"/>
      <c r="G1" s="1"/>
      <c r="H1" s="1"/>
      <c r="I1" s="1"/>
      <c r="J1" s="1"/>
      <c r="K1" s="1"/>
      <c r="L1" s="1"/>
      <c r="M1" s="1"/>
      <c r="N1" s="1"/>
      <c r="O1" s="1"/>
      <c r="P1" s="1"/>
      <c r="Q1" s="1"/>
      <c r="R1" s="1"/>
      <c r="S1" s="1"/>
      <c r="T1" s="1"/>
      <c r="U1" s="1"/>
      <c r="V1" s="1"/>
      <c r="W1" s="1"/>
      <c r="X1" s="1"/>
    </row>
    <row r="2" ht="14.25" customHeight="1">
      <c r="A2" s="1"/>
      <c r="B2" s="2" t="s">
        <v>0</v>
      </c>
      <c r="C2" s="3" t="s">
        <v>1</v>
      </c>
      <c r="D2" s="4" t="s">
        <v>2</v>
      </c>
      <c r="E2" s="5"/>
      <c r="F2" s="6"/>
      <c r="G2" s="1"/>
      <c r="H2" s="1"/>
      <c r="I2" s="1"/>
      <c r="J2" s="7" t="s">
        <v>3</v>
      </c>
      <c r="K2" s="8" t="s">
        <v>4</v>
      </c>
      <c r="L2" s="5"/>
      <c r="M2" s="5"/>
      <c r="N2" s="5"/>
      <c r="O2" s="6"/>
      <c r="P2" s="8" t="s">
        <v>5</v>
      </c>
      <c r="Q2" s="5"/>
      <c r="R2" s="5"/>
      <c r="S2" s="5"/>
      <c r="T2" s="6"/>
      <c r="U2" s="1"/>
      <c r="V2" s="9" t="s">
        <v>6</v>
      </c>
      <c r="W2" s="1"/>
      <c r="X2" s="10" t="s">
        <v>7</v>
      </c>
      <c r="Y2" s="11"/>
    </row>
    <row r="3" ht="14.25" customHeight="1">
      <c r="A3" s="1"/>
      <c r="B3" s="12"/>
      <c r="C3" s="13" t="s">
        <v>8</v>
      </c>
      <c r="D3" s="14" t="s">
        <v>8</v>
      </c>
      <c r="E3" s="14" t="s">
        <v>9</v>
      </c>
      <c r="F3" s="14" t="s">
        <v>10</v>
      </c>
      <c r="G3" s="15" t="s">
        <v>11</v>
      </c>
      <c r="H3" s="15" t="s">
        <v>12</v>
      </c>
      <c r="I3" s="16" t="s">
        <v>13</v>
      </c>
      <c r="J3" s="17" t="s">
        <v>3</v>
      </c>
      <c r="K3" s="18" t="s">
        <v>14</v>
      </c>
      <c r="L3" s="19" t="s">
        <v>15</v>
      </c>
      <c r="M3" s="5"/>
      <c r="N3" s="5"/>
      <c r="O3" s="6"/>
      <c r="P3" s="18" t="s">
        <v>14</v>
      </c>
      <c r="Q3" s="19" t="s">
        <v>15</v>
      </c>
      <c r="R3" s="5"/>
      <c r="S3" s="5"/>
      <c r="T3" s="6"/>
      <c r="U3" s="1"/>
      <c r="V3" s="20" t="s">
        <v>16</v>
      </c>
      <c r="W3" s="1"/>
      <c r="X3" s="21" t="s">
        <v>17</v>
      </c>
      <c r="Y3" s="22"/>
    </row>
    <row r="4" ht="14.25" customHeight="1">
      <c r="A4" s="1"/>
      <c r="B4" s="23" t="s">
        <v>18</v>
      </c>
      <c r="C4" s="24">
        <f>COUNTA('Inji - Android - Test Cases'!D2:D4007)</f>
        <v>1320</v>
      </c>
      <c r="D4" s="25">
        <f>COUNTA('Inji - Android - Test Cases'!D2:D4007)</f>
        <v>1320</v>
      </c>
      <c r="E4" s="25">
        <f>COUNTA('Inji - Android - Test Cases'!A2:A4007)</f>
        <v>1013</v>
      </c>
      <c r="F4" s="25">
        <f>COUNTA('Inji - Android - Test Cases'!B2:B4007)</f>
        <v>304</v>
      </c>
      <c r="G4" s="26">
        <f>COUNTIF('Inji - Android - Test Cases'!J2:J4008, "Pass")</f>
        <v>1203</v>
      </c>
      <c r="H4" s="27">
        <f>COUNTIF('Inji - Android - Test Cases'!J2:J4008, "Fail")</f>
        <v>117</v>
      </c>
      <c r="I4" s="28">
        <f t="shared" ref="I4:I5" si="1">C4-G4-H4</f>
        <v>0</v>
      </c>
      <c r="J4" s="17" t="s">
        <v>3</v>
      </c>
      <c r="K4" s="20" t="str">
        <f>IFERROR(__xludf.DUMMYFUNCTION("UNIQUE(FILTER('Inji - iOS- Test Cases'!A2:A4819, 'Inji - iOS- Test Cases'!A2:A4819&lt;&gt;""""))"),"MOSIP-20093")</f>
        <v>MOSIP-20093</v>
      </c>
      <c r="L4" s="29">
        <f>COUNTIFS('Inji - iOS- Test Cases'!A2:A4694,K4,'Inji - iOS- Test Cases'!D2:D4694,"&lt;&gt;"&amp;"")</f>
        <v>4</v>
      </c>
      <c r="M4" s="30">
        <f>COUNTIFS('Inji - iOS- Test Cases'!A2:A4694,K4,'Inji - iOS- Test Cases'!D2:D4694,"&lt;&gt;"&amp;"",'Inji - iOS- Test Cases'!J2:J4694,"Pass")</f>
        <v>4</v>
      </c>
      <c r="N4" s="31">
        <f>COUNTIFS('Inji - iOS- Test Cases'!A2:A4694,K4,'Inji - iOS- Test Cases'!D2:D4694,"&lt;&gt;"&amp;"",'Inji - iOS- Test Cases'!J2:J4694,"Fail")</f>
        <v>0</v>
      </c>
      <c r="O4" s="32">
        <f t="shared" ref="O4:O98" si="2">L4-(M4+N4)</f>
        <v>0</v>
      </c>
      <c r="P4" s="20" t="str">
        <f>IFERROR(__xludf.DUMMYFUNCTION("UNIQUE(FILTER('Inji - Android - Test Cases'!A2:A4134, 'Inji - Android - Test Cases'!A2:A4134&lt;&gt;""""))"),"MOSIP-20093")</f>
        <v>MOSIP-20093</v>
      </c>
      <c r="Q4" s="29">
        <f>COUNTIFS('Inji - Android - Test Cases'!A2:A4007,P4,'Inji - Android - Test Cases'!D2:D4007,"&lt;&gt;"&amp;"")</f>
        <v>4</v>
      </c>
      <c r="R4" s="30">
        <f>COUNTIFS('Inji - Android - Test Cases'!A2:A4007,P4,'Inji - Android - Test Cases'!D2:D4007,"&lt;&gt;"&amp;"",'Inji - Android - Test Cases'!J2:J4007,"Pass")</f>
        <v>4</v>
      </c>
      <c r="S4" s="31">
        <f>COUNTIFS('Inji - Android - Test Cases'!A2:A4007,P4,'Inji - Android - Test Cases'!D2:D4007,"&lt;&gt;"&amp;"",'Inji - Android - Test Cases'!J2:J4007,"Fail")</f>
        <v>0</v>
      </c>
      <c r="T4" s="32">
        <f t="shared" ref="T4:T119" si="3">Q4-R4-S4</f>
        <v>0</v>
      </c>
      <c r="U4" s="1"/>
      <c r="V4" s="33" t="s">
        <v>19</v>
      </c>
      <c r="W4" s="1"/>
      <c r="X4" s="21" t="s">
        <v>20</v>
      </c>
      <c r="Y4" s="22"/>
    </row>
    <row r="5" ht="14.25" customHeight="1">
      <c r="A5" s="1"/>
      <c r="B5" s="23" t="s">
        <v>21</v>
      </c>
      <c r="C5" s="24">
        <f>COUNTA('Inji - iOS- Test Cases'!D2:D4693)</f>
        <v>1165</v>
      </c>
      <c r="D5" s="25">
        <f>COUNTA('Inji - iOS- Test Cases'!D2:D4693)</f>
        <v>1165</v>
      </c>
      <c r="E5" s="25">
        <f>COUNTA('Inji - iOS- Test Cases'!A2:A4693)</f>
        <v>888</v>
      </c>
      <c r="F5" s="25">
        <f>COUNTA('Inji - iOS- Test Cases'!B2:B4693)</f>
        <v>272</v>
      </c>
      <c r="G5" s="26">
        <f>COUNTIF('Inji - iOS- Test Cases'!J2:J4694, "Pass")</f>
        <v>1070</v>
      </c>
      <c r="H5" s="34">
        <f>COUNTIF('Inji - iOS- Test Cases'!J2:J4694, "Fail")</f>
        <v>95</v>
      </c>
      <c r="I5" s="35">
        <f t="shared" si="1"/>
        <v>0</v>
      </c>
      <c r="J5" s="17" t="s">
        <v>3</v>
      </c>
      <c r="K5" s="20" t="str">
        <f>IFERROR(__xludf.DUMMYFUNCTION("""COMPUTED_VALUE"""),"MOSIP-19079")</f>
        <v>MOSIP-19079</v>
      </c>
      <c r="L5" s="29">
        <f>COUNTIFS('Inji - iOS- Test Cases'!A3:A4695,K5,'Inji - iOS- Test Cases'!D3:D4695,"&lt;&gt;"&amp;"")</f>
        <v>7</v>
      </c>
      <c r="M5" s="30">
        <f>COUNTIFS('Inji - iOS- Test Cases'!A3:A4695,K5,'Inji - iOS- Test Cases'!D3:D4695,"&lt;&gt;"&amp;"",'Inji - iOS- Test Cases'!J3:J4695,"Pass")</f>
        <v>7</v>
      </c>
      <c r="N5" s="31">
        <f>COUNTIFS('Inji - iOS- Test Cases'!A3:A4695,K5,'Inji - iOS- Test Cases'!D3:D4695,"&lt;&gt;"&amp;"",'Inji - iOS- Test Cases'!J3:J4695,"Fail")</f>
        <v>0</v>
      </c>
      <c r="O5" s="32">
        <f t="shared" si="2"/>
        <v>0</v>
      </c>
      <c r="P5" s="20" t="str">
        <f>IFERROR(__xludf.DUMMYFUNCTION("""COMPUTED_VALUE"""),"MOSIP-20077")</f>
        <v>MOSIP-20077</v>
      </c>
      <c r="Q5" s="29">
        <f>COUNTIFS('Inji - Android - Test Cases'!A3:A4008,P5,'Inji - Android - Test Cases'!D3:D4008,"&lt;&gt;"&amp;"")</f>
        <v>12</v>
      </c>
      <c r="R5" s="30">
        <f>COUNTIFS('Inji - Android - Test Cases'!A3:A4008,P5,'Inji - Android - Test Cases'!D3:D4008,"&lt;&gt;"&amp;"",'Inji - Android - Test Cases'!J3:J4008,"Pass")</f>
        <v>12</v>
      </c>
      <c r="S5" s="31">
        <f>COUNTIFS('Inji - Android - Test Cases'!A3:A4008,P5,'Inji - Android - Test Cases'!D3:D4008,"&lt;&gt;"&amp;"",'Inji - Android - Test Cases'!J3:J4008,"Fail")</f>
        <v>0</v>
      </c>
      <c r="T5" s="32">
        <f t="shared" si="3"/>
        <v>0</v>
      </c>
      <c r="U5" s="1"/>
      <c r="V5" s="33" t="s">
        <v>22</v>
      </c>
      <c r="W5" s="1"/>
      <c r="X5" s="21" t="s">
        <v>23</v>
      </c>
      <c r="Y5" s="22"/>
    </row>
    <row r="6" ht="14.25" customHeight="1">
      <c r="A6" s="1"/>
      <c r="B6" s="36" t="s">
        <v>8</v>
      </c>
      <c r="C6" s="37">
        <f t="shared" ref="C6:I6" si="4">C4+C5</f>
        <v>2485</v>
      </c>
      <c r="D6" s="37">
        <f t="shared" si="4"/>
        <v>2485</v>
      </c>
      <c r="E6" s="37">
        <f t="shared" si="4"/>
        <v>1901</v>
      </c>
      <c r="F6" s="37">
        <f t="shared" si="4"/>
        <v>576</v>
      </c>
      <c r="G6" s="38">
        <f t="shared" si="4"/>
        <v>2273</v>
      </c>
      <c r="H6" s="39">
        <f t="shared" si="4"/>
        <v>212</v>
      </c>
      <c r="I6" s="40">
        <f t="shared" si="4"/>
        <v>0</v>
      </c>
      <c r="J6" s="17" t="s">
        <v>3</v>
      </c>
      <c r="K6" s="20" t="str">
        <f>IFERROR(__xludf.DUMMYFUNCTION("""COMPUTED_VALUE"""),"MOSIP-20077")</f>
        <v>MOSIP-20077</v>
      </c>
      <c r="L6" s="29">
        <f>COUNTIFS('Inji - iOS- Test Cases'!A4:A4696,K6,'Inji - iOS- Test Cases'!D4:D4696,"&lt;&gt;"&amp;"")</f>
        <v>14</v>
      </c>
      <c r="M6" s="30">
        <f>COUNTIFS('Inji - iOS- Test Cases'!A4:A4696,K6,'Inji - iOS- Test Cases'!D4:D4696,"&lt;&gt;"&amp;"",'Inji - iOS- Test Cases'!J4:J4696,"Pass")</f>
        <v>14</v>
      </c>
      <c r="N6" s="31">
        <f>COUNTIFS('Inji - iOS- Test Cases'!A4:A4696,K6,'Inji - iOS- Test Cases'!D4:D4696,"&lt;&gt;"&amp;"",'Inji - iOS- Test Cases'!J4:J4696,"Fail")</f>
        <v>0</v>
      </c>
      <c r="O6" s="32">
        <f t="shared" si="2"/>
        <v>0</v>
      </c>
      <c r="P6" s="20" t="str">
        <f>IFERROR(__xludf.DUMMYFUNCTION("""COMPUTED_VALUE"""),"MOSIP-20081")</f>
        <v>MOSIP-20081</v>
      </c>
      <c r="Q6" s="29">
        <f>COUNTIFS('Inji - Android - Test Cases'!A4:A4009,P6,'Inji - Android - Test Cases'!D4:D4009,"&lt;&gt;"&amp;"")</f>
        <v>20</v>
      </c>
      <c r="R6" s="30">
        <f>COUNTIFS('Inji - Android - Test Cases'!A4:A4009,P6,'Inji - Android - Test Cases'!D4:D4009,"&lt;&gt;"&amp;"",'Inji - Android - Test Cases'!J4:J4009,"Pass")</f>
        <v>20</v>
      </c>
      <c r="S6" s="31">
        <f>COUNTIFS('Inji - Android - Test Cases'!A4:A4009,P6,'Inji - Android - Test Cases'!D4:D4009,"&lt;&gt;"&amp;"",'Inji - Android - Test Cases'!J4:J4009,"Fail")</f>
        <v>0</v>
      </c>
      <c r="T6" s="32">
        <f t="shared" si="3"/>
        <v>0</v>
      </c>
      <c r="U6" s="1"/>
      <c r="V6" s="41" t="s">
        <v>24</v>
      </c>
      <c r="W6" s="1"/>
      <c r="X6" s="21" t="s">
        <v>25</v>
      </c>
      <c r="Y6" s="22"/>
    </row>
    <row r="7" ht="14.25" customHeight="1">
      <c r="A7" s="1"/>
      <c r="B7" s="42"/>
      <c r="C7" s="43"/>
      <c r="D7" s="43"/>
      <c r="E7" s="43"/>
      <c r="F7" s="43"/>
      <c r="G7" s="44"/>
      <c r="H7" s="45"/>
      <c r="I7" s="46"/>
      <c r="J7" s="17" t="s">
        <v>3</v>
      </c>
      <c r="K7" s="20" t="str">
        <f>IFERROR(__xludf.DUMMYFUNCTION("""COMPUTED_VALUE"""),"MOSIP-20081")</f>
        <v>MOSIP-20081</v>
      </c>
      <c r="L7" s="29">
        <f>COUNTIFS('Inji - iOS- Test Cases'!A5:A4697,K7,'Inji - iOS- Test Cases'!D5:D4697,"&lt;&gt;"&amp;"")</f>
        <v>19</v>
      </c>
      <c r="M7" s="30">
        <f>COUNTIFS('Inji - iOS- Test Cases'!A5:A4697,K7,'Inji - iOS- Test Cases'!D5:D4697,"&lt;&gt;"&amp;"",'Inji - iOS- Test Cases'!J5:J4697,"Pass")</f>
        <v>19</v>
      </c>
      <c r="N7" s="31">
        <f>COUNTIFS('Inji - iOS- Test Cases'!A5:A4697,K7,'Inji - iOS- Test Cases'!D5:D4697,"&lt;&gt;"&amp;"",'Inji - iOS- Test Cases'!J5:J4697,"Fail")</f>
        <v>0</v>
      </c>
      <c r="O7" s="32">
        <f t="shared" si="2"/>
        <v>0</v>
      </c>
      <c r="P7" s="20" t="str">
        <f>IFERROR(__xludf.DUMMYFUNCTION("""COMPUTED_VALUE"""),"MOSIP-20089 &amp; MOSIP-20088")</f>
        <v>MOSIP-20089 &amp; MOSIP-20088</v>
      </c>
      <c r="Q7" s="29">
        <f>COUNTIFS('Inji - Android - Test Cases'!A5:A4010,P7,'Inji - Android - Test Cases'!D5:D4010,"&lt;&gt;"&amp;"")</f>
        <v>16</v>
      </c>
      <c r="R7" s="30">
        <f>COUNTIFS('Inji - Android - Test Cases'!A5:A4010,P7,'Inji - Android - Test Cases'!D5:D4010,"&lt;&gt;"&amp;"",'Inji - Android - Test Cases'!J5:J4010,"Pass")</f>
        <v>15</v>
      </c>
      <c r="S7" s="31">
        <f>COUNTIFS('Inji - Android - Test Cases'!A5:A4010,P7,'Inji - Android - Test Cases'!D5:D4010,"&lt;&gt;"&amp;"",'Inji - Android - Test Cases'!J5:J4010,"Fail")</f>
        <v>1</v>
      </c>
      <c r="T7" s="32">
        <f t="shared" si="3"/>
        <v>0</v>
      </c>
      <c r="U7" s="1"/>
      <c r="V7" s="47" t="s">
        <v>26</v>
      </c>
      <c r="W7" s="1"/>
      <c r="X7" s="21" t="s">
        <v>27</v>
      </c>
      <c r="Y7" s="22"/>
    </row>
    <row r="8" ht="14.25" customHeight="1">
      <c r="A8" s="1"/>
      <c r="B8" s="1"/>
      <c r="C8" s="1"/>
      <c r="D8" s="1"/>
      <c r="E8" s="1"/>
      <c r="F8" s="1"/>
      <c r="G8" s="1"/>
      <c r="H8" s="1"/>
      <c r="I8" s="48"/>
      <c r="J8" s="49" t="s">
        <v>3</v>
      </c>
      <c r="K8" s="20" t="str">
        <f>IFERROR(__xludf.DUMMYFUNCTION("""COMPUTED_VALUE"""),"MOSIP-20100")</f>
        <v>MOSIP-20100</v>
      </c>
      <c r="L8" s="29">
        <f>COUNTIFS('Inji - iOS- Test Cases'!A6:A4698,K8,'Inji - iOS- Test Cases'!D6:D4698,"&lt;&gt;"&amp;"")</f>
        <v>3</v>
      </c>
      <c r="M8" s="30">
        <f>COUNTIFS('Inji - iOS- Test Cases'!A6:A4698,K8,'Inji - iOS- Test Cases'!D6:D4698,"&lt;&gt;"&amp;"",'Inji - iOS- Test Cases'!J6:J4698,"Pass")</f>
        <v>3</v>
      </c>
      <c r="N8" s="31">
        <f>COUNTIFS('Inji - iOS- Test Cases'!A6:A4698,K8,'Inji - iOS- Test Cases'!D6:D4698,"&lt;&gt;"&amp;"",'Inji - iOS- Test Cases'!J6:J4698,"Fail")</f>
        <v>0</v>
      </c>
      <c r="O8" s="32">
        <f t="shared" si="2"/>
        <v>0</v>
      </c>
      <c r="P8" s="20" t="str">
        <f>IFERROR(__xludf.DUMMYFUNCTION("""COMPUTED_VALUE"""),"MOSIP-19079")</f>
        <v>MOSIP-19079</v>
      </c>
      <c r="Q8" s="29">
        <f>COUNTIFS('Inji - Android - Test Cases'!A6:A4011,P8,'Inji - Android - Test Cases'!D6:D4011,"&lt;&gt;"&amp;"")</f>
        <v>11</v>
      </c>
      <c r="R8" s="30">
        <f>COUNTIFS('Inji - Android - Test Cases'!A6:A4011,P8,'Inji - Android - Test Cases'!D6:D4011,"&lt;&gt;"&amp;"",'Inji - Android - Test Cases'!J6:J4011,"Pass")</f>
        <v>11</v>
      </c>
      <c r="S8" s="31">
        <f>COUNTIFS('Inji - Android - Test Cases'!A6:A4011,P8,'Inji - Android - Test Cases'!D6:D4011,"&lt;&gt;"&amp;"",'Inji - Android - Test Cases'!J6:J4011,"Fail")</f>
        <v>0</v>
      </c>
      <c r="T8" s="32">
        <f t="shared" si="3"/>
        <v>0</v>
      </c>
      <c r="U8" s="1"/>
      <c r="V8" s="20" t="s">
        <v>28</v>
      </c>
      <c r="W8" s="1"/>
      <c r="X8" s="21" t="s">
        <v>29</v>
      </c>
      <c r="Y8" s="22"/>
    </row>
    <row r="9" ht="14.25" customHeight="1">
      <c r="A9" s="1"/>
      <c r="B9" s="1"/>
      <c r="C9" s="1"/>
      <c r="D9" s="1"/>
      <c r="E9" s="1"/>
      <c r="F9" s="1"/>
      <c r="G9" s="1"/>
      <c r="H9" s="1"/>
      <c r="I9" s="48"/>
      <c r="J9" s="49" t="s">
        <v>3</v>
      </c>
      <c r="K9" s="20" t="str">
        <f>IFERROR(__xludf.DUMMYFUNCTION("""COMPUTED_VALUE"""),"MOSIP-20089 &amp; MOSIP-20088")</f>
        <v>MOSIP-20089 &amp; MOSIP-20088</v>
      </c>
      <c r="L9" s="29">
        <f>COUNTIFS('Inji - iOS- Test Cases'!A7:A4699,K9,'Inji - iOS- Test Cases'!D7:D4699,"&lt;&gt;"&amp;"")</f>
        <v>10</v>
      </c>
      <c r="M9" s="30">
        <f>COUNTIFS('Inji - iOS- Test Cases'!A7:A4699,K9,'Inji - iOS- Test Cases'!D7:D4699,"&lt;&gt;"&amp;"",'Inji - iOS- Test Cases'!J7:J4699,"Pass")</f>
        <v>10</v>
      </c>
      <c r="N9" s="31">
        <f>COUNTIFS('Inji - iOS- Test Cases'!A7:A4699,K9,'Inji - iOS- Test Cases'!D7:D4699,"&lt;&gt;"&amp;"",'Inji - iOS- Test Cases'!J7:J4699,"Fail")</f>
        <v>0</v>
      </c>
      <c r="O9" s="32">
        <f t="shared" si="2"/>
        <v>0</v>
      </c>
      <c r="P9" s="20" t="str">
        <f>IFERROR(__xludf.DUMMYFUNCTION("""COMPUTED_VALUE"""),"INJI- 41")</f>
        <v>INJI- 41</v>
      </c>
      <c r="Q9" s="29">
        <f>COUNTIFS('Inji - Android - Test Cases'!A7:A4012,P9,'Inji - Android - Test Cases'!D7:D4012,"&lt;&gt;"&amp;"")</f>
        <v>9</v>
      </c>
      <c r="R9" s="30">
        <f>COUNTIFS('Inji - Android - Test Cases'!A7:A4012,P9,'Inji - Android - Test Cases'!D7:D4012,"&lt;&gt;"&amp;"",'Inji - Android - Test Cases'!J7:J4012,"Pass")</f>
        <v>8</v>
      </c>
      <c r="S9" s="31">
        <f>COUNTIFS('Inji - Android - Test Cases'!A7:A4012,P9,'Inji - Android - Test Cases'!D7:D4012,"&lt;&gt;"&amp;"",'Inji - Android - Test Cases'!J7:J4012,"Fail")</f>
        <v>1</v>
      </c>
      <c r="T9" s="32">
        <f t="shared" si="3"/>
        <v>0</v>
      </c>
      <c r="U9" s="1"/>
      <c r="V9" s="50" t="s">
        <v>30</v>
      </c>
      <c r="W9" s="1"/>
      <c r="X9" s="21" t="s">
        <v>31</v>
      </c>
      <c r="Y9" s="22"/>
    </row>
    <row r="10" ht="14.25" customHeight="1">
      <c r="A10" s="1"/>
      <c r="B10" s="51" t="str">
        <f>"Functional Testing - Stories Verified : " &amp; C6</f>
        <v>Functional Testing - Stories Verified : 2485</v>
      </c>
      <c r="C10" s="52"/>
      <c r="D10" s="52"/>
      <c r="E10" s="52"/>
      <c r="F10" s="52"/>
      <c r="G10" s="52"/>
      <c r="H10" s="52"/>
      <c r="I10" s="53"/>
      <c r="J10" s="49" t="s">
        <v>3</v>
      </c>
      <c r="K10" s="20" t="str">
        <f>IFERROR(__xludf.DUMMYFUNCTION("""COMPUTED_VALUE"""),"INJI-100")</f>
        <v>INJI-100</v>
      </c>
      <c r="L10" s="29">
        <f>COUNTIFS('Inji - iOS- Test Cases'!A8:A4700,K10,'Inji - iOS- Test Cases'!D8:D4700,"&lt;&gt;"&amp;"")</f>
        <v>10</v>
      </c>
      <c r="M10" s="30">
        <f>COUNTIFS('Inji - iOS- Test Cases'!A8:A4700,K10,'Inji - iOS- Test Cases'!D8:D4700,"&lt;&gt;"&amp;"",'Inji - iOS- Test Cases'!J8:J4700,"Pass")</f>
        <v>10</v>
      </c>
      <c r="N10" s="31">
        <f>COUNTIFS('Inji - iOS- Test Cases'!A8:A4700,K10,'Inji - iOS- Test Cases'!D8:D4700,"&lt;&gt;"&amp;"",'Inji - iOS- Test Cases'!J8:J4700,"Fail")</f>
        <v>0</v>
      </c>
      <c r="O10" s="32">
        <f t="shared" si="2"/>
        <v>0</v>
      </c>
      <c r="P10" s="20" t="str">
        <f>IFERROR(__xludf.DUMMYFUNCTION("""COMPUTED_VALUE"""),"INJI-44")</f>
        <v>INJI-44</v>
      </c>
      <c r="Q10" s="29">
        <f>COUNTIFS('Inji - Android - Test Cases'!A7:A4013,P10,'Inji - Android - Test Cases'!D7:D4013,"&lt;&gt;"&amp;"")</f>
        <v>10</v>
      </c>
      <c r="R10" s="30">
        <f>COUNTIFS('Inji - Android - Test Cases'!A7:A4013,P10,'Inji - Android - Test Cases'!D7:D4013,"&lt;&gt;"&amp;"",'Inji - Android - Test Cases'!J7:J4013,"Pass")</f>
        <v>10</v>
      </c>
      <c r="S10" s="31">
        <f>COUNTIFS('Inji - Android - Test Cases'!A7:A4013,P10,'Inji - Android - Test Cases'!D7:D4013,"&lt;&gt;"&amp;"",'Inji - Android - Test Cases'!J7:J4013,"Fail")</f>
        <v>0</v>
      </c>
      <c r="T10" s="32">
        <f t="shared" si="3"/>
        <v>0</v>
      </c>
      <c r="U10" s="1"/>
      <c r="V10" s="50" t="s">
        <v>32</v>
      </c>
      <c r="W10" s="1"/>
      <c r="X10" s="21" t="s">
        <v>33</v>
      </c>
      <c r="Y10" s="22"/>
    </row>
    <row r="11" ht="14.25" customHeight="1">
      <c r="A11" s="1"/>
      <c r="B11" s="54" t="str">
        <f>"Test cases : " &amp; D6 &amp; "      Passed : "&amp; G6 &amp; "     Failed : " &amp; H6 &amp; "    Skipped : " &amp; I6</f>
        <v>Test cases : 2485      Passed : 2273     Failed : 212    Skipped : 0</v>
      </c>
      <c r="C11" s="55"/>
      <c r="D11" s="55"/>
      <c r="E11" s="55"/>
      <c r="F11" s="55"/>
      <c r="G11" s="55"/>
      <c r="H11" s="55"/>
      <c r="I11" s="56"/>
      <c r="J11" s="49" t="s">
        <v>3</v>
      </c>
      <c r="K11" s="20" t="str">
        <f>IFERROR(__xludf.DUMMYFUNCTION("""COMPUTED_VALUE"""),"INJI-41")</f>
        <v>INJI-41</v>
      </c>
      <c r="L11" s="29">
        <f>COUNTIFS('Inji - iOS- Test Cases'!A9:A4701,K11,'Inji - iOS- Test Cases'!D9:D4701,"&lt;&gt;"&amp;"")</f>
        <v>8</v>
      </c>
      <c r="M11" s="30">
        <f>COUNTIFS('Inji - iOS- Test Cases'!A9:A4701,K11,'Inji - iOS- Test Cases'!D9:D4701,"&lt;&gt;"&amp;"",'Inji - iOS- Test Cases'!J9:J4701,"Pass")</f>
        <v>7</v>
      </c>
      <c r="N11" s="31">
        <f>COUNTIFS('Inji - iOS- Test Cases'!A9:A4701,K11,'Inji - iOS- Test Cases'!D9:D4701,"&lt;&gt;"&amp;"",'Inji - iOS- Test Cases'!J9:J4701,"Fail")</f>
        <v>1</v>
      </c>
      <c r="O11" s="32">
        <f t="shared" si="2"/>
        <v>0</v>
      </c>
      <c r="P11" s="20" t="str">
        <f>IFERROR(__xludf.DUMMYFUNCTION("""COMPUTED_VALUE"""),"INJI-71")</f>
        <v>INJI-71</v>
      </c>
      <c r="Q11" s="29">
        <f>COUNTIFS('Inji - Android - Test Cases'!A8:A4014,P11,'Inji - Android - Test Cases'!D8:D4014,"&lt;&gt;"&amp;"")</f>
        <v>18</v>
      </c>
      <c r="R11" s="30">
        <f>COUNTIFS('Inji - Android - Test Cases'!A8:A4014,P11,'Inji - Android - Test Cases'!D8:D4014,"&lt;&gt;"&amp;"",'Inji - Android - Test Cases'!J8:J4014,"Pass")</f>
        <v>10</v>
      </c>
      <c r="S11" s="31">
        <f>COUNTIFS('Inji - Android - Test Cases'!A8:A4014,P11,'Inji - Android - Test Cases'!D8:D4014,"&lt;&gt;"&amp;"",'Inji - Android - Test Cases'!J8:J4014,"Fail")</f>
        <v>8</v>
      </c>
      <c r="T11" s="32">
        <f t="shared" si="3"/>
        <v>0</v>
      </c>
      <c r="U11" s="1"/>
      <c r="V11" s="1"/>
      <c r="W11" s="1"/>
      <c r="X11" s="21" t="s">
        <v>34</v>
      </c>
      <c r="Y11" s="22"/>
    </row>
    <row r="12" ht="14.25" customHeight="1">
      <c r="A12" s="1"/>
      <c r="B12" s="57" t="str">
        <f>"Test Rate : " &amp; INT((((G6+H6)/D6)*100)) &amp; "%     With Pass Rate : " &amp; INT((G6/(G6+H6))*100)  &amp; "%"</f>
        <v>Test Rate : 100%     With Pass Rate : 91%</v>
      </c>
      <c r="C12" s="58"/>
      <c r="D12" s="58"/>
      <c r="E12" s="58"/>
      <c r="F12" s="58"/>
      <c r="G12" s="58"/>
      <c r="H12" s="58"/>
      <c r="I12" s="59"/>
      <c r="J12" s="49" t="s">
        <v>3</v>
      </c>
      <c r="K12" s="20" t="str">
        <f>IFERROR(__xludf.DUMMYFUNCTION("""COMPUTED_VALUE"""),"INJI-44")</f>
        <v>INJI-44</v>
      </c>
      <c r="L12" s="29">
        <f>COUNTIFS('Inji - iOS- Test Cases'!A10:A4702,K12,'Inji - iOS- Test Cases'!D10:D4702,"&lt;&gt;"&amp;"")</f>
        <v>11</v>
      </c>
      <c r="M12" s="30">
        <f>COUNTIFS('Inji - iOS- Test Cases'!A10:A4702,K12,'Inji - iOS- Test Cases'!D10:D4702,"&lt;&gt;"&amp;"",'Inji - iOS- Test Cases'!J10:J4702,"Pass")</f>
        <v>11</v>
      </c>
      <c r="N12" s="31">
        <f>COUNTIFS('Inji - iOS- Test Cases'!A10:A4702,K12,'Inji - iOS- Test Cases'!D10:D4702,"&lt;&gt;"&amp;"",'Inji - iOS- Test Cases'!J10:J4702,"Fail")</f>
        <v>0</v>
      </c>
      <c r="O12" s="32">
        <f t="shared" si="2"/>
        <v>0</v>
      </c>
      <c r="P12" s="20" t="str">
        <f>IFERROR(__xludf.DUMMYFUNCTION("""COMPUTED_VALUE"""),"INJI-42")</f>
        <v>INJI-42</v>
      </c>
      <c r="Q12" s="29">
        <f>COUNTIFS('Inji - Android - Test Cases'!A8:A4015,P12,'Inji - Android - Test Cases'!D8:D4015,"&lt;&gt;"&amp;"")</f>
        <v>14</v>
      </c>
      <c r="R12" s="30">
        <f>COUNTIFS('Inji - Android - Test Cases'!A8:A4015,P12,'Inji - Android - Test Cases'!D8:D4015,"&lt;&gt;"&amp;"",'Inji - Android - Test Cases'!J8:J4015,"Pass")</f>
        <v>14</v>
      </c>
      <c r="S12" s="31">
        <f>COUNTIFS('Inji - Android - Test Cases'!A8:A4015,P12,'Inji - Android - Test Cases'!D8:D4015,"&lt;&gt;"&amp;"",'Inji - Android - Test Cases'!J8:J4015,"Fail")</f>
        <v>0</v>
      </c>
      <c r="T12" s="32">
        <f t="shared" si="3"/>
        <v>0</v>
      </c>
      <c r="U12" s="1"/>
      <c r="V12" s="1"/>
      <c r="W12" s="1"/>
      <c r="X12" s="21" t="s">
        <v>35</v>
      </c>
      <c r="Y12" s="22"/>
    </row>
    <row r="13" ht="14.25" customHeight="1">
      <c r="A13" s="1"/>
      <c r="B13" s="60"/>
      <c r="C13" s="60"/>
      <c r="D13" s="60"/>
      <c r="E13" s="60"/>
      <c r="F13" s="60"/>
      <c r="G13" s="60"/>
      <c r="H13" s="60"/>
      <c r="I13" s="60"/>
      <c r="J13" s="49" t="s">
        <v>3</v>
      </c>
      <c r="K13" s="20" t="str">
        <f>IFERROR(__xludf.DUMMYFUNCTION("""COMPUTED_VALUE"""),"INJI-71")</f>
        <v>INJI-71</v>
      </c>
      <c r="L13" s="29">
        <f>COUNTIFS('Inji - iOS- Test Cases'!A11:A4703,K13,'Inji - iOS- Test Cases'!D11:D4703,"&lt;&gt;"&amp;"")</f>
        <v>17</v>
      </c>
      <c r="M13" s="30">
        <f>COUNTIFS('Inji - iOS- Test Cases'!A11:A4703,K13,'Inji - iOS- Test Cases'!D11:D4703,"&lt;&gt;"&amp;"",'Inji - iOS- Test Cases'!J11:J4703,"Pass")</f>
        <v>17</v>
      </c>
      <c r="N13" s="31">
        <f>COUNTIFS('Inji - iOS- Test Cases'!A11:A4703,K13,'Inji - iOS- Test Cases'!D11:D4703,"&lt;&gt;"&amp;"",'Inji - iOS- Test Cases'!J11:J4703,"Fail")</f>
        <v>0</v>
      </c>
      <c r="O13" s="32">
        <f t="shared" si="2"/>
        <v>0</v>
      </c>
      <c r="P13" s="20" t="str">
        <f>IFERROR(__xludf.DUMMYFUNCTION("""COMPUTED_VALUE"""),"INJI-278")</f>
        <v>INJI-278</v>
      </c>
      <c r="Q13" s="29">
        <f>COUNTIFS('Inji - Android - Test Cases'!A9:A4016,P13,'Inji - Android - Test Cases'!D9:D4016,"&lt;&gt;"&amp;"")</f>
        <v>18</v>
      </c>
      <c r="R13" s="30">
        <f>COUNTIFS('Inji - Android - Test Cases'!A9:A4016,P13,'Inji - Android - Test Cases'!D9:D4016,"&lt;&gt;"&amp;"",'Inji - Android - Test Cases'!J9:J4016,"Pass")</f>
        <v>17</v>
      </c>
      <c r="S13" s="31">
        <f>COUNTIFS('Inji - Android - Test Cases'!A9:A4016,P13,'Inji - Android - Test Cases'!D9:D4016,"&lt;&gt;"&amp;"",'Inji - Android - Test Cases'!J9:J4016,"Fail")</f>
        <v>1</v>
      </c>
      <c r="T13" s="32">
        <f t="shared" si="3"/>
        <v>0</v>
      </c>
      <c r="U13" s="1"/>
      <c r="V13" s="1"/>
      <c r="W13" s="1"/>
      <c r="X13" s="21" t="s">
        <v>36</v>
      </c>
      <c r="Y13" s="22"/>
    </row>
    <row r="14" ht="14.25" customHeight="1">
      <c r="A14" s="1"/>
      <c r="B14" s="1"/>
      <c r="C14" s="61"/>
      <c r="D14" s="61"/>
      <c r="E14" s="61"/>
      <c r="F14" s="61"/>
      <c r="G14" s="61"/>
      <c r="H14" s="61"/>
      <c r="I14" s="1"/>
      <c r="J14" s="1"/>
      <c r="K14" s="20" t="str">
        <f>IFERROR(__xludf.DUMMYFUNCTION("""COMPUTED_VALUE"""),"INJI-42")</f>
        <v>INJI-42</v>
      </c>
      <c r="L14" s="29">
        <f>COUNTIFS('Inji - iOS- Test Cases'!A12:A4704,K14,'Inji - iOS- Test Cases'!D12:D4704,"&lt;&gt;"&amp;"")</f>
        <v>17</v>
      </c>
      <c r="M14" s="30">
        <f>COUNTIFS('Inji - iOS- Test Cases'!A12:A4704,K14,'Inji - iOS- Test Cases'!D12:D4704,"&lt;&gt;"&amp;"",'Inji - iOS- Test Cases'!J12:J4704,"Pass")</f>
        <v>17</v>
      </c>
      <c r="N14" s="31">
        <f>COUNTIFS('Inji - iOS- Test Cases'!A12:A4704,K14,'Inji - iOS- Test Cases'!D12:D4704,"&lt;&gt;"&amp;"",'Inji - iOS- Test Cases'!J12:J4704,"Fail")</f>
        <v>0</v>
      </c>
      <c r="O14" s="32">
        <f t="shared" si="2"/>
        <v>0</v>
      </c>
      <c r="P14" s="20" t="str">
        <f>IFERROR(__xludf.DUMMYFUNCTION("""COMPUTED_VALUE"""),"INJI_257")</f>
        <v>INJI_257</v>
      </c>
      <c r="Q14" s="29">
        <f>COUNTIFS('Inji - Android - Test Cases'!A10:A4017,P14,'Inji - Android - Test Cases'!D10:D4017,"&lt;&gt;"&amp;"")</f>
        <v>16</v>
      </c>
      <c r="R14" s="30">
        <f>COUNTIFS('Inji - Android - Test Cases'!A10:A4017,P14,'Inji - Android - Test Cases'!D10:D4017,"&lt;&gt;"&amp;"",'Inji - Android - Test Cases'!J10:J4017,"Pass")</f>
        <v>16</v>
      </c>
      <c r="S14" s="31">
        <f>COUNTIFS('Inji - Android - Test Cases'!A10:A4017,P14,'Inji - Android - Test Cases'!D10:D4017,"&lt;&gt;"&amp;"",'Inji - Android - Test Cases'!J10:J4017,"Fail")</f>
        <v>0</v>
      </c>
      <c r="T14" s="32">
        <f t="shared" si="3"/>
        <v>0</v>
      </c>
      <c r="U14" s="1"/>
      <c r="V14" s="1"/>
      <c r="W14" s="1"/>
      <c r="X14" s="21" t="s">
        <v>37</v>
      </c>
      <c r="Y14" s="22"/>
    </row>
    <row r="15" ht="14.25" customHeight="1">
      <c r="A15" s="1"/>
      <c r="B15" s="60"/>
      <c r="C15" s="60"/>
      <c r="D15" s="60"/>
      <c r="E15" s="1"/>
      <c r="F15" s="1"/>
      <c r="G15" s="1"/>
      <c r="H15" s="1"/>
      <c r="I15" s="1"/>
      <c r="J15" s="1"/>
      <c r="K15" s="20" t="str">
        <f>IFERROR(__xludf.DUMMYFUNCTION("""COMPUTED_VALUE"""),"INJI-278")</f>
        <v>INJI-278</v>
      </c>
      <c r="L15" s="29">
        <f>COUNTIFS('Inji - iOS- Test Cases'!A13:A4705,K15,'Inji - iOS- Test Cases'!D13:D4705,"&lt;&gt;"&amp;"")</f>
        <v>33</v>
      </c>
      <c r="M15" s="30">
        <f>COUNTIFS('Inji - iOS- Test Cases'!A13:A4705,K15,'Inji - iOS- Test Cases'!D13:D4705,"&lt;&gt;"&amp;"",'Inji - iOS- Test Cases'!J13:J4705,"Pass")</f>
        <v>33</v>
      </c>
      <c r="N15" s="31">
        <f>COUNTIFS('Inji - iOS- Test Cases'!A13:A4705,K15,'Inji - iOS- Test Cases'!D13:D4705,"&lt;&gt;"&amp;"",'Inji - iOS- Test Cases'!J13:J4705,"Fail")</f>
        <v>0</v>
      </c>
      <c r="O15" s="32">
        <f t="shared" si="2"/>
        <v>0</v>
      </c>
      <c r="P15" s="20" t="str">
        <f>IFERROR(__xludf.DUMMYFUNCTION("""COMPUTED_VALUE"""),"INJI_606")</f>
        <v>INJI_606</v>
      </c>
      <c r="Q15" s="29">
        <f>COUNTIFS('Inji - Android - Test Cases'!A11:A4018,P15,'Inji - Android - Test Cases'!D11:D4018,"&lt;&gt;"&amp;"")</f>
        <v>3</v>
      </c>
      <c r="R15" s="30">
        <f>COUNTIFS('Inji - Android - Test Cases'!A11:A4018,P15,'Inji - Android - Test Cases'!D11:D4018,"&lt;&gt;"&amp;"",'Inji - Android - Test Cases'!J11:J4018,"Pass")</f>
        <v>3</v>
      </c>
      <c r="S15" s="31">
        <f>COUNTIFS('Inji - Android - Test Cases'!A11:A4018,P15,'Inji - Android - Test Cases'!D11:D4018,"&lt;&gt;"&amp;"",'Inji - Android - Test Cases'!J11:J4018,"Fail")</f>
        <v>0</v>
      </c>
      <c r="T15" s="32">
        <f t="shared" si="3"/>
        <v>0</v>
      </c>
      <c r="U15" s="1"/>
      <c r="V15" s="1"/>
      <c r="W15" s="1"/>
      <c r="X15" s="21" t="s">
        <v>38</v>
      </c>
      <c r="Y15" s="22"/>
    </row>
    <row r="16" ht="14.25" customHeight="1">
      <c r="A16" s="1"/>
      <c r="B16" s="60"/>
      <c r="C16" s="60"/>
      <c r="D16" s="60"/>
      <c r="E16" s="1"/>
      <c r="F16" s="1"/>
      <c r="G16" s="1"/>
      <c r="H16" s="1"/>
      <c r="I16" s="1"/>
      <c r="J16" s="1"/>
      <c r="K16" s="20" t="str">
        <f>IFERROR(__xludf.DUMMYFUNCTION("""COMPUTED_VALUE"""),"INJI-607")</f>
        <v>INJI-607</v>
      </c>
      <c r="L16" s="29">
        <f>COUNTIFS('Inji - iOS- Test Cases'!A14:A4706,K16,'Inji - iOS- Test Cases'!D14:D4706,"&lt;&gt;"&amp;"")</f>
        <v>1</v>
      </c>
      <c r="M16" s="30">
        <f>COUNTIFS('Inji - iOS- Test Cases'!A14:A4706,K16,'Inji - iOS- Test Cases'!D14:D4706,"&lt;&gt;"&amp;"",'Inji - iOS- Test Cases'!J14:J4706,"Pass")</f>
        <v>1</v>
      </c>
      <c r="N16" s="31">
        <f>COUNTIFS('Inji - iOS- Test Cases'!A14:A4706,K16,'Inji - iOS- Test Cases'!D14:D4706,"&lt;&gt;"&amp;"",'Inji - iOS- Test Cases'!J14:J4706,"Fail")</f>
        <v>0</v>
      </c>
      <c r="O16" s="32">
        <f t="shared" si="2"/>
        <v>0</v>
      </c>
      <c r="P16" s="20" t="str">
        <f>IFERROR(__xludf.DUMMYFUNCTION("""COMPUTED_VALUE"""),"INJI_590")</f>
        <v>INJI_590</v>
      </c>
      <c r="Q16" s="29">
        <f>COUNTIFS('Inji - Android - Test Cases'!A12:A4019,P16,'Inji - Android - Test Cases'!D12:D4019,"&lt;&gt;"&amp;"")</f>
        <v>3</v>
      </c>
      <c r="R16" s="30">
        <f>COUNTIFS('Inji - Android - Test Cases'!A12:A4019,P16,'Inji - Android - Test Cases'!D12:D4019,"&lt;&gt;"&amp;"",'Inji - Android - Test Cases'!J12:J4019,"Pass")</f>
        <v>3</v>
      </c>
      <c r="S16" s="31">
        <f>COUNTIFS('Inji - Android - Test Cases'!A12:A4019,P16,'Inji - Android - Test Cases'!D12:D4019,"&lt;&gt;"&amp;"",'Inji - Android - Test Cases'!J12:J4019,"Fail")</f>
        <v>0</v>
      </c>
      <c r="T16" s="32">
        <f t="shared" si="3"/>
        <v>0</v>
      </c>
      <c r="U16" s="1"/>
      <c r="V16" s="1"/>
      <c r="W16" s="1"/>
      <c r="X16" s="21" t="s">
        <v>39</v>
      </c>
      <c r="Y16" s="22"/>
    </row>
    <row r="17" ht="14.25" customHeight="1">
      <c r="A17" s="1"/>
      <c r="B17" s="60"/>
      <c r="C17" s="60"/>
      <c r="D17" s="60"/>
      <c r="E17" s="1"/>
      <c r="F17" s="1"/>
      <c r="G17" s="1"/>
      <c r="H17" s="1"/>
      <c r="I17" s="1"/>
      <c r="J17" s="1"/>
      <c r="K17" s="50" t="str">
        <f>IFERROR(__xludf.DUMMYFUNCTION("""COMPUTED_VALUE"""),"INJI-590")</f>
        <v>INJI-590</v>
      </c>
      <c r="L17" s="29">
        <f>COUNTIFS('Inji - iOS- Test Cases'!A15:A4707,K17,'Inji - iOS- Test Cases'!D15:D4707,"&lt;&gt;"&amp;"")</f>
        <v>1</v>
      </c>
      <c r="M17" s="30">
        <f>COUNTIFS('Inji - iOS- Test Cases'!A15:A4707,K17,'Inji - iOS- Test Cases'!D15:D4707,"&lt;&gt;"&amp;"",'Inji - iOS- Test Cases'!J15:J4707,"Pass")</f>
        <v>1</v>
      </c>
      <c r="N17" s="31">
        <f>COUNTIFS('Inji - iOS- Test Cases'!A15:A4707,K17,'Inji - iOS- Test Cases'!D15:D4707,"&lt;&gt;"&amp;"",'Inji - iOS- Test Cases'!J15:J4707,"Fail")</f>
        <v>0</v>
      </c>
      <c r="O17" s="32">
        <f t="shared" si="2"/>
        <v>0</v>
      </c>
      <c r="P17" s="20" t="str">
        <f>IFERROR(__xludf.DUMMYFUNCTION("""COMPUTED_VALUE"""),"INJI_589")</f>
        <v>INJI_589</v>
      </c>
      <c r="Q17" s="29">
        <f>COUNTIFS('Inji - Android - Test Cases'!A13:A4020,P17,'Inji - Android - Test Cases'!D13:D4020,"&lt;&gt;"&amp;"")</f>
        <v>2</v>
      </c>
      <c r="R17" s="30">
        <f>COUNTIFS('Inji - Android - Test Cases'!A13:A4020,P17,'Inji - Android - Test Cases'!D13:D4020,"&lt;&gt;"&amp;"",'Inji - Android - Test Cases'!J13:J4020,"Pass")</f>
        <v>2</v>
      </c>
      <c r="S17" s="31">
        <f>COUNTIFS('Inji - Android - Test Cases'!A13:A4020,P17,'Inji - Android - Test Cases'!D13:D4020,"&lt;&gt;"&amp;"",'Inji - Android - Test Cases'!J13:J4020,"Fail")</f>
        <v>0</v>
      </c>
      <c r="T17" s="32">
        <f t="shared" si="3"/>
        <v>0</v>
      </c>
      <c r="U17" s="1"/>
      <c r="V17" s="1"/>
      <c r="W17" s="1"/>
      <c r="X17" s="21" t="s">
        <v>40</v>
      </c>
      <c r="Y17" s="22"/>
    </row>
    <row r="18" ht="14.25" customHeight="1">
      <c r="A18" s="1"/>
      <c r="B18" s="60"/>
      <c r="C18" s="60"/>
      <c r="D18" s="60"/>
      <c r="E18" s="1"/>
      <c r="F18" s="1"/>
      <c r="G18" s="1"/>
      <c r="H18" s="1"/>
      <c r="I18" s="1"/>
      <c r="J18" s="1"/>
      <c r="K18" s="50" t="str">
        <f>IFERROR(__xludf.DUMMYFUNCTION("""COMPUTED_VALUE"""),"INJI-617")</f>
        <v>INJI-617</v>
      </c>
      <c r="L18" s="29">
        <f>COUNTIFS('Inji - iOS- Test Cases'!A16:A4708,K18,'Inji - iOS- Test Cases'!D16:D4708,"&lt;&gt;"&amp;"")</f>
        <v>1</v>
      </c>
      <c r="M18" s="30">
        <f>COUNTIFS('Inji - iOS- Test Cases'!A16:A4708,K18,'Inji - iOS- Test Cases'!D16:D4708,"&lt;&gt;"&amp;"",'Inji - iOS- Test Cases'!J16:J4708,"Pass")</f>
        <v>1</v>
      </c>
      <c r="N18" s="31">
        <f>COUNTIFS('Inji - iOS- Test Cases'!A16:A4708,K18,'Inji - iOS- Test Cases'!D16:D4708,"&lt;&gt;"&amp;"",'Inji - iOS- Test Cases'!J16:J4708,"Fail")</f>
        <v>0</v>
      </c>
      <c r="O18" s="32">
        <f t="shared" si="2"/>
        <v>0</v>
      </c>
      <c r="P18" s="20" t="str">
        <f>IFERROR(__xludf.DUMMYFUNCTION("""COMPUTED_VALUE"""),"INJI_576")</f>
        <v>INJI_576</v>
      </c>
      <c r="Q18" s="29">
        <f>COUNTIFS('Inji - Android - Test Cases'!A14:A4021,P18,'Inji - Android - Test Cases'!D14:D4021,"&lt;&gt;"&amp;"")</f>
        <v>1</v>
      </c>
      <c r="R18" s="30">
        <f>COUNTIFS('Inji - Android - Test Cases'!A14:A4021,P18,'Inji - Android - Test Cases'!D14:D4021,"&lt;&gt;"&amp;"",'Inji - Android - Test Cases'!J14:J4021,"Pass")</f>
        <v>1</v>
      </c>
      <c r="S18" s="31">
        <f>COUNTIFS('Inji - Android - Test Cases'!A14:A4021,P18,'Inji - Android - Test Cases'!D14:D4021,"&lt;&gt;"&amp;"",'Inji - Android - Test Cases'!J14:J4021,"Fail")</f>
        <v>0</v>
      </c>
      <c r="T18" s="32">
        <f t="shared" si="3"/>
        <v>0</v>
      </c>
      <c r="U18" s="1"/>
      <c r="V18" s="1"/>
      <c r="W18" s="1"/>
      <c r="X18" s="21" t="s">
        <v>41</v>
      </c>
      <c r="Y18" s="22"/>
    </row>
    <row r="19" ht="14.25" customHeight="1">
      <c r="A19" s="1"/>
      <c r="B19" s="60"/>
      <c r="C19" s="60"/>
      <c r="D19" s="60"/>
      <c r="E19" s="1"/>
      <c r="F19" s="1"/>
      <c r="G19" s="1"/>
      <c r="H19" s="1"/>
      <c r="I19" s="1"/>
      <c r="J19" s="1"/>
      <c r="K19" s="50" t="str">
        <f>IFERROR(__xludf.DUMMYFUNCTION("""COMPUTED_VALUE"""),"INJI-599")</f>
        <v>INJI-599</v>
      </c>
      <c r="L19" s="29">
        <f>COUNTIFS('Inji - iOS- Test Cases'!A17:A4709,K19,'Inji - iOS- Test Cases'!D17:D4709,"&lt;&gt;"&amp;"")</f>
        <v>1</v>
      </c>
      <c r="M19" s="30">
        <f>COUNTIFS('Inji - iOS- Test Cases'!A17:A4709,K19,'Inji - iOS- Test Cases'!D17:D4709,"&lt;&gt;"&amp;"",'Inji - iOS- Test Cases'!J17:J4709,"Pass")</f>
        <v>1</v>
      </c>
      <c r="N19" s="31">
        <f>COUNTIFS('Inji - iOS- Test Cases'!A17:A4709,K19,'Inji - iOS- Test Cases'!D17:D4709,"&lt;&gt;"&amp;"",'Inji - iOS- Test Cases'!J17:J4709,"Fail")</f>
        <v>0</v>
      </c>
      <c r="O19" s="32">
        <f t="shared" si="2"/>
        <v>0</v>
      </c>
      <c r="P19" s="20" t="str">
        <f>IFERROR(__xludf.DUMMYFUNCTION("""COMPUTED_VALUE"""),"INJI-136")</f>
        <v>INJI-136</v>
      </c>
      <c r="Q19" s="29">
        <f>COUNTIFS('Inji - Android - Test Cases'!A15:A4022,P19,'Inji - Android - Test Cases'!D15:D4022,"&lt;&gt;"&amp;"")</f>
        <v>1</v>
      </c>
      <c r="R19" s="30">
        <f>COUNTIFS('Inji - Android - Test Cases'!A15:A4022,P19,'Inji - Android - Test Cases'!D15:D4022,"&lt;&gt;"&amp;"",'Inji - Android - Test Cases'!J15:J4022,"Pass")</f>
        <v>1</v>
      </c>
      <c r="S19" s="31">
        <f>COUNTIFS('Inji - Android - Test Cases'!A15:A4022,P19,'Inji - Android - Test Cases'!D15:D4022,"&lt;&gt;"&amp;"",'Inji - Android - Test Cases'!J15:J4022,"Fail")</f>
        <v>0</v>
      </c>
      <c r="T19" s="32">
        <f t="shared" si="3"/>
        <v>0</v>
      </c>
      <c r="U19" s="1"/>
      <c r="V19" s="1"/>
      <c r="W19" s="1"/>
      <c r="X19" s="21" t="s">
        <v>42</v>
      </c>
      <c r="Y19" s="22"/>
    </row>
    <row r="20" ht="14.25" customHeight="1">
      <c r="A20" s="1"/>
      <c r="B20" s="60"/>
      <c r="C20" s="60"/>
      <c r="D20" s="60"/>
      <c r="E20" s="1"/>
      <c r="F20" s="1"/>
      <c r="G20" s="1"/>
      <c r="H20" s="1"/>
      <c r="I20" s="1"/>
      <c r="J20" s="1"/>
      <c r="K20" s="50" t="str">
        <f>IFERROR(__xludf.DUMMYFUNCTION("""COMPUTED_VALUE"""),"INJI-660")</f>
        <v>INJI-660</v>
      </c>
      <c r="L20" s="29">
        <f>COUNTIFS('Inji - iOS- Test Cases'!A18:A4710,K20,'Inji - iOS- Test Cases'!D18:D4710,"&lt;&gt;"&amp;"")</f>
        <v>1</v>
      </c>
      <c r="M20" s="30">
        <f>COUNTIFS('Inji - iOS- Test Cases'!A18:A4710,K20,'Inji - iOS- Test Cases'!D18:D4710,"&lt;&gt;"&amp;"",'Inji - iOS- Test Cases'!J18:J4710,"Pass")</f>
        <v>1</v>
      </c>
      <c r="N20" s="31">
        <f>COUNTIFS('Inji - iOS- Test Cases'!A18:A4710,K20,'Inji - iOS- Test Cases'!D18:D4710,"&lt;&gt;"&amp;"",'Inji - iOS- Test Cases'!J18:J4710,"Fail")</f>
        <v>0</v>
      </c>
      <c r="O20" s="32">
        <f t="shared" si="2"/>
        <v>0</v>
      </c>
      <c r="P20" s="20" t="str">
        <f>IFERROR(__xludf.DUMMYFUNCTION("""COMPUTED_VALUE"""),"INJI-5")</f>
        <v>INJI-5</v>
      </c>
      <c r="Q20" s="29">
        <f>COUNTIFS('Inji - Android - Test Cases'!A16:A4023,P20,'Inji - Android - Test Cases'!D16:D4023,"&lt;&gt;"&amp;"")</f>
        <v>12</v>
      </c>
      <c r="R20" s="30">
        <f>COUNTIFS('Inji - Android - Test Cases'!A16:A4023,P20,'Inji - Android - Test Cases'!D16:D4023,"&lt;&gt;"&amp;"",'Inji - Android - Test Cases'!J16:J4023,"Pass")</f>
        <v>12</v>
      </c>
      <c r="S20" s="31">
        <f>COUNTIFS('Inji - Android - Test Cases'!A16:A4023,P20,'Inji - Android - Test Cases'!D16:D4023,"&lt;&gt;"&amp;"",'Inji - Android - Test Cases'!J16:J4023,"Fail")</f>
        <v>0</v>
      </c>
      <c r="T20" s="32">
        <f t="shared" si="3"/>
        <v>0</v>
      </c>
      <c r="U20" s="1"/>
      <c r="V20" s="1"/>
      <c r="W20" s="1"/>
      <c r="X20" s="21" t="s">
        <v>43</v>
      </c>
      <c r="Y20" s="22"/>
    </row>
    <row r="21" ht="14.25" customHeight="1">
      <c r="A21" s="1"/>
      <c r="B21" s="60"/>
      <c r="C21" s="60"/>
      <c r="D21" s="60"/>
      <c r="E21" s="1"/>
      <c r="F21" s="1"/>
      <c r="G21" s="1"/>
      <c r="H21" s="1"/>
      <c r="I21" s="1"/>
      <c r="J21" s="1"/>
      <c r="K21" s="50" t="str">
        <f>IFERROR(__xludf.DUMMYFUNCTION("""COMPUTED_VALUE"""),"INJI-608")</f>
        <v>INJI-608</v>
      </c>
      <c r="L21" s="29">
        <f>COUNTIFS('Inji - iOS- Test Cases'!A19:A4711,K21,'Inji - iOS- Test Cases'!D19:D4711,"&lt;&gt;"&amp;"")</f>
        <v>1</v>
      </c>
      <c r="M21" s="30">
        <f>COUNTIFS('Inji - iOS- Test Cases'!A19:A4711,K21,'Inji - iOS- Test Cases'!D19:D4711,"&lt;&gt;"&amp;"",'Inji - iOS- Test Cases'!J19:J4711,"Pass")</f>
        <v>1</v>
      </c>
      <c r="N21" s="31">
        <f>COUNTIFS('Inji - iOS- Test Cases'!A19:A4711,K21,'Inji - iOS- Test Cases'!D19:D4711,"&lt;&gt;"&amp;"",'Inji - iOS- Test Cases'!J19:J4711,"Fail")</f>
        <v>0</v>
      </c>
      <c r="O21" s="32">
        <f t="shared" si="2"/>
        <v>0</v>
      </c>
      <c r="P21" s="20" t="str">
        <f>IFERROR(__xludf.DUMMYFUNCTION("""COMPUTED_VALUE"""),"INJI-21")</f>
        <v>INJI-21</v>
      </c>
      <c r="Q21" s="29">
        <f>COUNTIFS('Inji - Android - Test Cases'!A16:A4024,P21,'Inji - Android - Test Cases'!D16:D4024,"&lt;&gt;"&amp;"")</f>
        <v>8</v>
      </c>
      <c r="R21" s="30">
        <f>COUNTIFS('Inji - Android - Test Cases'!A16:A4024,P21,'Inji - Android - Test Cases'!D16:D4024,"&lt;&gt;"&amp;"",'Inji - Android - Test Cases'!J16:J4024,"Pass")</f>
        <v>8</v>
      </c>
      <c r="S21" s="31">
        <f>COUNTIFS('Inji - Android - Test Cases'!A16:A4024,P21,'Inji - Android - Test Cases'!D16:D4024,"&lt;&gt;"&amp;"",'Inji - Android - Test Cases'!J16:J4024,"Fail")</f>
        <v>0</v>
      </c>
      <c r="T21" s="32">
        <f t="shared" si="3"/>
        <v>0</v>
      </c>
      <c r="U21" s="1"/>
      <c r="V21" s="1"/>
      <c r="W21" s="1"/>
      <c r="X21" s="21" t="s">
        <v>44</v>
      </c>
      <c r="Y21" s="22"/>
    </row>
    <row r="22" ht="14.25" customHeight="1">
      <c r="A22" s="1"/>
      <c r="B22" s="60"/>
      <c r="C22" s="60"/>
      <c r="D22" s="60"/>
      <c r="E22" s="1"/>
      <c r="F22" s="1"/>
      <c r="G22" s="1"/>
      <c r="H22" s="1"/>
      <c r="I22" s="1"/>
      <c r="J22" s="1"/>
      <c r="K22" s="50" t="str">
        <f>IFERROR(__xludf.DUMMYFUNCTION("""COMPUTED_VALUE"""),"INJI-613")</f>
        <v>INJI-613</v>
      </c>
      <c r="L22" s="29">
        <f>COUNTIFS('Inji - iOS- Test Cases'!A20:A4712,K22,'Inji - iOS- Test Cases'!D20:D4712,"&lt;&gt;"&amp;"")</f>
        <v>1</v>
      </c>
      <c r="M22" s="30">
        <f>COUNTIFS('Inji - iOS- Test Cases'!A20:A4712,K22,'Inji - iOS- Test Cases'!D20:D4712,"&lt;&gt;"&amp;"",'Inji - iOS- Test Cases'!J20:J4712,"Pass")</f>
        <v>1</v>
      </c>
      <c r="N22" s="31">
        <f>COUNTIFS('Inji - iOS- Test Cases'!A20:A4712,K22,'Inji - iOS- Test Cases'!D20:D4712,"&lt;&gt;"&amp;"",'Inji - iOS- Test Cases'!J20:J4712,"Fail")</f>
        <v>0</v>
      </c>
      <c r="O22" s="32">
        <f t="shared" si="2"/>
        <v>0</v>
      </c>
      <c r="P22" s="20" t="str">
        <f>IFERROR(__xludf.DUMMYFUNCTION("""COMPUTED_VALUE"""),"INJI-8")</f>
        <v>INJI-8</v>
      </c>
      <c r="Q22" s="29">
        <f>COUNTIFS('Inji - Android - Test Cases'!A17:A4025,P22,'Inji - Android - Test Cases'!D17:D4025,"&lt;&gt;"&amp;"")</f>
        <v>6</v>
      </c>
      <c r="R22" s="30">
        <f>COUNTIFS('Inji - Android - Test Cases'!A17:A4025,P22,'Inji - Android - Test Cases'!D17:D4025,"&lt;&gt;"&amp;"",'Inji - Android - Test Cases'!J17:J4025,"Pass")</f>
        <v>6</v>
      </c>
      <c r="S22" s="31">
        <f>COUNTIFS('Inji - Android - Test Cases'!A17:A4025,P22,'Inji - Android - Test Cases'!D17:D4025,"&lt;&gt;"&amp;"",'Inji - Android - Test Cases'!J17:J4025,"Fail")</f>
        <v>0</v>
      </c>
      <c r="T22" s="32">
        <f t="shared" si="3"/>
        <v>0</v>
      </c>
      <c r="U22" s="1"/>
      <c r="V22" s="1"/>
      <c r="W22" s="1"/>
      <c r="X22" s="21" t="s">
        <v>45</v>
      </c>
      <c r="Y22" s="22"/>
    </row>
    <row r="23" ht="14.25" customHeight="1">
      <c r="A23" s="1"/>
      <c r="B23" s="60"/>
      <c r="C23" s="60"/>
      <c r="D23" s="60"/>
      <c r="E23" s="1"/>
      <c r="F23" s="1"/>
      <c r="G23" s="1"/>
      <c r="H23" s="1"/>
      <c r="I23" s="1"/>
      <c r="J23" s="1"/>
      <c r="K23" s="50" t="str">
        <f>IFERROR(__xludf.DUMMYFUNCTION("""COMPUTED_VALUE"""),"INJI-261")</f>
        <v>INJI-261</v>
      </c>
      <c r="L23" s="29">
        <f>COUNTIFS('Inji - iOS- Test Cases'!A21:A4713,K23,'Inji - iOS- Test Cases'!D21:D4713,"&lt;&gt;"&amp;"")</f>
        <v>3</v>
      </c>
      <c r="M23" s="30">
        <f>COUNTIFS('Inji - iOS- Test Cases'!A21:A4713,K23,'Inji - iOS- Test Cases'!D21:D4713,"&lt;&gt;"&amp;"",'Inji - iOS- Test Cases'!J21:J4713,"Pass")</f>
        <v>3</v>
      </c>
      <c r="N23" s="31">
        <f>COUNTIFS('Inji - iOS- Test Cases'!A21:A4713,K23,'Inji - iOS- Test Cases'!D21:D4713,"&lt;&gt;"&amp;"",'Inji - iOS- Test Cases'!J21:J4713,"Fail")</f>
        <v>0</v>
      </c>
      <c r="O23" s="32">
        <f t="shared" si="2"/>
        <v>0</v>
      </c>
      <c r="P23" s="20" t="str">
        <f>IFERROR(__xludf.DUMMYFUNCTION("""COMPUTED_VALUE"""),"INJI-23")</f>
        <v>INJI-23</v>
      </c>
      <c r="Q23" s="29">
        <f>COUNTIFS('Inji - Android - Test Cases'!A18:A4026,P23,'Inji - Android - Test Cases'!D18:D4026,"&lt;&gt;"&amp;"")</f>
        <v>8</v>
      </c>
      <c r="R23" s="30">
        <f>COUNTIFS('Inji - Android - Test Cases'!A18:A4026,P23,'Inji - Android - Test Cases'!D18:D4026,"&lt;&gt;"&amp;"",'Inji - Android - Test Cases'!J18:J4026,"Pass")</f>
        <v>8</v>
      </c>
      <c r="S23" s="31">
        <f>COUNTIFS('Inji - Android - Test Cases'!A18:A4026,P23,'Inji - Android - Test Cases'!D18:D4026,"&lt;&gt;"&amp;"",'Inji - Android - Test Cases'!J18:J4026,"Fail")</f>
        <v>0</v>
      </c>
      <c r="T23" s="32">
        <f t="shared" si="3"/>
        <v>0</v>
      </c>
      <c r="U23" s="1"/>
      <c r="V23" s="1"/>
      <c r="W23" s="1"/>
      <c r="X23" s="21" t="s">
        <v>46</v>
      </c>
      <c r="Y23" s="22"/>
    </row>
    <row r="24" ht="14.25" customHeight="1">
      <c r="A24" s="1"/>
      <c r="B24" s="60"/>
      <c r="C24" s="60"/>
      <c r="D24" s="60"/>
      <c r="E24" s="1"/>
      <c r="F24" s="1"/>
      <c r="G24" s="1"/>
      <c r="H24" s="1"/>
      <c r="I24" s="1"/>
      <c r="J24" s="1"/>
      <c r="K24" s="50" t="str">
        <f>IFERROR(__xludf.DUMMYFUNCTION("""COMPUTED_VALUE"""),"INJI-136")</f>
        <v>INJI-136</v>
      </c>
      <c r="L24" s="29">
        <f>COUNTIFS('Inji - iOS- Test Cases'!A22:A4714,K24,'Inji - iOS- Test Cases'!D22:D4714,"&lt;&gt;"&amp;"")</f>
        <v>2</v>
      </c>
      <c r="M24" s="30">
        <f>COUNTIFS('Inji - iOS- Test Cases'!A22:A4714,K24,'Inji - iOS- Test Cases'!D22:D4714,"&lt;&gt;"&amp;"",'Inji - iOS- Test Cases'!J22:J4714,"Pass")</f>
        <v>2</v>
      </c>
      <c r="N24" s="31">
        <f>COUNTIFS('Inji - iOS- Test Cases'!A22:A4714,K24,'Inji - iOS- Test Cases'!D22:D4714,"&lt;&gt;"&amp;"",'Inji - iOS- Test Cases'!J22:J4714,"Fail")</f>
        <v>0</v>
      </c>
      <c r="O24" s="32">
        <f t="shared" si="2"/>
        <v>0</v>
      </c>
      <c r="P24" s="20" t="str">
        <f>IFERROR(__xludf.DUMMYFUNCTION("""COMPUTED_VALUE"""),"INJI-22")</f>
        <v>INJI-22</v>
      </c>
      <c r="Q24" s="29">
        <f>COUNTIFS('Inji - Android - Test Cases'!A18:A4027,P24,'Inji - Android - Test Cases'!D18:D4027,"&lt;&gt;"&amp;"")</f>
        <v>3</v>
      </c>
      <c r="R24" s="30">
        <f>COUNTIFS('Inji - Android - Test Cases'!A18:A4027,P24,'Inji - Android - Test Cases'!D18:D4027,"&lt;&gt;"&amp;"",'Inji - Android - Test Cases'!J18:J4027,"Pass")</f>
        <v>3</v>
      </c>
      <c r="S24" s="31">
        <f>COUNTIFS('Inji - Android - Test Cases'!A18:A4027,P24,'Inji - Android - Test Cases'!D18:D4027,"&lt;&gt;"&amp;"",'Inji - Android - Test Cases'!J18:J4027,"Fail")</f>
        <v>0</v>
      </c>
      <c r="T24" s="32">
        <f t="shared" si="3"/>
        <v>0</v>
      </c>
      <c r="U24" s="1"/>
      <c r="V24" s="1"/>
      <c r="W24" s="1"/>
      <c r="X24" s="21" t="s">
        <v>47</v>
      </c>
      <c r="Y24" s="22"/>
    </row>
    <row r="25" ht="14.25" customHeight="1">
      <c r="A25" s="1"/>
      <c r="B25" s="60"/>
      <c r="C25" s="60"/>
      <c r="D25" s="60"/>
      <c r="E25" s="1"/>
      <c r="F25" s="1"/>
      <c r="G25" s="1"/>
      <c r="H25" s="1"/>
      <c r="I25" s="1"/>
      <c r="J25" s="1"/>
      <c r="K25" s="50" t="str">
        <f>IFERROR(__xludf.DUMMYFUNCTION("""COMPUTED_VALUE"""),"INJI-5")</f>
        <v>INJI-5</v>
      </c>
      <c r="L25" s="29">
        <f>COUNTIFS('Inji - iOS- Test Cases'!A23:A4715,K25,'Inji - iOS- Test Cases'!D23:D4715,"&lt;&gt;"&amp;"")</f>
        <v>12</v>
      </c>
      <c r="M25" s="30">
        <f>COUNTIFS('Inji - iOS- Test Cases'!A23:A4715,K25,'Inji - iOS- Test Cases'!D23:D4715,"&lt;&gt;"&amp;"",'Inji - iOS- Test Cases'!J23:J4715,"Pass")</f>
        <v>12</v>
      </c>
      <c r="N25" s="31">
        <f>COUNTIFS('Inji - iOS- Test Cases'!A23:A4715,K25,'Inji - iOS- Test Cases'!D23:D4715,"&lt;&gt;"&amp;"",'Inji - iOS- Test Cases'!J23:J4715,"Fail")</f>
        <v>0</v>
      </c>
      <c r="O25" s="32">
        <f t="shared" si="2"/>
        <v>0</v>
      </c>
      <c r="P25" s="20" t="str">
        <f>IFERROR(__xludf.DUMMYFUNCTION("""COMPUTED_VALUE"""),"INJI-151")</f>
        <v>INJI-151</v>
      </c>
      <c r="Q25" s="29">
        <f>COUNTIFS('Inji - Android - Test Cases'!A19:A4028,P25,'Inji - Android - Test Cases'!D19:D4028,"&lt;&gt;"&amp;"")</f>
        <v>5</v>
      </c>
      <c r="R25" s="30">
        <f>COUNTIFS('Inji - Android - Test Cases'!A19:A4028,P25,'Inji - Android - Test Cases'!D19:D4028,"&lt;&gt;"&amp;"",'Inji - Android - Test Cases'!J19:J4028,"Pass")</f>
        <v>5</v>
      </c>
      <c r="S25" s="31">
        <f>COUNTIFS('Inji - Android - Test Cases'!A19:A4028,P25,'Inji - Android - Test Cases'!D19:D4028,"&lt;&gt;"&amp;"",'Inji - Android - Test Cases'!J19:J4028,"Fail")</f>
        <v>0</v>
      </c>
      <c r="T25" s="32">
        <f t="shared" si="3"/>
        <v>0</v>
      </c>
      <c r="U25" s="1"/>
      <c r="V25" s="1"/>
      <c r="W25" s="1"/>
      <c r="X25" s="21" t="s">
        <v>48</v>
      </c>
      <c r="Y25" s="22"/>
    </row>
    <row r="26" ht="14.25" customHeight="1">
      <c r="A26" s="1"/>
      <c r="B26" s="60"/>
      <c r="C26" s="60"/>
      <c r="D26" s="60"/>
      <c r="E26" s="1"/>
      <c r="F26" s="1"/>
      <c r="G26" s="1"/>
      <c r="H26" s="1"/>
      <c r="I26" s="1"/>
      <c r="J26" s="1"/>
      <c r="K26" s="50" t="str">
        <f>IFERROR(__xludf.DUMMYFUNCTION("""COMPUTED_VALUE"""),"INJI-21")</f>
        <v>INJI-21</v>
      </c>
      <c r="L26" s="29">
        <f>COUNTIFS('Inji - iOS- Test Cases'!A24:A4716,K26,'Inji - iOS- Test Cases'!D24:D4716,"&lt;&gt;"&amp;"")</f>
        <v>8</v>
      </c>
      <c r="M26" s="30">
        <f>COUNTIFS('Inji - iOS- Test Cases'!A24:A4716,K26,'Inji - iOS- Test Cases'!D24:D4716,"&lt;&gt;"&amp;"",'Inji - iOS- Test Cases'!J24:J4716,"Pass")</f>
        <v>8</v>
      </c>
      <c r="N26" s="31">
        <f>COUNTIFS('Inji - iOS- Test Cases'!A24:A4716,K26,'Inji - iOS- Test Cases'!D24:D4716,"&lt;&gt;"&amp;"",'Inji - iOS- Test Cases'!J24:J4716,"Fail")</f>
        <v>0</v>
      </c>
      <c r="O26" s="32">
        <f t="shared" si="2"/>
        <v>0</v>
      </c>
      <c r="P26" s="50" t="str">
        <f>IFERROR(__xludf.DUMMYFUNCTION("""COMPUTED_VALUE"""),"INJI-171")</f>
        <v>INJI-171</v>
      </c>
      <c r="Q26" s="29">
        <f>COUNTIFS('Inji - Android - Test Cases'!A20:A4029,P26,'Inji - Android - Test Cases'!D20:D4029,"&lt;&gt;"&amp;"")</f>
        <v>1</v>
      </c>
      <c r="R26" s="30">
        <f>COUNTIFS('Inji - Android - Test Cases'!A20:A4029,P26,'Inji - Android - Test Cases'!D20:D4029,"&lt;&gt;"&amp;"",'Inji - Android - Test Cases'!J20:J4029,"Pass")</f>
        <v>1</v>
      </c>
      <c r="S26" s="31">
        <f>COUNTIFS('Inji - Android - Test Cases'!A20:A4029,P26,'Inji - Android - Test Cases'!D20:D4029,"&lt;&gt;"&amp;"",'Inji - Android - Test Cases'!J20:J4029,"Fail")</f>
        <v>0</v>
      </c>
      <c r="T26" s="32">
        <f t="shared" si="3"/>
        <v>0</v>
      </c>
      <c r="U26" s="1"/>
      <c r="V26" s="1"/>
      <c r="W26" s="1"/>
      <c r="X26" s="21" t="s">
        <v>49</v>
      </c>
      <c r="Y26" s="22"/>
    </row>
    <row r="27" ht="14.25" customHeight="1">
      <c r="A27" s="1"/>
      <c r="B27" s="62"/>
      <c r="C27" s="62"/>
      <c r="D27" s="62"/>
      <c r="E27" s="1"/>
      <c r="F27" s="1"/>
      <c r="G27" s="1"/>
      <c r="H27" s="1"/>
      <c r="I27" s="1"/>
      <c r="J27" s="1"/>
      <c r="K27" s="50" t="str">
        <f>IFERROR(__xludf.DUMMYFUNCTION("""COMPUTED_VALUE"""),"INJI-8")</f>
        <v>INJI-8</v>
      </c>
      <c r="L27" s="29">
        <f>COUNTIFS('Inji - iOS- Test Cases'!A25:A4717,K27,'Inji - iOS- Test Cases'!D25:D4717,"&lt;&gt;"&amp;"")</f>
        <v>6</v>
      </c>
      <c r="M27" s="30">
        <f>COUNTIFS('Inji - iOS- Test Cases'!A25:A4717,K27,'Inji - iOS- Test Cases'!D25:D4717,"&lt;&gt;"&amp;"",'Inji - iOS- Test Cases'!J25:J4717,"Pass")</f>
        <v>6</v>
      </c>
      <c r="N27" s="31">
        <f>COUNTIFS('Inji - iOS- Test Cases'!A25:A4717,K27,'Inji - iOS- Test Cases'!D25:D4717,"&lt;&gt;"&amp;"",'Inji - iOS- Test Cases'!J25:J4717,"Fail")</f>
        <v>0</v>
      </c>
      <c r="O27" s="32">
        <f t="shared" si="2"/>
        <v>0</v>
      </c>
      <c r="P27" s="50" t="str">
        <f>IFERROR(__xludf.DUMMYFUNCTION("""COMPUTED_VALUE"""),"INJI-172")</f>
        <v>INJI-172</v>
      </c>
      <c r="Q27" s="29">
        <f>COUNTIFS('Inji - Android - Test Cases'!A21:A4030,P27,'Inji - Android - Test Cases'!D21:D4030,"&lt;&gt;"&amp;"")</f>
        <v>4</v>
      </c>
      <c r="R27" s="30">
        <f>COUNTIFS('Inji - Android - Test Cases'!A21:A4030,P27,'Inji - Android - Test Cases'!D21:D4030,"&lt;&gt;"&amp;"",'Inji - Android - Test Cases'!J21:J4030,"Pass")</f>
        <v>4</v>
      </c>
      <c r="S27" s="31">
        <f>COUNTIFS('Inji - Android - Test Cases'!A21:A4030,P27,'Inji - Android - Test Cases'!D21:D4030,"&lt;&gt;"&amp;"",'Inji - Android - Test Cases'!J21:J4030,"Fail")</f>
        <v>0</v>
      </c>
      <c r="T27" s="32">
        <f t="shared" si="3"/>
        <v>0</v>
      </c>
      <c r="U27" s="1"/>
      <c r="V27" s="1"/>
      <c r="W27" s="1"/>
      <c r="X27" s="21" t="s">
        <v>50</v>
      </c>
      <c r="Y27" s="22"/>
    </row>
    <row r="28" ht="14.25" customHeight="1">
      <c r="A28" s="1"/>
      <c r="B28" s="62"/>
      <c r="C28" s="62"/>
      <c r="D28" s="62"/>
      <c r="E28" s="1"/>
      <c r="F28" s="1"/>
      <c r="G28" s="1"/>
      <c r="H28" s="1"/>
      <c r="I28" s="1"/>
      <c r="J28" s="1"/>
      <c r="K28" s="50" t="str">
        <f>IFERROR(__xludf.DUMMYFUNCTION("""COMPUTED_VALUE"""),"INJI-23")</f>
        <v>INJI-23</v>
      </c>
      <c r="L28" s="29">
        <f>COUNTIFS('Inji - iOS- Test Cases'!A25:A4718,K28,'Inji - iOS- Test Cases'!D25:D4718,"&lt;&gt;"&amp;"")</f>
        <v>7</v>
      </c>
      <c r="M28" s="30">
        <f>COUNTIFS('Inji - iOS- Test Cases'!A25:A4718,K28,'Inji - iOS- Test Cases'!D25:D4718,"&lt;&gt;"&amp;"",'Inji - iOS- Test Cases'!J25:J4718,"Pass")</f>
        <v>7</v>
      </c>
      <c r="N28" s="31">
        <f>COUNTIFS('Inji - iOS- Test Cases'!A25:A4718,K28,'Inji - iOS- Test Cases'!D25:D4718,"&lt;&gt;"&amp;"",'Inji - iOS- Test Cases'!J25:J4718,"Fail")</f>
        <v>0</v>
      </c>
      <c r="O28" s="32">
        <f t="shared" si="2"/>
        <v>0</v>
      </c>
      <c r="P28" s="50" t="str">
        <f>IFERROR(__xludf.DUMMYFUNCTION("""COMPUTED_VALUE"""),"INJI-162")</f>
        <v>INJI-162</v>
      </c>
      <c r="Q28" s="29">
        <f>COUNTIFS('Inji - Android - Test Cases'!A22:A4031,P28,'Inji - Android - Test Cases'!D22:D4031,"&lt;&gt;"&amp;"")</f>
        <v>7</v>
      </c>
      <c r="R28" s="30">
        <f>COUNTIFS('Inji - Android - Test Cases'!A22:A4031,P28,'Inji - Android - Test Cases'!D22:D4031,"&lt;&gt;"&amp;"",'Inji - Android - Test Cases'!J22:J4031,"Pass")</f>
        <v>7</v>
      </c>
      <c r="S28" s="31">
        <f>COUNTIFS('Inji - Android - Test Cases'!A22:A4031,P28,'Inji - Android - Test Cases'!D22:D4031,"&lt;&gt;"&amp;"",'Inji - Android - Test Cases'!J22:J4031,"Fail")</f>
        <v>0</v>
      </c>
      <c r="T28" s="32">
        <f t="shared" si="3"/>
        <v>0</v>
      </c>
      <c r="U28" s="1"/>
      <c r="V28" s="1"/>
      <c r="W28" s="1"/>
      <c r="X28" s="21" t="s">
        <v>51</v>
      </c>
      <c r="Y28" s="22"/>
    </row>
    <row r="29" ht="14.25" customHeight="1">
      <c r="A29" s="1"/>
      <c r="B29" s="62"/>
      <c r="C29" s="62"/>
      <c r="D29" s="62"/>
      <c r="E29" s="1"/>
      <c r="F29" s="1"/>
      <c r="G29" s="1"/>
      <c r="H29" s="1"/>
      <c r="I29" s="1"/>
      <c r="J29" s="1"/>
      <c r="K29" s="50" t="str">
        <f>IFERROR(__xludf.DUMMYFUNCTION("""COMPUTED_VALUE"""),"INJI-22")</f>
        <v>INJI-22</v>
      </c>
      <c r="L29" s="29">
        <f>COUNTIFS('Inji - iOS- Test Cases'!A26:A4719,K29,'Inji - iOS- Test Cases'!D26:D4719,"&lt;&gt;"&amp;"")</f>
        <v>3</v>
      </c>
      <c r="M29" s="30">
        <f>COUNTIFS('Inji - iOS- Test Cases'!A26:A4719,K29,'Inji - iOS- Test Cases'!D26:D4719,"&lt;&gt;"&amp;"",'Inji - iOS- Test Cases'!J26:J4719,"Pass")</f>
        <v>3</v>
      </c>
      <c r="N29" s="31">
        <f>COUNTIFS('Inji - iOS- Test Cases'!A26:A4719,K29,'Inji - iOS- Test Cases'!D26:D4719,"&lt;&gt;"&amp;"",'Inji - iOS- Test Cases'!J26:J4719,"Fail")</f>
        <v>0</v>
      </c>
      <c r="O29" s="32">
        <f t="shared" si="2"/>
        <v>0</v>
      </c>
      <c r="P29" s="50" t="str">
        <f>IFERROR(__xludf.DUMMYFUNCTION("""COMPUTED_VALUE"""),"INJI-161")</f>
        <v>INJI-161</v>
      </c>
      <c r="Q29" s="29">
        <f>COUNTIFS('Inji - Android - Test Cases'!A23:A4032,P29,'Inji - Android - Test Cases'!D23:D4032,"&lt;&gt;"&amp;"")</f>
        <v>11</v>
      </c>
      <c r="R29" s="30">
        <f>COUNTIFS('Inji - Android - Test Cases'!A23:A4032,P29,'Inji - Android - Test Cases'!D23:D4032,"&lt;&gt;"&amp;"",'Inji - Android - Test Cases'!J23:J4032,"Pass")</f>
        <v>11</v>
      </c>
      <c r="S29" s="31">
        <f>COUNTIFS('Inji - Android - Test Cases'!A23:A4032,P29,'Inji - Android - Test Cases'!D23:D4032,"&lt;&gt;"&amp;"",'Inji - Android - Test Cases'!J23:J4032,"Fail")</f>
        <v>0</v>
      </c>
      <c r="T29" s="32">
        <f t="shared" si="3"/>
        <v>0</v>
      </c>
      <c r="U29" s="1"/>
      <c r="V29" s="1"/>
      <c r="W29" s="1"/>
      <c r="X29" s="21" t="s">
        <v>52</v>
      </c>
      <c r="Y29" s="22"/>
    </row>
    <row r="30" ht="14.25" customHeight="1">
      <c r="A30" s="1"/>
      <c r="B30" s="60"/>
      <c r="C30" s="60"/>
      <c r="D30" s="60"/>
      <c r="E30" s="1"/>
      <c r="F30" s="1"/>
      <c r="G30" s="1"/>
      <c r="H30" s="1"/>
      <c r="I30" s="1"/>
      <c r="J30" s="1"/>
      <c r="K30" s="50" t="str">
        <f>IFERROR(__xludf.DUMMYFUNCTION("""COMPUTED_VALUE"""),"INJI-151")</f>
        <v>INJI-151</v>
      </c>
      <c r="L30" s="29">
        <f>COUNTIFS('Inji - iOS- Test Cases'!A27:A4720,K30,'Inji - iOS- Test Cases'!D27:D4720,"&lt;&gt;"&amp;"")</f>
        <v>5</v>
      </c>
      <c r="M30" s="30">
        <f>COUNTIFS('Inji - iOS- Test Cases'!A27:A4720,K30,'Inji - iOS- Test Cases'!D27:D4720,"&lt;&gt;"&amp;"",'Inji - iOS- Test Cases'!J27:J4720,"Pass")</f>
        <v>5</v>
      </c>
      <c r="N30" s="31">
        <f>COUNTIFS('Inji - iOS- Test Cases'!A27:A4720,K30,'Inji - iOS- Test Cases'!D27:D4720,"&lt;&gt;"&amp;"",'Inji - iOS- Test Cases'!J27:J4720,"Fail")</f>
        <v>0</v>
      </c>
      <c r="O30" s="32">
        <f t="shared" si="2"/>
        <v>0</v>
      </c>
      <c r="P30" s="50" t="str">
        <f>IFERROR(__xludf.DUMMYFUNCTION("""COMPUTED_VALUE"""),"INJI-139")</f>
        <v>INJI-139</v>
      </c>
      <c r="Q30" s="29">
        <f>COUNTIFS('Inji - Android - Test Cases'!A24:A4033,P30,'Inji - Android - Test Cases'!D24:D4033,"&lt;&gt;"&amp;"")</f>
        <v>16</v>
      </c>
      <c r="R30" s="30">
        <f>COUNTIFS('Inji - Android - Test Cases'!A24:A4033,P30,'Inji - Android - Test Cases'!D24:D4033,"&lt;&gt;"&amp;"",'Inji - Android - Test Cases'!J24:J4033,"Pass")</f>
        <v>16</v>
      </c>
      <c r="S30" s="31">
        <f>COUNTIFS('Inji - Android - Test Cases'!A24:A4033,P30,'Inji - Android - Test Cases'!D24:D4033,"&lt;&gt;"&amp;"",'Inji - Android - Test Cases'!J24:J4033,"Fail")</f>
        <v>0</v>
      </c>
      <c r="T30" s="32">
        <f t="shared" si="3"/>
        <v>0</v>
      </c>
      <c r="U30" s="1"/>
      <c r="V30" s="1"/>
      <c r="W30" s="1"/>
      <c r="X30" s="21" t="s">
        <v>53</v>
      </c>
      <c r="Y30" s="22"/>
    </row>
    <row r="31" ht="14.25" customHeight="1">
      <c r="A31" s="1"/>
      <c r="B31" s="60"/>
      <c r="C31" s="60"/>
      <c r="D31" s="60"/>
      <c r="E31" s="1"/>
      <c r="F31" s="1"/>
      <c r="G31" s="1"/>
      <c r="H31" s="1"/>
      <c r="I31" s="1"/>
      <c r="J31" s="1"/>
      <c r="K31" s="50" t="str">
        <f>IFERROR(__xludf.DUMMYFUNCTION("""COMPUTED_VALUE"""),"INJI-162")</f>
        <v>INJI-162</v>
      </c>
      <c r="L31" s="29">
        <f>COUNTIFS('Inji - iOS- Test Cases'!A28:A4721,K31,'Inji - iOS- Test Cases'!D28:D4721,"&lt;&gt;"&amp;"")</f>
        <v>14</v>
      </c>
      <c r="M31" s="30">
        <f>COUNTIFS('Inji - iOS- Test Cases'!A28:A4721,K31,'Inji - iOS- Test Cases'!D28:D4721,"&lt;&gt;"&amp;"",'Inji - iOS- Test Cases'!J28:J4721,"Pass")</f>
        <v>14</v>
      </c>
      <c r="N31" s="31">
        <f>COUNTIFS('Inji - iOS- Test Cases'!A28:A4721,K31,'Inji - iOS- Test Cases'!D28:D4721,"&lt;&gt;"&amp;"",'Inji - iOS- Test Cases'!J28:J4721,"Fail")</f>
        <v>0</v>
      </c>
      <c r="O31" s="32">
        <f t="shared" si="2"/>
        <v>0</v>
      </c>
      <c r="P31" s="50" t="str">
        <f>IFERROR(__xludf.DUMMYFUNCTION("""COMPUTED_VALUE"""),"INJI-106")</f>
        <v>INJI-106</v>
      </c>
      <c r="Q31" s="29">
        <f>COUNTIFS('Inji - Android - Test Cases'!A25:A4034,P31,'Inji - Android - Test Cases'!D25:D4034,"&lt;&gt;"&amp;"")</f>
        <v>6</v>
      </c>
      <c r="R31" s="30">
        <f>COUNTIFS('Inji - Android - Test Cases'!A25:A4034,P31,'Inji - Android - Test Cases'!D25:D4034,"&lt;&gt;"&amp;"",'Inji - Android - Test Cases'!J25:J4034,"Pass")</f>
        <v>6</v>
      </c>
      <c r="S31" s="31">
        <f>COUNTIFS('Inji - Android - Test Cases'!A25:A4034,P31,'Inji - Android - Test Cases'!D25:D4034,"&lt;&gt;"&amp;"",'Inji - Android - Test Cases'!J25:J4034,"Fail")</f>
        <v>0</v>
      </c>
      <c r="T31" s="32">
        <f t="shared" si="3"/>
        <v>0</v>
      </c>
      <c r="U31" s="1"/>
      <c r="V31" s="1"/>
      <c r="W31" s="1"/>
      <c r="X31" s="21" t="s">
        <v>54</v>
      </c>
      <c r="Y31" s="22"/>
    </row>
    <row r="32" ht="14.25" customHeight="1">
      <c r="A32" s="1"/>
      <c r="B32" s="60"/>
      <c r="C32" s="60"/>
      <c r="D32" s="60"/>
      <c r="E32" s="1"/>
      <c r="F32" s="1"/>
      <c r="G32" s="1"/>
      <c r="H32" s="1"/>
      <c r="I32" s="1"/>
      <c r="J32" s="1"/>
      <c r="K32" s="50" t="str">
        <f>IFERROR(__xludf.DUMMYFUNCTION("""COMPUTED_VALUE"""),"INJI-161")</f>
        <v>INJI-161</v>
      </c>
      <c r="L32" s="29">
        <f>COUNTIFS('Inji - iOS- Test Cases'!A29:A4722,K32,'Inji - iOS- Test Cases'!D29:D4722,"&lt;&gt;"&amp;"")</f>
        <v>22</v>
      </c>
      <c r="M32" s="30">
        <f>COUNTIFS('Inji - iOS- Test Cases'!A29:A4722,K32,'Inji - iOS- Test Cases'!D29:D4722,"&lt;&gt;"&amp;"",'Inji - iOS- Test Cases'!J29:J4722,"Pass")</f>
        <v>22</v>
      </c>
      <c r="N32" s="31">
        <f>COUNTIFS('Inji - iOS- Test Cases'!A29:A4722,K32,'Inji - iOS- Test Cases'!D29:D4722,"&lt;&gt;"&amp;"",'Inji - iOS- Test Cases'!J29:J4722,"Fail")</f>
        <v>0</v>
      </c>
      <c r="O32" s="32">
        <f t="shared" si="2"/>
        <v>0</v>
      </c>
      <c r="P32" s="50" t="str">
        <f>IFERROR(__xludf.DUMMYFUNCTION("""COMPUTED_VALUE"""),"INJI-25")</f>
        <v>INJI-25</v>
      </c>
      <c r="Q32" s="29">
        <f>COUNTIFS('Inji - Android - Test Cases'!A26:A4035,P32,'Inji - Android - Test Cases'!D26:D4035,"&lt;&gt;"&amp;"")</f>
        <v>12</v>
      </c>
      <c r="R32" s="30">
        <f>COUNTIFS('Inji - Android - Test Cases'!A26:A4035,P32,'Inji - Android - Test Cases'!D26:D4035,"&lt;&gt;"&amp;"",'Inji - Android - Test Cases'!J26:J4035,"Pass")</f>
        <v>12</v>
      </c>
      <c r="S32" s="31">
        <f>COUNTIFS('Inji - Android - Test Cases'!A26:A4035,P32,'Inji - Android - Test Cases'!D26:D4035,"&lt;&gt;"&amp;"",'Inji - Android - Test Cases'!J26:J4035,"Fail")</f>
        <v>0</v>
      </c>
      <c r="T32" s="32">
        <f t="shared" si="3"/>
        <v>0</v>
      </c>
      <c r="U32" s="1"/>
      <c r="V32" s="1"/>
      <c r="W32" s="1"/>
      <c r="X32" s="21" t="s">
        <v>55</v>
      </c>
      <c r="Y32" s="22"/>
    </row>
    <row r="33" ht="14.25" customHeight="1">
      <c r="A33" s="1"/>
      <c r="B33" s="1"/>
      <c r="C33" s="1"/>
      <c r="D33" s="1"/>
      <c r="E33" s="1"/>
      <c r="F33" s="1"/>
      <c r="G33" s="1"/>
      <c r="H33" s="1"/>
      <c r="I33" s="1"/>
      <c r="J33" s="1"/>
      <c r="K33" s="50" t="str">
        <f>IFERROR(__xludf.DUMMYFUNCTION("""COMPUTED_VALUE"""),"INJI-172")</f>
        <v>INJI-172</v>
      </c>
      <c r="L33" s="29">
        <f>COUNTIFS('Inji - iOS- Test Cases'!A30:A4723,K33,'Inji - iOS- Test Cases'!D30:D4723,"&lt;&gt;"&amp;"")</f>
        <v>5</v>
      </c>
      <c r="M33" s="30">
        <f>COUNTIFS('Inji - iOS- Test Cases'!A30:A4723,K33,'Inji - iOS- Test Cases'!D30:D4723,"&lt;&gt;"&amp;"",'Inji - iOS- Test Cases'!J30:J4723,"Pass")</f>
        <v>5</v>
      </c>
      <c r="N33" s="31">
        <f>COUNTIFS('Inji - iOS- Test Cases'!A30:A4723,K33,'Inji - iOS- Test Cases'!D30:D4723,"&lt;&gt;"&amp;"",'Inji - iOS- Test Cases'!J30:J4723,"Fail")</f>
        <v>0</v>
      </c>
      <c r="O33" s="32">
        <f t="shared" si="2"/>
        <v>0</v>
      </c>
      <c r="P33" s="50" t="str">
        <f>IFERROR(__xludf.DUMMYFUNCTION("""COMPUTED_VALUE"""),"INJI-96")</f>
        <v>INJI-96</v>
      </c>
      <c r="Q33" s="29">
        <f>COUNTIFS('Inji - Android - Test Cases'!A27:A4036,P33,'Inji - Android - Test Cases'!D27:D4036,"&lt;&gt;"&amp;"")</f>
        <v>10</v>
      </c>
      <c r="R33" s="30">
        <f>COUNTIFS('Inji - Android - Test Cases'!A27:A4036,P33,'Inji - Android - Test Cases'!D27:D4036,"&lt;&gt;"&amp;"",'Inji - Android - Test Cases'!J27:J4036,"Pass")</f>
        <v>10</v>
      </c>
      <c r="S33" s="31">
        <f>COUNTIFS('Inji - Android - Test Cases'!A27:A4036,P33,'Inji - Android - Test Cases'!D27:D4036,"&lt;&gt;"&amp;"",'Inji - Android - Test Cases'!J27:J4036,"Fail")</f>
        <v>0</v>
      </c>
      <c r="T33" s="32">
        <f t="shared" si="3"/>
        <v>0</v>
      </c>
      <c r="U33" s="1"/>
      <c r="V33" s="1"/>
      <c r="W33" s="1"/>
      <c r="X33" s="21" t="s">
        <v>56</v>
      </c>
      <c r="Y33" s="22"/>
    </row>
    <row r="34" ht="14.25" customHeight="1">
      <c r="A34" s="1"/>
      <c r="B34" s="1"/>
      <c r="C34" s="1"/>
      <c r="D34" s="1"/>
      <c r="E34" s="1"/>
      <c r="F34" s="1"/>
      <c r="G34" s="1"/>
      <c r="H34" s="1"/>
      <c r="I34" s="1"/>
      <c r="J34" s="1"/>
      <c r="K34" s="50" t="str">
        <f>IFERROR(__xludf.DUMMYFUNCTION("""COMPUTED_VALUE"""),"INJI-139")</f>
        <v>INJI-139</v>
      </c>
      <c r="L34" s="29">
        <f>COUNTIFS('Inji - iOS- Test Cases'!A31:A4724,K34,'Inji - iOS- Test Cases'!D31:D4724,"&lt;&gt;"&amp;"")</f>
        <v>16</v>
      </c>
      <c r="M34" s="30">
        <f>COUNTIFS('Inji - iOS- Test Cases'!A31:A4724,K34,'Inji - iOS- Test Cases'!D31:D4724,"&lt;&gt;"&amp;"",'Inji - iOS- Test Cases'!J31:J4724,"Pass")</f>
        <v>16</v>
      </c>
      <c r="N34" s="31">
        <f>COUNTIFS('Inji - iOS- Test Cases'!A31:A4724,K34,'Inji - iOS- Test Cases'!D31:D4724,"&lt;&gt;"&amp;"",'Inji - iOS- Test Cases'!J31:J4724,"Fail")</f>
        <v>0</v>
      </c>
      <c r="O34" s="32">
        <f t="shared" si="2"/>
        <v>0</v>
      </c>
      <c r="P34" s="50" t="str">
        <f>IFERROR(__xludf.DUMMYFUNCTION("""COMPUTED_VALUE"""),"INJI-192")</f>
        <v>INJI-192</v>
      </c>
      <c r="Q34" s="29">
        <f>COUNTIFS('Inji - Android - Test Cases'!A28:A4037,P34,'Inji - Android - Test Cases'!D28:D4037,"&lt;&gt;"&amp;"")</f>
        <v>8</v>
      </c>
      <c r="R34" s="30">
        <f>COUNTIFS('Inji - Android - Test Cases'!A28:A4037,P34,'Inji - Android - Test Cases'!D28:D4037,"&lt;&gt;"&amp;"",'Inji - Android - Test Cases'!J28:J4037,"Pass")</f>
        <v>8</v>
      </c>
      <c r="S34" s="31">
        <f>COUNTIFS('Inji - Android - Test Cases'!A28:A4037,P34,'Inji - Android - Test Cases'!D28:D4037,"&lt;&gt;"&amp;"",'Inji - Android - Test Cases'!J28:J4037,"Fail")</f>
        <v>0</v>
      </c>
      <c r="T34" s="32">
        <f t="shared" si="3"/>
        <v>0</v>
      </c>
      <c r="U34" s="1"/>
      <c r="V34" s="1"/>
      <c r="W34" s="1"/>
      <c r="X34" s="21" t="s">
        <v>57</v>
      </c>
      <c r="Y34" s="22"/>
    </row>
    <row r="35" ht="14.25" customHeight="1">
      <c r="A35" s="1"/>
      <c r="B35" s="1"/>
      <c r="C35" s="1"/>
      <c r="D35" s="1"/>
      <c r="E35" s="1"/>
      <c r="F35" s="1"/>
      <c r="G35" s="1"/>
      <c r="H35" s="1"/>
      <c r="I35" s="1"/>
      <c r="J35" s="1"/>
      <c r="K35" s="50" t="str">
        <f>IFERROR(__xludf.DUMMYFUNCTION("""COMPUTED_VALUE"""),"INJI-25")</f>
        <v>INJI-25</v>
      </c>
      <c r="L35" s="29">
        <f>COUNTIFS('Inji - iOS- Test Cases'!A32:A4725,K35,'Inji - iOS- Test Cases'!D32:D4725,"&lt;&gt;"&amp;"")</f>
        <v>12</v>
      </c>
      <c r="M35" s="30">
        <f>COUNTIFS('Inji - iOS- Test Cases'!A32:A4725,K35,'Inji - iOS- Test Cases'!D32:D4725,"&lt;&gt;"&amp;"",'Inji - iOS- Test Cases'!J32:J4725,"Pass")</f>
        <v>11</v>
      </c>
      <c r="N35" s="31">
        <f>COUNTIFS('Inji - iOS- Test Cases'!A32:A4725,K35,'Inji - iOS- Test Cases'!D32:D4725,"&lt;&gt;"&amp;"",'Inji - iOS- Test Cases'!J32:J4725,"Fail")</f>
        <v>1</v>
      </c>
      <c r="O35" s="32">
        <f t="shared" si="2"/>
        <v>0</v>
      </c>
      <c r="P35" s="50" t="str">
        <f>IFERROR(__xludf.DUMMYFUNCTION("""COMPUTED_VALUE"""),"INJI-202")</f>
        <v>INJI-202</v>
      </c>
      <c r="Q35" s="29">
        <f>COUNTIFS('Inji - Android - Test Cases'!A29:A4038,P35,'Inji - Android - Test Cases'!D29:D4038,"&lt;&gt;"&amp;"")</f>
        <v>16</v>
      </c>
      <c r="R35" s="30">
        <f>COUNTIFS('Inji - Android - Test Cases'!A29:A4038,P35,'Inji - Android - Test Cases'!D29:D4038,"&lt;&gt;"&amp;"",'Inji - Android - Test Cases'!J29:J4038,"Pass")</f>
        <v>16</v>
      </c>
      <c r="S35" s="31">
        <f>COUNTIFS('Inji - Android - Test Cases'!A29:A4038,P35,'Inji - Android - Test Cases'!D29:D4038,"&lt;&gt;"&amp;"",'Inji - Android - Test Cases'!J29:J4038,"Fail")</f>
        <v>0</v>
      </c>
      <c r="T35" s="32">
        <f t="shared" si="3"/>
        <v>0</v>
      </c>
      <c r="U35" s="1"/>
      <c r="V35" s="1"/>
      <c r="W35" s="1"/>
      <c r="X35" s="21" t="s">
        <v>58</v>
      </c>
      <c r="Y35" s="22"/>
    </row>
    <row r="36" ht="14.25" customHeight="1">
      <c r="A36" s="1"/>
      <c r="B36" s="1"/>
      <c r="C36" s="1"/>
      <c r="D36" s="1"/>
      <c r="E36" s="1"/>
      <c r="F36" s="1"/>
      <c r="G36" s="1"/>
      <c r="H36" s="1"/>
      <c r="I36" s="1"/>
      <c r="J36" s="1"/>
      <c r="K36" s="50" t="str">
        <f>IFERROR(__xludf.DUMMYFUNCTION("""COMPUTED_VALUE"""),"INJI-277")</f>
        <v>INJI-277</v>
      </c>
      <c r="L36" s="29">
        <f>COUNTIFS('Inji - iOS- Test Cases'!A33:A4726,K36,'Inji - iOS- Test Cases'!D33:D4726,"&lt;&gt;"&amp;"")</f>
        <v>13</v>
      </c>
      <c r="M36" s="30">
        <f>COUNTIFS('Inji - iOS- Test Cases'!A33:A4726,K36,'Inji - iOS- Test Cases'!D33:D4726,"&lt;&gt;"&amp;"",'Inji - iOS- Test Cases'!J33:J4726,"Pass")</f>
        <v>13</v>
      </c>
      <c r="N36" s="31">
        <f>COUNTIFS('Inji - iOS- Test Cases'!A33:A4726,K36,'Inji - iOS- Test Cases'!D33:D4726,"&lt;&gt;"&amp;"",'Inji - iOS- Test Cases'!J33:J4726,"Fail")</f>
        <v>0</v>
      </c>
      <c r="O36" s="32">
        <f t="shared" si="2"/>
        <v>0</v>
      </c>
      <c r="P36" s="50" t="str">
        <f>IFERROR(__xludf.DUMMYFUNCTION("""COMPUTED_VALUE"""),"INJI-214")</f>
        <v>INJI-214</v>
      </c>
      <c r="Q36" s="29">
        <f>COUNTIFS('Inji - Android - Test Cases'!A30:A4039,P36,'Inji - Android - Test Cases'!D30:D4039,"&lt;&gt;"&amp;"")</f>
        <v>5</v>
      </c>
      <c r="R36" s="30">
        <f>COUNTIFS('Inji - Android - Test Cases'!A30:A4039,P36,'Inji - Android - Test Cases'!D30:D4039,"&lt;&gt;"&amp;"",'Inji - Android - Test Cases'!J30:J4039,"Pass")</f>
        <v>4</v>
      </c>
      <c r="S36" s="31">
        <f>COUNTIFS('Inji - Android - Test Cases'!A30:A4039,P36,'Inji - Android - Test Cases'!D30:D4039,"&lt;&gt;"&amp;"",'Inji - Android - Test Cases'!J30:J4039,"Fail")</f>
        <v>1</v>
      </c>
      <c r="T36" s="32">
        <f t="shared" si="3"/>
        <v>0</v>
      </c>
      <c r="U36" s="1"/>
      <c r="V36" s="1"/>
      <c r="W36" s="1"/>
      <c r="X36" s="21" t="s">
        <v>59</v>
      </c>
      <c r="Y36" s="22"/>
    </row>
    <row r="37" ht="14.25" customHeight="1">
      <c r="A37" s="1"/>
      <c r="B37" s="1"/>
      <c r="C37" s="1"/>
      <c r="D37" s="1"/>
      <c r="E37" s="1"/>
      <c r="F37" s="1"/>
      <c r="G37" s="1"/>
      <c r="H37" s="1"/>
      <c r="I37" s="1"/>
      <c r="J37" s="1"/>
      <c r="K37" s="50" t="str">
        <f>IFERROR(__xludf.DUMMYFUNCTION("""COMPUTED_VALUE"""),"INJI-275")</f>
        <v>INJI-275</v>
      </c>
      <c r="L37" s="29">
        <f>COUNTIFS('Inji - iOS- Test Cases'!A34:A4727,K37,'Inji - iOS- Test Cases'!D34:D4727,"&lt;&gt;"&amp;"")</f>
        <v>1</v>
      </c>
      <c r="M37" s="30">
        <f>COUNTIFS('Inji - iOS- Test Cases'!A34:A4727,K37,'Inji - iOS- Test Cases'!D34:D4727,"&lt;&gt;"&amp;"",'Inji - iOS- Test Cases'!J34:J4727,"Pass")</f>
        <v>1</v>
      </c>
      <c r="N37" s="31">
        <f>COUNTIFS('Inji - iOS- Test Cases'!A34:A4727,K37,'Inji - iOS- Test Cases'!D34:D4727,"&lt;&gt;"&amp;"",'Inji - iOS- Test Cases'!J34:J4727,"Fail")</f>
        <v>0</v>
      </c>
      <c r="O37" s="32">
        <f t="shared" si="2"/>
        <v>0</v>
      </c>
      <c r="P37" s="50" t="str">
        <f>IFERROR(__xludf.DUMMYFUNCTION("""COMPUTED_VALUE"""),"INJI-95")</f>
        <v>INJI-95</v>
      </c>
      <c r="Q37" s="29">
        <f>COUNTIFS('Inji - Android - Test Cases'!A31:A4040,P37,'Inji - Android - Test Cases'!D31:D4040,"&lt;&gt;"&amp;"")</f>
        <v>6</v>
      </c>
      <c r="R37" s="30">
        <f>COUNTIFS('Inji - Android - Test Cases'!A31:A4040,P37,'Inji - Android - Test Cases'!D31:D4040,"&lt;&gt;"&amp;"",'Inji - Android - Test Cases'!J31:J4040,"Pass")</f>
        <v>6</v>
      </c>
      <c r="S37" s="31">
        <f>COUNTIFS('Inji - Android - Test Cases'!A31:A4040,P37,'Inji - Android - Test Cases'!D31:D4040,"&lt;&gt;"&amp;"",'Inji - Android - Test Cases'!J31:J4040,"Fail")</f>
        <v>0</v>
      </c>
      <c r="T37" s="32">
        <f t="shared" si="3"/>
        <v>0</v>
      </c>
      <c r="U37" s="1"/>
      <c r="V37" s="1"/>
      <c r="W37" s="1"/>
      <c r="X37" s="21" t="s">
        <v>60</v>
      </c>
      <c r="Y37" s="22"/>
    </row>
    <row r="38" ht="14.25" customHeight="1">
      <c r="A38" s="1"/>
      <c r="B38" s="1"/>
      <c r="C38" s="1"/>
      <c r="D38" s="1"/>
      <c r="E38" s="1"/>
      <c r="F38" s="1"/>
      <c r="G38" s="1"/>
      <c r="H38" s="1"/>
      <c r="I38" s="1"/>
      <c r="J38" s="1"/>
      <c r="K38" s="50" t="str">
        <f>IFERROR(__xludf.DUMMYFUNCTION("""COMPUTED_VALUE"""),"INJI-274")</f>
        <v>INJI-274</v>
      </c>
      <c r="L38" s="29">
        <f>COUNTIFS('Inji - iOS- Test Cases'!A35:A4728,K38,'Inji - iOS- Test Cases'!D35:D4728,"&lt;&gt;"&amp;"")</f>
        <v>13</v>
      </c>
      <c r="M38" s="30">
        <f>COUNTIFS('Inji - iOS- Test Cases'!A35:A4728,K38,'Inji - iOS- Test Cases'!D35:D4728,"&lt;&gt;"&amp;"",'Inji - iOS- Test Cases'!J35:J4728,"Pass")</f>
        <v>13</v>
      </c>
      <c r="N38" s="31">
        <f>COUNTIFS('Inji - iOS- Test Cases'!A35:A4728,K38,'Inji - iOS- Test Cases'!D35:D4728,"&lt;&gt;"&amp;"",'Inji - iOS- Test Cases'!J35:J4728,"Fail")</f>
        <v>0</v>
      </c>
      <c r="O38" s="32">
        <f t="shared" si="2"/>
        <v>0</v>
      </c>
      <c r="P38" s="50" t="str">
        <f>IFERROR(__xludf.DUMMYFUNCTION("""COMPUTED_VALUE"""),"INJI-238")</f>
        <v>INJI-238</v>
      </c>
      <c r="Q38" s="29">
        <f>COUNTIFS('Inji - Android - Test Cases'!A32:A4041,P38,'Inji - Android - Test Cases'!D32:D4041,"&lt;&gt;"&amp;"")</f>
        <v>6</v>
      </c>
      <c r="R38" s="30">
        <f>COUNTIFS('Inji - Android - Test Cases'!A32:A4041,P38,'Inji - Android - Test Cases'!D32:D4041,"&lt;&gt;"&amp;"",'Inji - Android - Test Cases'!J32:J4041,"Pass")</f>
        <v>6</v>
      </c>
      <c r="S38" s="31">
        <f>COUNTIFS('Inji - Android - Test Cases'!A32:A4041,P38,'Inji - Android - Test Cases'!D32:D4041,"&lt;&gt;"&amp;"",'Inji - Android - Test Cases'!J32:J4041,"Fail")</f>
        <v>0</v>
      </c>
      <c r="T38" s="32">
        <f t="shared" si="3"/>
        <v>0</v>
      </c>
      <c r="U38" s="1"/>
      <c r="V38" s="1"/>
      <c r="W38" s="1"/>
      <c r="X38" s="21" t="s">
        <v>61</v>
      </c>
      <c r="Y38" s="22"/>
    </row>
    <row r="39" ht="14.25" customHeight="1">
      <c r="A39" s="1"/>
      <c r="B39" s="1"/>
      <c r="C39" s="1"/>
      <c r="D39" s="1"/>
      <c r="E39" s="1"/>
      <c r="F39" s="1"/>
      <c r="G39" s="1"/>
      <c r="H39" s="1"/>
      <c r="I39" s="1"/>
      <c r="J39" s="1"/>
      <c r="K39" s="50" t="str">
        <f>IFERROR(__xludf.DUMMYFUNCTION("""COMPUTED_VALUE"""),"INJI-343")</f>
        <v>INJI-343</v>
      </c>
      <c r="L39" s="29">
        <f>COUNTIFS('Inji - iOS- Test Cases'!A36:A4729,K39,'Inji - iOS- Test Cases'!D36:D4729,"&lt;&gt;"&amp;"")</f>
        <v>17</v>
      </c>
      <c r="M39" s="30">
        <f>COUNTIFS('Inji - iOS- Test Cases'!A36:A4729,K39,'Inji - iOS- Test Cases'!D36:D4729,"&lt;&gt;"&amp;"",'Inji - iOS- Test Cases'!J36:J4729,"Pass")</f>
        <v>17</v>
      </c>
      <c r="N39" s="31">
        <f>COUNTIFS('Inji - iOS- Test Cases'!A36:A4729,K39,'Inji - iOS- Test Cases'!D36:D4729,"&lt;&gt;"&amp;"",'Inji - iOS- Test Cases'!J36:J4729,"Fail")</f>
        <v>0</v>
      </c>
      <c r="O39" s="32">
        <f t="shared" si="2"/>
        <v>0</v>
      </c>
      <c r="P39" s="50" t="str">
        <f>IFERROR(__xludf.DUMMYFUNCTION("""COMPUTED_VALUE"""),"INJI-175")</f>
        <v>INJI-175</v>
      </c>
      <c r="Q39" s="29">
        <f>COUNTIFS('Inji - Android - Test Cases'!A33:A4042,P39,'Inji - Android - Test Cases'!D33:D4042,"&lt;&gt;"&amp;"")</f>
        <v>6</v>
      </c>
      <c r="R39" s="30">
        <f>COUNTIFS('Inji - Android - Test Cases'!A33:A4042,P39,'Inji - Android - Test Cases'!D33:D4042,"&lt;&gt;"&amp;"",'Inji - Android - Test Cases'!J33:J4042,"Pass")</f>
        <v>6</v>
      </c>
      <c r="S39" s="31">
        <f>COUNTIFS('Inji - Android - Test Cases'!A33:A4042,P39,'Inji - Android - Test Cases'!D33:D4042,"&lt;&gt;"&amp;"",'Inji - Android - Test Cases'!J33:J4042,"Fail")</f>
        <v>0</v>
      </c>
      <c r="T39" s="32">
        <f t="shared" si="3"/>
        <v>0</v>
      </c>
      <c r="U39" s="1"/>
      <c r="V39" s="1"/>
      <c r="W39" s="1"/>
      <c r="X39" s="21" t="s">
        <v>62</v>
      </c>
      <c r="Y39" s="22"/>
    </row>
    <row r="40" ht="14.25" customHeight="1">
      <c r="A40" s="1"/>
      <c r="B40" s="1"/>
      <c r="C40" s="1"/>
      <c r="D40" s="1"/>
      <c r="E40" s="1"/>
      <c r="F40" s="1"/>
      <c r="G40" s="1"/>
      <c r="H40" s="1"/>
      <c r="I40" s="1"/>
      <c r="J40" s="1"/>
      <c r="K40" s="50" t="str">
        <f>IFERROR(__xludf.DUMMYFUNCTION("""COMPUTED_VALUE"""),"INJI-372")</f>
        <v>INJI-372</v>
      </c>
      <c r="L40" s="29">
        <f>COUNTIFS('Inji - iOS- Test Cases'!A37:A4730,K40,'Inji - iOS- Test Cases'!D37:D4730,"&lt;&gt;"&amp;"")</f>
        <v>22</v>
      </c>
      <c r="M40" s="30">
        <f>COUNTIFS('Inji - iOS- Test Cases'!A37:A4730,K40,'Inji - iOS- Test Cases'!D37:D4730,"&lt;&gt;"&amp;"",'Inji - iOS- Test Cases'!J37:J4730,"Pass")</f>
        <v>22</v>
      </c>
      <c r="N40" s="31">
        <f>COUNTIFS('Inji - iOS- Test Cases'!A37:A4730,K40,'Inji - iOS- Test Cases'!D37:D4730,"&lt;&gt;"&amp;"",'Inji - iOS- Test Cases'!J37:J4730,"Fail")</f>
        <v>0</v>
      </c>
      <c r="O40" s="32">
        <f t="shared" si="2"/>
        <v>0</v>
      </c>
      <c r="P40" s="50" t="str">
        <f>IFERROR(__xludf.DUMMYFUNCTION("""COMPUTED_VALUE"""),"INJI-277")</f>
        <v>INJI-277</v>
      </c>
      <c r="Q40" s="29">
        <f>COUNTIFS('Inji - Android - Test Cases'!A34:A4043,P40,'Inji - Android - Test Cases'!D34:D4043,"&lt;&gt;"&amp;"")</f>
        <v>9</v>
      </c>
      <c r="R40" s="30">
        <f>COUNTIFS('Inji - Android - Test Cases'!A34:A4043,P40,'Inji - Android - Test Cases'!D34:D4043,"&lt;&gt;"&amp;"",'Inji - Android - Test Cases'!J34:J4043,"Pass")</f>
        <v>9</v>
      </c>
      <c r="S40" s="31">
        <f>COUNTIFS('Inji - Android - Test Cases'!A34:A4043,P40,'Inji - Android - Test Cases'!D34:D4043,"&lt;&gt;"&amp;"",'Inji - Android - Test Cases'!J34:J4043,"Fail")</f>
        <v>0</v>
      </c>
      <c r="T40" s="32">
        <f t="shared" si="3"/>
        <v>0</v>
      </c>
      <c r="U40" s="1"/>
      <c r="V40" s="1"/>
      <c r="W40" s="1"/>
      <c r="X40" s="21" t="s">
        <v>63</v>
      </c>
      <c r="Y40" s="22"/>
    </row>
    <row r="41" ht="14.25" customHeight="1">
      <c r="A41" s="1"/>
      <c r="B41" s="1"/>
      <c r="C41" s="1"/>
      <c r="D41" s="1"/>
      <c r="E41" s="1"/>
      <c r="F41" s="1"/>
      <c r="G41" s="1"/>
      <c r="H41" s="1"/>
      <c r="I41" s="1"/>
      <c r="J41" s="1"/>
      <c r="K41" s="50" t="str">
        <f>IFERROR(__xludf.DUMMYFUNCTION("""COMPUTED_VALUE"""),"INJI-302")</f>
        <v>INJI-302</v>
      </c>
      <c r="L41" s="29">
        <f>COUNTIFS('Inji - iOS- Test Cases'!A38:A4731,K41,'Inji - iOS- Test Cases'!D38:D4731,"&lt;&gt;"&amp;"")</f>
        <v>9</v>
      </c>
      <c r="M41" s="30">
        <f>COUNTIFS('Inji - iOS- Test Cases'!A38:A4731,K41,'Inji - iOS- Test Cases'!D38:D4731,"&lt;&gt;"&amp;"",'Inji - iOS- Test Cases'!J38:J4731,"Pass")</f>
        <v>9</v>
      </c>
      <c r="N41" s="31">
        <f>COUNTIFS('Inji - iOS- Test Cases'!A38:A4731,K41,'Inji - iOS- Test Cases'!D38:D4731,"&lt;&gt;"&amp;"",'Inji - iOS- Test Cases'!J38:J4731,"Fail")</f>
        <v>0</v>
      </c>
      <c r="O41" s="32">
        <f t="shared" si="2"/>
        <v>0</v>
      </c>
      <c r="P41" s="50" t="str">
        <f>IFERROR(__xludf.DUMMYFUNCTION("""COMPUTED_VALUE"""),"INJI-275")</f>
        <v>INJI-275</v>
      </c>
      <c r="Q41" s="29">
        <f>COUNTIFS('Inji - Android - Test Cases'!A34:A4044,P41,'Inji - Android - Test Cases'!D34:D4044,"&lt;&gt;"&amp;"")</f>
        <v>5</v>
      </c>
      <c r="R41" s="30">
        <f>COUNTIFS('Inji - Android - Test Cases'!A34:A4044,P41,'Inji - Android - Test Cases'!D34:D4044,"&lt;&gt;"&amp;"",'Inji - Android - Test Cases'!J34:J4044,"Pass")</f>
        <v>5</v>
      </c>
      <c r="S41" s="31">
        <f>COUNTIFS('Inji - Android - Test Cases'!A34:A4044,P41,'Inji - Android - Test Cases'!D34:D4044,"&lt;&gt;"&amp;"",'Inji - Android - Test Cases'!J34:J4044,"Fail")</f>
        <v>0</v>
      </c>
      <c r="T41" s="32">
        <f t="shared" si="3"/>
        <v>0</v>
      </c>
      <c r="U41" s="1"/>
      <c r="V41" s="1"/>
      <c r="W41" s="1"/>
      <c r="X41" s="21" t="s">
        <v>64</v>
      </c>
      <c r="Y41" s="22"/>
    </row>
    <row r="42" ht="14.25" customHeight="1">
      <c r="A42" s="1"/>
      <c r="B42" s="1"/>
      <c r="C42" s="1"/>
      <c r="D42" s="1"/>
      <c r="E42" s="1"/>
      <c r="F42" s="1"/>
      <c r="G42" s="1"/>
      <c r="H42" s="1"/>
      <c r="I42" s="1"/>
      <c r="J42" s="1"/>
      <c r="K42" s="50" t="str">
        <f>IFERROR(__xludf.DUMMYFUNCTION("""COMPUTED_VALUE"""),"INJI-364")</f>
        <v>INJI-364</v>
      </c>
      <c r="L42" s="29">
        <f>COUNTIFS('Inji - iOS- Test Cases'!A39:A4732,K42,'Inji - iOS- Test Cases'!D39:D4732,"&lt;&gt;"&amp;"")</f>
        <v>12</v>
      </c>
      <c r="M42" s="30">
        <f>COUNTIFS('Inji - iOS- Test Cases'!A39:A4732,K42,'Inji - iOS- Test Cases'!D39:D4732,"&lt;&gt;"&amp;"",'Inji - iOS- Test Cases'!J39:J4732,"Pass")</f>
        <v>12</v>
      </c>
      <c r="N42" s="31">
        <f>COUNTIFS('Inji - iOS- Test Cases'!A39:A4732,K42,'Inji - iOS- Test Cases'!D39:D4732,"&lt;&gt;"&amp;"",'Inji - iOS- Test Cases'!J39:J4732,"Fail")</f>
        <v>0</v>
      </c>
      <c r="O42" s="32">
        <f t="shared" si="2"/>
        <v>0</v>
      </c>
      <c r="P42" s="50" t="str">
        <f>IFERROR(__xludf.DUMMYFUNCTION("""COMPUTED_VALUE"""),"INJI-274")</f>
        <v>INJI-274</v>
      </c>
      <c r="Q42" s="29">
        <f>COUNTIFS('Inji - Android - Test Cases'!A35:A4045,P42,'Inji - Android - Test Cases'!D35:D4045,"&lt;&gt;"&amp;"")</f>
        <v>13</v>
      </c>
      <c r="R42" s="30">
        <f>COUNTIFS('Inji - Android - Test Cases'!A35:A4045,P42,'Inji - Android - Test Cases'!D35:D4045,"&lt;&gt;"&amp;"",'Inji - Android - Test Cases'!J35:J4045,"Pass")</f>
        <v>13</v>
      </c>
      <c r="S42" s="31">
        <f>COUNTIFS('Inji - Android - Test Cases'!A35:A4045,P42,'Inji - Android - Test Cases'!D35:D4045,"&lt;&gt;"&amp;"",'Inji - Android - Test Cases'!J35:J4045,"Fail")</f>
        <v>0</v>
      </c>
      <c r="T42" s="32">
        <f t="shared" si="3"/>
        <v>0</v>
      </c>
      <c r="U42" s="1"/>
      <c r="V42" s="1"/>
      <c r="W42" s="1"/>
      <c r="X42" s="21" t="s">
        <v>65</v>
      </c>
      <c r="Y42" s="22"/>
    </row>
    <row r="43" ht="14.25" customHeight="1">
      <c r="A43" s="1"/>
      <c r="B43" s="1"/>
      <c r="C43" s="1"/>
      <c r="D43" s="1"/>
      <c r="E43" s="1"/>
      <c r="F43" s="1"/>
      <c r="G43" s="1"/>
      <c r="H43" s="1"/>
      <c r="I43" s="1"/>
      <c r="J43" s="1"/>
      <c r="K43" s="50" t="str">
        <f>IFERROR(__xludf.DUMMYFUNCTION("""COMPUTED_VALUE"""),"INJI-344")</f>
        <v>INJI-344</v>
      </c>
      <c r="L43" s="29">
        <f>COUNTIFS('Inji - iOS- Test Cases'!A40:A4733,K43,'Inji - iOS- Test Cases'!D40:D4733,"&lt;&gt;"&amp;"")</f>
        <v>8</v>
      </c>
      <c r="M43" s="30">
        <f>COUNTIFS('Inji - iOS- Test Cases'!A40:A4733,K43,'Inji - iOS- Test Cases'!D40:D4733,"&lt;&gt;"&amp;"",'Inji - iOS- Test Cases'!J40:J4733,"Pass")</f>
        <v>8</v>
      </c>
      <c r="N43" s="31">
        <f>COUNTIFS('Inji - iOS- Test Cases'!A40:A4733,K43,'Inji - iOS- Test Cases'!D40:D4733,"&lt;&gt;"&amp;"",'Inji - iOS- Test Cases'!J40:J4733,"Fail")</f>
        <v>0</v>
      </c>
      <c r="O43" s="32">
        <f t="shared" si="2"/>
        <v>0</v>
      </c>
      <c r="P43" s="50" t="str">
        <f>IFERROR(__xludf.DUMMYFUNCTION("""COMPUTED_VALUE"""),"INJI-343")</f>
        <v>INJI-343</v>
      </c>
      <c r="Q43" s="29">
        <f>COUNTIFS('Inji - Android - Test Cases'!A35:A4046,P43,'Inji - Android - Test Cases'!D35:D4046,"&lt;&gt;"&amp;"")</f>
        <v>15</v>
      </c>
      <c r="R43" s="30">
        <f>COUNTIFS('Inji - Android - Test Cases'!A35:A4046,P43,'Inji - Android - Test Cases'!D35:D4046,"&lt;&gt;"&amp;"",'Inji - Android - Test Cases'!J35:J4046,"Pass")</f>
        <v>13</v>
      </c>
      <c r="S43" s="31">
        <f>COUNTIFS('Inji - Android - Test Cases'!A35:A4046,P43,'Inji - Android - Test Cases'!D35:D4046,"&lt;&gt;"&amp;"",'Inji - Android - Test Cases'!J35:J4046,"Fail")</f>
        <v>2</v>
      </c>
      <c r="T43" s="32">
        <f t="shared" si="3"/>
        <v>0</v>
      </c>
      <c r="U43" s="1"/>
      <c r="V43" s="1"/>
      <c r="W43" s="1"/>
      <c r="X43" s="21" t="s">
        <v>66</v>
      </c>
      <c r="Y43" s="22"/>
    </row>
    <row r="44" ht="14.25" customHeight="1">
      <c r="A44" s="1"/>
      <c r="B44" s="1"/>
      <c r="C44" s="1"/>
      <c r="D44" s="1"/>
      <c r="E44" s="1"/>
      <c r="F44" s="1"/>
      <c r="G44" s="1"/>
      <c r="H44" s="1"/>
      <c r="I44" s="1"/>
      <c r="J44" s="1"/>
      <c r="K44" s="50" t="str">
        <f>IFERROR(__xludf.DUMMYFUNCTION("""COMPUTED_VALUE"""),"INJI-245")</f>
        <v>INJI-245</v>
      </c>
      <c r="L44" s="29">
        <f>COUNTIFS('Inji - iOS- Test Cases'!A41:A4734,K44,'Inji - iOS- Test Cases'!D41:D4734,"&lt;&gt;"&amp;"")</f>
        <v>5</v>
      </c>
      <c r="M44" s="30">
        <f>COUNTIFS('Inji - iOS- Test Cases'!A41:A4734,K44,'Inji - iOS- Test Cases'!D41:D4734,"&lt;&gt;"&amp;"",'Inji - iOS- Test Cases'!J41:J4734,"Pass")</f>
        <v>5</v>
      </c>
      <c r="N44" s="31">
        <f>COUNTIFS('Inji - iOS- Test Cases'!A41:A4734,K44,'Inji - iOS- Test Cases'!D41:D4734,"&lt;&gt;"&amp;"",'Inji - iOS- Test Cases'!J41:J4734,"Fail")</f>
        <v>0</v>
      </c>
      <c r="O44" s="32">
        <f t="shared" si="2"/>
        <v>0</v>
      </c>
      <c r="P44" s="50" t="str">
        <f>IFERROR(__xludf.DUMMYFUNCTION("""COMPUTED_VALUE"""),"INJI-372")</f>
        <v>INJI-372</v>
      </c>
      <c r="Q44" s="29">
        <f>COUNTIFS('Inji - Android - Test Cases'!A36:A4047,P44,'Inji - Android - Test Cases'!D36:D4047,"&lt;&gt;"&amp;"")</f>
        <v>20</v>
      </c>
      <c r="R44" s="30">
        <f>COUNTIFS('Inji - Android - Test Cases'!A36:A4047,P44,'Inji - Android - Test Cases'!D36:D4047,"&lt;&gt;"&amp;"",'Inji - Android - Test Cases'!J36:J4047,"Pass")</f>
        <v>20</v>
      </c>
      <c r="S44" s="31">
        <f>COUNTIFS('Inji - Android - Test Cases'!A36:A4047,P44,'Inji - Android - Test Cases'!D36:D4047,"&lt;&gt;"&amp;"",'Inji - Android - Test Cases'!J36:J4047,"Fail")</f>
        <v>0</v>
      </c>
      <c r="T44" s="32">
        <f t="shared" si="3"/>
        <v>0</v>
      </c>
      <c r="U44" s="1"/>
      <c r="V44" s="1"/>
      <c r="W44" s="1"/>
      <c r="X44" s="21" t="s">
        <v>67</v>
      </c>
      <c r="Y44" s="22"/>
    </row>
    <row r="45" ht="14.25" customHeight="1">
      <c r="A45" s="1"/>
      <c r="B45" s="1"/>
      <c r="C45" s="1"/>
      <c r="D45" s="1"/>
      <c r="E45" s="1"/>
      <c r="F45" s="1"/>
      <c r="G45" s="1"/>
      <c r="H45" s="1"/>
      <c r="I45" s="1"/>
      <c r="J45" s="1"/>
      <c r="K45" s="50" t="str">
        <f>IFERROR(__xludf.DUMMYFUNCTION("""COMPUTED_VALUE"""),"INJI-431")</f>
        <v>INJI-431</v>
      </c>
      <c r="L45" s="29">
        <f>COUNTIFS('Inji - iOS- Test Cases'!A42:A4735,K45,'Inji - iOS- Test Cases'!D42:D4735,"&lt;&gt;"&amp;"")</f>
        <v>21</v>
      </c>
      <c r="M45" s="30">
        <f>COUNTIFS('Inji - iOS- Test Cases'!A42:A4735,K45,'Inji - iOS- Test Cases'!D42:D4735,"&lt;&gt;"&amp;"",'Inji - iOS- Test Cases'!J42:J4735,"Pass")</f>
        <v>17</v>
      </c>
      <c r="N45" s="31">
        <f>COUNTIFS('Inji - iOS- Test Cases'!A42:A4735,K45,'Inji - iOS- Test Cases'!D42:D4735,"&lt;&gt;"&amp;"",'Inji - iOS- Test Cases'!J42:J4735,"Fail")</f>
        <v>4</v>
      </c>
      <c r="O45" s="32">
        <f t="shared" si="2"/>
        <v>0</v>
      </c>
      <c r="P45" s="50" t="str">
        <f>IFERROR(__xludf.DUMMYFUNCTION("""COMPUTED_VALUE"""),"INJI-364")</f>
        <v>INJI-364</v>
      </c>
      <c r="Q45" s="29">
        <f>COUNTIFS('Inji - Android - Test Cases'!A37:A4048,P45,'Inji - Android - Test Cases'!D37:D4048,"&lt;&gt;"&amp;"")</f>
        <v>8</v>
      </c>
      <c r="R45" s="30">
        <f>COUNTIFS('Inji - Android - Test Cases'!A37:A4048,P45,'Inji - Android - Test Cases'!D37:D4048,"&lt;&gt;"&amp;"",'Inji - Android - Test Cases'!J37:J4048,"Pass")</f>
        <v>8</v>
      </c>
      <c r="S45" s="31">
        <f>COUNTIFS('Inji - Android - Test Cases'!A37:A4048,P45,'Inji - Android - Test Cases'!D37:D4048,"&lt;&gt;"&amp;"",'Inji - Android - Test Cases'!J37:J4048,"Fail")</f>
        <v>0</v>
      </c>
      <c r="T45" s="32">
        <f t="shared" si="3"/>
        <v>0</v>
      </c>
      <c r="U45" s="1"/>
      <c r="V45" s="1"/>
      <c r="W45" s="1"/>
      <c r="X45" s="21" t="s">
        <v>68</v>
      </c>
      <c r="Y45" s="22"/>
    </row>
    <row r="46" ht="14.25" customHeight="1">
      <c r="A46" s="1"/>
      <c r="B46" s="1"/>
      <c r="C46" s="1"/>
      <c r="D46" s="1"/>
      <c r="E46" s="1"/>
      <c r="F46" s="1"/>
      <c r="G46" s="1"/>
      <c r="H46" s="1"/>
      <c r="I46" s="1"/>
      <c r="J46" s="1"/>
      <c r="K46" s="50" t="str">
        <f>IFERROR(__xludf.DUMMYFUNCTION("""COMPUTED_VALUE"""),"INJI-408")</f>
        <v>INJI-408</v>
      </c>
      <c r="L46" s="29">
        <f>COUNTIFS('Inji - iOS- Test Cases'!A43:A4736,K46,'Inji - iOS- Test Cases'!D43:D4736,"&lt;&gt;"&amp;"")</f>
        <v>28</v>
      </c>
      <c r="M46" s="30">
        <f>COUNTIFS('Inji - iOS- Test Cases'!A43:A4736,K46,'Inji - iOS- Test Cases'!D43:D4736,"&lt;&gt;"&amp;"",'Inji - iOS- Test Cases'!J43:J4736,"Pass")</f>
        <v>28</v>
      </c>
      <c r="N46" s="31">
        <f>COUNTIFS('Inji - iOS- Test Cases'!A43:A4736,K46,'Inji - iOS- Test Cases'!D43:D4736,"&lt;&gt;"&amp;"",'Inji - iOS- Test Cases'!J43:J4736,"Fail")</f>
        <v>0</v>
      </c>
      <c r="O46" s="32">
        <f t="shared" si="2"/>
        <v>0</v>
      </c>
      <c r="P46" s="50" t="str">
        <f>IFERROR(__xludf.DUMMYFUNCTION("""COMPUTED_VALUE"""),"INJI-344")</f>
        <v>INJI-344</v>
      </c>
      <c r="Q46" s="29">
        <f>COUNTIFS('Inji - Android - Test Cases'!A38:A4049,P46,'Inji - Android - Test Cases'!D38:D4049,"&lt;&gt;"&amp;"")</f>
        <v>8</v>
      </c>
      <c r="R46" s="30">
        <f>COUNTIFS('Inji - Android - Test Cases'!A38:A4049,P46,'Inji - Android - Test Cases'!D38:D4049,"&lt;&gt;"&amp;"",'Inji - Android - Test Cases'!J38:J4049,"Pass")</f>
        <v>8</v>
      </c>
      <c r="S46" s="31">
        <f>COUNTIFS('Inji - Android - Test Cases'!A38:A4049,P46,'Inji - Android - Test Cases'!D38:D4049,"&lt;&gt;"&amp;"",'Inji - Android - Test Cases'!J38:J4049,"Fail")</f>
        <v>0</v>
      </c>
      <c r="T46" s="32">
        <f t="shared" si="3"/>
        <v>0</v>
      </c>
      <c r="U46" s="1"/>
      <c r="V46" s="1"/>
      <c r="W46" s="1"/>
      <c r="X46" s="21" t="s">
        <v>69</v>
      </c>
      <c r="Y46" s="22"/>
    </row>
    <row r="47" ht="14.25" customHeight="1">
      <c r="A47" s="1"/>
      <c r="B47" s="1"/>
      <c r="C47" s="1"/>
      <c r="D47" s="1"/>
      <c r="E47" s="1"/>
      <c r="F47" s="1"/>
      <c r="G47" s="1"/>
      <c r="H47" s="1"/>
      <c r="I47" s="1"/>
      <c r="J47" s="1"/>
      <c r="K47" s="50" t="str">
        <f>IFERROR(__xludf.DUMMYFUNCTION("""COMPUTED_VALUE"""),"INJI-411")</f>
        <v>INJI-411</v>
      </c>
      <c r="L47" s="29">
        <f>COUNTIFS('Inji - iOS- Test Cases'!A44:A4737,K47,'Inji - iOS- Test Cases'!D44:D4737,"&lt;&gt;"&amp;"")</f>
        <v>6</v>
      </c>
      <c r="M47" s="30">
        <f>COUNTIFS('Inji - iOS- Test Cases'!A44:A4737,K47,'Inji - iOS- Test Cases'!D44:D4737,"&lt;&gt;"&amp;"",'Inji - iOS- Test Cases'!J44:J4737,"Pass")</f>
        <v>6</v>
      </c>
      <c r="N47" s="31">
        <f>COUNTIFS('Inji - iOS- Test Cases'!A44:A4737,K47,'Inji - iOS- Test Cases'!D44:D4737,"&lt;&gt;"&amp;"",'Inji - iOS- Test Cases'!J44:J4737,"Fail")</f>
        <v>0</v>
      </c>
      <c r="O47" s="32">
        <f t="shared" si="2"/>
        <v>0</v>
      </c>
      <c r="P47" s="50" t="str">
        <f>IFERROR(__xludf.DUMMYFUNCTION("""COMPUTED_VALUE"""),"INJI-245")</f>
        <v>INJI-245</v>
      </c>
      <c r="Q47" s="29">
        <f>COUNTIFS('Inji - Android - Test Cases'!A39:A4050,P47,'Inji - Android - Test Cases'!D39:D4050,"&lt;&gt;"&amp;"")</f>
        <v>5</v>
      </c>
      <c r="R47" s="30">
        <f>COUNTIFS('Inji - Android - Test Cases'!A39:A4050,P47,'Inji - Android - Test Cases'!D39:D4050,"&lt;&gt;"&amp;"",'Inji - Android - Test Cases'!J39:J4050,"Pass")</f>
        <v>5</v>
      </c>
      <c r="S47" s="31">
        <f>COUNTIFS('Inji - Android - Test Cases'!A39:A4050,P47,'Inji - Android - Test Cases'!D39:D4050,"&lt;&gt;"&amp;"",'Inji - Android - Test Cases'!J39:J4050,"Fail")</f>
        <v>0</v>
      </c>
      <c r="T47" s="32">
        <f t="shared" si="3"/>
        <v>0</v>
      </c>
      <c r="U47" s="1"/>
      <c r="V47" s="1"/>
      <c r="W47" s="1"/>
      <c r="X47" s="21" t="s">
        <v>70</v>
      </c>
      <c r="Y47" s="22"/>
    </row>
    <row r="48" ht="14.25" customHeight="1">
      <c r="A48" s="1"/>
      <c r="B48" s="1"/>
      <c r="C48" s="1"/>
      <c r="D48" s="1"/>
      <c r="E48" s="1"/>
      <c r="F48" s="1"/>
      <c r="G48" s="1"/>
      <c r="H48" s="1"/>
      <c r="I48" s="1"/>
      <c r="J48" s="1"/>
      <c r="K48" s="50" t="str">
        <f>IFERROR(__xludf.DUMMYFUNCTION("""COMPUTED_VALUE"""),"INJI-472")</f>
        <v>INJI-472</v>
      </c>
      <c r="L48" s="29">
        <f>COUNTIFS('Inji - iOS- Test Cases'!A45:A4738,K48,'Inji - iOS- Test Cases'!D45:D4738,"&lt;&gt;"&amp;"")</f>
        <v>6</v>
      </c>
      <c r="M48" s="30">
        <f>COUNTIFS('Inji - iOS- Test Cases'!A45:A4738,K48,'Inji - iOS- Test Cases'!D45:D4738,"&lt;&gt;"&amp;"",'Inji - iOS- Test Cases'!J45:J4738,"Pass")</f>
        <v>6</v>
      </c>
      <c r="N48" s="31">
        <f>COUNTIFS('Inji - iOS- Test Cases'!A45:A4738,K48,'Inji - iOS- Test Cases'!D45:D4738,"&lt;&gt;"&amp;"",'Inji - iOS- Test Cases'!J45:J4738,"Fail")</f>
        <v>0</v>
      </c>
      <c r="O48" s="32">
        <f t="shared" si="2"/>
        <v>0</v>
      </c>
      <c r="P48" s="50" t="str">
        <f>IFERROR(__xludf.DUMMYFUNCTION("""COMPUTED_VALUE"""),"INJI-205")</f>
        <v>INJI-205</v>
      </c>
      <c r="Q48" s="29">
        <f>COUNTIFS('Inji - Android - Test Cases'!A40:A4051,P48,'Inji - Android - Test Cases'!D40:D4051,"&lt;&gt;"&amp;"")</f>
        <v>12</v>
      </c>
      <c r="R48" s="30">
        <f>COUNTIFS('Inji - Android - Test Cases'!A40:A4051,P48,'Inji - Android - Test Cases'!D40:D4051,"&lt;&gt;"&amp;"",'Inji - Android - Test Cases'!J40:J4051,"Pass")</f>
        <v>12</v>
      </c>
      <c r="S48" s="31">
        <f>COUNTIFS('Inji - Android - Test Cases'!A40:A4051,P48,'Inji - Android - Test Cases'!D40:D4051,"&lt;&gt;"&amp;"",'Inji - Android - Test Cases'!J40:J4051,"Fail")</f>
        <v>0</v>
      </c>
      <c r="T48" s="32">
        <f t="shared" si="3"/>
        <v>0</v>
      </c>
      <c r="U48" s="1"/>
      <c r="V48" s="1"/>
      <c r="W48" s="1"/>
      <c r="X48" s="21" t="s">
        <v>71</v>
      </c>
      <c r="Y48" s="22"/>
    </row>
    <row r="49" ht="14.25" customHeight="1">
      <c r="A49" s="1"/>
      <c r="B49" s="1"/>
      <c r="C49" s="1"/>
      <c r="D49" s="1"/>
      <c r="E49" s="1"/>
      <c r="F49" s="1"/>
      <c r="G49" s="1"/>
      <c r="H49" s="1"/>
      <c r="I49" s="1"/>
      <c r="J49" s="1"/>
      <c r="K49" s="50" t="str">
        <f>IFERROR(__xludf.DUMMYFUNCTION("""COMPUTED_VALUE"""),"INJI-403, 402")</f>
        <v>INJI-403, 402</v>
      </c>
      <c r="L49" s="29">
        <f>COUNTIFS('Inji - iOS- Test Cases'!A46:A4739,K49,'Inji - iOS- Test Cases'!D46:D4739,"&lt;&gt;"&amp;"")</f>
        <v>20</v>
      </c>
      <c r="M49" s="30">
        <f>COUNTIFS('Inji - iOS- Test Cases'!A46:A4739,K49,'Inji - iOS- Test Cases'!D46:D4739,"&lt;&gt;"&amp;"",'Inji - iOS- Test Cases'!J46:J4739,"Pass")</f>
        <v>10</v>
      </c>
      <c r="N49" s="31">
        <f>COUNTIFS('Inji - iOS- Test Cases'!A46:A4739,K49,'Inji - iOS- Test Cases'!D46:D4739,"&lt;&gt;"&amp;"",'Inji - iOS- Test Cases'!J46:J4739,"Fail")</f>
        <v>10</v>
      </c>
      <c r="O49" s="32">
        <f t="shared" si="2"/>
        <v>0</v>
      </c>
      <c r="P49" s="50" t="str">
        <f>IFERROR(__xludf.DUMMYFUNCTION("""COMPUTED_VALUE"""),"INJI-398")</f>
        <v>INJI-398</v>
      </c>
      <c r="Q49" s="29">
        <f>COUNTIFS('Inji - Android - Test Cases'!A41:A4052,P49,'Inji - Android - Test Cases'!D41:D4052,"&lt;&gt;"&amp;"")</f>
        <v>3</v>
      </c>
      <c r="R49" s="30">
        <f>COUNTIFS('Inji - Android - Test Cases'!A41:A4052,P49,'Inji - Android - Test Cases'!D41:D4052,"&lt;&gt;"&amp;"",'Inji - Android - Test Cases'!J41:J4052,"Pass")</f>
        <v>3</v>
      </c>
      <c r="S49" s="31">
        <f>COUNTIFS('Inji - Android - Test Cases'!A41:A4052,P49,'Inji - Android - Test Cases'!D41:D4052,"&lt;&gt;"&amp;"",'Inji - Android - Test Cases'!J41:J4052,"Fail")</f>
        <v>0</v>
      </c>
      <c r="T49" s="32">
        <f t="shared" si="3"/>
        <v>0</v>
      </c>
      <c r="U49" s="1"/>
      <c r="V49" s="1"/>
      <c r="W49" s="1"/>
      <c r="X49" s="21" t="s">
        <v>72</v>
      </c>
      <c r="Y49" s="22"/>
    </row>
    <row r="50" ht="14.25" customHeight="1">
      <c r="A50" s="1"/>
      <c r="B50" s="1"/>
      <c r="C50" s="1"/>
      <c r="D50" s="1"/>
      <c r="E50" s="1"/>
      <c r="F50" s="1"/>
      <c r="G50" s="1"/>
      <c r="H50" s="1"/>
      <c r="I50" s="1"/>
      <c r="J50" s="1"/>
      <c r="K50" s="50" t="str">
        <f>IFERROR(__xludf.DUMMYFUNCTION("""COMPUTED_VALUE"""),"INJI-81")</f>
        <v>INJI-81</v>
      </c>
      <c r="L50" s="29">
        <f>COUNTIFS('Inji - iOS- Test Cases'!A47:A4740,K50,'Inji - iOS- Test Cases'!D47:D4740,"&lt;&gt;"&amp;"")</f>
        <v>8</v>
      </c>
      <c r="M50" s="30">
        <f>COUNTIFS('Inji - iOS- Test Cases'!A47:A4740,K50,'Inji - iOS- Test Cases'!D47:D4740,"&lt;&gt;"&amp;"",'Inji - iOS- Test Cases'!J47:J4740,"Pass")</f>
        <v>8</v>
      </c>
      <c r="N50" s="31">
        <f>COUNTIFS('Inji - iOS- Test Cases'!A47:A4740,K50,'Inji - iOS- Test Cases'!D47:D4740,"&lt;&gt;"&amp;"",'Inji - iOS- Test Cases'!J47:J4740,"Fail")</f>
        <v>0</v>
      </c>
      <c r="O50" s="32">
        <f t="shared" si="2"/>
        <v>0</v>
      </c>
      <c r="P50" s="50" t="str">
        <f>IFERROR(__xludf.DUMMYFUNCTION("""COMPUTED_VALUE"""),"INJI-391")</f>
        <v>INJI-391</v>
      </c>
      <c r="Q50" s="29">
        <f>COUNTIFS('Inji - Android - Test Cases'!A41:A4053,P50,'Inji - Android - Test Cases'!D41:D4053,"&lt;&gt;"&amp;"")</f>
        <v>10</v>
      </c>
      <c r="R50" s="30">
        <f>COUNTIFS('Inji - Android - Test Cases'!A41:A4053,P50,'Inji - Android - Test Cases'!D41:D4053,"&lt;&gt;"&amp;"",'Inji - Android - Test Cases'!J41:J4053,"Pass")</f>
        <v>10</v>
      </c>
      <c r="S50" s="31">
        <f>COUNTIFS('Inji - Android - Test Cases'!A41:A4053,P50,'Inji - Android - Test Cases'!D41:D4053,"&lt;&gt;"&amp;"",'Inji - Android - Test Cases'!J41:J4053,"Fail")</f>
        <v>0</v>
      </c>
      <c r="T50" s="32">
        <f t="shared" si="3"/>
        <v>0</v>
      </c>
      <c r="U50" s="1"/>
      <c r="V50" s="1"/>
      <c r="W50" s="1"/>
      <c r="X50" s="21" t="s">
        <v>73</v>
      </c>
      <c r="Y50" s="22"/>
    </row>
    <row r="51" ht="14.25" customHeight="1">
      <c r="A51" s="1"/>
      <c r="B51" s="1"/>
      <c r="C51" s="1"/>
      <c r="D51" s="1"/>
      <c r="E51" s="1"/>
      <c r="F51" s="1"/>
      <c r="G51" s="1"/>
      <c r="H51" s="1"/>
      <c r="I51" s="1"/>
      <c r="J51" s="1"/>
      <c r="K51" s="50" t="str">
        <f>IFERROR(__xludf.DUMMYFUNCTION("""COMPUTED_VALUE"""),"INJI-451")</f>
        <v>INJI-451</v>
      </c>
      <c r="L51" s="29">
        <f>COUNTIFS('Inji - iOS- Test Cases'!A48:A4741,K51,'Inji - iOS- Test Cases'!D48:D4741,"&lt;&gt;"&amp;"")</f>
        <v>10</v>
      </c>
      <c r="M51" s="30">
        <f>COUNTIFS('Inji - iOS- Test Cases'!A48:A4741,K51,'Inji - iOS- Test Cases'!D48:D4741,"&lt;&gt;"&amp;"",'Inji - iOS- Test Cases'!J48:J4741,"Pass")</f>
        <v>10</v>
      </c>
      <c r="N51" s="31">
        <f>COUNTIFS('Inji - iOS- Test Cases'!A48:A4741,K51,'Inji - iOS- Test Cases'!D48:D4741,"&lt;&gt;"&amp;"",'Inji - iOS- Test Cases'!J48:J4741,"Fail")</f>
        <v>0</v>
      </c>
      <c r="O51" s="32">
        <f t="shared" si="2"/>
        <v>0</v>
      </c>
      <c r="P51" s="50" t="str">
        <f>IFERROR(__xludf.DUMMYFUNCTION("""COMPUTED_VALUE"""),"INJI-416")</f>
        <v>INJI-416</v>
      </c>
      <c r="Q51" s="29">
        <f>COUNTIFS('Inji - Android - Test Cases'!A42:A4054,P51,'Inji - Android - Test Cases'!D42:D4054,"&lt;&gt;"&amp;"")</f>
        <v>14</v>
      </c>
      <c r="R51" s="30">
        <f>COUNTIFS('Inji - Android - Test Cases'!A42:A4054,P51,'Inji - Android - Test Cases'!D42:D4054,"&lt;&gt;"&amp;"",'Inji - Android - Test Cases'!J42:J4054,"Pass")</f>
        <v>14</v>
      </c>
      <c r="S51" s="31">
        <f>COUNTIFS('Inji - Android - Test Cases'!A42:A4054,P51,'Inji - Android - Test Cases'!D42:D4054,"&lt;&gt;"&amp;"",'Inji - Android - Test Cases'!J42:J4054,"Fail")</f>
        <v>0</v>
      </c>
      <c r="T51" s="32">
        <f t="shared" si="3"/>
        <v>0</v>
      </c>
      <c r="U51" s="1"/>
      <c r="V51" s="1"/>
      <c r="W51" s="1"/>
      <c r="X51" s="21" t="s">
        <v>74</v>
      </c>
      <c r="Y51" s="22"/>
    </row>
    <row r="52" ht="14.25" customHeight="1">
      <c r="A52" s="1"/>
      <c r="B52" s="1"/>
      <c r="C52" s="1"/>
      <c r="D52" s="1"/>
      <c r="E52" s="1"/>
      <c r="F52" s="1"/>
      <c r="G52" s="1"/>
      <c r="H52" s="1"/>
      <c r="I52" s="1"/>
      <c r="J52" s="1"/>
      <c r="K52" s="50" t="str">
        <f>IFERROR(__xludf.DUMMYFUNCTION("""COMPUTED_VALUE"""),"INJI-366")</f>
        <v>INJI-366</v>
      </c>
      <c r="L52" s="29">
        <f>COUNTIFS('Inji - iOS- Test Cases'!A49:A4742,K52,'Inji - iOS- Test Cases'!D49:D4742,"&lt;&gt;"&amp;"")</f>
        <v>3</v>
      </c>
      <c r="M52" s="30">
        <f>COUNTIFS('Inji - iOS- Test Cases'!A49:A4742,K52,'Inji - iOS- Test Cases'!D49:D4742,"&lt;&gt;"&amp;"",'Inji - iOS- Test Cases'!J49:J4742,"Pass")</f>
        <v>3</v>
      </c>
      <c r="N52" s="31">
        <f>COUNTIFS('Inji - iOS- Test Cases'!A49:A4742,K52,'Inji - iOS- Test Cases'!D49:D4742,"&lt;&gt;"&amp;"",'Inji - iOS- Test Cases'!J49:J4742,"Fail")</f>
        <v>0</v>
      </c>
      <c r="O52" s="32">
        <f t="shared" si="2"/>
        <v>0</v>
      </c>
      <c r="P52" s="50" t="str">
        <f>IFERROR(__xludf.DUMMYFUNCTION("""COMPUTED_VALUE"""),"INJI-431")</f>
        <v>INJI-431</v>
      </c>
      <c r="Q52" s="29">
        <f>COUNTIFS('Inji - Android - Test Cases'!A43:A4055,P52,'Inji - Android - Test Cases'!D43:D4055,"&lt;&gt;"&amp;"")</f>
        <v>11</v>
      </c>
      <c r="R52" s="30">
        <f>COUNTIFS('Inji - Android - Test Cases'!A43:A4055,P52,'Inji - Android - Test Cases'!D43:D4055,"&lt;&gt;"&amp;"",'Inji - Android - Test Cases'!J43:J4055,"Pass")</f>
        <v>8</v>
      </c>
      <c r="S52" s="31">
        <f>COUNTIFS('Inji - Android - Test Cases'!A43:A4055,P52,'Inji - Android - Test Cases'!D43:D4055,"&lt;&gt;"&amp;"",'Inji - Android - Test Cases'!J43:J4055,"Fail")</f>
        <v>3</v>
      </c>
      <c r="T52" s="32">
        <f t="shared" si="3"/>
        <v>0</v>
      </c>
      <c r="U52" s="1"/>
      <c r="V52" s="1"/>
      <c r="W52" s="1"/>
      <c r="X52" s="21" t="s">
        <v>75</v>
      </c>
      <c r="Y52" s="22"/>
    </row>
    <row r="53" ht="14.25" customHeight="1">
      <c r="A53" s="1"/>
      <c r="B53" s="1"/>
      <c r="C53" s="1"/>
      <c r="D53" s="1"/>
      <c r="E53" s="1"/>
      <c r="F53" s="1"/>
      <c r="G53" s="1"/>
      <c r="H53" s="1"/>
      <c r="I53" s="1"/>
      <c r="J53" s="1"/>
      <c r="K53" s="50" t="str">
        <f>IFERROR(__xludf.DUMMYFUNCTION("""COMPUTED_VALUE"""),"INJI-503")</f>
        <v>INJI-503</v>
      </c>
      <c r="L53" s="29">
        <f>COUNTIFS('Inji - iOS- Test Cases'!A50:A4743,K53,'Inji - iOS- Test Cases'!D50:D4743,"&lt;&gt;"&amp;"")</f>
        <v>3</v>
      </c>
      <c r="M53" s="30">
        <f>COUNTIFS('Inji - iOS- Test Cases'!A50:A4743,K53,'Inji - iOS- Test Cases'!D50:D4743,"&lt;&gt;"&amp;"",'Inji - iOS- Test Cases'!J50:J4743,"Pass")</f>
        <v>3</v>
      </c>
      <c r="N53" s="31">
        <f>COUNTIFS('Inji - iOS- Test Cases'!A50:A4743,K53,'Inji - iOS- Test Cases'!D50:D4743,"&lt;&gt;"&amp;"",'Inji - iOS- Test Cases'!J50:J4743,"Fail")</f>
        <v>0</v>
      </c>
      <c r="O53" s="32">
        <f t="shared" si="2"/>
        <v>0</v>
      </c>
      <c r="P53" s="50" t="str">
        <f>IFERROR(__xludf.DUMMYFUNCTION("""COMPUTED_VALUE"""),"INJI-408")</f>
        <v>INJI-408</v>
      </c>
      <c r="Q53" s="29">
        <f>COUNTIFS('Inji - Android - Test Cases'!A43:A4056,P53,'Inji - Android - Test Cases'!D43:D4056,"&lt;&gt;"&amp;"")</f>
        <v>12</v>
      </c>
      <c r="R53" s="30">
        <f>COUNTIFS('Inji - Android - Test Cases'!A43:A4056,P53,'Inji - Android - Test Cases'!D43:D4056,"&lt;&gt;"&amp;"",'Inji - Android - Test Cases'!J43:J4056,"Pass")</f>
        <v>12</v>
      </c>
      <c r="S53" s="31">
        <f>COUNTIFS('Inji - Android - Test Cases'!A43:A4056,P53,'Inji - Android - Test Cases'!D43:D4056,"&lt;&gt;"&amp;"",'Inji - Android - Test Cases'!J43:J4056,"Fail")</f>
        <v>0</v>
      </c>
      <c r="T53" s="32">
        <f t="shared" si="3"/>
        <v>0</v>
      </c>
      <c r="U53" s="1"/>
      <c r="V53" s="1"/>
      <c r="W53" s="1"/>
      <c r="X53" s="21" t="s">
        <v>76</v>
      </c>
      <c r="Y53" s="22"/>
    </row>
    <row r="54" ht="14.25" customHeight="1">
      <c r="A54" s="1"/>
      <c r="B54" s="1"/>
      <c r="C54" s="1"/>
      <c r="D54" s="1"/>
      <c r="E54" s="1"/>
      <c r="F54" s="1"/>
      <c r="G54" s="1"/>
      <c r="H54" s="1"/>
      <c r="I54" s="1"/>
      <c r="J54" s="1"/>
      <c r="K54" s="50" t="str">
        <f>IFERROR(__xludf.DUMMYFUNCTION("""COMPUTED_VALUE"""),"INJI-502")</f>
        <v>INJI-502</v>
      </c>
      <c r="L54" s="29">
        <f>COUNTIFS('Inji - iOS- Test Cases'!A50:A4744,K54,'Inji - iOS- Test Cases'!D50:D4744,"&lt;&gt;"&amp;"")</f>
        <v>7</v>
      </c>
      <c r="M54" s="30">
        <f>COUNTIFS('Inji - iOS- Test Cases'!A50:A4744,K54,'Inji - iOS- Test Cases'!D50:D4744,"&lt;&gt;"&amp;"",'Inji - iOS- Test Cases'!J50:J4744,"Pass")</f>
        <v>7</v>
      </c>
      <c r="N54" s="31">
        <f>COUNTIFS('Inji - iOS- Test Cases'!A50:A4744,K54,'Inji - iOS- Test Cases'!D50:D4744,"&lt;&gt;"&amp;"",'Inji - iOS- Test Cases'!J50:J4744,"Fail")</f>
        <v>0</v>
      </c>
      <c r="O54" s="32">
        <f t="shared" si="2"/>
        <v>0</v>
      </c>
      <c r="P54" s="50" t="str">
        <f>IFERROR(__xludf.DUMMYFUNCTION("""COMPUTED_VALUE"""),"INJI-411")</f>
        <v>INJI-411</v>
      </c>
      <c r="Q54" s="29">
        <f>COUNTIFS('Inji - Android - Test Cases'!A44:A4057,P54,'Inji - Android - Test Cases'!D44:D4057,"&lt;&gt;"&amp;"")</f>
        <v>3</v>
      </c>
      <c r="R54" s="30">
        <f>COUNTIFS('Inji - Android - Test Cases'!A44:A4057,P54,'Inji - Android - Test Cases'!D44:D4057,"&lt;&gt;"&amp;"",'Inji - Android - Test Cases'!J44:J4057,"Pass")</f>
        <v>3</v>
      </c>
      <c r="S54" s="31">
        <f>COUNTIFS('Inji - Android - Test Cases'!A44:A4057,P54,'Inji - Android - Test Cases'!D44:D4057,"&lt;&gt;"&amp;"",'Inji - Android - Test Cases'!J44:J4057,"Fail")</f>
        <v>0</v>
      </c>
      <c r="T54" s="32">
        <f t="shared" si="3"/>
        <v>0</v>
      </c>
      <c r="U54" s="1"/>
      <c r="V54" s="1"/>
      <c r="W54" s="1"/>
      <c r="X54" s="21" t="s">
        <v>77</v>
      </c>
      <c r="Y54" s="22"/>
    </row>
    <row r="55" ht="14.25" customHeight="1">
      <c r="A55" s="1"/>
      <c r="B55" s="1"/>
      <c r="C55" s="1"/>
      <c r="D55" s="1"/>
      <c r="E55" s="1"/>
      <c r="F55" s="1"/>
      <c r="G55" s="1"/>
      <c r="H55" s="1"/>
      <c r="I55" s="1"/>
      <c r="J55" s="1"/>
      <c r="K55" s="50" t="str">
        <f>IFERROR(__xludf.DUMMYFUNCTION("""COMPUTED_VALUE"""),"INJI-438")</f>
        <v>INJI-438</v>
      </c>
      <c r="L55" s="29">
        <f>COUNTIFS('Inji - iOS- Test Cases'!A51:A4745,K55,'Inji - iOS- Test Cases'!D51:D4745,"&lt;&gt;"&amp;"")</f>
        <v>8</v>
      </c>
      <c r="M55" s="30">
        <f>COUNTIFS('Inji - iOS- Test Cases'!A51:A4745,K55,'Inji - iOS- Test Cases'!D51:D4745,"&lt;&gt;"&amp;"",'Inji - iOS- Test Cases'!J51:J4745,"Pass")</f>
        <v>8</v>
      </c>
      <c r="N55" s="31">
        <f>COUNTIFS('Inji - iOS- Test Cases'!A51:A4745,K55,'Inji - iOS- Test Cases'!D51:D4745,"&lt;&gt;"&amp;"",'Inji - iOS- Test Cases'!J51:J4745,"Fail")</f>
        <v>0</v>
      </c>
      <c r="O55" s="32">
        <f t="shared" si="2"/>
        <v>0</v>
      </c>
      <c r="P55" s="50" t="str">
        <f>IFERROR(__xludf.DUMMYFUNCTION("""COMPUTED_VALUE"""),"INJI-472")</f>
        <v>INJI-472</v>
      </c>
      <c r="Q55" s="29">
        <f>COUNTIFS('Inji - Android - Test Cases'!A45:A4058,P55,'Inji - Android - Test Cases'!D45:D4058,"&lt;&gt;"&amp;"")</f>
        <v>3</v>
      </c>
      <c r="R55" s="30">
        <f>COUNTIFS('Inji - Android - Test Cases'!A45:A4058,P55,'Inji - Android - Test Cases'!D45:D4058,"&lt;&gt;"&amp;"",'Inji - Android - Test Cases'!J45:J4058,"Pass")</f>
        <v>3</v>
      </c>
      <c r="S55" s="31">
        <f>COUNTIFS('Inji - Android - Test Cases'!A45:A4058,P55,'Inji - Android - Test Cases'!D45:D4058,"&lt;&gt;"&amp;"",'Inji - Android - Test Cases'!J45:J4058,"Fail")</f>
        <v>0</v>
      </c>
      <c r="T55" s="32">
        <f t="shared" si="3"/>
        <v>0</v>
      </c>
      <c r="U55" s="1"/>
      <c r="V55" s="1"/>
      <c r="W55" s="1"/>
      <c r="X55" s="21" t="s">
        <v>78</v>
      </c>
      <c r="Y55" s="22"/>
    </row>
    <row r="56" ht="14.25" customHeight="1">
      <c r="A56" s="1"/>
      <c r="B56" s="1"/>
      <c r="C56" s="1"/>
      <c r="D56" s="1"/>
      <c r="E56" s="1"/>
      <c r="F56" s="1"/>
      <c r="G56" s="1"/>
      <c r="H56" s="1"/>
      <c r="I56" s="1"/>
      <c r="J56" s="1"/>
      <c r="K56" s="50" t="str">
        <f>IFERROR(__xludf.DUMMYFUNCTION("""COMPUTED_VALUE"""),"INJI-394")</f>
        <v>INJI-394</v>
      </c>
      <c r="L56" s="29">
        <f>COUNTIFS('Inji - iOS- Test Cases'!A52:A4746,K56,'Inji - iOS- Test Cases'!D52:D4746,"&lt;&gt;"&amp;"")</f>
        <v>8</v>
      </c>
      <c r="M56" s="30">
        <f>COUNTIFS('Inji - iOS- Test Cases'!A52:A4746,K56,'Inji - iOS- Test Cases'!D52:D4746,"&lt;&gt;"&amp;"",'Inji - iOS- Test Cases'!J52:J4746,"Pass")</f>
        <v>8</v>
      </c>
      <c r="N56" s="31">
        <f>COUNTIFS('Inji - iOS- Test Cases'!A52:A4746,K56,'Inji - iOS- Test Cases'!D52:D4746,"&lt;&gt;"&amp;"",'Inji - iOS- Test Cases'!J52:J4746,"Fail")</f>
        <v>0</v>
      </c>
      <c r="O56" s="32">
        <f t="shared" si="2"/>
        <v>0</v>
      </c>
      <c r="P56" s="50" t="str">
        <f>IFERROR(__xludf.DUMMYFUNCTION("""COMPUTED_VALUE"""),"INJI-403, 402")</f>
        <v>INJI-403, 402</v>
      </c>
      <c r="Q56" s="29">
        <f>COUNTIFS('Inji - Android - Test Cases'!A46:A4059,P56,'Inji - Android - Test Cases'!D46:D4059,"&lt;&gt;"&amp;"")</f>
        <v>10</v>
      </c>
      <c r="R56" s="30">
        <f>COUNTIFS('Inji - Android - Test Cases'!A46:A4059,P56,'Inji - Android - Test Cases'!D46:D4059,"&lt;&gt;"&amp;"",'Inji - Android - Test Cases'!J46:J4059,"Pass")</f>
        <v>0</v>
      </c>
      <c r="S56" s="31">
        <f>COUNTIFS('Inji - Android - Test Cases'!A46:A4059,P56,'Inji - Android - Test Cases'!D46:D4059,"&lt;&gt;"&amp;"",'Inji - Android - Test Cases'!J46:J4059,"Fail")</f>
        <v>10</v>
      </c>
      <c r="T56" s="32">
        <f t="shared" si="3"/>
        <v>0</v>
      </c>
      <c r="U56" s="1"/>
      <c r="V56" s="1"/>
      <c r="W56" s="1"/>
      <c r="X56" s="21" t="s">
        <v>79</v>
      </c>
      <c r="Y56" s="22"/>
    </row>
    <row r="57" ht="14.25" customHeight="1">
      <c r="A57" s="1"/>
      <c r="B57" s="1"/>
      <c r="C57" s="1"/>
      <c r="D57" s="1"/>
      <c r="E57" s="1"/>
      <c r="F57" s="1"/>
      <c r="G57" s="1"/>
      <c r="H57" s="1"/>
      <c r="I57" s="1"/>
      <c r="J57" s="1"/>
      <c r="K57" s="50" t="str">
        <f>IFERROR(__xludf.DUMMYFUNCTION("""COMPUTED_VALUE"""),"INJI-360")</f>
        <v>INJI-360</v>
      </c>
      <c r="L57" s="29">
        <f>COUNTIFS('Inji - iOS- Test Cases'!A53:A4747,K57,'Inji - iOS- Test Cases'!D53:D4747,"&lt;&gt;"&amp;"")</f>
        <v>16</v>
      </c>
      <c r="M57" s="30">
        <f>COUNTIFS('Inji - iOS- Test Cases'!A53:A4747,K57,'Inji - iOS- Test Cases'!D53:D4747,"&lt;&gt;"&amp;"",'Inji - iOS- Test Cases'!J53:J4747,"Pass")</f>
        <v>16</v>
      </c>
      <c r="N57" s="31">
        <f>COUNTIFS('Inji - iOS- Test Cases'!A53:A4747,K57,'Inji - iOS- Test Cases'!D53:D4747,"&lt;&gt;"&amp;"",'Inji - iOS- Test Cases'!J53:J4747,"Fail")</f>
        <v>0</v>
      </c>
      <c r="O57" s="32">
        <f t="shared" si="2"/>
        <v>0</v>
      </c>
      <c r="P57" s="50" t="str">
        <f>IFERROR(__xludf.DUMMYFUNCTION("""COMPUTED_VALUE"""),"INJI-451")</f>
        <v>INJI-451</v>
      </c>
      <c r="Q57" s="29">
        <f>COUNTIFS('Inji - Android - Test Cases'!A47:A4060,P57,'Inji - Android - Test Cases'!D47:D4060,"&lt;&gt;"&amp;"")</f>
        <v>5</v>
      </c>
      <c r="R57" s="30">
        <f>COUNTIFS('Inji - Android - Test Cases'!A47:A4060,P57,'Inji - Android - Test Cases'!D47:D4060,"&lt;&gt;"&amp;"",'Inji - Android - Test Cases'!J47:J4060,"Pass")</f>
        <v>5</v>
      </c>
      <c r="S57" s="31">
        <f>COUNTIFS('Inji - Android - Test Cases'!A47:A4060,P57,'Inji - Android - Test Cases'!D47:D4060,"&lt;&gt;"&amp;"",'Inji - Android - Test Cases'!J47:J4060,"Fail")</f>
        <v>0</v>
      </c>
      <c r="T57" s="32">
        <f t="shared" si="3"/>
        <v>0</v>
      </c>
      <c r="U57" s="1"/>
      <c r="V57" s="1"/>
      <c r="W57" s="1"/>
      <c r="X57" s="21" t="s">
        <v>80</v>
      </c>
      <c r="Y57" s="22"/>
    </row>
    <row r="58" ht="14.25" customHeight="1">
      <c r="A58" s="1"/>
      <c r="B58" s="1"/>
      <c r="C58" s="1"/>
      <c r="D58" s="1"/>
      <c r="E58" s="1"/>
      <c r="F58" s="1"/>
      <c r="G58" s="1"/>
      <c r="H58" s="1"/>
      <c r="I58" s="1"/>
      <c r="J58" s="1"/>
      <c r="K58" s="50" t="str">
        <f>IFERROR(__xludf.DUMMYFUNCTION("""COMPUTED_VALUE"""),"INJI-24")</f>
        <v>INJI-24</v>
      </c>
      <c r="L58" s="29">
        <f>COUNTIFS('Inji - iOS- Test Cases'!A54:A4748,K58,'Inji - iOS- Test Cases'!D54:D4748,"&lt;&gt;"&amp;"")</f>
        <v>16</v>
      </c>
      <c r="M58" s="30">
        <f>COUNTIFS('Inji - iOS- Test Cases'!A54:A4748,K58,'Inji - iOS- Test Cases'!D54:D4748,"&lt;&gt;"&amp;"",'Inji - iOS- Test Cases'!J54:J4748,"Pass")</f>
        <v>16</v>
      </c>
      <c r="N58" s="31">
        <f>COUNTIFS('Inji - iOS- Test Cases'!A54:A4748,K58,'Inji - iOS- Test Cases'!D54:D4748,"&lt;&gt;"&amp;"",'Inji - iOS- Test Cases'!J54:J4748,"Fail")</f>
        <v>0</v>
      </c>
      <c r="O58" s="32">
        <f t="shared" si="2"/>
        <v>0</v>
      </c>
      <c r="P58" s="50" t="str">
        <f>IFERROR(__xludf.DUMMYFUNCTION("""COMPUTED_VALUE"""),"INJI-366")</f>
        <v>INJI-366</v>
      </c>
      <c r="Q58" s="29">
        <f>COUNTIFS('Inji - Android - Test Cases'!A48:A4061,P58,'Inji - Android - Test Cases'!D48:D4061,"&lt;&gt;"&amp;"")</f>
        <v>1</v>
      </c>
      <c r="R58" s="30">
        <f>COUNTIFS('Inji - Android - Test Cases'!A48:A4061,P58,'Inji - Android - Test Cases'!D48:D4061,"&lt;&gt;"&amp;"",'Inji - Android - Test Cases'!J48:J4061,"Pass")</f>
        <v>1</v>
      </c>
      <c r="S58" s="31">
        <f>COUNTIFS('Inji - Android - Test Cases'!A48:A4061,P58,'Inji - Android - Test Cases'!D48:D4061,"&lt;&gt;"&amp;"",'Inji - Android - Test Cases'!J48:J4061,"Fail")</f>
        <v>0</v>
      </c>
      <c r="T58" s="32">
        <f t="shared" si="3"/>
        <v>0</v>
      </c>
      <c r="U58" s="1"/>
      <c r="V58" s="1"/>
      <c r="W58" s="1"/>
      <c r="X58" s="21" t="s">
        <v>81</v>
      </c>
      <c r="Y58" s="22"/>
    </row>
    <row r="59" ht="14.25" customHeight="1">
      <c r="A59" s="1"/>
      <c r="B59" s="1"/>
      <c r="C59" s="1"/>
      <c r="D59" s="1"/>
      <c r="E59" s="1"/>
      <c r="F59" s="1"/>
      <c r="G59" s="1"/>
      <c r="H59" s="1"/>
      <c r="I59" s="1"/>
      <c r="J59" s="1"/>
      <c r="K59" s="50" t="str">
        <f>IFERROR(__xludf.DUMMYFUNCTION("""COMPUTED_VALUE"""),"INJI-569")</f>
        <v>INJI-569</v>
      </c>
      <c r="L59" s="29">
        <f>COUNTIFS('Inji - iOS- Test Cases'!A55:A4749,K59,'Inji - iOS- Test Cases'!D55:D4749,"&lt;&gt;"&amp;"")</f>
        <v>2</v>
      </c>
      <c r="M59" s="30">
        <f>COUNTIFS('Inji - iOS- Test Cases'!A55:A4749,K59,'Inji - iOS- Test Cases'!D55:D4749,"&lt;&gt;"&amp;"",'Inji - iOS- Test Cases'!J55:J4749,"Pass")</f>
        <v>2</v>
      </c>
      <c r="N59" s="31">
        <f>COUNTIFS('Inji - iOS- Test Cases'!A55:A4749,K59,'Inji - iOS- Test Cases'!D55:D4749,"&lt;&gt;"&amp;"",'Inji - iOS- Test Cases'!J55:J4749,"Fail")</f>
        <v>0</v>
      </c>
      <c r="O59" s="32">
        <f t="shared" si="2"/>
        <v>0</v>
      </c>
      <c r="P59" s="50" t="str">
        <f>IFERROR(__xludf.DUMMYFUNCTION("""COMPUTED_VALUE"""),"INJI-503")</f>
        <v>INJI-503</v>
      </c>
      <c r="Q59" s="29">
        <f>COUNTIFS('Inji - Android - Test Cases'!A49:A4062,P59,'Inji - Android - Test Cases'!D49:D4062,"&lt;&gt;"&amp;"")</f>
        <v>3</v>
      </c>
      <c r="R59" s="30">
        <f>COUNTIFS('Inji - Android - Test Cases'!A49:A4062,P59,'Inji - Android - Test Cases'!D49:D4062,"&lt;&gt;"&amp;"",'Inji - Android - Test Cases'!J49:J4062,"Pass")</f>
        <v>3</v>
      </c>
      <c r="S59" s="31">
        <f>COUNTIFS('Inji - Android - Test Cases'!A49:A4062,P59,'Inji - Android - Test Cases'!D49:D4062,"&lt;&gt;"&amp;"",'Inji - Android - Test Cases'!J49:J4062,"Fail")</f>
        <v>0</v>
      </c>
      <c r="T59" s="32">
        <f t="shared" si="3"/>
        <v>0</v>
      </c>
      <c r="U59" s="1"/>
      <c r="V59" s="1"/>
      <c r="W59" s="1"/>
      <c r="X59" s="21" t="s">
        <v>82</v>
      </c>
      <c r="Y59" s="22"/>
    </row>
    <row r="60" ht="14.25" customHeight="1">
      <c r="A60" s="1"/>
      <c r="B60" s="1"/>
      <c r="C60" s="1"/>
      <c r="D60" s="1"/>
      <c r="E60" s="1"/>
      <c r="F60" s="1"/>
      <c r="G60" s="1"/>
      <c r="H60" s="1"/>
      <c r="I60" s="1"/>
      <c r="J60" s="1"/>
      <c r="K60" s="50" t="str">
        <f>IFERROR(__xludf.DUMMYFUNCTION("""COMPUTED_VALUE"""),"INJI-454")</f>
        <v>INJI-454</v>
      </c>
      <c r="L60" s="29">
        <f>COUNTIFS('Inji - iOS- Test Cases'!A56:A4750,K60,'Inji - iOS- Test Cases'!D56:D4750,"&lt;&gt;"&amp;"")</f>
        <v>1</v>
      </c>
      <c r="M60" s="30">
        <f>COUNTIFS('Inji - iOS- Test Cases'!A56:A4750,K60,'Inji - iOS- Test Cases'!D56:D4750,"&lt;&gt;"&amp;"",'Inji - iOS- Test Cases'!J56:J4750,"Pass")</f>
        <v>1</v>
      </c>
      <c r="N60" s="31">
        <f>COUNTIFS('Inji - iOS- Test Cases'!A56:A4750,K60,'Inji - iOS- Test Cases'!D56:D4750,"&lt;&gt;"&amp;"",'Inji - iOS- Test Cases'!J56:J4750,"Fail")</f>
        <v>0</v>
      </c>
      <c r="O60" s="32">
        <f t="shared" si="2"/>
        <v>0</v>
      </c>
      <c r="P60" s="50" t="str">
        <f>IFERROR(__xludf.DUMMYFUNCTION("""COMPUTED_VALUE"""),"INJI-502")</f>
        <v>INJI-502</v>
      </c>
      <c r="Q60" s="29">
        <f>COUNTIFS('Inji - Android - Test Cases'!A50:A4063,P60,'Inji - Android - Test Cases'!D50:D4063,"&lt;&gt;"&amp;"")</f>
        <v>7</v>
      </c>
      <c r="R60" s="30">
        <f>COUNTIFS('Inji - Android - Test Cases'!A50:A4063,P60,'Inji - Android - Test Cases'!D50:D4063,"&lt;&gt;"&amp;"",'Inji - Android - Test Cases'!J50:J4063,"Pass")</f>
        <v>7</v>
      </c>
      <c r="S60" s="31">
        <f>COUNTIFS('Inji - Android - Test Cases'!A50:A4063,P60,'Inji - Android - Test Cases'!D50:D4063,"&lt;&gt;"&amp;"",'Inji - Android - Test Cases'!J50:J4063,"Fail")</f>
        <v>0</v>
      </c>
      <c r="T60" s="32">
        <f t="shared" si="3"/>
        <v>0</v>
      </c>
      <c r="U60" s="1"/>
      <c r="V60" s="1"/>
      <c r="W60" s="1"/>
      <c r="X60" s="21" t="s">
        <v>83</v>
      </c>
      <c r="Y60" s="22"/>
    </row>
    <row r="61" ht="14.25" customHeight="1">
      <c r="A61" s="1"/>
      <c r="B61" s="1"/>
      <c r="C61" s="1"/>
      <c r="D61" s="1"/>
      <c r="E61" s="1"/>
      <c r="F61" s="1"/>
      <c r="G61" s="1"/>
      <c r="H61" s="1"/>
      <c r="I61" s="1"/>
      <c r="J61" s="1"/>
      <c r="K61" s="50" t="str">
        <f>IFERROR(__xludf.DUMMYFUNCTION("""COMPUTED_VALUE"""),"INJI-697")</f>
        <v>INJI-697</v>
      </c>
      <c r="L61" s="29">
        <f>COUNTIFS('Inji - iOS- Test Cases'!A57:A4751,K61,'Inji - iOS- Test Cases'!D57:D4751,"&lt;&gt;"&amp;"")</f>
        <v>12</v>
      </c>
      <c r="M61" s="30">
        <f>COUNTIFS('Inji - iOS- Test Cases'!A57:A4751,K61,'Inji - iOS- Test Cases'!D57:D4751,"&lt;&gt;"&amp;"",'Inji - iOS- Test Cases'!J57:J4751,"Pass")</f>
        <v>12</v>
      </c>
      <c r="N61" s="31">
        <f>COUNTIFS('Inji - iOS- Test Cases'!A57:A4751,K61,'Inji - iOS- Test Cases'!D57:D4751,"&lt;&gt;"&amp;"",'Inji - iOS- Test Cases'!J57:J4751,"Fail")</f>
        <v>0</v>
      </c>
      <c r="O61" s="32">
        <f t="shared" si="2"/>
        <v>0</v>
      </c>
      <c r="P61" s="50" t="str">
        <f>IFERROR(__xludf.DUMMYFUNCTION("""COMPUTED_VALUE"""),"INJI-438")</f>
        <v>INJI-438</v>
      </c>
      <c r="Q61" s="29">
        <f>COUNTIFS('Inji - Android - Test Cases'!A51:A4064,P61,'Inji - Android - Test Cases'!D51:D4064,"&lt;&gt;"&amp;"")</f>
        <v>8</v>
      </c>
      <c r="R61" s="30">
        <f>COUNTIFS('Inji - Android - Test Cases'!A51:A4064,P61,'Inji - Android - Test Cases'!D51:D4064,"&lt;&gt;"&amp;"",'Inji - Android - Test Cases'!J51:J4064,"Pass")</f>
        <v>8</v>
      </c>
      <c r="S61" s="31">
        <f>COUNTIFS('Inji - Android - Test Cases'!A51:A4064,P61,'Inji - Android - Test Cases'!D51:D4064,"&lt;&gt;"&amp;"",'Inji - Android - Test Cases'!J51:J4064,"Fail")</f>
        <v>0</v>
      </c>
      <c r="T61" s="32">
        <f t="shared" si="3"/>
        <v>0</v>
      </c>
      <c r="U61" s="1"/>
      <c r="V61" s="1"/>
      <c r="W61" s="1"/>
      <c r="X61" s="21" t="s">
        <v>84</v>
      </c>
      <c r="Y61" s="22"/>
    </row>
    <row r="62" ht="14.25" customHeight="1">
      <c r="A62" s="1"/>
      <c r="B62" s="1"/>
      <c r="C62" s="1"/>
      <c r="D62" s="1"/>
      <c r="E62" s="1"/>
      <c r="F62" s="1"/>
      <c r="G62" s="1"/>
      <c r="H62" s="1"/>
      <c r="I62" s="1"/>
      <c r="J62" s="1"/>
      <c r="K62" s="50" t="str">
        <f>IFERROR(__xludf.DUMMYFUNCTION("""COMPUTED_VALUE"""),"INJI-702")</f>
        <v>INJI-702</v>
      </c>
      <c r="L62" s="29">
        <f>COUNTIFS('Inji - iOS- Test Cases'!A58:A4752,K62,'Inji - iOS- Test Cases'!D58:D4752,"&lt;&gt;"&amp;"")</f>
        <v>3</v>
      </c>
      <c r="M62" s="30">
        <f>COUNTIFS('Inji - iOS- Test Cases'!A58:A4752,K62,'Inji - iOS- Test Cases'!D58:D4752,"&lt;&gt;"&amp;"",'Inji - iOS- Test Cases'!J58:J4752,"Pass")</f>
        <v>3</v>
      </c>
      <c r="N62" s="31">
        <f>COUNTIFS('Inji - iOS- Test Cases'!A58:A4752,K62,'Inji - iOS- Test Cases'!D58:D4752,"&lt;&gt;"&amp;"",'Inji - iOS- Test Cases'!J58:J4752,"Fail")</f>
        <v>0</v>
      </c>
      <c r="O62" s="32">
        <f t="shared" si="2"/>
        <v>0</v>
      </c>
      <c r="P62" s="50" t="str">
        <f>IFERROR(__xludf.DUMMYFUNCTION("""COMPUTED_VALUE"""),"INJI-394")</f>
        <v>INJI-394</v>
      </c>
      <c r="Q62" s="29">
        <f>COUNTIFS('Inji - Android - Test Cases'!A52:A4065,P62,'Inji - Android - Test Cases'!D52:D4065,"&lt;&gt;"&amp;"")</f>
        <v>8</v>
      </c>
      <c r="R62" s="30">
        <f>COUNTIFS('Inji - Android - Test Cases'!A52:A4065,P62,'Inji - Android - Test Cases'!D52:D4065,"&lt;&gt;"&amp;"",'Inji - Android - Test Cases'!J52:J4065,"Pass")</f>
        <v>8</v>
      </c>
      <c r="S62" s="31">
        <f>COUNTIFS('Inji - Android - Test Cases'!A52:A4065,P62,'Inji - Android - Test Cases'!D52:D4065,"&lt;&gt;"&amp;"",'Inji - Android - Test Cases'!J52:J4065,"Fail")</f>
        <v>0</v>
      </c>
      <c r="T62" s="32">
        <f t="shared" si="3"/>
        <v>0</v>
      </c>
      <c r="U62" s="1"/>
      <c r="V62" s="1"/>
      <c r="W62" s="1"/>
      <c r="X62" s="21" t="s">
        <v>85</v>
      </c>
      <c r="Y62" s="22"/>
    </row>
    <row r="63" ht="14.25" customHeight="1">
      <c r="A63" s="1"/>
      <c r="B63" s="1"/>
      <c r="C63" s="1"/>
      <c r="D63" s="1"/>
      <c r="E63" s="1"/>
      <c r="F63" s="1"/>
      <c r="G63" s="1"/>
      <c r="H63" s="1"/>
      <c r="I63" s="1"/>
      <c r="J63" s="1"/>
      <c r="K63" s="50" t="str">
        <f>IFERROR(__xludf.DUMMYFUNCTION("""COMPUTED_VALUE"""),"INJI-606")</f>
        <v>INJI-606</v>
      </c>
      <c r="L63" s="29">
        <f>COUNTIFS('Inji - iOS- Test Cases'!A59:A4753,K63,'Inji - iOS- Test Cases'!D59:D4753,"&lt;&gt;"&amp;"")</f>
        <v>9</v>
      </c>
      <c r="M63" s="30">
        <f>COUNTIFS('Inji - iOS- Test Cases'!A59:A4753,K63,'Inji - iOS- Test Cases'!D59:D4753,"&lt;&gt;"&amp;"",'Inji - iOS- Test Cases'!J59:J4753,"Pass")</f>
        <v>9</v>
      </c>
      <c r="N63" s="31">
        <f>COUNTIFS('Inji - iOS- Test Cases'!A59:A4753,K63,'Inji - iOS- Test Cases'!D59:D4753,"&lt;&gt;"&amp;"",'Inji - iOS- Test Cases'!J59:J4753,"Fail")</f>
        <v>0</v>
      </c>
      <c r="O63" s="32">
        <f t="shared" si="2"/>
        <v>0</v>
      </c>
      <c r="P63" s="50" t="str">
        <f>IFERROR(__xludf.DUMMYFUNCTION("""COMPUTED_VALUE"""),"INJI-360")</f>
        <v>INJI-360</v>
      </c>
      <c r="Q63" s="29">
        <f>COUNTIFS('Inji - Android - Test Cases'!A53:A4066,P63,'Inji - Android - Test Cases'!D53:D4066,"&lt;&gt;"&amp;"")</f>
        <v>23</v>
      </c>
      <c r="R63" s="30">
        <f>COUNTIFS('Inji - Android - Test Cases'!A53:A4066,P63,'Inji - Android - Test Cases'!D53:D4066,"&lt;&gt;"&amp;"",'Inji - Android - Test Cases'!J53:J4066,"Pass")</f>
        <v>23</v>
      </c>
      <c r="S63" s="31">
        <f>COUNTIFS('Inji - Android - Test Cases'!A53:A4066,P63,'Inji - Android - Test Cases'!D53:D4066,"&lt;&gt;"&amp;"",'Inji - Android - Test Cases'!J53:J4066,"Fail")</f>
        <v>0</v>
      </c>
      <c r="T63" s="32">
        <f t="shared" si="3"/>
        <v>0</v>
      </c>
      <c r="U63" s="1"/>
      <c r="V63" s="1"/>
      <c r="W63" s="1"/>
      <c r="X63" s="21" t="s">
        <v>86</v>
      </c>
      <c r="Y63" s="22"/>
    </row>
    <row r="64" ht="14.25" customHeight="1">
      <c r="A64" s="1"/>
      <c r="B64" s="1"/>
      <c r="C64" s="1"/>
      <c r="D64" s="1"/>
      <c r="E64" s="1"/>
      <c r="F64" s="1"/>
      <c r="G64" s="1"/>
      <c r="H64" s="1"/>
      <c r="I64" s="1"/>
      <c r="J64" s="1"/>
      <c r="K64" s="50" t="str">
        <f>IFERROR(__xludf.DUMMYFUNCTION("""COMPUTED_VALUE"""),"INJI-725")</f>
        <v>INJI-725</v>
      </c>
      <c r="L64" s="29">
        <f>COUNTIFS('Inji - iOS- Test Cases'!A60:A4754,K64,'Inji - iOS- Test Cases'!D60:D4754,"&lt;&gt;"&amp;"")</f>
        <v>3</v>
      </c>
      <c r="M64" s="30">
        <f>COUNTIFS('Inji - iOS- Test Cases'!A60:A4754,K64,'Inji - iOS- Test Cases'!D60:D4754,"&lt;&gt;"&amp;"",'Inji - iOS- Test Cases'!J60:J4754,"Pass")</f>
        <v>3</v>
      </c>
      <c r="N64" s="31">
        <f>COUNTIFS('Inji - iOS- Test Cases'!A60:A4754,K64,'Inji - iOS- Test Cases'!D60:D4754,"&lt;&gt;"&amp;"",'Inji - iOS- Test Cases'!J60:J4754,"Fail")</f>
        <v>0</v>
      </c>
      <c r="O64" s="32">
        <f t="shared" si="2"/>
        <v>0</v>
      </c>
      <c r="P64" s="50" t="str">
        <f>IFERROR(__xludf.DUMMYFUNCTION("""COMPUTED_VALUE"""),"INJI-24")</f>
        <v>INJI-24</v>
      </c>
      <c r="Q64" s="29">
        <f>COUNTIFS('Inji - Android - Test Cases'!A54:A4067,P64,'Inji - Android - Test Cases'!D54:D4067,"&lt;&gt;"&amp;"")</f>
        <v>16</v>
      </c>
      <c r="R64" s="30">
        <f>COUNTIFS('Inji - Android - Test Cases'!A54:A4067,P64,'Inji - Android - Test Cases'!D54:D4067,"&lt;&gt;"&amp;"",'Inji - Android - Test Cases'!J54:J4067,"Pass")</f>
        <v>16</v>
      </c>
      <c r="S64" s="31">
        <f>COUNTIFS('Inji - Android - Test Cases'!A54:A4067,P64,'Inji - Android - Test Cases'!D54:D4067,"&lt;&gt;"&amp;"",'Inji - Android - Test Cases'!J54:J4067,"Fail")</f>
        <v>0</v>
      </c>
      <c r="T64" s="32">
        <f t="shared" si="3"/>
        <v>0</v>
      </c>
      <c r="U64" s="1"/>
      <c r="V64" s="1"/>
      <c r="W64" s="1"/>
      <c r="X64" s="21" t="s">
        <v>87</v>
      </c>
      <c r="Y64" s="22"/>
    </row>
    <row r="65" ht="14.25" customHeight="1">
      <c r="A65" s="1"/>
      <c r="B65" s="1"/>
      <c r="C65" s="1"/>
      <c r="D65" s="1"/>
      <c r="E65" s="1"/>
      <c r="F65" s="1"/>
      <c r="G65" s="1"/>
      <c r="H65" s="1"/>
      <c r="I65" s="1"/>
      <c r="J65" s="1"/>
      <c r="K65" s="50" t="str">
        <f>IFERROR(__xludf.DUMMYFUNCTION("""COMPUTED_VALUE"""),"INJI-609")</f>
        <v>INJI-609</v>
      </c>
      <c r="L65" s="29">
        <f>COUNTIFS('Inji - iOS- Test Cases'!A61:A4755,K65,'Inji - iOS- Test Cases'!D61:D4755,"&lt;&gt;"&amp;"")</f>
        <v>10</v>
      </c>
      <c r="M65" s="30">
        <f>COUNTIFS('Inji - iOS- Test Cases'!A61:A4755,K65,'Inji - iOS- Test Cases'!D61:D4755,"&lt;&gt;"&amp;"",'Inji - iOS- Test Cases'!J61:J4755,"Pass")</f>
        <v>10</v>
      </c>
      <c r="N65" s="31">
        <f>COUNTIFS('Inji - iOS- Test Cases'!A61:A4755,K65,'Inji - iOS- Test Cases'!D61:D4755,"&lt;&gt;"&amp;"",'Inji - iOS- Test Cases'!J61:J4755,"Fail")</f>
        <v>0</v>
      </c>
      <c r="O65" s="32">
        <f t="shared" si="2"/>
        <v>0</v>
      </c>
      <c r="P65" s="50" t="str">
        <f>IFERROR(__xludf.DUMMYFUNCTION("""COMPUTED_VALUE"""),"INJI-569")</f>
        <v>INJI-569</v>
      </c>
      <c r="Q65" s="29">
        <f>COUNTIFS('Inji - Android - Test Cases'!A55:A4068,P65,'Inji - Android - Test Cases'!D55:D4068,"&lt;&gt;"&amp;"")</f>
        <v>3</v>
      </c>
      <c r="R65" s="30">
        <f>COUNTIFS('Inji - Android - Test Cases'!A55:A4068,P65,'Inji - Android - Test Cases'!D55:D4068,"&lt;&gt;"&amp;"",'Inji - Android - Test Cases'!J55:J4068,"Pass")</f>
        <v>3</v>
      </c>
      <c r="S65" s="31">
        <f>COUNTIFS('Inji - Android - Test Cases'!A55:A4068,P65,'Inji - Android - Test Cases'!D55:D4068,"&lt;&gt;"&amp;"",'Inji - Android - Test Cases'!J55:J4068,"Fail")</f>
        <v>0</v>
      </c>
      <c r="T65" s="32">
        <f t="shared" si="3"/>
        <v>0</v>
      </c>
      <c r="U65" s="1"/>
      <c r="V65" s="1"/>
      <c r="W65" s="1"/>
      <c r="X65" s="21" t="s">
        <v>88</v>
      </c>
      <c r="Y65" s="22"/>
    </row>
    <row r="66" ht="14.25" customHeight="1">
      <c r="A66" s="1"/>
      <c r="B66" s="1"/>
      <c r="C66" s="1"/>
      <c r="D66" s="1"/>
      <c r="E66" s="1"/>
      <c r="F66" s="1"/>
      <c r="G66" s="1"/>
      <c r="H66" s="1"/>
      <c r="I66" s="1"/>
      <c r="J66" s="1"/>
      <c r="K66" s="50" t="str">
        <f>IFERROR(__xludf.DUMMYFUNCTION("""COMPUTED_VALUE"""),"INJI-680")</f>
        <v>INJI-680</v>
      </c>
      <c r="L66" s="29">
        <f>COUNTIFS('Inji - iOS- Test Cases'!A62:A4756,K66,'Inji - iOS- Test Cases'!D62:D4756,"&lt;&gt;"&amp;"")</f>
        <v>12</v>
      </c>
      <c r="M66" s="30">
        <f>COUNTIFS('Inji - iOS- Test Cases'!A62:A4756,K66,'Inji - iOS- Test Cases'!D62:D4756,"&lt;&gt;"&amp;"",'Inji - iOS- Test Cases'!J62:J4756,"Pass")</f>
        <v>11</v>
      </c>
      <c r="N66" s="31">
        <f>COUNTIFS('Inji - iOS- Test Cases'!A62:A4756,K66,'Inji - iOS- Test Cases'!D62:D4756,"&lt;&gt;"&amp;"",'Inji - iOS- Test Cases'!J62:J4756,"Fail")</f>
        <v>1</v>
      </c>
      <c r="O66" s="32">
        <f t="shared" si="2"/>
        <v>0</v>
      </c>
      <c r="P66" s="50" t="str">
        <f>IFERROR(__xludf.DUMMYFUNCTION("""COMPUTED_VALUE"""),"INJI-454")</f>
        <v>INJI-454</v>
      </c>
      <c r="Q66" s="29">
        <f>COUNTIFS('Inji - Android - Test Cases'!A56:A4069,P66,'Inji - Android - Test Cases'!D56:D4069,"&lt;&gt;"&amp;"")</f>
        <v>1</v>
      </c>
      <c r="R66" s="30">
        <f>COUNTIFS('Inji - Android - Test Cases'!A56:A4069,P66,'Inji - Android - Test Cases'!D56:D4069,"&lt;&gt;"&amp;"",'Inji - Android - Test Cases'!J56:J4069,"Pass")</f>
        <v>1</v>
      </c>
      <c r="S66" s="31">
        <f>COUNTIFS('Inji - Android - Test Cases'!A56:A4069,P66,'Inji - Android - Test Cases'!D56:D4069,"&lt;&gt;"&amp;"",'Inji - Android - Test Cases'!J56:J4069,"Fail")</f>
        <v>0</v>
      </c>
      <c r="T66" s="32">
        <f t="shared" si="3"/>
        <v>0</v>
      </c>
      <c r="U66" s="1"/>
      <c r="V66" s="1"/>
      <c r="W66" s="1"/>
      <c r="X66" s="21" t="s">
        <v>89</v>
      </c>
      <c r="Y66" s="22"/>
    </row>
    <row r="67" ht="14.25" customHeight="1">
      <c r="A67" s="1"/>
      <c r="B67" s="1"/>
      <c r="C67" s="1"/>
      <c r="D67" s="1"/>
      <c r="E67" s="1"/>
      <c r="F67" s="1"/>
      <c r="G67" s="1"/>
      <c r="H67" s="1"/>
      <c r="I67" s="1"/>
      <c r="J67" s="1"/>
      <c r="K67" s="50" t="str">
        <f>IFERROR(__xludf.DUMMYFUNCTION("""COMPUTED_VALUE"""),"INJI-626")</f>
        <v>INJI-626</v>
      </c>
      <c r="L67" s="29">
        <f>COUNTIFS('Inji - iOS- Test Cases'!A63:A4757,K67,'Inji - iOS- Test Cases'!D63:D4757,"&lt;&gt;"&amp;"")</f>
        <v>9</v>
      </c>
      <c r="M67" s="30">
        <f>COUNTIFS('Inji - iOS- Test Cases'!A63:A4757,K67,'Inji - iOS- Test Cases'!D63:D4757,"&lt;&gt;"&amp;"",'Inji - iOS- Test Cases'!J63:J4757,"Pass")</f>
        <v>8</v>
      </c>
      <c r="N67" s="31">
        <f>COUNTIFS('Inji - iOS- Test Cases'!A63:A4757,K67,'Inji - iOS- Test Cases'!D63:D4757,"&lt;&gt;"&amp;"",'Inji - iOS- Test Cases'!J63:J4757,"Fail")</f>
        <v>1</v>
      </c>
      <c r="O67" s="32">
        <f t="shared" si="2"/>
        <v>0</v>
      </c>
      <c r="P67" s="50" t="str">
        <f>IFERROR(__xludf.DUMMYFUNCTION("""COMPUTED_VALUE"""),"INJ-697")</f>
        <v>INJ-697</v>
      </c>
      <c r="Q67" s="29">
        <f>COUNTIFS('Inji - Android - Test Cases'!A57:A4070,P67,'Inji - Android - Test Cases'!D57:D4070,"&lt;&gt;"&amp;"")</f>
        <v>12</v>
      </c>
      <c r="R67" s="30">
        <f>COUNTIFS('Inji - Android - Test Cases'!A57:A4070,P67,'Inji - Android - Test Cases'!D57:D4070,"&lt;&gt;"&amp;"",'Inji - Android - Test Cases'!J57:J4070,"Pass")</f>
        <v>12</v>
      </c>
      <c r="S67" s="31">
        <f>COUNTIFS('Inji - Android - Test Cases'!A57:A4070,P67,'Inji - Android - Test Cases'!D57:D4070,"&lt;&gt;"&amp;"",'Inji - Android - Test Cases'!J57:J4070,"Fail")</f>
        <v>0</v>
      </c>
      <c r="T67" s="32">
        <f t="shared" si="3"/>
        <v>0</v>
      </c>
      <c r="U67" s="1"/>
      <c r="V67" s="1"/>
      <c r="W67" s="1"/>
      <c r="X67" s="21" t="s">
        <v>90</v>
      </c>
      <c r="Y67" s="22"/>
    </row>
    <row r="68" ht="14.25" customHeight="1">
      <c r="A68" s="1"/>
      <c r="B68" s="1"/>
      <c r="C68" s="1"/>
      <c r="D68" s="1"/>
      <c r="E68" s="1"/>
      <c r="F68" s="1"/>
      <c r="G68" s="1"/>
      <c r="H68" s="1"/>
      <c r="I68" s="1"/>
      <c r="J68" s="1"/>
      <c r="K68" s="50" t="str">
        <f>IFERROR(__xludf.DUMMYFUNCTION("""COMPUTED_VALUE"""),"INJI-637")</f>
        <v>INJI-637</v>
      </c>
      <c r="L68" s="29">
        <f>COUNTIFS('Inji - iOS- Test Cases'!A64:A4758,K68,'Inji - iOS- Test Cases'!D64:D4758,"&lt;&gt;"&amp;"")</f>
        <v>16</v>
      </c>
      <c r="M68" s="30">
        <f>COUNTIFS('Inji - iOS- Test Cases'!A64:A4758,K68,'Inji - iOS- Test Cases'!D64:D4758,"&lt;&gt;"&amp;"",'Inji - iOS- Test Cases'!J64:J4758,"Pass")</f>
        <v>16</v>
      </c>
      <c r="N68" s="31">
        <f>COUNTIFS('Inji - iOS- Test Cases'!A64:A4758,K68,'Inji - iOS- Test Cases'!D64:D4758,"&lt;&gt;"&amp;"",'Inji - iOS- Test Cases'!J64:J4758,"Fail")</f>
        <v>0</v>
      </c>
      <c r="O68" s="32">
        <f t="shared" si="2"/>
        <v>0</v>
      </c>
      <c r="P68" s="50" t="str">
        <f>IFERROR(__xludf.DUMMYFUNCTION("""COMPUTED_VALUE"""),"INJI-702")</f>
        <v>INJI-702</v>
      </c>
      <c r="Q68" s="29">
        <f>COUNTIFS('Inji - Android - Test Cases'!A57:A4071,P68,'Inji - Android - Test Cases'!D57:D4071,"&lt;&gt;"&amp;"")</f>
        <v>3</v>
      </c>
      <c r="R68" s="30">
        <f>COUNTIFS('Inji - Android - Test Cases'!A57:A4071,P68,'Inji - Android - Test Cases'!D57:D4071,"&lt;&gt;"&amp;"",'Inji - Android - Test Cases'!J57:J4071,"Pass")</f>
        <v>3</v>
      </c>
      <c r="S68" s="31">
        <f>COUNTIFS('Inji - Android - Test Cases'!A57:A4071,P68,'Inji - Android - Test Cases'!D57:D4071,"&lt;&gt;"&amp;"",'Inji - Android - Test Cases'!J57:J4071,"Fail")</f>
        <v>0</v>
      </c>
      <c r="T68" s="32">
        <f t="shared" si="3"/>
        <v>0</v>
      </c>
      <c r="U68" s="1"/>
      <c r="V68" s="1"/>
      <c r="W68" s="1"/>
      <c r="X68" s="21" t="s">
        <v>91</v>
      </c>
      <c r="Y68" s="22"/>
    </row>
    <row r="69" ht="14.25" customHeight="1">
      <c r="A69" s="1"/>
      <c r="B69" s="1"/>
      <c r="C69" s="1"/>
      <c r="D69" s="1"/>
      <c r="E69" s="1"/>
      <c r="F69" s="1"/>
      <c r="G69" s="1"/>
      <c r="H69" s="1"/>
      <c r="I69" s="1"/>
      <c r="J69" s="1"/>
      <c r="K69" s="50" t="str">
        <f>IFERROR(__xludf.DUMMYFUNCTION("""COMPUTED_VALUE"""),"INJI-633")</f>
        <v>INJI-633</v>
      </c>
      <c r="L69" s="29">
        <f>COUNTIFS('Inji - iOS- Test Cases'!A65:A4759,K69,'Inji - iOS- Test Cases'!D65:D4759,"&lt;&gt;"&amp;"")</f>
        <v>10</v>
      </c>
      <c r="M69" s="30">
        <f>COUNTIFS('Inji - iOS- Test Cases'!A65:A4759,K69,'Inji - iOS- Test Cases'!D65:D4759,"&lt;&gt;"&amp;"",'Inji - iOS- Test Cases'!J65:J4759,"Pass")</f>
        <v>10</v>
      </c>
      <c r="N69" s="31">
        <f>COUNTIFS('Inji - iOS- Test Cases'!A65:A4759,K69,'Inji - iOS- Test Cases'!D65:D4759,"&lt;&gt;"&amp;"",'Inji - iOS- Test Cases'!J65:J4759,"Fail")</f>
        <v>0</v>
      </c>
      <c r="O69" s="32">
        <f t="shared" si="2"/>
        <v>0</v>
      </c>
      <c r="P69" s="50" t="str">
        <f>IFERROR(__xludf.DUMMYFUNCTION("""COMPUTED_VALUE"""),"INJI-606")</f>
        <v>INJI-606</v>
      </c>
      <c r="Q69" s="29">
        <f>COUNTIFS('Inji - Android - Test Cases'!A58:A4072,P69,'Inji - Android - Test Cases'!D58:D4072,"&lt;&gt;"&amp;"")</f>
        <v>9</v>
      </c>
      <c r="R69" s="30">
        <f>COUNTIFS('Inji - Android - Test Cases'!A58:A4072,P69,'Inji - Android - Test Cases'!D58:D4072,"&lt;&gt;"&amp;"",'Inji - Android - Test Cases'!J58:J4072,"Pass")</f>
        <v>9</v>
      </c>
      <c r="S69" s="31">
        <f>COUNTIFS('Inji - Android - Test Cases'!A58:A4072,P69,'Inji - Android - Test Cases'!D58:D4072,"&lt;&gt;"&amp;"",'Inji - Android - Test Cases'!J58:J4072,"Fail")</f>
        <v>0</v>
      </c>
      <c r="T69" s="32">
        <f t="shared" si="3"/>
        <v>0</v>
      </c>
      <c r="U69" s="1"/>
      <c r="V69" s="1"/>
      <c r="W69" s="1"/>
      <c r="X69" s="21" t="s">
        <v>92</v>
      </c>
      <c r="Y69" s="22"/>
    </row>
    <row r="70" ht="14.25" customHeight="1">
      <c r="A70" s="1"/>
      <c r="B70" s="1"/>
      <c r="C70" s="1"/>
      <c r="D70" s="1"/>
      <c r="E70" s="1"/>
      <c r="F70" s="1"/>
      <c r="G70" s="1"/>
      <c r="H70" s="1"/>
      <c r="I70" s="1"/>
      <c r="J70" s="1"/>
      <c r="K70" s="50" t="str">
        <f>IFERROR(__xludf.DUMMYFUNCTION("""COMPUTED_VALUE"""),"INJI-691")</f>
        <v>INJI-691</v>
      </c>
      <c r="L70" s="29">
        <f>COUNTIFS('Inji - iOS- Test Cases'!A66:A4760,K70,'Inji - iOS- Test Cases'!D66:D4760,"&lt;&gt;"&amp;"")</f>
        <v>10</v>
      </c>
      <c r="M70" s="30">
        <f>COUNTIFS('Inji - iOS- Test Cases'!A66:A4760,K70,'Inji - iOS- Test Cases'!D66:D4760,"&lt;&gt;"&amp;"",'Inji - iOS- Test Cases'!J66:J4760,"Pass")</f>
        <v>9</v>
      </c>
      <c r="N70" s="31">
        <f>COUNTIFS('Inji - iOS- Test Cases'!A66:A4760,K70,'Inji - iOS- Test Cases'!D66:D4760,"&lt;&gt;"&amp;"",'Inji - iOS- Test Cases'!J66:J4760,"Fail")</f>
        <v>1</v>
      </c>
      <c r="O70" s="32">
        <f t="shared" si="2"/>
        <v>0</v>
      </c>
      <c r="P70" s="50" t="str">
        <f>IFERROR(__xludf.DUMMYFUNCTION("""COMPUTED_VALUE"""),"INJI-725")</f>
        <v>INJI-725</v>
      </c>
      <c r="Q70" s="29">
        <f>COUNTIFS('Inji - Android - Test Cases'!A59:A4073,P70,'Inji - Android - Test Cases'!D59:D4073,"&lt;&gt;"&amp;"")</f>
        <v>3</v>
      </c>
      <c r="R70" s="30">
        <f>COUNTIFS('Inji - Android - Test Cases'!A59:A4073,P70,'Inji - Android - Test Cases'!D59:D4073,"&lt;&gt;"&amp;"",'Inji - Android - Test Cases'!J59:J4073,"Pass")</f>
        <v>3</v>
      </c>
      <c r="S70" s="31">
        <f>COUNTIFS('Inji - Android - Test Cases'!A59:A4073,P70,'Inji - Android - Test Cases'!D59:D4073,"&lt;&gt;"&amp;"",'Inji - Android - Test Cases'!J59:J4073,"Fail")</f>
        <v>0</v>
      </c>
      <c r="T70" s="32">
        <f t="shared" si="3"/>
        <v>0</v>
      </c>
      <c r="U70" s="1"/>
      <c r="V70" s="1"/>
      <c r="W70" s="1"/>
      <c r="X70" s="21" t="s">
        <v>93</v>
      </c>
      <c r="Y70" s="22"/>
    </row>
    <row r="71" ht="14.25" customHeight="1">
      <c r="A71" s="1"/>
      <c r="B71" s="1"/>
      <c r="C71" s="1"/>
      <c r="D71" s="1"/>
      <c r="E71" s="1"/>
      <c r="F71" s="1"/>
      <c r="G71" s="1"/>
      <c r="H71" s="1"/>
      <c r="I71" s="1"/>
      <c r="J71" s="1"/>
      <c r="K71" s="50" t="str">
        <f>IFERROR(__xludf.DUMMYFUNCTION("""COMPUTED_VALUE"""),"INJI-636")</f>
        <v>INJI-636</v>
      </c>
      <c r="L71" s="29">
        <f>COUNTIFS('Inji - iOS- Test Cases'!A67:A4761,K71,'Inji - iOS- Test Cases'!D67:D4761,"&lt;&gt;"&amp;"")</f>
        <v>11</v>
      </c>
      <c r="M71" s="30">
        <f>COUNTIFS('Inji - iOS- Test Cases'!A67:A4761,K71,'Inji - iOS- Test Cases'!D67:D4761,"&lt;&gt;"&amp;"",'Inji - iOS- Test Cases'!J67:J4761,"Pass")</f>
        <v>11</v>
      </c>
      <c r="N71" s="31">
        <f>COUNTIFS('Inji - iOS- Test Cases'!A67:A4761,K71,'Inji - iOS- Test Cases'!D67:D4761,"&lt;&gt;"&amp;"",'Inji - iOS- Test Cases'!J67:J4761,"Fail")</f>
        <v>0</v>
      </c>
      <c r="O71" s="32">
        <f t="shared" si="2"/>
        <v>0</v>
      </c>
      <c r="P71" s="50" t="str">
        <f>IFERROR(__xludf.DUMMYFUNCTION("""COMPUTED_VALUE"""),"INJI-680")</f>
        <v>INJI-680</v>
      </c>
      <c r="Q71" s="29">
        <f>COUNTIFS('Inji - Android - Test Cases'!A60:A4074,P71,'Inji - Android - Test Cases'!D60:D4074,"&lt;&gt;"&amp;"")</f>
        <v>12</v>
      </c>
      <c r="R71" s="30">
        <f>COUNTIFS('Inji - Android - Test Cases'!A60:A4074,P71,'Inji - Android - Test Cases'!D60:D4074,"&lt;&gt;"&amp;"",'Inji - Android - Test Cases'!J60:J4074,"Pass")</f>
        <v>11</v>
      </c>
      <c r="S71" s="31">
        <f>COUNTIFS('Inji - Android - Test Cases'!A60:A4074,P71,'Inji - Android - Test Cases'!D60:D4074,"&lt;&gt;"&amp;"",'Inji - Android - Test Cases'!J60:J4074,"Fail")</f>
        <v>1</v>
      </c>
      <c r="T71" s="32">
        <f t="shared" si="3"/>
        <v>0</v>
      </c>
      <c r="U71" s="1"/>
      <c r="V71" s="1"/>
      <c r="W71" s="1"/>
      <c r="X71" s="21" t="s">
        <v>94</v>
      </c>
      <c r="Y71" s="22"/>
    </row>
    <row r="72" ht="14.25" customHeight="1">
      <c r="A72" s="1"/>
      <c r="B72" s="1"/>
      <c r="C72" s="1"/>
      <c r="D72" s="1"/>
      <c r="E72" s="1"/>
      <c r="F72" s="1"/>
      <c r="G72" s="1"/>
      <c r="H72" s="1"/>
      <c r="I72" s="1"/>
      <c r="J72" s="1"/>
      <c r="K72" s="50" t="str">
        <f>IFERROR(__xludf.DUMMYFUNCTION("""COMPUTED_VALUE"""),"INJI-628")</f>
        <v>INJI-628</v>
      </c>
      <c r="L72" s="29">
        <f>COUNTIFS('Inji - iOS- Test Cases'!A68:A4762,K72,'Inji - iOS- Test Cases'!D68:D4762,"&lt;&gt;"&amp;"")</f>
        <v>5</v>
      </c>
      <c r="M72" s="30">
        <f>COUNTIFS('Inji - iOS- Test Cases'!A68:A4762,K72,'Inji - iOS- Test Cases'!D68:D4762,"&lt;&gt;"&amp;"",'Inji - iOS- Test Cases'!J68:J4762,"Pass")</f>
        <v>5</v>
      </c>
      <c r="N72" s="31">
        <f>COUNTIFS('Inji - iOS- Test Cases'!A68:A4762,K72,'Inji - iOS- Test Cases'!D68:D4762,"&lt;&gt;"&amp;"",'Inji - iOS- Test Cases'!J68:J4762,"Fail")</f>
        <v>0</v>
      </c>
      <c r="O72" s="32">
        <f t="shared" si="2"/>
        <v>0</v>
      </c>
      <c r="P72" s="50" t="str">
        <f>IFERROR(__xludf.DUMMYFUNCTION("""COMPUTED_VALUE"""),"INJI-609")</f>
        <v>INJI-609</v>
      </c>
      <c r="Q72" s="29">
        <f>COUNTIFS('Inji - Android - Test Cases'!A61:A4075,P72,'Inji - Android - Test Cases'!D61:D4075,"&lt;&gt;"&amp;"")</f>
        <v>10</v>
      </c>
      <c r="R72" s="30">
        <f>COUNTIFS('Inji - Android - Test Cases'!A61:A4075,P72,'Inji - Android - Test Cases'!D61:D4075,"&lt;&gt;"&amp;"",'Inji - Android - Test Cases'!J61:J4075,"Pass")</f>
        <v>10</v>
      </c>
      <c r="S72" s="31">
        <f>COUNTIFS('Inji - Android - Test Cases'!A61:A4075,P72,'Inji - Android - Test Cases'!D61:D4075,"&lt;&gt;"&amp;"",'Inji - Android - Test Cases'!J61:J4075,"Fail")</f>
        <v>0</v>
      </c>
      <c r="T72" s="32">
        <f t="shared" si="3"/>
        <v>0</v>
      </c>
      <c r="U72" s="1"/>
      <c r="V72" s="1"/>
      <c r="W72" s="1"/>
      <c r="X72" s="21" t="s">
        <v>95</v>
      </c>
      <c r="Y72" s="22"/>
    </row>
    <row r="73" ht="14.25" customHeight="1">
      <c r="A73" s="1"/>
      <c r="B73" s="1"/>
      <c r="C73" s="1"/>
      <c r="D73" s="1"/>
      <c r="E73" s="1"/>
      <c r="F73" s="1"/>
      <c r="G73" s="1"/>
      <c r="H73" s="1"/>
      <c r="I73" s="1"/>
      <c r="J73" s="1"/>
      <c r="K73" s="50" t="str">
        <f>IFERROR(__xludf.DUMMYFUNCTION("""COMPUTED_VALUE"""),"INJIMOB-758")</f>
        <v>INJIMOB-758</v>
      </c>
      <c r="L73" s="29">
        <f>COUNTIFS('Inji - iOS- Test Cases'!A69:A4763,K73,'Inji - iOS- Test Cases'!D69:D4763,"&lt;&gt;"&amp;"")</f>
        <v>3</v>
      </c>
      <c r="M73" s="30">
        <f>COUNTIFS('Inji - iOS- Test Cases'!A69:A4763,K73,'Inji - iOS- Test Cases'!D69:D4763,"&lt;&gt;"&amp;"",'Inji - iOS- Test Cases'!J69:J4763,"Pass")</f>
        <v>3</v>
      </c>
      <c r="N73" s="31">
        <f>COUNTIFS('Inji - iOS- Test Cases'!A69:A4763,K73,'Inji - iOS- Test Cases'!D69:D4763,"&lt;&gt;"&amp;"",'Inji - iOS- Test Cases'!J69:J4763,"Fail")</f>
        <v>0</v>
      </c>
      <c r="O73" s="32">
        <f t="shared" si="2"/>
        <v>0</v>
      </c>
      <c r="P73" s="50" t="str">
        <f>IFERROR(__xludf.DUMMYFUNCTION("""COMPUTED_VALUE"""),"INJI-626")</f>
        <v>INJI-626</v>
      </c>
      <c r="Q73" s="29">
        <f>COUNTIFS('Inji - Android - Test Cases'!A62:A4076,P73,'Inji - Android - Test Cases'!D62:D4076,"&lt;&gt;"&amp;"")</f>
        <v>9</v>
      </c>
      <c r="R73" s="30">
        <f>COUNTIFS('Inji - Android - Test Cases'!A62:A4076,P73,'Inji - Android - Test Cases'!D62:D4076,"&lt;&gt;"&amp;"",'Inji - Android - Test Cases'!J62:J4076,"Pass")</f>
        <v>8</v>
      </c>
      <c r="S73" s="31">
        <f>COUNTIFS('Inji - Android - Test Cases'!A62:A4076,P73,'Inji - Android - Test Cases'!D62:D4076,"&lt;&gt;"&amp;"",'Inji - Android - Test Cases'!J62:J4076,"Fail")</f>
        <v>1</v>
      </c>
      <c r="T73" s="32">
        <f t="shared" si="3"/>
        <v>0</v>
      </c>
      <c r="U73" s="1"/>
      <c r="V73" s="1"/>
      <c r="W73" s="1"/>
      <c r="X73" s="21" t="s">
        <v>96</v>
      </c>
      <c r="Y73" s="22"/>
    </row>
    <row r="74" ht="14.25" customHeight="1">
      <c r="A74" s="1"/>
      <c r="B74" s="1"/>
      <c r="C74" s="1"/>
      <c r="D74" s="1"/>
      <c r="E74" s="1"/>
      <c r="F74" s="1"/>
      <c r="G74" s="1"/>
      <c r="H74" s="1"/>
      <c r="I74" s="1"/>
      <c r="J74" s="1"/>
      <c r="K74" s="50" t="str">
        <f>IFERROR(__xludf.DUMMYFUNCTION("""COMPUTED_VALUE"""),"INJIMOB-751")</f>
        <v>INJIMOB-751</v>
      </c>
      <c r="L74" s="29">
        <f>COUNTIFS('Inji - iOS- Test Cases'!A70:A4764,K74,'Inji - iOS- Test Cases'!D70:D4764,"&lt;&gt;"&amp;"")</f>
        <v>5</v>
      </c>
      <c r="M74" s="30">
        <f>COUNTIFS('Inji - iOS- Test Cases'!A70:A4764,K74,'Inji - iOS- Test Cases'!D70:D4764,"&lt;&gt;"&amp;"",'Inji - iOS- Test Cases'!J70:J4764,"Pass")</f>
        <v>5</v>
      </c>
      <c r="N74" s="31">
        <f>COUNTIFS('Inji - iOS- Test Cases'!A70:A4764,K74,'Inji - iOS- Test Cases'!D70:D4764,"&lt;&gt;"&amp;"",'Inji - iOS- Test Cases'!J70:J4764,"Fail")</f>
        <v>0</v>
      </c>
      <c r="O74" s="32">
        <f t="shared" si="2"/>
        <v>0</v>
      </c>
      <c r="P74" s="50" t="str">
        <f>IFERROR(__xludf.DUMMYFUNCTION("""COMPUTED_VALUE"""),"INJI-637")</f>
        <v>INJI-637</v>
      </c>
      <c r="Q74" s="29">
        <f>COUNTIFS('Inji - Android - Test Cases'!A63:A4077,P74,'Inji - Android - Test Cases'!D63:D4077,"&lt;&gt;"&amp;"")</f>
        <v>17</v>
      </c>
      <c r="R74" s="30">
        <f>COUNTIFS('Inji - Android - Test Cases'!A63:A4077,P74,'Inji - Android - Test Cases'!D63:D4077,"&lt;&gt;"&amp;"",'Inji - Android - Test Cases'!J63:J4077,"Pass")</f>
        <v>17</v>
      </c>
      <c r="S74" s="31">
        <f>COUNTIFS('Inji - Android - Test Cases'!A63:A4077,P74,'Inji - Android - Test Cases'!D63:D4077,"&lt;&gt;"&amp;"",'Inji - Android - Test Cases'!J63:J4077,"Fail")</f>
        <v>0</v>
      </c>
      <c r="T74" s="32">
        <f t="shared" si="3"/>
        <v>0</v>
      </c>
      <c r="U74" s="1"/>
      <c r="V74" s="1"/>
      <c r="W74" s="1"/>
      <c r="X74" s="21" t="s">
        <v>97</v>
      </c>
      <c r="Y74" s="22"/>
    </row>
    <row r="75" ht="14.25" customHeight="1">
      <c r="A75" s="1"/>
      <c r="B75" s="1"/>
      <c r="C75" s="1"/>
      <c r="D75" s="1"/>
      <c r="E75" s="1"/>
      <c r="F75" s="1"/>
      <c r="G75" s="1"/>
      <c r="H75" s="1"/>
      <c r="I75" s="1"/>
      <c r="J75" s="1"/>
      <c r="K75" s="50" t="str">
        <f>IFERROR(__xludf.DUMMYFUNCTION("""COMPUTED_VALUE"""),"INJIMOB-750")</f>
        <v>INJIMOB-750</v>
      </c>
      <c r="L75" s="29">
        <f>COUNTIFS('Inji - iOS- Test Cases'!A71:A4765,K75,'Inji - iOS- Test Cases'!D71:D4765,"&lt;&gt;"&amp;"")</f>
        <v>4</v>
      </c>
      <c r="M75" s="30">
        <f>COUNTIFS('Inji - iOS- Test Cases'!A71:A4765,K75,'Inji - iOS- Test Cases'!D71:D4765,"&lt;&gt;"&amp;"",'Inji - iOS- Test Cases'!J71:J4765,"Pass")</f>
        <v>4</v>
      </c>
      <c r="N75" s="31">
        <f>COUNTIFS('Inji - iOS- Test Cases'!A71:A4765,K75,'Inji - iOS- Test Cases'!D71:D4765,"&lt;&gt;"&amp;"",'Inji - iOS- Test Cases'!J71:J4765,"Fail")</f>
        <v>0</v>
      </c>
      <c r="O75" s="32">
        <f t="shared" si="2"/>
        <v>0</v>
      </c>
      <c r="P75" s="50" t="str">
        <f>IFERROR(__xludf.DUMMYFUNCTION("""COMPUTED_VALUE"""),"INJI-633")</f>
        <v>INJI-633</v>
      </c>
      <c r="Q75" s="29">
        <f>COUNTIFS('Inji - Android - Test Cases'!A64:A4078,P75,'Inji - Android - Test Cases'!D64:D4078,"&lt;&gt;"&amp;"")</f>
        <v>10</v>
      </c>
      <c r="R75" s="30">
        <f>COUNTIFS('Inji - Android - Test Cases'!A64:A4078,P75,'Inji - Android - Test Cases'!D64:D4078,"&lt;&gt;"&amp;"",'Inji - Android - Test Cases'!J64:J4078,"Pass")</f>
        <v>10</v>
      </c>
      <c r="S75" s="31">
        <f>COUNTIFS('Inji - Android - Test Cases'!A64:A4078,P75,'Inji - Android - Test Cases'!D64:D4078,"&lt;&gt;"&amp;"",'Inji - Android - Test Cases'!J64:J4078,"Fail")</f>
        <v>0</v>
      </c>
      <c r="T75" s="32">
        <f t="shared" si="3"/>
        <v>0</v>
      </c>
      <c r="U75" s="1"/>
      <c r="V75" s="1"/>
      <c r="W75" s="1"/>
      <c r="X75" s="21" t="s">
        <v>98</v>
      </c>
      <c r="Y75" s="22"/>
    </row>
    <row r="76" ht="14.25" customHeight="1">
      <c r="A76" s="1"/>
      <c r="B76" s="1"/>
      <c r="C76" s="1"/>
      <c r="D76" s="1"/>
      <c r="E76" s="1"/>
      <c r="F76" s="1"/>
      <c r="G76" s="1"/>
      <c r="H76" s="1"/>
      <c r="I76" s="1"/>
      <c r="J76" s="1"/>
      <c r="K76" s="50" t="str">
        <f>IFERROR(__xludf.DUMMYFUNCTION("""COMPUTED_VALUE"""),"INJIMOB-799")</f>
        <v>INJIMOB-799</v>
      </c>
      <c r="L76" s="29">
        <f>COUNTIFS('Inji - iOS- Test Cases'!A72:A4766,K76,'Inji - iOS- Test Cases'!D72:D4766,"&lt;&gt;"&amp;"")</f>
        <v>6</v>
      </c>
      <c r="M76" s="30">
        <f>COUNTIFS('Inji - iOS- Test Cases'!A72:A4766,K76,'Inji - iOS- Test Cases'!D72:D4766,"&lt;&gt;"&amp;"",'Inji - iOS- Test Cases'!J72:J4766,"Pass")</f>
        <v>6</v>
      </c>
      <c r="N76" s="31">
        <f>COUNTIFS('Inji - iOS- Test Cases'!A72:A4766,K76,'Inji - iOS- Test Cases'!D72:D4766,"&lt;&gt;"&amp;"",'Inji - iOS- Test Cases'!J72:J4766,"Fail")</f>
        <v>0</v>
      </c>
      <c r="O76" s="32">
        <f t="shared" si="2"/>
        <v>0</v>
      </c>
      <c r="P76" s="50" t="str">
        <f>IFERROR(__xludf.DUMMYFUNCTION("""COMPUTED_VALUE"""),"INJI-691")</f>
        <v>INJI-691</v>
      </c>
      <c r="Q76" s="29">
        <f>COUNTIFS('Inji - Android - Test Cases'!A64:A4079,P76,'Inji - Android - Test Cases'!D64:D4079,"&lt;&gt;"&amp;"")</f>
        <v>16</v>
      </c>
      <c r="R76" s="30">
        <f>COUNTIFS('Inji - Android - Test Cases'!A64:A4079,P76,'Inji - Android - Test Cases'!D64:D4079,"&lt;&gt;"&amp;"",'Inji - Android - Test Cases'!J64:J4079,"Pass")</f>
        <v>15</v>
      </c>
      <c r="S76" s="31">
        <f>COUNTIFS('Inji - Android - Test Cases'!A64:A4079,P76,'Inji - Android - Test Cases'!D64:D4079,"&lt;&gt;"&amp;"",'Inji - Android - Test Cases'!J64:J4079,"Fail")</f>
        <v>1</v>
      </c>
      <c r="T76" s="32">
        <f t="shared" si="3"/>
        <v>0</v>
      </c>
      <c r="U76" s="1"/>
      <c r="V76" s="1"/>
      <c r="W76" s="1"/>
      <c r="X76" s="21" t="s">
        <v>99</v>
      </c>
      <c r="Y76" s="22"/>
    </row>
    <row r="77" ht="14.25" customHeight="1">
      <c r="A77" s="1"/>
      <c r="B77" s="1"/>
      <c r="C77" s="1"/>
      <c r="D77" s="1"/>
      <c r="E77" s="1"/>
      <c r="F77" s="1"/>
      <c r="G77" s="1"/>
      <c r="H77" s="1"/>
      <c r="I77" s="1"/>
      <c r="J77" s="1"/>
      <c r="K77" s="50" t="str">
        <f>IFERROR(__xludf.DUMMYFUNCTION("""COMPUTED_VALUE"""),"INJIMOB-775")</f>
        <v>INJIMOB-775</v>
      </c>
      <c r="L77" s="29">
        <f>COUNTIFS('Inji - iOS- Test Cases'!A73:A4767,K77,'Inji - iOS- Test Cases'!D73:D4767,"&lt;&gt;"&amp;"")</f>
        <v>12</v>
      </c>
      <c r="M77" s="30">
        <f>COUNTIFS('Inji - iOS- Test Cases'!A73:A4767,K77,'Inji - iOS- Test Cases'!D73:D4767,"&lt;&gt;"&amp;"",'Inji - iOS- Test Cases'!J73:J4767,"Pass")</f>
        <v>12</v>
      </c>
      <c r="N77" s="31">
        <f>COUNTIFS('Inji - iOS- Test Cases'!A73:A4767,K77,'Inji - iOS- Test Cases'!D73:D4767,"&lt;&gt;"&amp;"",'Inji - iOS- Test Cases'!J73:J4767,"Fail")</f>
        <v>0</v>
      </c>
      <c r="O77" s="32">
        <f t="shared" si="2"/>
        <v>0</v>
      </c>
      <c r="P77" s="50" t="str">
        <f>IFERROR(__xludf.DUMMYFUNCTION("""COMPUTED_VALUE"""),"INJI-636")</f>
        <v>INJI-636</v>
      </c>
      <c r="Q77" s="29">
        <f>COUNTIFS('Inji - Android - Test Cases'!A65:A4080,P77,'Inji - Android - Test Cases'!D65:D4080,"&lt;&gt;"&amp;"")</f>
        <v>11</v>
      </c>
      <c r="R77" s="30">
        <f>COUNTIFS('Inji - Android - Test Cases'!A65:A4080,P77,'Inji - Android - Test Cases'!D65:D4080,"&lt;&gt;"&amp;"",'Inji - Android - Test Cases'!J65:J4080,"Pass")</f>
        <v>11</v>
      </c>
      <c r="S77" s="31">
        <f>COUNTIFS('Inji - Android - Test Cases'!A65:A4080,P77,'Inji - Android - Test Cases'!D65:D4080,"&lt;&gt;"&amp;"",'Inji - Android - Test Cases'!J65:J4080,"Fail")</f>
        <v>0</v>
      </c>
      <c r="T77" s="32">
        <f t="shared" si="3"/>
        <v>0</v>
      </c>
      <c r="U77" s="1"/>
      <c r="V77" s="1"/>
      <c r="W77" s="1"/>
      <c r="X77" s="21" t="s">
        <v>100</v>
      </c>
      <c r="Y77" s="22"/>
    </row>
    <row r="78" ht="14.25" customHeight="1">
      <c r="A78" s="1"/>
      <c r="B78" s="1"/>
      <c r="C78" s="1"/>
      <c r="D78" s="1"/>
      <c r="E78" s="1"/>
      <c r="F78" s="1"/>
      <c r="G78" s="1"/>
      <c r="H78" s="1"/>
      <c r="I78" s="1"/>
      <c r="J78" s="1"/>
      <c r="K78" s="50" t="str">
        <f>IFERROR(__xludf.DUMMYFUNCTION("""COMPUTED_VALUE"""),"INJIMOB-787")</f>
        <v>INJIMOB-787</v>
      </c>
      <c r="L78" s="29">
        <f>COUNTIFS('Inji - iOS- Test Cases'!A74:A4768,K78,'Inji - iOS- Test Cases'!D74:D4768,"&lt;&gt;"&amp;"")</f>
        <v>13</v>
      </c>
      <c r="M78" s="30">
        <f>COUNTIFS('Inji - iOS- Test Cases'!A74:A4768,K78,'Inji - iOS- Test Cases'!D74:D4768,"&lt;&gt;"&amp;"",'Inji - iOS- Test Cases'!J74:J4768,"Pass")</f>
        <v>13</v>
      </c>
      <c r="N78" s="31">
        <f>COUNTIFS('Inji - iOS- Test Cases'!A74:A4768,K78,'Inji - iOS- Test Cases'!D74:D4768,"&lt;&gt;"&amp;"",'Inji - iOS- Test Cases'!J74:J4768,"Fail")</f>
        <v>0</v>
      </c>
      <c r="O78" s="32">
        <f t="shared" si="2"/>
        <v>0</v>
      </c>
      <c r="P78" s="50" t="str">
        <f>IFERROR(__xludf.DUMMYFUNCTION("""COMPUTED_VALUE"""),"INJI-628")</f>
        <v>INJI-628</v>
      </c>
      <c r="Q78" s="29">
        <f>COUNTIFS('Inji - Android - Test Cases'!A65:A4081,P78,'Inji - Android - Test Cases'!D65:D4081,"&lt;&gt;"&amp;"")</f>
        <v>5</v>
      </c>
      <c r="R78" s="30">
        <f>COUNTIFS('Inji - Android - Test Cases'!A65:A4081,P78,'Inji - Android - Test Cases'!D65:D4081,"&lt;&gt;"&amp;"",'Inji - Android - Test Cases'!J65:J4081,"Pass")</f>
        <v>5</v>
      </c>
      <c r="S78" s="31">
        <f>COUNTIFS('Inji - Android - Test Cases'!A65:A4081,P78,'Inji - Android - Test Cases'!D65:D4081,"&lt;&gt;"&amp;"",'Inji - Android - Test Cases'!J65:J4081,"Fail")</f>
        <v>0</v>
      </c>
      <c r="T78" s="32">
        <f t="shared" si="3"/>
        <v>0</v>
      </c>
      <c r="U78" s="1"/>
      <c r="V78" s="1"/>
      <c r="W78" s="1"/>
      <c r="X78" s="21" t="s">
        <v>101</v>
      </c>
    </row>
    <row r="79" ht="14.25" customHeight="1">
      <c r="A79" s="1"/>
      <c r="B79" s="1"/>
      <c r="C79" s="1"/>
      <c r="D79" s="1"/>
      <c r="E79" s="1"/>
      <c r="F79" s="1"/>
      <c r="G79" s="1"/>
      <c r="H79" s="1"/>
      <c r="I79" s="1"/>
      <c r="J79" s="1"/>
      <c r="K79" s="50" t="str">
        <f>IFERROR(__xludf.DUMMYFUNCTION("""COMPUTED_VALUE"""),"INJIMOB-752")</f>
        <v>INJIMOB-752</v>
      </c>
      <c r="L79" s="29">
        <f>COUNTIFS('Inji - iOS- Test Cases'!A75:A4769,K79,'Inji - iOS- Test Cases'!D75:D4769,"&lt;&gt;"&amp;"")</f>
        <v>7</v>
      </c>
      <c r="M79" s="30">
        <f>COUNTIFS('Inji - iOS- Test Cases'!A75:A4769,K79,'Inji - iOS- Test Cases'!D75:D4769,"&lt;&gt;"&amp;"",'Inji - iOS- Test Cases'!J75:J4769,"Pass")</f>
        <v>7</v>
      </c>
      <c r="N79" s="31">
        <f>COUNTIFS('Inji - iOS- Test Cases'!A75:A4769,K79,'Inji - iOS- Test Cases'!D75:D4769,"&lt;&gt;"&amp;"",'Inji - iOS- Test Cases'!J75:J4769,"Fail")</f>
        <v>0</v>
      </c>
      <c r="O79" s="32">
        <f t="shared" si="2"/>
        <v>0</v>
      </c>
      <c r="P79" s="50" t="str">
        <f>IFERROR(__xludf.DUMMYFUNCTION("""COMPUTED_VALUE"""),"INJIMOB-750")</f>
        <v>INJIMOB-750</v>
      </c>
      <c r="Q79" s="29">
        <f>COUNTIFS('Inji - Android - Test Cases'!A65:A4082,P79,'Inji - Android - Test Cases'!D65:D4082,"&lt;&gt;"&amp;"")</f>
        <v>4</v>
      </c>
      <c r="R79" s="30">
        <f>COUNTIFS('Inji - Android - Test Cases'!A65:A4082,P79,'Inji - Android - Test Cases'!D65:D4082,"&lt;&gt;"&amp;"",'Inji - Android - Test Cases'!J65:J4082,"Pass")</f>
        <v>4</v>
      </c>
      <c r="S79" s="31">
        <f>COUNTIFS('Inji - Android - Test Cases'!A65:A4082,P79,'Inji - Android - Test Cases'!D65:D4082,"&lt;&gt;"&amp;"",'Inji - Android - Test Cases'!J65:J4082,"Fail")</f>
        <v>0</v>
      </c>
      <c r="T79" s="32">
        <f t="shared" si="3"/>
        <v>0</v>
      </c>
      <c r="U79" s="1"/>
      <c r="V79" s="1"/>
      <c r="W79" s="1"/>
      <c r="X79" s="21" t="s">
        <v>102</v>
      </c>
    </row>
    <row r="80" ht="14.25" customHeight="1">
      <c r="A80" s="1"/>
      <c r="B80" s="1"/>
      <c r="C80" s="1"/>
      <c r="D80" s="1"/>
      <c r="E80" s="1"/>
      <c r="F80" s="1"/>
      <c r="G80" s="1"/>
      <c r="H80" s="1"/>
      <c r="I80" s="1"/>
      <c r="J80" s="1"/>
      <c r="K80" s="50" t="str">
        <f>IFERROR(__xludf.DUMMYFUNCTION("""COMPUTED_VALUE"""),"INJIMOB-726")</f>
        <v>INJIMOB-726</v>
      </c>
      <c r="L80" s="29">
        <f>COUNTIFS('Inji - iOS- Test Cases'!A76:A4770,K80,'Inji - iOS- Test Cases'!D76:D4770,"&lt;&gt;"&amp;"")</f>
        <v>4</v>
      </c>
      <c r="M80" s="30">
        <f>COUNTIFS('Inji - iOS- Test Cases'!A76:A4770,K80,'Inji - iOS- Test Cases'!D76:D4770,"&lt;&gt;"&amp;"",'Inji - iOS- Test Cases'!J76:J4770,"Pass")</f>
        <v>4</v>
      </c>
      <c r="N80" s="31">
        <f>COUNTIFS('Inji - iOS- Test Cases'!A76:A4770,K80,'Inji - iOS- Test Cases'!D76:D4770,"&lt;&gt;"&amp;"",'Inji - iOS- Test Cases'!J76:J4770,"Fail")</f>
        <v>0</v>
      </c>
      <c r="O80" s="32">
        <f t="shared" si="2"/>
        <v>0</v>
      </c>
      <c r="P80" s="50" t="str">
        <f>IFERROR(__xludf.DUMMYFUNCTION("""COMPUTED_VALUE"""),"INJIMOB-799")</f>
        <v>INJIMOB-799</v>
      </c>
      <c r="Q80" s="29">
        <f>COUNTIFS('Inji - Android - Test Cases'!A66:A4083,P80,'Inji - Android - Test Cases'!D66:D4083,"&lt;&gt;"&amp;"")</f>
        <v>7</v>
      </c>
      <c r="R80" s="30">
        <f>COUNTIFS('Inji - Android - Test Cases'!A66:A4083,P80,'Inji - Android - Test Cases'!D66:D4083,"&lt;&gt;"&amp;"",'Inji - Android - Test Cases'!J66:J4083,"Pass")</f>
        <v>7</v>
      </c>
      <c r="S80" s="31">
        <f>COUNTIFS('Inji - Android - Test Cases'!A66:A4083,P80,'Inji - Android - Test Cases'!D66:D4083,"&lt;&gt;"&amp;"",'Inji - Android - Test Cases'!J66:J4083,"Fail")</f>
        <v>0</v>
      </c>
      <c r="T80" s="32">
        <f t="shared" si="3"/>
        <v>0</v>
      </c>
      <c r="U80" s="1"/>
      <c r="V80" s="1"/>
      <c r="W80" s="1"/>
      <c r="X80" s="21" t="s">
        <v>103</v>
      </c>
    </row>
    <row r="81" ht="14.25" customHeight="1">
      <c r="A81" s="1"/>
      <c r="B81" s="1"/>
      <c r="C81" s="1"/>
      <c r="D81" s="1"/>
      <c r="E81" s="1"/>
      <c r="F81" s="1"/>
      <c r="G81" s="1"/>
      <c r="H81" s="1"/>
      <c r="I81" s="1"/>
      <c r="J81" s="1"/>
      <c r="K81" s="50" t="str">
        <f>IFERROR(__xludf.DUMMYFUNCTION("""COMPUTED_VALUE"""),"INJIMOB-843")</f>
        <v>INJIMOB-843</v>
      </c>
      <c r="L81" s="29">
        <f>COUNTIFS('Inji - iOS- Test Cases'!A77:A4771,K81,'Inji - iOS- Test Cases'!D77:D4771,"&lt;&gt;"&amp;"")</f>
        <v>5</v>
      </c>
      <c r="M81" s="30">
        <f>COUNTIFS('Inji - iOS- Test Cases'!A77:A4771,K81,'Inji - iOS- Test Cases'!D77:D4771,"&lt;&gt;"&amp;"",'Inji - iOS- Test Cases'!J77:J4771,"Pass")</f>
        <v>5</v>
      </c>
      <c r="N81" s="31">
        <f>COUNTIFS('Inji - iOS- Test Cases'!A77:A4771,K81,'Inji - iOS- Test Cases'!D77:D4771,"&lt;&gt;"&amp;"",'Inji - iOS- Test Cases'!J77:J4771,"Fail")</f>
        <v>0</v>
      </c>
      <c r="O81" s="32">
        <f t="shared" si="2"/>
        <v>0</v>
      </c>
      <c r="P81" s="50" t="str">
        <f>IFERROR(__xludf.DUMMYFUNCTION("""COMPUTED_VALUE"""),"INJIMOB-775")</f>
        <v>INJIMOB-775</v>
      </c>
      <c r="Q81" s="29">
        <f>COUNTIFS('Inji - Android - Test Cases'!A67:A4084,P81,'Inji - Android - Test Cases'!D67:D4084,"&lt;&gt;"&amp;"")</f>
        <v>12</v>
      </c>
      <c r="R81" s="30">
        <f>COUNTIFS('Inji - Android - Test Cases'!A67:A4084,P81,'Inji - Android - Test Cases'!D67:D4084,"&lt;&gt;"&amp;"",'Inji - Android - Test Cases'!J67:J4084,"Pass")</f>
        <v>12</v>
      </c>
      <c r="S81" s="31">
        <f>COUNTIFS('Inji - Android - Test Cases'!A67:A4084,P81,'Inji - Android - Test Cases'!D67:D4084,"&lt;&gt;"&amp;"",'Inji - Android - Test Cases'!J67:J4084,"Fail")</f>
        <v>0</v>
      </c>
      <c r="T81" s="32">
        <f t="shared" si="3"/>
        <v>0</v>
      </c>
      <c r="U81" s="1"/>
      <c r="V81" s="1"/>
      <c r="W81" s="1"/>
      <c r="X81" s="21" t="s">
        <v>104</v>
      </c>
    </row>
    <row r="82" ht="14.25" customHeight="1">
      <c r="A82" s="1"/>
      <c r="B82" s="1"/>
      <c r="C82" s="1"/>
      <c r="D82" s="1"/>
      <c r="E82" s="1"/>
      <c r="F82" s="1"/>
      <c r="G82" s="1"/>
      <c r="H82" s="1"/>
      <c r="I82" s="1"/>
      <c r="J82" s="1"/>
      <c r="K82" s="50" t="str">
        <f>IFERROR(__xludf.DUMMYFUNCTION("""COMPUTED_VALUE"""),"INJIMOB-632")</f>
        <v>INJIMOB-632</v>
      </c>
      <c r="L82" s="29">
        <f>COUNTIFS('Inji - iOS- Test Cases'!A78:A4772,K82,'Inji - iOS- Test Cases'!D78:D4772,"&lt;&gt;"&amp;"")</f>
        <v>11</v>
      </c>
      <c r="M82" s="30">
        <f>COUNTIFS('Inji - iOS- Test Cases'!A78:A4772,K82,'Inji - iOS- Test Cases'!D78:D4772,"&lt;&gt;"&amp;"",'Inji - iOS- Test Cases'!J78:J4772,"Pass")</f>
        <v>11</v>
      </c>
      <c r="N82" s="31">
        <f>COUNTIFS('Inji - iOS- Test Cases'!A78:A4772,K82,'Inji - iOS- Test Cases'!D78:D4772,"&lt;&gt;"&amp;"",'Inji - iOS- Test Cases'!J78:J4772,"Fail")</f>
        <v>0</v>
      </c>
      <c r="O82" s="32">
        <f t="shared" si="2"/>
        <v>0</v>
      </c>
      <c r="P82" s="50" t="str">
        <f>IFERROR(__xludf.DUMMYFUNCTION("""COMPUTED_VALUE"""),"INJIMOB-787")</f>
        <v>INJIMOB-787</v>
      </c>
      <c r="Q82" s="29">
        <f>COUNTIFS('Inji - Android - Test Cases'!A68:A4085,P82,'Inji - Android - Test Cases'!D68:D4085,"&lt;&gt;"&amp;"")</f>
        <v>13</v>
      </c>
      <c r="R82" s="30">
        <f>COUNTIFS('Inji - Android - Test Cases'!A68:A4085,P82,'Inji - Android - Test Cases'!D68:D4085,"&lt;&gt;"&amp;"",'Inji - Android - Test Cases'!J68:J4085,"Pass")</f>
        <v>13</v>
      </c>
      <c r="S82" s="31">
        <f>COUNTIFS('Inji - Android - Test Cases'!A68:A4085,P82,'Inji - Android - Test Cases'!D68:D4085,"&lt;&gt;"&amp;"",'Inji - Android - Test Cases'!J68:J4085,"Fail")</f>
        <v>0</v>
      </c>
      <c r="T82" s="32">
        <f t="shared" si="3"/>
        <v>0</v>
      </c>
      <c r="U82" s="1"/>
      <c r="V82" s="1"/>
      <c r="W82" s="1"/>
      <c r="X82" s="21" t="s">
        <v>105</v>
      </c>
    </row>
    <row r="83" ht="14.25" customHeight="1">
      <c r="A83" s="1"/>
      <c r="B83" s="1"/>
      <c r="C83" s="1"/>
      <c r="D83" s="1"/>
      <c r="E83" s="1"/>
      <c r="F83" s="1"/>
      <c r="G83" s="1"/>
      <c r="H83" s="1"/>
      <c r="I83" s="1"/>
      <c r="J83" s="1"/>
      <c r="K83" s="50" t="str">
        <f>IFERROR(__xludf.DUMMYFUNCTION("""COMPUTED_VALUE"""),"INJIMOB-903")</f>
        <v>INJIMOB-903</v>
      </c>
      <c r="L83" s="29">
        <f>COUNTIFS('Inji - iOS- Test Cases'!A79:A4773,K83,'Inji - iOS- Test Cases'!D79:D4773,"&lt;&gt;"&amp;"")</f>
        <v>3</v>
      </c>
      <c r="M83" s="30">
        <f>COUNTIFS('Inji - iOS- Test Cases'!A79:A4773,K83,'Inji - iOS- Test Cases'!D79:D4773,"&lt;&gt;"&amp;"",'Inji - iOS- Test Cases'!J79:J4773,"Pass")</f>
        <v>3</v>
      </c>
      <c r="N83" s="31">
        <f>COUNTIFS('Inji - iOS- Test Cases'!A79:A4773,K83,'Inji - iOS- Test Cases'!D79:D4773,"&lt;&gt;"&amp;"",'Inji - iOS- Test Cases'!J79:J4773,"Fail")</f>
        <v>0</v>
      </c>
      <c r="O83" s="32">
        <f t="shared" si="2"/>
        <v>0</v>
      </c>
      <c r="P83" s="50" t="str">
        <f>IFERROR(__xludf.DUMMYFUNCTION("""COMPUTED_VALUE"""),"INJIMOB-758")</f>
        <v>INJIMOB-758</v>
      </c>
      <c r="Q83" s="29">
        <f>COUNTIFS('Inji - Android - Test Cases'!A69:A4086,P83,'Inji - Android - Test Cases'!D69:D4086,"&lt;&gt;"&amp;"")</f>
        <v>3</v>
      </c>
      <c r="R83" s="30">
        <f>COUNTIFS('Inji - Android - Test Cases'!A69:A4086,P83,'Inji - Android - Test Cases'!D69:D4086,"&lt;&gt;"&amp;"",'Inji - Android - Test Cases'!J69:J4086,"Pass")</f>
        <v>3</v>
      </c>
      <c r="S83" s="31">
        <f>COUNTIFS('Inji - Android - Test Cases'!A69:A4086,P83,'Inji - Android - Test Cases'!D69:D4086,"&lt;&gt;"&amp;"",'Inji - Android - Test Cases'!J69:J4086,"Fail")</f>
        <v>0</v>
      </c>
      <c r="T83" s="32">
        <f t="shared" si="3"/>
        <v>0</v>
      </c>
      <c r="U83" s="1"/>
      <c r="V83" s="1"/>
      <c r="W83" s="1"/>
      <c r="X83" s="21" t="s">
        <v>106</v>
      </c>
    </row>
    <row r="84" ht="14.25" customHeight="1">
      <c r="A84" s="1"/>
      <c r="B84" s="1"/>
      <c r="C84" s="1"/>
      <c r="D84" s="1"/>
      <c r="E84" s="1"/>
      <c r="F84" s="1"/>
      <c r="G84" s="1"/>
      <c r="H84" s="1"/>
      <c r="I84" s="1"/>
      <c r="J84" s="1"/>
      <c r="K84" s="50" t="str">
        <f>IFERROR(__xludf.DUMMYFUNCTION("""COMPUTED_VALUE"""),"INJIMOB-748")</f>
        <v>INJIMOB-748</v>
      </c>
      <c r="L84" s="29">
        <f>COUNTIFS('Inji - iOS- Test Cases'!A80:A4774,K84,'Inji - iOS- Test Cases'!D80:D4774,"&lt;&gt;"&amp;"")</f>
        <v>16</v>
      </c>
      <c r="M84" s="30">
        <f>COUNTIFS('Inji - iOS- Test Cases'!A80:A4774,K84,'Inji - iOS- Test Cases'!D80:D4774,"&lt;&gt;"&amp;"",'Inji - iOS- Test Cases'!J80:J4774,"Pass")</f>
        <v>16</v>
      </c>
      <c r="N84" s="31">
        <f>COUNTIFS('Inji - iOS- Test Cases'!A80:A4774,K84,'Inji - iOS- Test Cases'!D80:D4774,"&lt;&gt;"&amp;"",'Inji - iOS- Test Cases'!J80:J4774,"Fail")</f>
        <v>0</v>
      </c>
      <c r="O84" s="32">
        <f t="shared" si="2"/>
        <v>0</v>
      </c>
      <c r="P84" s="50" t="str">
        <f>IFERROR(__xludf.DUMMYFUNCTION("""COMPUTED_VALUE"""),"INJIMOB-751")</f>
        <v>INJIMOB-751</v>
      </c>
      <c r="Q84" s="29">
        <f>COUNTIFS('Inji - Android - Test Cases'!A70:A4087,P84,'Inji - Android - Test Cases'!D70:D4087,"&lt;&gt;"&amp;"")</f>
        <v>5</v>
      </c>
      <c r="R84" s="30">
        <f>COUNTIFS('Inji - Android - Test Cases'!A70:A4087,P84,'Inji - Android - Test Cases'!D70:D4087,"&lt;&gt;"&amp;"",'Inji - Android - Test Cases'!J70:J4087,"Pass")</f>
        <v>5</v>
      </c>
      <c r="S84" s="31">
        <f>COUNTIFS('Inji - Android - Test Cases'!A70:A4087,P84,'Inji - Android - Test Cases'!D70:D4087,"&lt;&gt;"&amp;"",'Inji - Android - Test Cases'!J70:J4087,"Fail")</f>
        <v>0</v>
      </c>
      <c r="T84" s="32">
        <f t="shared" si="3"/>
        <v>0</v>
      </c>
      <c r="U84" s="1"/>
      <c r="V84" s="1"/>
      <c r="W84" s="1"/>
      <c r="X84" s="21" t="s">
        <v>107</v>
      </c>
    </row>
    <row r="85" ht="14.25" customHeight="1">
      <c r="A85" s="1"/>
      <c r="B85" s="1"/>
      <c r="C85" s="1"/>
      <c r="D85" s="1"/>
      <c r="E85" s="1"/>
      <c r="F85" s="1"/>
      <c r="G85" s="1"/>
      <c r="H85" s="1"/>
      <c r="I85" s="1"/>
      <c r="J85" s="1"/>
      <c r="K85" s="50" t="str">
        <f>IFERROR(__xludf.DUMMYFUNCTION("""COMPUTED_VALUE"""),"INJIMOB-784")</f>
        <v>INJIMOB-784</v>
      </c>
      <c r="L85" s="29">
        <f>COUNTIFS('Inji - iOS- Test Cases'!A81:A4775,K85,'Inji - iOS- Test Cases'!D81:D4775,"&lt;&gt;"&amp;"")</f>
        <v>9</v>
      </c>
      <c r="M85" s="30">
        <f>COUNTIFS('Inji - iOS- Test Cases'!A81:A4775,K85,'Inji - iOS- Test Cases'!D81:D4775,"&lt;&gt;"&amp;"",'Inji - iOS- Test Cases'!J81:J4775,"Pass")</f>
        <v>9</v>
      </c>
      <c r="N85" s="31">
        <f>COUNTIFS('Inji - iOS- Test Cases'!A81:A4775,K85,'Inji - iOS- Test Cases'!D81:D4775,"&lt;&gt;"&amp;"",'Inji - iOS- Test Cases'!J81:J4775,"Fail")</f>
        <v>0</v>
      </c>
      <c r="O85" s="32">
        <f t="shared" si="2"/>
        <v>0</v>
      </c>
      <c r="P85" s="50" t="str">
        <f>IFERROR(__xludf.DUMMYFUNCTION("""COMPUTED_VALUE"""),"INJIMOB-726")</f>
        <v>INJIMOB-726</v>
      </c>
      <c r="Q85" s="29">
        <f>COUNTIFS('Inji - Android - Test Cases'!A71:A4088,P85,'Inji - Android - Test Cases'!D71:D4088,"&lt;&gt;"&amp;"")</f>
        <v>4</v>
      </c>
      <c r="R85" s="30">
        <f>COUNTIFS('Inji - Android - Test Cases'!A71:A4088,P85,'Inji - Android - Test Cases'!D71:D4088,"&lt;&gt;"&amp;"",'Inji - Android - Test Cases'!J71:J4088,"Pass")</f>
        <v>4</v>
      </c>
      <c r="S85" s="31">
        <f>COUNTIFS('Inji - Android - Test Cases'!A71:A4088,P85,'Inji - Android - Test Cases'!D71:D4088,"&lt;&gt;"&amp;"",'Inji - Android - Test Cases'!J71:J4088,"Fail")</f>
        <v>0</v>
      </c>
      <c r="T85" s="32">
        <f t="shared" si="3"/>
        <v>0</v>
      </c>
      <c r="U85" s="1"/>
      <c r="V85" s="1"/>
      <c r="W85" s="1"/>
      <c r="X85" s="21" t="s">
        <v>108</v>
      </c>
    </row>
    <row r="86" ht="14.25" customHeight="1">
      <c r="A86" s="1"/>
      <c r="B86" s="1"/>
      <c r="C86" s="1"/>
      <c r="D86" s="1"/>
      <c r="E86" s="1"/>
      <c r="F86" s="1"/>
      <c r="G86" s="1"/>
      <c r="H86" s="1"/>
      <c r="I86" s="1"/>
      <c r="J86" s="1"/>
      <c r="K86" s="50" t="str">
        <f>IFERROR(__xludf.DUMMYFUNCTION("""COMPUTED_VALUE"""),"INJIMOB-745")</f>
        <v>INJIMOB-745</v>
      </c>
      <c r="L86" s="29">
        <f>COUNTIFS('Inji - iOS- Test Cases'!A82:A4776,K86,'Inji - iOS- Test Cases'!D82:D4776,"&lt;&gt;"&amp;"")</f>
        <v>11</v>
      </c>
      <c r="M86" s="30">
        <f>COUNTIFS('Inji - iOS- Test Cases'!A82:A4776,K86,'Inji - iOS- Test Cases'!D82:D4776,"&lt;&gt;"&amp;"",'Inji - iOS- Test Cases'!J82:J4776,"Pass")</f>
        <v>11</v>
      </c>
      <c r="N86" s="31">
        <f>COUNTIFS('Inji - iOS- Test Cases'!A82:A4776,K86,'Inji - iOS- Test Cases'!D82:D4776,"&lt;&gt;"&amp;"",'Inji - iOS- Test Cases'!J82:J4776,"Fail")</f>
        <v>0</v>
      </c>
      <c r="O86" s="32">
        <f t="shared" si="2"/>
        <v>0</v>
      </c>
      <c r="P86" s="50" t="str">
        <f>IFERROR(__xludf.DUMMYFUNCTION("""COMPUTED_VALUE"""),"INJIMOB-843")</f>
        <v>INJIMOB-843</v>
      </c>
      <c r="Q86" s="29">
        <f>COUNTIFS('Inji - Android - Test Cases'!A72:A4089,P86,'Inji - Android - Test Cases'!D72:D4089,"&lt;&gt;"&amp;"")</f>
        <v>5</v>
      </c>
      <c r="R86" s="30">
        <f>COUNTIFS('Inji - Android - Test Cases'!A72:A4089,P86,'Inji - Android - Test Cases'!D72:D4089,"&lt;&gt;"&amp;"",'Inji - Android - Test Cases'!J72:J4089,"Pass")</f>
        <v>5</v>
      </c>
      <c r="S86" s="31">
        <f>COUNTIFS('Inji - Android - Test Cases'!A72:A4089,P86,'Inji - Android - Test Cases'!D72:D4089,"&lt;&gt;"&amp;"",'Inji - Android - Test Cases'!J72:J4089,"Fail")</f>
        <v>0</v>
      </c>
      <c r="T86" s="32">
        <f t="shared" si="3"/>
        <v>0</v>
      </c>
      <c r="U86" s="1"/>
      <c r="V86" s="1"/>
      <c r="W86" s="1"/>
      <c r="X86" s="21" t="s">
        <v>109</v>
      </c>
    </row>
    <row r="87" ht="14.25" customHeight="1">
      <c r="A87" s="1"/>
      <c r="B87" s="1"/>
      <c r="C87" s="1"/>
      <c r="D87" s="1"/>
      <c r="E87" s="1"/>
      <c r="F87" s="1"/>
      <c r="G87" s="1"/>
      <c r="H87" s="1"/>
      <c r="I87" s="1"/>
      <c r="J87" s="1"/>
      <c r="K87" s="50" t="str">
        <f>IFERROR(__xludf.DUMMYFUNCTION("""COMPUTED_VALUE"""),"INJIMOB-722")</f>
        <v>INJIMOB-722</v>
      </c>
      <c r="L87" s="29">
        <f>COUNTIFS('Inji - iOS- Test Cases'!A83:A4777,K87,'Inji - iOS- Test Cases'!D83:D4777,"&lt;&gt;"&amp;"")</f>
        <v>6</v>
      </c>
      <c r="M87" s="30">
        <f>COUNTIFS('Inji - iOS- Test Cases'!A83:A4777,K87,'Inji - iOS- Test Cases'!D83:D4777,"&lt;&gt;"&amp;"",'Inji - iOS- Test Cases'!J83:J4777,"Pass")</f>
        <v>6</v>
      </c>
      <c r="N87" s="31">
        <f>COUNTIFS('Inji - iOS- Test Cases'!A83:A4777,K87,'Inji - iOS- Test Cases'!D83:D4777,"&lt;&gt;"&amp;"",'Inji - iOS- Test Cases'!J83:J4777,"Fail")</f>
        <v>0</v>
      </c>
      <c r="O87" s="32">
        <f t="shared" si="2"/>
        <v>0</v>
      </c>
      <c r="P87" s="50" t="str">
        <f>IFERROR(__xludf.DUMMYFUNCTION("""COMPUTED_VALUE"""),"INJIMOB-632")</f>
        <v>INJIMOB-632</v>
      </c>
      <c r="Q87" s="29">
        <f>COUNTIFS('Inji - Android - Test Cases'!A73:A4090,P87,'Inji - Android - Test Cases'!D73:D4090,"&lt;&gt;"&amp;"")</f>
        <v>12</v>
      </c>
      <c r="R87" s="30">
        <f>COUNTIFS('Inji - Android - Test Cases'!A73:A4090,P87,'Inji - Android - Test Cases'!D73:D4090,"&lt;&gt;"&amp;"",'Inji - Android - Test Cases'!J73:J4090,"Pass")</f>
        <v>12</v>
      </c>
      <c r="S87" s="31">
        <f>COUNTIFS('Inji - Android - Test Cases'!A73:A4090,P87,'Inji - Android - Test Cases'!D73:D4090,"&lt;&gt;"&amp;"",'Inji - Android - Test Cases'!J73:J4090,"Fail")</f>
        <v>0</v>
      </c>
      <c r="T87" s="32">
        <f t="shared" si="3"/>
        <v>0</v>
      </c>
      <c r="U87" s="1"/>
      <c r="V87" s="1"/>
      <c r="W87" s="1"/>
      <c r="X87" s="21" t="s">
        <v>110</v>
      </c>
    </row>
    <row r="88" ht="14.25" customHeight="1">
      <c r="A88" s="1"/>
      <c r="B88" s="1"/>
      <c r="C88" s="1"/>
      <c r="D88" s="1"/>
      <c r="E88" s="1"/>
      <c r="F88" s="1"/>
      <c r="G88" s="1"/>
      <c r="H88" s="1"/>
      <c r="I88" s="1"/>
      <c r="J88" s="1"/>
      <c r="K88" s="50" t="str">
        <f>IFERROR(__xludf.DUMMYFUNCTION("""COMPUTED_VALUE"""),"INJIMOB-778")</f>
        <v>INJIMOB-778</v>
      </c>
      <c r="L88" s="29">
        <f>COUNTIFS('Inji - iOS- Test Cases'!A84:A4778,K88,'Inji - iOS- Test Cases'!D84:D4778,"&lt;&gt;"&amp;"")</f>
        <v>7</v>
      </c>
      <c r="M88" s="30">
        <f>COUNTIFS('Inji - iOS- Test Cases'!A84:A4778,K88,'Inji - iOS- Test Cases'!D84:D4778,"&lt;&gt;"&amp;"",'Inji - iOS- Test Cases'!J84:J4778,"Pass")</f>
        <v>7</v>
      </c>
      <c r="N88" s="31">
        <f>COUNTIFS('Inji - iOS- Test Cases'!A84:A4778,K88,'Inji - iOS- Test Cases'!D84:D4778,"&lt;&gt;"&amp;"",'Inji - iOS- Test Cases'!J84:J4778,"Fail")</f>
        <v>0</v>
      </c>
      <c r="O88" s="32">
        <f t="shared" si="2"/>
        <v>0</v>
      </c>
      <c r="P88" s="50" t="str">
        <f>IFERROR(__xludf.DUMMYFUNCTION("""COMPUTED_VALUE"""),"INJIMOB-903")</f>
        <v>INJIMOB-903</v>
      </c>
      <c r="Q88" s="29">
        <f>COUNTIFS('Inji - Android - Test Cases'!A74:A4091,P88,'Inji - Android - Test Cases'!D74:D4091,"&lt;&gt;"&amp;"")</f>
        <v>4</v>
      </c>
      <c r="R88" s="30">
        <f>COUNTIFS('Inji - Android - Test Cases'!A74:A4091,P88,'Inji - Android - Test Cases'!D74:D4091,"&lt;&gt;"&amp;"",'Inji - Android - Test Cases'!J74:J4091,"Pass")</f>
        <v>4</v>
      </c>
      <c r="S88" s="31">
        <f>COUNTIFS('Inji - Android - Test Cases'!A74:A4091,P88,'Inji - Android - Test Cases'!D74:D4091,"&lt;&gt;"&amp;"",'Inji - Android - Test Cases'!J74:J4091,"Fail")</f>
        <v>0</v>
      </c>
      <c r="T88" s="32">
        <f t="shared" si="3"/>
        <v>0</v>
      </c>
      <c r="U88" s="1"/>
      <c r="V88" s="1"/>
      <c r="W88" s="1"/>
      <c r="X88" s="21" t="s">
        <v>111</v>
      </c>
    </row>
    <row r="89" ht="14.25" customHeight="1">
      <c r="K89" s="63" t="str">
        <f>IFERROR(__xludf.DUMMYFUNCTION("""COMPUTED_VALUE"""),"INJIMOB-721")</f>
        <v>INJIMOB-721</v>
      </c>
      <c r="L89" s="29">
        <f>COUNTIFS('Inji - iOS- Test Cases'!A85:A4779,K89,'Inji - iOS- Test Cases'!D85:D4779,"&lt;&gt;"&amp;"")</f>
        <v>10</v>
      </c>
      <c r="M89" s="30">
        <f>COUNTIFS('Inji - iOS- Test Cases'!A85:A4779,K89,'Inji - iOS- Test Cases'!D85:D4779,"&lt;&gt;"&amp;"",'Inji - iOS- Test Cases'!J85:J4779,"Pass")</f>
        <v>10</v>
      </c>
      <c r="N89" s="31">
        <f>COUNTIFS('Inji - iOS- Test Cases'!A85:A4779,K89,'Inji - iOS- Test Cases'!D85:D4779,"&lt;&gt;"&amp;"",'Inji - iOS- Test Cases'!J85:J4779,"Fail")</f>
        <v>0</v>
      </c>
      <c r="O89" s="32">
        <f t="shared" si="2"/>
        <v>0</v>
      </c>
      <c r="P89" s="63" t="str">
        <f>IFERROR(__xludf.DUMMYFUNCTION("""COMPUTED_VALUE"""),"INJIMOB-748")</f>
        <v>INJIMOB-748</v>
      </c>
      <c r="Q89" s="29">
        <f>COUNTIFS('Inji - Android - Test Cases'!A75:A4092,P89,'Inji - Android - Test Cases'!D75:D4092,"&lt;&gt;"&amp;"")</f>
        <v>16</v>
      </c>
      <c r="R89" s="30">
        <f>COUNTIFS('Inji - Android - Test Cases'!A75:A4092,P89,'Inji - Android - Test Cases'!D75:D4092,"&lt;&gt;"&amp;"",'Inji - Android - Test Cases'!J75:J4092,"Pass")</f>
        <v>16</v>
      </c>
      <c r="S89" s="31">
        <f>COUNTIFS('Inji - Android - Test Cases'!A75:A4092,P89,'Inji - Android - Test Cases'!D75:D4092,"&lt;&gt;"&amp;"",'Inji - Android - Test Cases'!J75:J4092,"Fail")</f>
        <v>0</v>
      </c>
      <c r="T89" s="32">
        <f t="shared" si="3"/>
        <v>0</v>
      </c>
      <c r="X89" s="21" t="s">
        <v>112</v>
      </c>
    </row>
    <row r="90" ht="14.25" customHeight="1">
      <c r="K90" s="63" t="str">
        <f>IFERROR(__xludf.DUMMYFUNCTION("""COMPUTED_VALUE"""),"INJIMOB-631")</f>
        <v>INJIMOB-631</v>
      </c>
      <c r="L90" s="29">
        <f>COUNTIFS('Inji - iOS- Test Cases'!A86:A4780,K90,'Inji - iOS- Test Cases'!D86:D4780,"&lt;&gt;"&amp;"")</f>
        <v>13</v>
      </c>
      <c r="M90" s="30">
        <f>COUNTIFS('Inji - iOS- Test Cases'!A86:A4780,K90,'Inji - iOS- Test Cases'!D86:D4780,"&lt;&gt;"&amp;"",'Inji - iOS- Test Cases'!J86:J4780,"Pass")</f>
        <v>13</v>
      </c>
      <c r="N90" s="31">
        <f>COUNTIFS('Inji - iOS- Test Cases'!A86:A4780,K90,'Inji - iOS- Test Cases'!D86:D4780,"&lt;&gt;"&amp;"",'Inji - iOS- Test Cases'!J86:J4780,"Fail")</f>
        <v>0</v>
      </c>
      <c r="O90" s="32">
        <f t="shared" si="2"/>
        <v>0</v>
      </c>
      <c r="P90" s="63" t="str">
        <f>IFERROR(__xludf.DUMMYFUNCTION("""COMPUTED_VALUE"""),"INJIMOB-784")</f>
        <v>INJIMOB-784</v>
      </c>
      <c r="Q90" s="29">
        <f>COUNTIFS('Inji - Android - Test Cases'!A76:A4093,P90,'Inji - Android - Test Cases'!D76:D4093,"&lt;&gt;"&amp;"")</f>
        <v>9</v>
      </c>
      <c r="R90" s="30">
        <f>COUNTIFS('Inji - Android - Test Cases'!A76:A4093,P90,'Inji - Android - Test Cases'!D76:D4093,"&lt;&gt;"&amp;"",'Inji - Android - Test Cases'!J76:J4093,"Pass")</f>
        <v>9</v>
      </c>
      <c r="S90" s="31">
        <f>COUNTIFS('Inji - Android - Test Cases'!A76:A4093,P90,'Inji - Android - Test Cases'!D76:D4093,"&lt;&gt;"&amp;"",'Inji - Android - Test Cases'!J76:J4093,"Fail")</f>
        <v>0</v>
      </c>
      <c r="T90" s="32">
        <f t="shared" si="3"/>
        <v>0</v>
      </c>
      <c r="X90" s="21" t="s">
        <v>113</v>
      </c>
    </row>
    <row r="91" ht="14.25" customHeight="1">
      <c r="K91" s="63" t="str">
        <f>IFERROR(__xludf.DUMMYFUNCTION("""COMPUTED_VALUE"""),"INJIMOB-1190")</f>
        <v>INJIMOB-1190</v>
      </c>
      <c r="L91" s="29">
        <f>COUNTIFS('Inji - iOS- Test Cases'!A87:A4781,K91,'Inji - iOS- Test Cases'!D87:D4781,"&lt;&gt;"&amp;"")</f>
        <v>8</v>
      </c>
      <c r="M91" s="30">
        <f>COUNTIFS('Inji - iOS- Test Cases'!A87:A4781,K91,'Inji - iOS- Test Cases'!D87:D4781,"&lt;&gt;"&amp;"",'Inji - iOS- Test Cases'!J87:J4781,"Pass")</f>
        <v>8</v>
      </c>
      <c r="N91" s="31">
        <f>COUNTIFS('Inji - iOS- Test Cases'!A87:A4781,K91,'Inji - iOS- Test Cases'!D87:D4781,"&lt;&gt;"&amp;"",'Inji - iOS- Test Cases'!J87:J4781,"Fail")</f>
        <v>0</v>
      </c>
      <c r="O91" s="32">
        <f t="shared" si="2"/>
        <v>0</v>
      </c>
      <c r="P91" s="63" t="str">
        <f>IFERROR(__xludf.DUMMYFUNCTION("""COMPUTED_VALUE"""),"INJIMOB-745")</f>
        <v>INJIMOB-745</v>
      </c>
      <c r="Q91" s="29">
        <f>COUNTIFS('Inji - Android - Test Cases'!A77:A4094,P91,'Inji - Android - Test Cases'!D77:D4094,"&lt;&gt;"&amp;"")</f>
        <v>11</v>
      </c>
      <c r="R91" s="30">
        <f>COUNTIFS('Inji - Android - Test Cases'!A77:A4094,P91,'Inji - Android - Test Cases'!D77:D4094,"&lt;&gt;"&amp;"",'Inji - Android - Test Cases'!J77:J4094,"Pass")</f>
        <v>11</v>
      </c>
      <c r="S91" s="31">
        <f>COUNTIFS('Inji - Android - Test Cases'!A77:A4094,P91,'Inji - Android - Test Cases'!D77:D4094,"&lt;&gt;"&amp;"",'Inji - Android - Test Cases'!J77:J4094,"Fail")</f>
        <v>0</v>
      </c>
      <c r="T91" s="32">
        <f t="shared" si="3"/>
        <v>0</v>
      </c>
      <c r="X91" s="21" t="s">
        <v>114</v>
      </c>
    </row>
    <row r="92" ht="14.25" customHeight="1">
      <c r="K92" s="63" t="str">
        <f>IFERROR(__xludf.DUMMYFUNCTION("""COMPUTED_VALUE"""),"INJIMOB-785")</f>
        <v>INJIMOB-785</v>
      </c>
      <c r="L92" s="29">
        <f>COUNTIFS('Inji - iOS- Test Cases'!A88:A4782,K92,'Inji - iOS- Test Cases'!D88:D4782,"&lt;&gt;"&amp;"")</f>
        <v>7</v>
      </c>
      <c r="M92" s="30">
        <f>COUNTIFS('Inji - iOS- Test Cases'!A88:A4782,K92,'Inji - iOS- Test Cases'!D88:D4782,"&lt;&gt;"&amp;"",'Inji - iOS- Test Cases'!J88:J4782,"Pass")</f>
        <v>7</v>
      </c>
      <c r="N92" s="31">
        <f>COUNTIFS('Inji - iOS- Test Cases'!A88:A4782,K92,'Inji - iOS- Test Cases'!D88:D4782,"&lt;&gt;"&amp;"",'Inji - iOS- Test Cases'!J88:J4782,"Fail")</f>
        <v>0</v>
      </c>
      <c r="O92" s="32">
        <f t="shared" si="2"/>
        <v>0</v>
      </c>
      <c r="P92" s="63" t="str">
        <f>IFERROR(__xludf.DUMMYFUNCTION("""COMPUTED_VALUE"""),"INJIMOB-722")</f>
        <v>INJIMOB-722</v>
      </c>
      <c r="Q92" s="29">
        <f>COUNTIFS('Inji - Android - Test Cases'!A78:A4095,P92,'Inji - Android - Test Cases'!D78:D4095,"&lt;&gt;"&amp;"")</f>
        <v>6</v>
      </c>
      <c r="R92" s="30">
        <f>COUNTIFS('Inji - Android - Test Cases'!A78:A4095,P92,'Inji - Android - Test Cases'!D78:D4095,"&lt;&gt;"&amp;"",'Inji - Android - Test Cases'!J78:J4095,"Pass")</f>
        <v>6</v>
      </c>
      <c r="S92" s="31">
        <f>COUNTIFS('Inji - Android - Test Cases'!A78:A4095,P92,'Inji - Android - Test Cases'!D78:D4095,"&lt;&gt;"&amp;"",'Inji - Android - Test Cases'!J78:J4095,"Fail")</f>
        <v>0</v>
      </c>
      <c r="T92" s="32">
        <f t="shared" si="3"/>
        <v>0</v>
      </c>
      <c r="X92" s="21" t="s">
        <v>115</v>
      </c>
    </row>
    <row r="93" ht="14.25" customHeight="1">
      <c r="K93" s="63" t="str">
        <f>IFERROR(__xludf.DUMMYFUNCTION("""COMPUTED_VALUE"""),"INJIMOB-1506")</f>
        <v>INJIMOB-1506</v>
      </c>
      <c r="L93" s="29">
        <f>COUNTIFS('Inji - iOS- Test Cases'!A89:A4783,K93,'Inji - iOS- Test Cases'!D89:D4783,"&lt;&gt;"&amp;"")</f>
        <v>1</v>
      </c>
      <c r="M93" s="30">
        <f>COUNTIFS('Inji - iOS- Test Cases'!A89:A4783,K93,'Inji - iOS- Test Cases'!D89:D4783,"&lt;&gt;"&amp;"",'Inji - iOS- Test Cases'!J89:J4783,"Pass")</f>
        <v>1</v>
      </c>
      <c r="N93" s="31">
        <f>COUNTIFS('Inji - iOS- Test Cases'!A89:A4783,K93,'Inji - iOS- Test Cases'!D89:D4783,"&lt;&gt;"&amp;"",'Inji - iOS- Test Cases'!J89:J4783,"Fail")</f>
        <v>0</v>
      </c>
      <c r="O93" s="32">
        <f t="shared" si="2"/>
        <v>0</v>
      </c>
      <c r="P93" s="63" t="str">
        <f>IFERROR(__xludf.DUMMYFUNCTION("""COMPUTED_VALUE"""),"NJIMOB-778")</f>
        <v>NJIMOB-778</v>
      </c>
      <c r="Q93" s="29">
        <f>COUNTIFS('Inji - Android - Test Cases'!A79:A4096,P93,'Inji - Android - Test Cases'!D79:D4096,"&lt;&gt;"&amp;"")</f>
        <v>7</v>
      </c>
      <c r="R93" s="30">
        <f>COUNTIFS('Inji - Android - Test Cases'!A79:A4096,P93,'Inji - Android - Test Cases'!D79:D4096,"&lt;&gt;"&amp;"",'Inji - Android - Test Cases'!J79:J4096,"Pass")</f>
        <v>7</v>
      </c>
      <c r="S93" s="31">
        <f>COUNTIFS('Inji - Android - Test Cases'!A79:A4096,P93,'Inji - Android - Test Cases'!D79:D4096,"&lt;&gt;"&amp;"",'Inji - Android - Test Cases'!J79:J4096,"Fail")</f>
        <v>0</v>
      </c>
      <c r="T93" s="32">
        <f t="shared" si="3"/>
        <v>0</v>
      </c>
      <c r="X93" s="21" t="s">
        <v>116</v>
      </c>
    </row>
    <row r="94" ht="14.25" customHeight="1">
      <c r="K94" s="63" t="str">
        <f>IFERROR(__xludf.DUMMYFUNCTION("""COMPUTED_VALUE"""),"INJIMOB-1093")</f>
        <v>INJIMOB-1093</v>
      </c>
      <c r="L94" s="29">
        <f>COUNTIFS('Inji - iOS- Test Cases'!A89:A4784,K94,'Inji - iOS- Test Cases'!D89:D4784,"&lt;&gt;"&amp;"")</f>
        <v>24</v>
      </c>
      <c r="M94" s="30">
        <f>COUNTIFS('Inji - iOS- Test Cases'!A89:A4784,K94,'Inji - iOS- Test Cases'!D89:D4784,"&lt;&gt;"&amp;"",'Inji - iOS- Test Cases'!J89:J4784,"Pass")</f>
        <v>24</v>
      </c>
      <c r="N94" s="31">
        <f>COUNTIFS('Inji - iOS- Test Cases'!A89:A4784,K94,'Inji - iOS- Test Cases'!D89:D4784,"&lt;&gt;"&amp;"",'Inji - iOS- Test Cases'!J89:J4784,"Fail")</f>
        <v>0</v>
      </c>
      <c r="O94" s="32">
        <f t="shared" si="2"/>
        <v>0</v>
      </c>
      <c r="P94" s="63" t="str">
        <f>IFERROR(__xludf.DUMMYFUNCTION("""COMPUTED_VALUE"""),"INJIMOB-721")</f>
        <v>INJIMOB-721</v>
      </c>
      <c r="Q94" s="29">
        <f>COUNTIFS('Inji - Android - Test Cases'!A80:A4097,P94,'Inji - Android - Test Cases'!D80:D4097,"&lt;&gt;"&amp;"")</f>
        <v>10</v>
      </c>
      <c r="R94" s="30">
        <f>COUNTIFS('Inji - Android - Test Cases'!A80:A4097,P94,'Inji - Android - Test Cases'!D80:D4097,"&lt;&gt;"&amp;"",'Inji - Android - Test Cases'!J80:J4097,"Pass")</f>
        <v>10</v>
      </c>
      <c r="S94" s="31">
        <f>COUNTIFS('Inji - Android - Test Cases'!A80:A4097,P94,'Inji - Android - Test Cases'!D80:D4097,"&lt;&gt;"&amp;"",'Inji - Android - Test Cases'!J80:J4097,"Fail")</f>
        <v>0</v>
      </c>
      <c r="T94" s="32">
        <f t="shared" si="3"/>
        <v>0</v>
      </c>
      <c r="X94" s="21" t="s">
        <v>117</v>
      </c>
    </row>
    <row r="95" ht="14.25" customHeight="1">
      <c r="K95" s="63" t="str">
        <f>IFERROR(__xludf.DUMMYFUNCTION("""COMPUTED_VALUE"""),"INJIMOB-1520")</f>
        <v>INJIMOB-1520</v>
      </c>
      <c r="L95" s="29">
        <f>COUNTIFS('Inji - iOS- Test Cases'!A90:A4785,K95,'Inji - iOS- Test Cases'!D90:D4785,"&lt;&gt;"&amp;"")</f>
        <v>25</v>
      </c>
      <c r="M95" s="30">
        <f>COUNTIFS('Inji - iOS- Test Cases'!A90:A4785,K95,'Inji - iOS- Test Cases'!D90:D4785,"&lt;&gt;"&amp;"",'Inji - iOS- Test Cases'!J90:J4785,"Pass")</f>
        <v>25</v>
      </c>
      <c r="N95" s="31">
        <f>COUNTIFS('Inji - iOS- Test Cases'!A90:A4785,K95,'Inji - iOS- Test Cases'!D90:D4785,"&lt;&gt;"&amp;"",'Inji - iOS- Test Cases'!J90:J4785,"Fail")</f>
        <v>0</v>
      </c>
      <c r="O95" s="32">
        <f t="shared" si="2"/>
        <v>0</v>
      </c>
      <c r="P95" s="63" t="str">
        <f>IFERROR(__xludf.DUMMYFUNCTION("""COMPUTED_VALUE"""),"INJIMOB-631")</f>
        <v>INJIMOB-631</v>
      </c>
      <c r="Q95" s="29">
        <f>COUNTIFS('Inji - Android - Test Cases'!A81:A4098,P95,'Inji - Android - Test Cases'!D81:D4098,"&lt;&gt;"&amp;"")</f>
        <v>13</v>
      </c>
      <c r="R95" s="30">
        <f>COUNTIFS('Inji - Android - Test Cases'!A81:A4098,P95,'Inji - Android - Test Cases'!D81:D4098,"&lt;&gt;"&amp;"",'Inji - Android - Test Cases'!J81:J4098,"Pass")</f>
        <v>13</v>
      </c>
      <c r="S95" s="31">
        <f>COUNTIFS('Inji - Android - Test Cases'!A81:A4098,P95,'Inji - Android - Test Cases'!D81:D4098,"&lt;&gt;"&amp;"",'Inji - Android - Test Cases'!J81:J4098,"Fail")</f>
        <v>0</v>
      </c>
      <c r="T95" s="32">
        <f t="shared" si="3"/>
        <v>0</v>
      </c>
      <c r="X95" s="21" t="s">
        <v>118</v>
      </c>
    </row>
    <row r="96" ht="14.25" customHeight="1">
      <c r="K96" s="63" t="str">
        <f>IFERROR(__xludf.DUMMYFUNCTION("""COMPUTED_VALUE"""),"INJIMOB-2073")</f>
        <v>INJIMOB-2073</v>
      </c>
      <c r="L96" s="29">
        <f>COUNTIFS('Inji - iOS- Test Cases'!A91:A4786,K96,'Inji - iOS- Test Cases'!D91:D4786,"&lt;&gt;"&amp;"")</f>
        <v>2</v>
      </c>
      <c r="M96" s="30">
        <f>COUNTIFS('Inji - iOS- Test Cases'!A91:A4786,K96,'Inji - iOS- Test Cases'!D91:D4786,"&lt;&gt;"&amp;"",'Inji - iOS- Test Cases'!J91:J4786,"Pass")</f>
        <v>2</v>
      </c>
      <c r="N96" s="31">
        <f>COUNTIFS('Inji - iOS- Test Cases'!A91:A4786,K96,'Inji - iOS- Test Cases'!D91:D4786,"&lt;&gt;"&amp;"",'Inji - iOS- Test Cases'!J91:J4786,"Fail")</f>
        <v>0</v>
      </c>
      <c r="O96" s="32">
        <f t="shared" si="2"/>
        <v>0</v>
      </c>
      <c r="P96" s="63" t="str">
        <f>IFERROR(__xludf.DUMMYFUNCTION("""COMPUTED_VALUE"""),"INJIMOB-985")</f>
        <v>INJIMOB-985</v>
      </c>
      <c r="Q96" s="29">
        <f>COUNTIFS('Inji - Android - Test Cases'!A82:A4099,P96,'Inji - Android - Test Cases'!D82:D4099,"&lt;&gt;"&amp;"")</f>
        <v>6</v>
      </c>
      <c r="R96" s="30">
        <f>COUNTIFS('Inji - Android - Test Cases'!A82:A4099,P96,'Inji - Android - Test Cases'!D82:D4099,"&lt;&gt;"&amp;"",'Inji - Android - Test Cases'!J82:J4099,"Pass")</f>
        <v>6</v>
      </c>
      <c r="S96" s="31">
        <f>COUNTIFS('Inji - Android - Test Cases'!A82:A4099,P96,'Inji - Android - Test Cases'!D82:D4099,"&lt;&gt;"&amp;"",'Inji - Android - Test Cases'!J82:J4099,"Fail")</f>
        <v>0</v>
      </c>
      <c r="T96" s="32">
        <f t="shared" si="3"/>
        <v>0</v>
      </c>
      <c r="X96" s="21" t="s">
        <v>119</v>
      </c>
    </row>
    <row r="97" ht="14.25" customHeight="1">
      <c r="K97" s="63" t="str">
        <f>IFERROR(__xludf.DUMMYFUNCTION("""COMPUTED_VALUE"""),"INJIMOB-2191")</f>
        <v>INJIMOB-2191</v>
      </c>
      <c r="L97" s="29">
        <f>COUNTIFS('Inji - iOS- Test Cases'!A92:A4787,K97,'Inji - iOS- Test Cases'!D92:D4787,"&lt;&gt;"&amp;"")</f>
        <v>28</v>
      </c>
      <c r="M97" s="30">
        <f>COUNTIFS('Inji - iOS- Test Cases'!A92:A4787,K97,'Inji - iOS- Test Cases'!D92:D4787,"&lt;&gt;"&amp;"",'Inji - iOS- Test Cases'!J92:J4787,"Pass")</f>
        <v>25</v>
      </c>
      <c r="N97" s="31">
        <f>COUNTIFS('Inji - iOS- Test Cases'!A92:A4787,K97,'Inji - iOS- Test Cases'!D92:D4787,"&lt;&gt;"&amp;"",'Inji - iOS- Test Cases'!J92:J4787,"Fail")</f>
        <v>3</v>
      </c>
      <c r="O97" s="32">
        <f t="shared" si="2"/>
        <v>0</v>
      </c>
      <c r="P97" s="63" t="str">
        <f>IFERROR(__xludf.DUMMYFUNCTION("""COMPUTED_VALUE"""),"INJIMOB-967")</f>
        <v>INJIMOB-967</v>
      </c>
      <c r="Q97" s="29">
        <f>COUNTIFS('Inji - Android - Test Cases'!A83:A4100,P97,'Inji - Android - Test Cases'!D83:D4100,"&lt;&gt;"&amp;"")</f>
        <v>6</v>
      </c>
      <c r="R97" s="30">
        <f>COUNTIFS('Inji - Android - Test Cases'!A83:A4100,P97,'Inji - Android - Test Cases'!D83:D4100,"&lt;&gt;"&amp;"",'Inji - Android - Test Cases'!J83:J4100,"Pass")</f>
        <v>6</v>
      </c>
      <c r="S97" s="31">
        <f>COUNTIFS('Inji - Android - Test Cases'!A83:A4100,P97,'Inji - Android - Test Cases'!D83:D4100,"&lt;&gt;"&amp;"",'Inji - Android - Test Cases'!J83:J4100,"Fail")</f>
        <v>0</v>
      </c>
      <c r="T97" s="32">
        <f t="shared" si="3"/>
        <v>0</v>
      </c>
      <c r="X97" s="21" t="s">
        <v>120</v>
      </c>
    </row>
    <row r="98" ht="14.25" customHeight="1">
      <c r="K98" s="63"/>
      <c r="L98" s="29">
        <f>COUNTIFS('Inji - iOS- Test Cases'!A93:A4788,K98,'Inji - iOS- Test Cases'!D93:D4788,"&lt;&gt;"&amp;"")</f>
        <v>0</v>
      </c>
      <c r="M98" s="30">
        <f>COUNTIFS('Inji - iOS- Test Cases'!A93:A4788,K98,'Inji - iOS- Test Cases'!D93:D4788,"&lt;&gt;"&amp;"",'Inji - iOS- Test Cases'!J93:J4788,"Pass")</f>
        <v>0</v>
      </c>
      <c r="N98" s="31">
        <f>COUNTIFS('Inji - iOS- Test Cases'!A93:A4788,K98,'Inji - iOS- Test Cases'!D93:D4788,"&lt;&gt;"&amp;"",'Inji - iOS- Test Cases'!J93:J4788,"Fail")</f>
        <v>0</v>
      </c>
      <c r="O98" s="32">
        <f t="shared" si="2"/>
        <v>0</v>
      </c>
      <c r="P98" s="63" t="str">
        <f>IFERROR(__xludf.DUMMYFUNCTION("""COMPUTED_VALUE"""),"INJIMOB-932")</f>
        <v>INJIMOB-932</v>
      </c>
      <c r="Q98" s="29">
        <f>COUNTIFS('Inji - Android - Test Cases'!A84:A4101,P98,'Inji - Android - Test Cases'!D84:D4101,"&lt;&gt;"&amp;"")</f>
        <v>10</v>
      </c>
      <c r="R98" s="30">
        <f>COUNTIFS('Inji - Android - Test Cases'!A84:A4101,P98,'Inji - Android - Test Cases'!D84:D4101,"&lt;&gt;"&amp;"",'Inji - Android - Test Cases'!J84:J4101,"Pass")</f>
        <v>10</v>
      </c>
      <c r="S98" s="31">
        <f>COUNTIFS('Inji - Android - Test Cases'!A84:A4101,P98,'Inji - Android - Test Cases'!D84:D4101,"&lt;&gt;"&amp;"",'Inji - Android - Test Cases'!J84:J4101,"Fail")</f>
        <v>0</v>
      </c>
      <c r="T98" s="32">
        <f t="shared" si="3"/>
        <v>0</v>
      </c>
      <c r="X98" s="21" t="s">
        <v>121</v>
      </c>
    </row>
    <row r="99" ht="14.25" customHeight="1">
      <c r="L99" s="43"/>
      <c r="M99" s="44"/>
      <c r="N99" s="64"/>
      <c r="O99" s="65"/>
      <c r="P99" s="63" t="str">
        <f>IFERROR(__xludf.DUMMYFUNCTION("""COMPUTED_VALUE"""),"INJIMOB-842")</f>
        <v>INJIMOB-842</v>
      </c>
      <c r="Q99" s="29">
        <f>COUNTIFS('Inji - Android - Test Cases'!A85:A4102,P99,'Inji - Android - Test Cases'!D85:D4102,"&lt;&gt;"&amp;"")</f>
        <v>4</v>
      </c>
      <c r="R99" s="30">
        <f>COUNTIFS('Inji - Android - Test Cases'!A85:A4102,P99,'Inji - Android - Test Cases'!D85:D4102,"&lt;&gt;"&amp;"",'Inji - Android - Test Cases'!J85:J4102,"Pass")</f>
        <v>4</v>
      </c>
      <c r="S99" s="31">
        <f>COUNTIFS('Inji - Android - Test Cases'!A85:A4102,P99,'Inji - Android - Test Cases'!D85:D4102,"&lt;&gt;"&amp;"",'Inji - Android - Test Cases'!J85:J4102,"Fail")</f>
        <v>0</v>
      </c>
      <c r="T99" s="32">
        <f t="shared" si="3"/>
        <v>0</v>
      </c>
      <c r="X99" s="21" t="s">
        <v>122</v>
      </c>
    </row>
    <row r="100" ht="14.25" customHeight="1">
      <c r="L100" s="43"/>
      <c r="M100" s="44"/>
      <c r="N100" s="64"/>
      <c r="O100" s="65"/>
      <c r="P100" s="63" t="str">
        <f>IFERROR(__xludf.DUMMYFUNCTION("""COMPUTED_VALUE"""),"INJIMOB-1190")</f>
        <v>INJIMOB-1190</v>
      </c>
      <c r="Q100" s="29">
        <f>COUNTIFS('Inji - Android - Test Cases'!A86:A4103,P100,'Inji - Android - Test Cases'!D86:D4103,"&lt;&gt;"&amp;"")</f>
        <v>8</v>
      </c>
      <c r="R100" s="30">
        <f>COUNTIFS('Inji - Android - Test Cases'!A86:A4103,P100,'Inji - Android - Test Cases'!D86:D4103,"&lt;&gt;"&amp;"",'Inji - Android - Test Cases'!J86:J4103,"Pass")</f>
        <v>8</v>
      </c>
      <c r="S100" s="31">
        <f>COUNTIFS('Inji - Android - Test Cases'!A86:A4103,P100,'Inji - Android - Test Cases'!D86:D4103,"&lt;&gt;"&amp;"",'Inji - Android - Test Cases'!J86:J4103,"Fail")</f>
        <v>0</v>
      </c>
      <c r="T100" s="32">
        <f t="shared" si="3"/>
        <v>0</v>
      </c>
      <c r="X100" s="21" t="s">
        <v>123</v>
      </c>
    </row>
    <row r="101" ht="14.25" customHeight="1">
      <c r="L101" s="43"/>
      <c r="M101" s="44"/>
      <c r="N101" s="64"/>
      <c r="O101" s="65"/>
      <c r="P101" s="63" t="str">
        <f>IFERROR(__xludf.DUMMYFUNCTION("""COMPUTED_VALUE"""),"INJIMOB-785")</f>
        <v>INJIMOB-785</v>
      </c>
      <c r="Q101" s="29">
        <f>COUNTIFS('Inji - Android - Test Cases'!A87:A4104,P101,'Inji - Android - Test Cases'!D87:D4104,"&lt;&gt;"&amp;"")</f>
        <v>7</v>
      </c>
      <c r="R101" s="30">
        <f>COUNTIFS('Inji - Android - Test Cases'!A87:A4104,P101,'Inji - Android - Test Cases'!D87:D4104,"&lt;&gt;"&amp;"",'Inji - Android - Test Cases'!J87:J4104,"Pass")</f>
        <v>7</v>
      </c>
      <c r="S101" s="31">
        <f>COUNTIFS('Inji - Android - Test Cases'!A87:A4104,P101,'Inji - Android - Test Cases'!D87:D4104,"&lt;&gt;"&amp;"",'Inji - Android - Test Cases'!J87:J4104,"Fail")</f>
        <v>0</v>
      </c>
      <c r="T101" s="32">
        <f t="shared" si="3"/>
        <v>0</v>
      </c>
      <c r="X101" s="21" t="s">
        <v>124</v>
      </c>
    </row>
    <row r="102" ht="14.25" customHeight="1">
      <c r="L102" s="43"/>
      <c r="M102" s="44"/>
      <c r="N102" s="64"/>
      <c r="O102" s="65"/>
      <c r="P102" s="63" t="str">
        <f>IFERROR(__xludf.DUMMYFUNCTION("""COMPUTED_VALUE"""),"INJIMOB-780")</f>
        <v>INJIMOB-780</v>
      </c>
      <c r="Q102" s="29">
        <f>COUNTIFS('Inji - Android - Test Cases'!A88:A4105,P102,'Inji - Android - Test Cases'!D88:D4105,"&lt;&gt;"&amp;"")</f>
        <v>8</v>
      </c>
      <c r="R102" s="30">
        <f>COUNTIFS('Inji - Android - Test Cases'!A88:A4105,P102,'Inji - Android - Test Cases'!D88:D4105,"&lt;&gt;"&amp;"",'Inji - Android - Test Cases'!J88:J4105,"Pass")</f>
        <v>8</v>
      </c>
      <c r="S102" s="31">
        <f>COUNTIFS('Inji - Android - Test Cases'!A88:A4105,P102,'Inji - Android - Test Cases'!D88:D4105,"&lt;&gt;"&amp;"",'Inji - Android - Test Cases'!J88:J4105,"Fail")</f>
        <v>0</v>
      </c>
      <c r="T102" s="32">
        <f t="shared" si="3"/>
        <v>0</v>
      </c>
      <c r="X102" s="66" t="s">
        <v>125</v>
      </c>
    </row>
    <row r="103" ht="14.25" customHeight="1">
      <c r="L103" s="43"/>
      <c r="M103" s="44"/>
      <c r="N103" s="64"/>
      <c r="O103" s="65"/>
      <c r="P103" s="63" t="str">
        <f>IFERROR(__xludf.DUMMYFUNCTION("""COMPUTED_VALUE"""),"INJIMOB-695")</f>
        <v>INJIMOB-695</v>
      </c>
      <c r="Q103" s="29">
        <f>COUNTIFS('Inji - Android - Test Cases'!A89:A4106,P103,'Inji - Android - Test Cases'!D89:D4106,"&lt;&gt;"&amp;"")</f>
        <v>15</v>
      </c>
      <c r="R103" s="30">
        <f>COUNTIFS('Inji - Android - Test Cases'!A89:A4106,P103,'Inji - Android - Test Cases'!D89:D4106,"&lt;&gt;"&amp;"",'Inji - Android - Test Cases'!J89:J4106,"Pass")</f>
        <v>15</v>
      </c>
      <c r="S103" s="31">
        <f>COUNTIFS('Inji - Android - Test Cases'!A89:A4106,P103,'Inji - Android - Test Cases'!D89:D4106,"&lt;&gt;"&amp;"",'Inji - Android - Test Cases'!J89:J4106,"Fail")</f>
        <v>0</v>
      </c>
      <c r="T103" s="32">
        <f t="shared" si="3"/>
        <v>0</v>
      </c>
      <c r="X103" s="66" t="s">
        <v>126</v>
      </c>
    </row>
    <row r="104" ht="14.25" customHeight="1">
      <c r="L104" s="43"/>
      <c r="M104" s="44"/>
      <c r="N104" s="64"/>
      <c r="O104" s="65"/>
      <c r="P104" s="63" t="str">
        <f>IFERROR(__xludf.DUMMYFUNCTION("""COMPUTED_VALUE"""),"INJIMOB-1281")</f>
        <v>INJIMOB-1281</v>
      </c>
      <c r="Q104" s="29">
        <f>COUNTIFS('Inji - Android - Test Cases'!A90:A4107,P104,'Inji - Android - Test Cases'!D90:D4107,"&lt;&gt;"&amp;"")</f>
        <v>6</v>
      </c>
      <c r="R104" s="30">
        <f>COUNTIFS('Inji - Android - Test Cases'!A90:A4107,P104,'Inji - Android - Test Cases'!D90:D4107,"&lt;&gt;"&amp;"",'Inji - Android - Test Cases'!J90:J4107,"Pass")</f>
        <v>6</v>
      </c>
      <c r="S104" s="31">
        <f>COUNTIFS('Inji - Android - Test Cases'!A90:A4107,P104,'Inji - Android - Test Cases'!D90:D4107,"&lt;&gt;"&amp;"",'Inji - Android - Test Cases'!J90:J4107,"Fail")</f>
        <v>0</v>
      </c>
      <c r="T104" s="32">
        <f t="shared" si="3"/>
        <v>0</v>
      </c>
      <c r="X104" s="66" t="s">
        <v>127</v>
      </c>
    </row>
    <row r="105" ht="14.25" customHeight="1">
      <c r="L105" s="43"/>
      <c r="M105" s="44"/>
      <c r="N105" s="64"/>
      <c r="O105" s="65"/>
      <c r="P105" s="63" t="str">
        <f>IFERROR(__xludf.DUMMYFUNCTION("""COMPUTED_VALUE"""),"INJIMOB-1204")</f>
        <v>INJIMOB-1204</v>
      </c>
      <c r="Q105" s="29">
        <f>COUNTIFS('Inji - Android - Test Cases'!A91:A4108,P105,'Inji - Android - Test Cases'!D91:D4108,"&lt;&gt;"&amp;"")</f>
        <v>6</v>
      </c>
      <c r="R105" s="30">
        <f>COUNTIFS('Inji - Android - Test Cases'!A91:A4108,P105,'Inji - Android - Test Cases'!D91:D4108,"&lt;&gt;"&amp;"",'Inji - Android - Test Cases'!J91:J4108,"Pass")</f>
        <v>6</v>
      </c>
      <c r="S105" s="31">
        <f>COUNTIFS('Inji - Android - Test Cases'!A91:A4108,P105,'Inji - Android - Test Cases'!D91:D4108,"&lt;&gt;"&amp;"",'Inji - Android - Test Cases'!J91:J4108,"Fail")</f>
        <v>0</v>
      </c>
      <c r="T105" s="32">
        <f t="shared" si="3"/>
        <v>0</v>
      </c>
      <c r="X105" s="66" t="s">
        <v>128</v>
      </c>
    </row>
    <row r="106" ht="14.25" customHeight="1">
      <c r="L106" s="43"/>
      <c r="M106" s="44"/>
      <c r="N106" s="64"/>
      <c r="O106" s="65"/>
      <c r="P106" s="63" t="str">
        <f>IFERROR(__xludf.DUMMYFUNCTION("""COMPUTED_VALUE"""),"INJIMOB-1081")</f>
        <v>INJIMOB-1081</v>
      </c>
      <c r="Q106" s="29">
        <f>COUNTIFS('Inji - Android - Test Cases'!A92:A4109,P106,'Inji - Android - Test Cases'!D92:D4109,"&lt;&gt;"&amp;"")</f>
        <v>3</v>
      </c>
      <c r="R106" s="30">
        <f>COUNTIFS('Inji - Android - Test Cases'!A92:A4109,P106,'Inji - Android - Test Cases'!D92:D4109,"&lt;&gt;"&amp;"",'Inji - Android - Test Cases'!J92:J4109,"Pass")</f>
        <v>3</v>
      </c>
      <c r="S106" s="31">
        <f>COUNTIFS('Inji - Android - Test Cases'!A92:A4109,P106,'Inji - Android - Test Cases'!D92:D4109,"&lt;&gt;"&amp;"",'Inji - Android - Test Cases'!J92:J4109,"Fail")</f>
        <v>0</v>
      </c>
      <c r="T106" s="32">
        <f t="shared" si="3"/>
        <v>0</v>
      </c>
    </row>
    <row r="107" ht="14.25" customHeight="1">
      <c r="P107" s="63" t="str">
        <f>IFERROR(__xludf.DUMMYFUNCTION("""COMPUTED_VALUE"""),"INJIMOB-781")</f>
        <v>INJIMOB-781</v>
      </c>
      <c r="Q107" s="29">
        <f>COUNTIFS('Inji - Android - Test Cases'!A93:A4110,P107,'Inji - Android - Test Cases'!D93:D4110,"&lt;&gt;"&amp;"")</f>
        <v>16</v>
      </c>
      <c r="R107" s="30">
        <f>COUNTIFS('Inji - Android - Test Cases'!A93:A4110,P107,'Inji - Android - Test Cases'!D93:D4110,"&lt;&gt;"&amp;"",'Inji - Android - Test Cases'!J93:J4110,"Pass")</f>
        <v>16</v>
      </c>
      <c r="S107" s="31">
        <f>COUNTIFS('Inji - Android - Test Cases'!A93:A4110,P107,'Inji - Android - Test Cases'!D93:D4110,"&lt;&gt;"&amp;"",'Inji - Android - Test Cases'!J93:J4110,"Fail")</f>
        <v>0</v>
      </c>
      <c r="T107" s="32">
        <f t="shared" si="3"/>
        <v>0</v>
      </c>
    </row>
    <row r="108" ht="14.25" customHeight="1">
      <c r="P108" s="63" t="str">
        <f>IFERROR(__xludf.DUMMYFUNCTION("""COMPUTED_VALUE"""),"INJIMOB-1387")</f>
        <v>INJIMOB-1387</v>
      </c>
      <c r="Q108" s="29">
        <f>COUNTIFS('Inji - Android - Test Cases'!A93:A4111,P108,'Inji - Android - Test Cases'!D93:D4111,"&lt;&gt;"&amp;"")</f>
        <v>1</v>
      </c>
      <c r="R108" s="30">
        <f>COUNTIFS('Inji - Android - Test Cases'!A93:A4111,P108,'Inji - Android - Test Cases'!D93:D4111,"&lt;&gt;"&amp;"",'Inji - Android - Test Cases'!J93:J4111,"Pass")</f>
        <v>1</v>
      </c>
      <c r="S108" s="31">
        <f>COUNTIFS('Inji - Android - Test Cases'!A93:A4111,P108,'Inji - Android - Test Cases'!D93:D4111,"&lt;&gt;"&amp;"",'Inji - Android - Test Cases'!J93:J4111,"Fail")</f>
        <v>0</v>
      </c>
      <c r="T108" s="32">
        <f t="shared" si="3"/>
        <v>0</v>
      </c>
    </row>
    <row r="109" ht="14.25" customHeight="1">
      <c r="P109" s="63" t="str">
        <f>IFERROR(__xludf.DUMMYFUNCTION("""COMPUTED_VALUE"""),"INJIMOB-1356")</f>
        <v>INJIMOB-1356</v>
      </c>
      <c r="Q109" s="29">
        <f>COUNTIFS('Inji - Android - Test Cases'!A93:A4112,P109,'Inji - Android - Test Cases'!D93:D4112,"&lt;&gt;"&amp;"")</f>
        <v>8</v>
      </c>
      <c r="R109" s="30">
        <f>COUNTIFS('Inji - Android - Test Cases'!A93:A4112,P109,'Inji - Android - Test Cases'!D93:D4112,"&lt;&gt;"&amp;"",'Inji - Android - Test Cases'!J93:J4112,"Pass")</f>
        <v>8</v>
      </c>
      <c r="S109" s="31">
        <f>COUNTIFS('Inji - Android - Test Cases'!A93:A4112,P109,'Inji - Android - Test Cases'!D93:D4112,"&lt;&gt;"&amp;"",'Inji - Android - Test Cases'!J93:J4112,"Fail")</f>
        <v>0</v>
      </c>
      <c r="T109" s="32">
        <f t="shared" si="3"/>
        <v>0</v>
      </c>
    </row>
    <row r="110" ht="14.25" customHeight="1">
      <c r="P110" s="63" t="str">
        <f>IFERROR(__xludf.DUMMYFUNCTION("""COMPUTED_VALUE"""),"INJIMOB-1433")</f>
        <v>INJIMOB-1433</v>
      </c>
      <c r="Q110" s="29">
        <f>COUNTIFS('Inji - Android - Test Cases'!A94:A4113,P110,'Inji - Android - Test Cases'!D94:D4113,"&lt;&gt;"&amp;"")</f>
        <v>15</v>
      </c>
      <c r="R110" s="30">
        <f>COUNTIFS('Inji - Android - Test Cases'!A94:A4113,P110,'Inji - Android - Test Cases'!D94:D4113,"&lt;&gt;"&amp;"",'Inji - Android - Test Cases'!J94:J4113,"Pass")</f>
        <v>10</v>
      </c>
      <c r="S110" s="31">
        <f>COUNTIFS('Inji - Android - Test Cases'!A94:A4113,P110,'Inji - Android - Test Cases'!D94:D4113,"&lt;&gt;"&amp;"",'Inji - Android - Test Cases'!J94:J4113,"Fail")</f>
        <v>5</v>
      </c>
      <c r="T110" s="32">
        <f t="shared" si="3"/>
        <v>0</v>
      </c>
    </row>
    <row r="111" ht="14.25" customHeight="1">
      <c r="P111" s="63" t="str">
        <f>IFERROR(__xludf.DUMMYFUNCTION("""COMPUTED_VALUE"""),"INJIMOB-1458")</f>
        <v>INJIMOB-1458</v>
      </c>
      <c r="Q111" s="29">
        <f>COUNTIFS('Inji - Android - Test Cases'!A94:A4114,P111,'Inji - Android - Test Cases'!D94:D4114,"&lt;&gt;"&amp;"")</f>
        <v>6</v>
      </c>
      <c r="R111" s="30">
        <f>COUNTIFS('Inji - Android - Test Cases'!A94:A4114,P111,'Inji - Android - Test Cases'!D94:D4114,"&lt;&gt;"&amp;"",'Inji - Android - Test Cases'!J94:J4114,"Pass")</f>
        <v>6</v>
      </c>
      <c r="S111" s="31">
        <f>COUNTIFS('Inji - Android - Test Cases'!A94:A4114,P111,'Inji - Android - Test Cases'!D94:D4114,"&lt;&gt;"&amp;"",'Inji - Android - Test Cases'!J94:J4114,"Fail")</f>
        <v>0</v>
      </c>
      <c r="T111" s="32">
        <f t="shared" si="3"/>
        <v>0</v>
      </c>
    </row>
    <row r="112" ht="14.25" customHeight="1">
      <c r="P112" s="63" t="str">
        <f>IFERROR(__xludf.DUMMYFUNCTION("""COMPUTED_VALUE"""),"INJIMOB-1506")</f>
        <v>INJIMOB-1506</v>
      </c>
      <c r="Q112" s="29">
        <f>COUNTIFS('Inji - Android - Test Cases'!A95:A4115,P112,'Inji - Android - Test Cases'!D95:D4115,"&lt;&gt;"&amp;"")</f>
        <v>1</v>
      </c>
      <c r="R112" s="30">
        <f>COUNTIFS('Inji - Android - Test Cases'!A95:A4115,P112,'Inji - Android - Test Cases'!D95:D4115,"&lt;&gt;"&amp;"",'Inji - Android - Test Cases'!J95:J4115,"Pass")</f>
        <v>1</v>
      </c>
      <c r="S112" s="31">
        <f>COUNTIFS('Inji - Android - Test Cases'!A95:A4115,P112,'Inji - Android - Test Cases'!D95:D4115,"&lt;&gt;"&amp;"",'Inji - Android - Test Cases'!J95:J4115,"Fail")</f>
        <v>0</v>
      </c>
      <c r="T112" s="32">
        <f t="shared" si="3"/>
        <v>0</v>
      </c>
    </row>
    <row r="113" ht="14.25" customHeight="1">
      <c r="P113" s="63" t="str">
        <f>IFERROR(__xludf.DUMMYFUNCTION("""COMPUTED_VALUE"""),"INJIMOB-1093")</f>
        <v>INJIMOB-1093</v>
      </c>
      <c r="Q113" s="29">
        <f>COUNTIFS('Inji - Android - Test Cases'!A96:A4116,P113,'Inji - Android - Test Cases'!D96:D4116,"&lt;&gt;"&amp;"")</f>
        <v>24</v>
      </c>
      <c r="R113" s="30">
        <f>COUNTIFS('Inji - Android - Test Cases'!A96:A4116,P113,'Inji - Android - Test Cases'!D96:D4116,"&lt;&gt;"&amp;"",'Inji - Android - Test Cases'!J96:J4116,"Pass")</f>
        <v>24</v>
      </c>
      <c r="S113" s="31">
        <f>COUNTIFS('Inji - Android - Test Cases'!A96:A4116,P113,'Inji - Android - Test Cases'!D96:D4116,"&lt;&gt;"&amp;"",'Inji - Android - Test Cases'!J96:J4116,"Fail")</f>
        <v>0</v>
      </c>
      <c r="T113" s="32">
        <f t="shared" si="3"/>
        <v>0</v>
      </c>
    </row>
    <row r="114" ht="14.25" customHeight="1">
      <c r="P114" s="63" t="str">
        <f>IFERROR(__xludf.DUMMYFUNCTION("""COMPUTED_VALUE"""),"INJIMOB-1520")</f>
        <v>INJIMOB-1520</v>
      </c>
      <c r="Q114" s="29">
        <f>COUNTIFS('Inji - Android - Test Cases'!A97:A4117,P114,'Inji - Android - Test Cases'!D97:D4117,"&lt;&gt;"&amp;"")</f>
        <v>25</v>
      </c>
      <c r="R114" s="30">
        <f>COUNTIFS('Inji - Android - Test Cases'!A97:A4117,P114,'Inji - Android - Test Cases'!D97:D4117,"&lt;&gt;"&amp;"",'Inji - Android - Test Cases'!J97:J4117,"Pass")</f>
        <v>25</v>
      </c>
      <c r="S114" s="31">
        <f>COUNTIFS('Inji - Android - Test Cases'!A97:A4117,P114,'Inji - Android - Test Cases'!D97:D4117,"&lt;&gt;"&amp;"",'Inji - Android - Test Cases'!J97:J4117,"Fail")</f>
        <v>0</v>
      </c>
      <c r="T114" s="32">
        <f t="shared" si="3"/>
        <v>0</v>
      </c>
    </row>
    <row r="115" ht="14.25" customHeight="1">
      <c r="P115" s="63" t="str">
        <f>IFERROR(__xludf.DUMMYFUNCTION("""COMPUTED_VALUE"""),"INJIMOB-2073")</f>
        <v>INJIMOB-2073</v>
      </c>
      <c r="Q115" s="29">
        <f>COUNTIFS('Inji - Android - Test Cases'!A98:A4118,P115,'Inji - Android - Test Cases'!D98:D4118,"&lt;&gt;"&amp;"")</f>
        <v>2</v>
      </c>
      <c r="R115" s="30">
        <f>COUNTIFS('Inji - Android - Test Cases'!A98:A4118,P115,'Inji - Android - Test Cases'!D98:D4118,"&lt;&gt;"&amp;"",'Inji - Android - Test Cases'!J98:J4118,"Pass")</f>
        <v>2</v>
      </c>
      <c r="S115" s="31">
        <f>COUNTIFS('Inji - Android - Test Cases'!A98:A4118,P115,'Inji - Android - Test Cases'!D98:D4118,"&lt;&gt;"&amp;"",'Inji - Android - Test Cases'!J98:J4118,"Fail")</f>
        <v>0</v>
      </c>
      <c r="T115" s="32">
        <f t="shared" si="3"/>
        <v>0</v>
      </c>
    </row>
    <row r="116" ht="14.25" customHeight="1">
      <c r="P116" s="63" t="str">
        <f>IFERROR(__xludf.DUMMYFUNCTION("""COMPUTED_VALUE"""),"INJIMOB-2191")</f>
        <v>INJIMOB-2191</v>
      </c>
      <c r="Q116" s="29">
        <f>COUNTIFS('Inji - Android - Test Cases'!A99:A4119,P116,'Inji - Android - Test Cases'!D99:D4119,"&lt;&gt;"&amp;"")</f>
        <v>28</v>
      </c>
      <c r="R116" s="30">
        <f>COUNTIFS('Inji - Android - Test Cases'!A99:A4119,P116,'Inji - Android - Test Cases'!D99:D4119,"&lt;&gt;"&amp;"",'Inji - Android - Test Cases'!J99:J4119,"Pass")</f>
        <v>25</v>
      </c>
      <c r="S116" s="31">
        <f>COUNTIFS('Inji - Android - Test Cases'!A99:A4119,P116,'Inji - Android - Test Cases'!D99:D4119,"&lt;&gt;"&amp;"",'Inji - Android - Test Cases'!J99:J4119,"Fail")</f>
        <v>3</v>
      </c>
      <c r="T116" s="32">
        <f t="shared" si="3"/>
        <v>0</v>
      </c>
    </row>
    <row r="117" ht="14.25" customHeight="1">
      <c r="P117" s="63"/>
      <c r="Q117" s="29">
        <f>COUNTIFS('Inji - Android - Test Cases'!A100:A4120,P117,'Inji - Android - Test Cases'!D100:D4120,"&lt;&gt;"&amp;"")</f>
        <v>0</v>
      </c>
      <c r="R117" s="30">
        <f>COUNTIFS('Inji - Android - Test Cases'!A100:A4120,P117,'Inji - Android - Test Cases'!D100:D4120,"&lt;&gt;"&amp;"",'Inji - Android - Test Cases'!J100:J4120,"Pass")</f>
        <v>0</v>
      </c>
      <c r="S117" s="31">
        <f>COUNTIFS('Inji - Android - Test Cases'!A100:A4120,P117,'Inji - Android - Test Cases'!D100:D4120,"&lt;&gt;"&amp;"",'Inji - Android - Test Cases'!J100:J4120,"Fail")</f>
        <v>0</v>
      </c>
      <c r="T117" s="32">
        <f t="shared" si="3"/>
        <v>0</v>
      </c>
    </row>
    <row r="118" ht="14.25" customHeight="1">
      <c r="P118" s="63"/>
      <c r="Q118" s="29">
        <f>COUNTIFS('Inji - Android - Test Cases'!A100:A4121,P118,'Inji - Android - Test Cases'!D100:D4121,"&lt;&gt;"&amp;"")</f>
        <v>0</v>
      </c>
      <c r="R118" s="30">
        <f>COUNTIFS('Inji - Android - Test Cases'!A100:A4121,P118,'Inji - Android - Test Cases'!D100:D4121,"&lt;&gt;"&amp;"",'Inji - Android - Test Cases'!J100:J4121,"Pass")</f>
        <v>0</v>
      </c>
      <c r="S118" s="31">
        <f>COUNTIFS('Inji - Android - Test Cases'!A100:A4121,P118,'Inji - Android - Test Cases'!D100:D4121,"&lt;&gt;"&amp;"",'Inji - Android - Test Cases'!J100:J4121,"Fail")</f>
        <v>0</v>
      </c>
      <c r="T118" s="32">
        <f t="shared" si="3"/>
        <v>0</v>
      </c>
    </row>
    <row r="119" ht="14.25" customHeight="1">
      <c r="P119" s="63"/>
      <c r="Q119" s="29">
        <f>COUNTIFS('Inji - Android - Test Cases'!A101:A4122,P119,'Inji - Android - Test Cases'!D101:D4122,"&lt;&gt;"&amp;"")</f>
        <v>0</v>
      </c>
      <c r="R119" s="30">
        <f>COUNTIFS('Inji - Android - Test Cases'!A101:A4122,P119,'Inji - Android - Test Cases'!D101:D4122,"&lt;&gt;"&amp;"",'Inji - Android - Test Cases'!J101:J4122,"Pass")</f>
        <v>0</v>
      </c>
      <c r="S119" s="31">
        <f>COUNTIFS('Inji - Android - Test Cases'!A101:A4122,P119,'Inji - Android - Test Cases'!D101:D4122,"&lt;&gt;"&amp;"",'Inji - Android - Test Cases'!J101:J4122,"Fail")</f>
        <v>0</v>
      </c>
      <c r="T119" s="32">
        <f t="shared" si="3"/>
        <v>0</v>
      </c>
    </row>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11:I11"/>
    <mergeCell ref="B12:I12"/>
    <mergeCell ref="B2:B3"/>
    <mergeCell ref="D2:F2"/>
    <mergeCell ref="K2:O2"/>
    <mergeCell ref="P2:T2"/>
    <mergeCell ref="L3:O3"/>
    <mergeCell ref="Q3:T3"/>
    <mergeCell ref="B10:I10"/>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371" t="s">
        <v>392</v>
      </c>
      <c r="B1" s="372" t="s">
        <v>394</v>
      </c>
      <c r="C1" s="372" t="s">
        <v>395</v>
      </c>
      <c r="D1" s="373" t="s">
        <v>398</v>
      </c>
      <c r="E1" s="374"/>
      <c r="F1" s="374"/>
      <c r="G1" s="374"/>
      <c r="H1" s="375"/>
      <c r="I1" s="374"/>
      <c r="J1" s="376"/>
      <c r="K1" s="376"/>
      <c r="L1" s="376"/>
      <c r="M1" s="376"/>
      <c r="N1" s="376"/>
      <c r="O1" s="376"/>
      <c r="P1" s="376"/>
      <c r="Q1" s="376"/>
      <c r="R1" s="376"/>
      <c r="S1" s="376"/>
      <c r="T1" s="376"/>
      <c r="U1" s="376"/>
      <c r="V1" s="376"/>
      <c r="W1" s="376"/>
      <c r="X1" s="376"/>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377"/>
      <c r="B1" s="378"/>
      <c r="C1" s="378"/>
      <c r="D1" s="378"/>
      <c r="E1" s="378"/>
      <c r="F1" s="378"/>
      <c r="G1" s="377"/>
      <c r="H1" s="377"/>
      <c r="I1" s="377"/>
      <c r="J1" s="377"/>
      <c r="K1" s="377"/>
      <c r="L1" s="377"/>
      <c r="M1" s="377"/>
      <c r="N1" s="377"/>
      <c r="O1" s="377"/>
      <c r="P1" s="377"/>
      <c r="Q1" s="377"/>
      <c r="R1" s="377"/>
      <c r="S1" s="377"/>
      <c r="T1" s="377"/>
    </row>
    <row r="2" ht="14.25" customHeight="1">
      <c r="A2" s="379"/>
      <c r="B2" s="380" t="s">
        <v>6611</v>
      </c>
      <c r="C2" s="381"/>
      <c r="D2" s="381"/>
      <c r="E2" s="381"/>
      <c r="F2" s="382"/>
      <c r="G2" s="383"/>
      <c r="H2" s="383"/>
      <c r="I2" s="383"/>
      <c r="J2" s="383"/>
      <c r="K2" s="383"/>
      <c r="L2" s="383"/>
      <c r="M2" s="383"/>
      <c r="N2" s="383"/>
      <c r="O2" s="383"/>
      <c r="P2" s="383"/>
      <c r="Q2" s="383"/>
      <c r="R2" s="383"/>
      <c r="S2" s="383"/>
      <c r="T2" s="383"/>
    </row>
    <row r="3" ht="14.25" customHeight="1">
      <c r="A3" s="384"/>
      <c r="B3" s="385" t="s">
        <v>6612</v>
      </c>
      <c r="C3" s="386" t="s">
        <v>6613</v>
      </c>
      <c r="D3" s="385" t="s">
        <v>6591</v>
      </c>
      <c r="E3" s="387" t="s">
        <v>178</v>
      </c>
      <c r="F3" s="385" t="s">
        <v>6614</v>
      </c>
      <c r="G3" s="388"/>
      <c r="H3" s="383"/>
      <c r="I3" s="383"/>
      <c r="J3" s="383"/>
      <c r="K3" s="383"/>
      <c r="L3" s="383"/>
      <c r="M3" s="383"/>
      <c r="N3" s="383"/>
      <c r="O3" s="383"/>
      <c r="P3" s="383"/>
      <c r="Q3" s="383"/>
      <c r="R3" s="383"/>
      <c r="S3" s="383"/>
      <c r="T3" s="383"/>
    </row>
    <row r="4" ht="14.25" customHeight="1">
      <c r="B4" s="389" t="s">
        <v>6615</v>
      </c>
      <c r="C4" s="390" t="s">
        <v>6616</v>
      </c>
      <c r="D4" s="128" t="s">
        <v>6617</v>
      </c>
      <c r="E4" s="128" t="s">
        <v>6618</v>
      </c>
      <c r="F4" s="128"/>
    </row>
    <row r="5" ht="14.25" customHeight="1">
      <c r="B5" s="391" t="s">
        <v>6619</v>
      </c>
      <c r="C5" s="390" t="s">
        <v>6620</v>
      </c>
      <c r="D5" s="128" t="s">
        <v>6617</v>
      </c>
      <c r="E5" s="128" t="s">
        <v>6618</v>
      </c>
      <c r="F5" s="128"/>
    </row>
    <row r="6" ht="14.25" customHeight="1">
      <c r="B6" s="391" t="s">
        <v>6621</v>
      </c>
      <c r="C6" s="390" t="s">
        <v>6622</v>
      </c>
      <c r="D6" s="128" t="s">
        <v>6617</v>
      </c>
      <c r="E6" s="128" t="s">
        <v>6618</v>
      </c>
      <c r="F6" s="128"/>
    </row>
    <row r="7" ht="14.25" customHeight="1">
      <c r="B7" s="389" t="s">
        <v>6623</v>
      </c>
      <c r="C7" s="392" t="s">
        <v>6624</v>
      </c>
      <c r="D7" s="128" t="s">
        <v>6625</v>
      </c>
      <c r="E7" s="128"/>
      <c r="F7" s="128"/>
    </row>
    <row r="8" ht="14.25" customHeight="1">
      <c r="B8" s="391" t="s">
        <v>6621</v>
      </c>
      <c r="C8" s="393" t="s">
        <v>6622</v>
      </c>
      <c r="D8" s="128" t="s">
        <v>6625</v>
      </c>
      <c r="E8" s="128"/>
      <c r="F8" s="128"/>
    </row>
    <row r="9" ht="14.25" customHeight="1">
      <c r="B9" s="391" t="s">
        <v>6615</v>
      </c>
      <c r="C9" s="393" t="s">
        <v>6616</v>
      </c>
      <c r="D9" s="128" t="s">
        <v>6625</v>
      </c>
      <c r="E9" s="128"/>
      <c r="F9" s="128"/>
    </row>
    <row r="10" ht="14.25" customHeight="1">
      <c r="B10" s="391" t="s">
        <v>6626</v>
      </c>
      <c r="C10" s="393" t="s">
        <v>6627</v>
      </c>
      <c r="D10" s="128" t="s">
        <v>6617</v>
      </c>
      <c r="E10" s="128" t="s">
        <v>6618</v>
      </c>
      <c r="F10" s="128"/>
    </row>
    <row r="11" ht="14.25" customHeight="1">
      <c r="B11" s="391" t="s">
        <v>6628</v>
      </c>
      <c r="C11" s="393" t="s">
        <v>6629</v>
      </c>
      <c r="D11" s="128" t="s">
        <v>6617</v>
      </c>
      <c r="E11" s="128"/>
      <c r="F11" s="128"/>
    </row>
    <row r="12" ht="14.25" customHeight="1">
      <c r="B12" s="391" t="s">
        <v>6630</v>
      </c>
      <c r="C12" s="393" t="s">
        <v>6631</v>
      </c>
      <c r="D12" s="128" t="s">
        <v>6617</v>
      </c>
      <c r="E12" s="128"/>
      <c r="F12" s="128"/>
    </row>
    <row r="13" ht="14.25" customHeight="1">
      <c r="B13" s="391" t="s">
        <v>6632</v>
      </c>
      <c r="C13" s="393" t="s">
        <v>6633</v>
      </c>
      <c r="D13" s="128" t="s">
        <v>6617</v>
      </c>
      <c r="E13" s="128"/>
      <c r="F13" s="128"/>
    </row>
    <row r="14" ht="14.25" customHeight="1">
      <c r="B14" s="391" t="s">
        <v>6634</v>
      </c>
      <c r="C14" s="393" t="s">
        <v>6635</v>
      </c>
      <c r="D14" s="128" t="s">
        <v>6617</v>
      </c>
      <c r="E14" s="128"/>
      <c r="F14" s="128"/>
    </row>
    <row r="15" ht="14.25" customHeight="1">
      <c r="B15" s="391" t="s">
        <v>6636</v>
      </c>
      <c r="C15" s="393" t="s">
        <v>6637</v>
      </c>
      <c r="D15" s="128" t="s">
        <v>6617</v>
      </c>
      <c r="E15" s="128"/>
      <c r="F15" s="128"/>
    </row>
    <row r="16" ht="14.25" customHeight="1">
      <c r="B16" s="391" t="s">
        <v>6638</v>
      </c>
      <c r="C16" s="393" t="s">
        <v>6639</v>
      </c>
      <c r="D16" s="128" t="s">
        <v>6617</v>
      </c>
      <c r="E16" s="128"/>
      <c r="F16" s="128"/>
    </row>
    <row r="17" ht="14.25" customHeight="1">
      <c r="B17" s="391" t="s">
        <v>6640</v>
      </c>
      <c r="C17" s="393" t="s">
        <v>6641</v>
      </c>
      <c r="D17" s="128" t="s">
        <v>6617</v>
      </c>
      <c r="E17" s="128"/>
      <c r="F17" s="128"/>
    </row>
    <row r="18" ht="14.25" customHeight="1">
      <c r="B18" s="391" t="s">
        <v>6642</v>
      </c>
      <c r="C18" s="393" t="s">
        <v>6643</v>
      </c>
      <c r="D18" s="128" t="s">
        <v>6617</v>
      </c>
      <c r="E18" s="128"/>
      <c r="F18" s="128"/>
    </row>
    <row r="19" ht="14.25" customHeight="1">
      <c r="B19" s="391" t="s">
        <v>6644</v>
      </c>
      <c r="C19" s="392" t="s">
        <v>6645</v>
      </c>
      <c r="D19" s="128" t="s">
        <v>6617</v>
      </c>
      <c r="E19" s="128"/>
      <c r="F19" s="128"/>
    </row>
    <row r="20" ht="14.25" customHeight="1">
      <c r="B20" s="391" t="s">
        <v>6646</v>
      </c>
      <c r="C20" s="393" t="s">
        <v>6647</v>
      </c>
      <c r="D20" s="128" t="s">
        <v>6617</v>
      </c>
      <c r="E20" s="128"/>
      <c r="F20" s="128"/>
    </row>
    <row r="21" ht="14.25" customHeight="1">
      <c r="B21" s="394" t="s">
        <v>6648</v>
      </c>
      <c r="C21" s="395" t="s">
        <v>6649</v>
      </c>
      <c r="D21" s="128" t="s">
        <v>6617</v>
      </c>
      <c r="E21" s="128" t="s">
        <v>6618</v>
      </c>
    </row>
    <row r="22" ht="14.25" customHeight="1">
      <c r="B22" s="394" t="s">
        <v>6650</v>
      </c>
      <c r="C22" s="395" t="s">
        <v>6651</v>
      </c>
      <c r="D22" s="128" t="s">
        <v>6617</v>
      </c>
    </row>
    <row r="23" ht="14.25" customHeight="1">
      <c r="B23" s="394" t="s">
        <v>6652</v>
      </c>
      <c r="C23" s="395" t="s">
        <v>6653</v>
      </c>
      <c r="D23" s="128" t="s">
        <v>6617</v>
      </c>
    </row>
    <row r="24" ht="14.25" customHeight="1">
      <c r="B24" s="394" t="s">
        <v>6654</v>
      </c>
      <c r="C24" s="395" t="s">
        <v>6655</v>
      </c>
      <c r="D24" s="128" t="s">
        <v>6617</v>
      </c>
    </row>
    <row r="25" ht="14.25" customHeight="1">
      <c r="B25" s="394" t="s">
        <v>6656</v>
      </c>
      <c r="C25" s="396" t="s">
        <v>6657</v>
      </c>
      <c r="D25" s="128" t="s">
        <v>6617</v>
      </c>
    </row>
    <row r="26" ht="14.25" customHeight="1">
      <c r="B26" s="394" t="s">
        <v>6658</v>
      </c>
      <c r="C26" s="396" t="s">
        <v>6659</v>
      </c>
      <c r="D26" s="128" t="s">
        <v>6617</v>
      </c>
    </row>
    <row r="27" ht="14.25" customHeight="1">
      <c r="B27" s="394" t="s">
        <v>6660</v>
      </c>
      <c r="C27" s="67" t="s">
        <v>6661</v>
      </c>
      <c r="D27" s="128" t="s">
        <v>6662</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57"/>
    <col customWidth="1" min="5" max="5" width="15.57"/>
    <col customWidth="1" min="6" max="21" width="8.71"/>
  </cols>
  <sheetData>
    <row r="1" ht="14.25" customHeight="1"/>
    <row r="2" ht="14.25" customHeight="1">
      <c r="B2" s="377"/>
      <c r="C2" s="378"/>
      <c r="D2" s="378"/>
      <c r="E2" s="378"/>
      <c r="F2" s="378"/>
      <c r="G2" s="378"/>
      <c r="H2" s="377"/>
      <c r="I2" s="377"/>
      <c r="J2" s="377"/>
      <c r="K2" s="377"/>
      <c r="L2" s="377"/>
      <c r="M2" s="377"/>
      <c r="N2" s="377"/>
      <c r="O2" s="377"/>
      <c r="P2" s="377"/>
      <c r="Q2" s="377"/>
      <c r="R2" s="377"/>
      <c r="S2" s="377"/>
      <c r="T2" s="377"/>
      <c r="U2" s="377"/>
    </row>
    <row r="3" ht="14.25" customHeight="1">
      <c r="B3" s="379"/>
      <c r="C3" s="397" t="s">
        <v>6611</v>
      </c>
      <c r="D3" s="398"/>
      <c r="E3" s="398"/>
      <c r="F3" s="398"/>
      <c r="G3" s="399"/>
      <c r="H3" s="383"/>
      <c r="I3" s="383"/>
      <c r="J3" s="383"/>
      <c r="K3" s="383"/>
      <c r="L3" s="383"/>
      <c r="M3" s="383"/>
      <c r="N3" s="383"/>
      <c r="O3" s="383"/>
      <c r="P3" s="383"/>
      <c r="Q3" s="383"/>
      <c r="R3" s="383"/>
      <c r="S3" s="383"/>
      <c r="T3" s="383"/>
      <c r="U3" s="383"/>
    </row>
    <row r="4" ht="14.25" customHeight="1">
      <c r="B4" s="379"/>
      <c r="C4" s="400" t="s">
        <v>6663</v>
      </c>
      <c r="D4" s="401" t="s">
        <v>6613</v>
      </c>
      <c r="E4" s="400" t="s">
        <v>6591</v>
      </c>
      <c r="F4" s="402" t="s">
        <v>6614</v>
      </c>
      <c r="G4" s="399"/>
      <c r="H4" s="383" t="s">
        <v>6664</v>
      </c>
      <c r="I4" s="383"/>
      <c r="J4" s="383"/>
      <c r="K4" s="383"/>
      <c r="L4" s="383"/>
      <c r="M4" s="383"/>
      <c r="N4" s="383"/>
      <c r="O4" s="383"/>
      <c r="P4" s="383"/>
      <c r="Q4" s="383"/>
      <c r="R4" s="383"/>
      <c r="S4" s="383"/>
      <c r="T4" s="383"/>
      <c r="U4" s="383"/>
    </row>
    <row r="5" ht="14.25" customHeight="1">
      <c r="C5" s="391" t="s">
        <v>6665</v>
      </c>
      <c r="D5" s="128" t="s">
        <v>6666</v>
      </c>
      <c r="E5" s="128" t="s">
        <v>6662</v>
      </c>
    </row>
    <row r="6" ht="14.25" customHeight="1">
      <c r="C6" s="391" t="s">
        <v>6667</v>
      </c>
      <c r="D6" s="128" t="s">
        <v>6633</v>
      </c>
      <c r="E6" s="128" t="s">
        <v>6662</v>
      </c>
    </row>
    <row r="7" ht="14.25" customHeight="1">
      <c r="C7" s="391" t="s">
        <v>6668</v>
      </c>
      <c r="D7" s="128" t="s">
        <v>6669</v>
      </c>
      <c r="E7" s="128" t="s">
        <v>6662</v>
      </c>
    </row>
    <row r="8" ht="14.25" customHeight="1">
      <c r="C8" s="391" t="s">
        <v>6670</v>
      </c>
      <c r="D8" s="128" t="s">
        <v>6651</v>
      </c>
      <c r="E8" s="128" t="s">
        <v>6662</v>
      </c>
    </row>
    <row r="9" ht="14.25" customHeight="1">
      <c r="C9" s="391" t="s">
        <v>6671</v>
      </c>
      <c r="D9" s="128" t="s">
        <v>6645</v>
      </c>
      <c r="E9" s="128" t="s">
        <v>6662</v>
      </c>
    </row>
    <row r="10" ht="14.25" customHeight="1">
      <c r="C10" s="391" t="s">
        <v>6672</v>
      </c>
      <c r="D10" s="128" t="s">
        <v>6673</v>
      </c>
      <c r="E10" s="128" t="s">
        <v>6662</v>
      </c>
    </row>
    <row r="11" ht="14.25" customHeight="1">
      <c r="C11" s="391" t="s">
        <v>6674</v>
      </c>
      <c r="D11" s="128" t="s">
        <v>6675</v>
      </c>
      <c r="E11" s="128" t="s">
        <v>6662</v>
      </c>
    </row>
    <row r="12" ht="14.25" customHeight="1">
      <c r="C12" s="391" t="s">
        <v>6676</v>
      </c>
      <c r="D12" s="390" t="s">
        <v>6348</v>
      </c>
      <c r="E12" s="128" t="s">
        <v>6662</v>
      </c>
    </row>
    <row r="13" ht="14.25" customHeight="1">
      <c r="C13" s="391" t="s">
        <v>6677</v>
      </c>
      <c r="D13" s="128" t="s">
        <v>6678</v>
      </c>
      <c r="E13" s="128" t="s">
        <v>6662</v>
      </c>
    </row>
    <row r="14" ht="14.25" customHeight="1">
      <c r="C14" s="391" t="s">
        <v>6679</v>
      </c>
      <c r="D14" s="390" t="s">
        <v>6680</v>
      </c>
      <c r="E14" s="128" t="s">
        <v>6662</v>
      </c>
    </row>
    <row r="15" ht="14.25" customHeight="1">
      <c r="C15" s="391" t="s">
        <v>6681</v>
      </c>
      <c r="D15" s="390" t="s">
        <v>6682</v>
      </c>
      <c r="E15" s="128" t="s">
        <v>6662</v>
      </c>
    </row>
    <row r="16" ht="14.25" customHeight="1">
      <c r="C16" s="391" t="s">
        <v>6683</v>
      </c>
      <c r="D16" s="390" t="s">
        <v>6684</v>
      </c>
      <c r="E16" s="128" t="s">
        <v>6662</v>
      </c>
    </row>
    <row r="17" ht="14.25" customHeight="1">
      <c r="C17" s="391" t="s">
        <v>6685</v>
      </c>
      <c r="D17" s="128" t="s">
        <v>6686</v>
      </c>
      <c r="E17" s="128" t="s">
        <v>6662</v>
      </c>
    </row>
    <row r="18" ht="14.25" customHeight="1">
      <c r="C18" s="391" t="s">
        <v>6687</v>
      </c>
      <c r="D18" s="390" t="s">
        <v>6688</v>
      </c>
      <c r="E18" s="128" t="s">
        <v>6662</v>
      </c>
    </row>
    <row r="19" ht="14.25" customHeight="1">
      <c r="C19" s="391" t="s">
        <v>6689</v>
      </c>
      <c r="D19" s="390" t="s">
        <v>6690</v>
      </c>
      <c r="E19" s="128" t="s">
        <v>6662</v>
      </c>
    </row>
    <row r="20" ht="14.25" customHeight="1">
      <c r="C20" s="391" t="s">
        <v>6691</v>
      </c>
      <c r="D20" s="390" t="s">
        <v>6692</v>
      </c>
      <c r="E20" s="128" t="s">
        <v>6662</v>
      </c>
    </row>
    <row r="21" ht="14.25" customHeight="1">
      <c r="C21" s="391" t="s">
        <v>6693</v>
      </c>
      <c r="D21" s="390" t="s">
        <v>6694</v>
      </c>
      <c r="E21" s="128" t="s">
        <v>6662</v>
      </c>
    </row>
    <row r="22" ht="14.25" customHeight="1">
      <c r="C22" s="391" t="s">
        <v>6695</v>
      </c>
      <c r="D22" s="390" t="s">
        <v>6696</v>
      </c>
      <c r="E22" s="128" t="s">
        <v>6662</v>
      </c>
    </row>
    <row r="23" ht="14.25" customHeight="1">
      <c r="C23" s="391" t="s">
        <v>6697</v>
      </c>
      <c r="D23" s="390" t="s">
        <v>6698</v>
      </c>
      <c r="E23" s="128" t="s">
        <v>6662</v>
      </c>
    </row>
    <row r="24" ht="14.25" customHeight="1">
      <c r="C24" s="391" t="s">
        <v>6699</v>
      </c>
      <c r="D24" s="128" t="s">
        <v>6700</v>
      </c>
      <c r="E24" s="128" t="s">
        <v>6662</v>
      </c>
    </row>
    <row r="25" ht="14.25" customHeight="1">
      <c r="C25" s="391" t="s">
        <v>6701</v>
      </c>
      <c r="D25" s="128" t="s">
        <v>6655</v>
      </c>
      <c r="E25" s="128" t="s">
        <v>6662</v>
      </c>
    </row>
    <row r="26" ht="14.25" customHeight="1">
      <c r="C26" s="394" t="s">
        <v>6660</v>
      </c>
      <c r="D26" s="67" t="s">
        <v>6661</v>
      </c>
      <c r="E26" s="128" t="s">
        <v>6662</v>
      </c>
    </row>
    <row r="27" ht="14.25" customHeight="1">
      <c r="C27" s="394" t="s">
        <v>6702</v>
      </c>
      <c r="D27" s="396" t="s">
        <v>6703</v>
      </c>
      <c r="E27" s="128" t="s">
        <v>6662</v>
      </c>
    </row>
    <row r="28" ht="14.25" customHeight="1">
      <c r="C28" s="403" t="s">
        <v>6704</v>
      </c>
      <c r="D28" s="396" t="s">
        <v>6705</v>
      </c>
      <c r="E28" s="128" t="s">
        <v>6662</v>
      </c>
    </row>
    <row r="29" ht="14.25" customHeight="1">
      <c r="C29" s="394" t="s">
        <v>6706</v>
      </c>
      <c r="D29" s="396" t="s">
        <v>5264</v>
      </c>
      <c r="E29" s="128" t="s">
        <v>6662</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57"/>
    <col customWidth="1" min="6" max="6" width="26.71"/>
    <col customWidth="1" min="7" max="7" width="16.43"/>
  </cols>
  <sheetData>
    <row r="1">
      <c r="A1" s="404" t="s">
        <v>176</v>
      </c>
      <c r="B1" s="405" t="s">
        <v>6707</v>
      </c>
      <c r="C1" s="406" t="s">
        <v>6708</v>
      </c>
      <c r="D1" s="406" t="s">
        <v>6709</v>
      </c>
      <c r="E1" s="406" t="s">
        <v>6710</v>
      </c>
      <c r="F1" s="406" t="s">
        <v>6711</v>
      </c>
      <c r="G1" s="406" t="s">
        <v>6712</v>
      </c>
      <c r="H1" s="11"/>
      <c r="I1" s="11"/>
      <c r="J1" s="11"/>
      <c r="K1" s="11"/>
      <c r="L1" s="11"/>
      <c r="M1" s="11"/>
      <c r="N1" s="11"/>
      <c r="O1" s="11"/>
      <c r="P1" s="11"/>
      <c r="Q1" s="11"/>
      <c r="R1" s="11"/>
      <c r="S1" s="11"/>
      <c r="T1" s="11"/>
      <c r="U1" s="11"/>
      <c r="V1" s="11"/>
      <c r="W1" s="11"/>
      <c r="X1" s="11"/>
      <c r="Y1" s="11"/>
      <c r="Z1" s="11"/>
    </row>
    <row r="2">
      <c r="A2" s="407">
        <v>293.0</v>
      </c>
      <c r="B2" s="408" t="s">
        <v>6713</v>
      </c>
      <c r="C2" s="409" t="s">
        <v>4151</v>
      </c>
      <c r="D2" s="409" t="s">
        <v>4151</v>
      </c>
      <c r="E2" s="409" t="s">
        <v>6714</v>
      </c>
      <c r="F2" s="409" t="s">
        <v>6625</v>
      </c>
      <c r="G2" s="409"/>
      <c r="H2" s="11"/>
      <c r="I2" s="11"/>
      <c r="J2" s="11"/>
      <c r="K2" s="11"/>
      <c r="L2" s="11"/>
      <c r="M2" s="11"/>
      <c r="N2" s="11"/>
      <c r="O2" s="11"/>
      <c r="P2" s="11"/>
      <c r="Q2" s="11"/>
      <c r="R2" s="11"/>
      <c r="S2" s="11"/>
      <c r="T2" s="11"/>
      <c r="U2" s="11"/>
      <c r="V2" s="11"/>
      <c r="W2" s="11"/>
      <c r="X2" s="11"/>
      <c r="Y2" s="11"/>
      <c r="Z2" s="11"/>
    </row>
    <row r="3">
      <c r="A3" s="407">
        <v>291.0</v>
      </c>
      <c r="B3" s="408" t="s">
        <v>6715</v>
      </c>
      <c r="C3" s="409" t="s">
        <v>4151</v>
      </c>
      <c r="D3" s="409" t="s">
        <v>4151</v>
      </c>
      <c r="E3" s="409" t="s">
        <v>6716</v>
      </c>
      <c r="F3" s="409" t="s">
        <v>6625</v>
      </c>
      <c r="G3" s="409"/>
      <c r="H3" s="11"/>
      <c r="I3" s="11"/>
      <c r="J3" s="11"/>
      <c r="K3" s="11"/>
      <c r="L3" s="11"/>
      <c r="M3" s="11"/>
      <c r="N3" s="11"/>
      <c r="O3" s="11"/>
      <c r="P3" s="11"/>
      <c r="Q3" s="11"/>
      <c r="R3" s="11"/>
      <c r="S3" s="11"/>
      <c r="T3" s="11"/>
      <c r="U3" s="11"/>
      <c r="V3" s="11"/>
      <c r="W3" s="11"/>
      <c r="X3" s="11"/>
      <c r="Y3" s="11"/>
      <c r="Z3" s="11"/>
    </row>
    <row r="4">
      <c r="A4" s="410">
        <v>276.0</v>
      </c>
      <c r="B4" s="411" t="s">
        <v>6717</v>
      </c>
      <c r="C4" s="412" t="s">
        <v>6718</v>
      </c>
      <c r="D4" s="412" t="s">
        <v>4151</v>
      </c>
      <c r="E4" s="412" t="s">
        <v>6719</v>
      </c>
      <c r="F4" s="413" t="s">
        <v>6625</v>
      </c>
      <c r="G4" s="412"/>
      <c r="H4" s="413" t="s">
        <v>6625</v>
      </c>
    </row>
    <row r="5">
      <c r="A5" s="407">
        <v>252.0</v>
      </c>
      <c r="B5" s="408" t="s">
        <v>6720</v>
      </c>
      <c r="C5" s="409" t="s">
        <v>4151</v>
      </c>
      <c r="D5" s="409" t="s">
        <v>4151</v>
      </c>
      <c r="E5" s="409" t="s">
        <v>6716</v>
      </c>
      <c r="F5" s="409" t="s">
        <v>6721</v>
      </c>
      <c r="G5" s="409"/>
      <c r="H5" s="414" t="s">
        <v>6722</v>
      </c>
      <c r="I5" s="415" t="s">
        <v>6723</v>
      </c>
      <c r="J5" s="11"/>
      <c r="K5" s="11"/>
      <c r="L5" s="11"/>
      <c r="M5" s="11"/>
      <c r="N5" s="11"/>
      <c r="O5" s="11"/>
      <c r="P5" s="11"/>
      <c r="Q5" s="11"/>
      <c r="R5" s="11"/>
      <c r="S5" s="11"/>
      <c r="T5" s="11"/>
      <c r="U5" s="11"/>
      <c r="V5" s="11"/>
      <c r="W5" s="11"/>
      <c r="X5" s="11"/>
      <c r="Y5" s="11"/>
      <c r="Z5" s="11"/>
    </row>
    <row r="6">
      <c r="A6" s="407">
        <v>231.0</v>
      </c>
      <c r="B6" s="408" t="s">
        <v>6700</v>
      </c>
      <c r="C6" s="409" t="s">
        <v>4151</v>
      </c>
      <c r="D6" s="409" t="s">
        <v>6718</v>
      </c>
      <c r="E6" s="409" t="s">
        <v>6714</v>
      </c>
      <c r="F6" s="409" t="s">
        <v>6625</v>
      </c>
      <c r="G6" s="409"/>
      <c r="H6" s="416"/>
      <c r="I6" s="11"/>
      <c r="J6" s="11"/>
      <c r="K6" s="11"/>
      <c r="L6" s="11"/>
      <c r="M6" s="11"/>
      <c r="N6" s="11"/>
      <c r="O6" s="11"/>
      <c r="P6" s="11"/>
      <c r="Q6" s="11"/>
      <c r="R6" s="11"/>
      <c r="S6" s="11"/>
      <c r="T6" s="11"/>
      <c r="U6" s="11"/>
      <c r="V6" s="11"/>
      <c r="W6" s="11"/>
      <c r="X6" s="11"/>
      <c r="Y6" s="11"/>
      <c r="Z6" s="11"/>
    </row>
    <row r="7">
      <c r="A7" s="410">
        <v>226.0</v>
      </c>
      <c r="B7" s="411" t="s">
        <v>6724</v>
      </c>
      <c r="C7" s="412" t="s">
        <v>6718</v>
      </c>
      <c r="D7" s="412" t="s">
        <v>4151</v>
      </c>
      <c r="E7" s="412" t="s">
        <v>6719</v>
      </c>
      <c r="F7" s="413" t="s">
        <v>6625</v>
      </c>
      <c r="G7" s="412"/>
      <c r="H7" s="413" t="s">
        <v>6625</v>
      </c>
    </row>
    <row r="8">
      <c r="A8" s="407">
        <v>225.0</v>
      </c>
      <c r="B8" s="408" t="s">
        <v>6724</v>
      </c>
      <c r="C8" s="409" t="s">
        <v>4151</v>
      </c>
      <c r="D8" s="409" t="s">
        <v>6718</v>
      </c>
      <c r="E8" s="409" t="s">
        <v>6714</v>
      </c>
      <c r="F8" s="409" t="s">
        <v>6725</v>
      </c>
      <c r="G8" s="409"/>
      <c r="H8" s="417" t="s">
        <v>6726</v>
      </c>
      <c r="I8" s="11"/>
      <c r="J8" s="11"/>
      <c r="K8" s="11"/>
      <c r="L8" s="11"/>
      <c r="M8" s="11"/>
      <c r="N8" s="11"/>
      <c r="O8" s="11"/>
      <c r="P8" s="11"/>
      <c r="Q8" s="11"/>
      <c r="R8" s="11"/>
      <c r="S8" s="11"/>
      <c r="T8" s="11"/>
      <c r="U8" s="11"/>
      <c r="V8" s="11"/>
      <c r="W8" s="11"/>
      <c r="X8" s="11"/>
      <c r="Y8" s="11"/>
      <c r="Z8" s="11"/>
    </row>
    <row r="9">
      <c r="A9" s="418">
        <v>223.0</v>
      </c>
      <c r="B9" s="419" t="s">
        <v>6696</v>
      </c>
      <c r="C9" s="420" t="s">
        <v>4151</v>
      </c>
      <c r="D9" s="420" t="s">
        <v>6718</v>
      </c>
      <c r="E9" s="420" t="s">
        <v>6714</v>
      </c>
      <c r="F9" s="420" t="s">
        <v>6725</v>
      </c>
      <c r="G9" s="420"/>
      <c r="H9" s="421" t="s">
        <v>6727</v>
      </c>
      <c r="I9" s="422"/>
      <c r="J9" s="422"/>
      <c r="K9" s="422"/>
      <c r="L9" s="422"/>
      <c r="M9" s="422"/>
      <c r="N9" s="422"/>
      <c r="O9" s="422"/>
      <c r="P9" s="422"/>
      <c r="Q9" s="422"/>
      <c r="R9" s="422"/>
      <c r="S9" s="422"/>
      <c r="T9" s="422"/>
      <c r="U9" s="422"/>
      <c r="V9" s="422"/>
      <c r="W9" s="422"/>
      <c r="X9" s="422"/>
      <c r="Y9" s="422"/>
      <c r="Z9" s="422"/>
    </row>
    <row r="10">
      <c r="A10" s="423">
        <v>220.0</v>
      </c>
      <c r="B10" s="424" t="s">
        <v>6690</v>
      </c>
      <c r="C10" s="425" t="s">
        <v>6718</v>
      </c>
      <c r="D10" s="425" t="s">
        <v>4151</v>
      </c>
      <c r="E10" s="425" t="s">
        <v>6719</v>
      </c>
      <c r="F10" s="425" t="s">
        <v>6728</v>
      </c>
      <c r="G10" s="425" t="s">
        <v>6729</v>
      </c>
    </row>
    <row r="11">
      <c r="A11" s="407">
        <v>219.0</v>
      </c>
      <c r="B11" s="408" t="s">
        <v>6690</v>
      </c>
      <c r="C11" s="409" t="s">
        <v>4151</v>
      </c>
      <c r="D11" s="409" t="s">
        <v>6718</v>
      </c>
      <c r="E11" s="409" t="s">
        <v>6714</v>
      </c>
      <c r="F11" s="409" t="s">
        <v>6730</v>
      </c>
      <c r="G11" s="409"/>
      <c r="H11" s="11"/>
      <c r="I11" s="11"/>
      <c r="J11" s="11"/>
      <c r="K11" s="11"/>
      <c r="L11" s="11"/>
      <c r="M11" s="11"/>
      <c r="N11" s="11"/>
      <c r="O11" s="11"/>
      <c r="P11" s="11"/>
      <c r="Q11" s="11"/>
      <c r="R11" s="11"/>
      <c r="S11" s="11"/>
      <c r="T11" s="11"/>
      <c r="U11" s="11"/>
      <c r="V11" s="11"/>
      <c r="W11" s="11"/>
      <c r="X11" s="11"/>
      <c r="Y11" s="11"/>
      <c r="Z11" s="11"/>
    </row>
    <row r="12">
      <c r="A12" s="407">
        <v>217.0</v>
      </c>
      <c r="B12" s="408" t="s">
        <v>6686</v>
      </c>
      <c r="C12" s="409" t="s">
        <v>4151</v>
      </c>
      <c r="D12" s="409" t="s">
        <v>6718</v>
      </c>
      <c r="E12" s="409" t="s">
        <v>6714</v>
      </c>
      <c r="F12" s="409" t="s">
        <v>6625</v>
      </c>
      <c r="G12" s="409"/>
      <c r="H12" s="416" t="s">
        <v>6625</v>
      </c>
      <c r="I12" s="11"/>
      <c r="J12" s="11"/>
      <c r="K12" s="11"/>
      <c r="L12" s="11"/>
      <c r="M12" s="11"/>
      <c r="N12" s="11"/>
      <c r="O12" s="11"/>
      <c r="P12" s="11"/>
      <c r="Q12" s="11"/>
      <c r="R12" s="11"/>
      <c r="S12" s="11"/>
      <c r="T12" s="11"/>
      <c r="U12" s="11"/>
      <c r="V12" s="11"/>
      <c r="W12" s="11"/>
      <c r="X12" s="11"/>
      <c r="Y12" s="11"/>
      <c r="Z12" s="11"/>
    </row>
    <row r="13">
      <c r="A13" s="410">
        <v>216.0</v>
      </c>
      <c r="B13" s="411" t="s">
        <v>6731</v>
      </c>
      <c r="C13" s="412" t="s">
        <v>6718</v>
      </c>
      <c r="D13" s="412" t="s">
        <v>4151</v>
      </c>
      <c r="E13" s="412" t="s">
        <v>6719</v>
      </c>
      <c r="F13" s="426" t="s">
        <v>6625</v>
      </c>
      <c r="G13" s="412"/>
      <c r="H13" s="427"/>
    </row>
    <row r="14">
      <c r="A14" s="423">
        <v>215.0</v>
      </c>
      <c r="B14" s="424" t="s">
        <v>6732</v>
      </c>
      <c r="C14" s="425"/>
      <c r="D14" s="425"/>
      <c r="E14" s="425" t="s">
        <v>6719</v>
      </c>
      <c r="F14" s="425" t="s">
        <v>6625</v>
      </c>
      <c r="G14" s="425"/>
    </row>
    <row r="15">
      <c r="A15" s="407">
        <v>213.0</v>
      </c>
      <c r="B15" s="408" t="s">
        <v>6682</v>
      </c>
      <c r="C15" s="409" t="s">
        <v>4151</v>
      </c>
      <c r="D15" s="409" t="s">
        <v>6718</v>
      </c>
      <c r="E15" s="409" t="s">
        <v>6714</v>
      </c>
      <c r="F15" s="409" t="s">
        <v>6625</v>
      </c>
      <c r="G15" s="409"/>
      <c r="H15" s="11"/>
      <c r="I15" s="11"/>
      <c r="J15" s="11"/>
      <c r="K15" s="11"/>
      <c r="L15" s="11"/>
      <c r="M15" s="11"/>
      <c r="N15" s="11"/>
      <c r="O15" s="11"/>
      <c r="P15" s="11"/>
      <c r="Q15" s="11"/>
      <c r="R15" s="11"/>
      <c r="S15" s="11"/>
      <c r="T15" s="11"/>
      <c r="U15" s="11"/>
      <c r="V15" s="11"/>
      <c r="W15" s="11"/>
      <c r="X15" s="11"/>
      <c r="Y15" s="11"/>
      <c r="Z15" s="11"/>
    </row>
    <row r="16">
      <c r="A16" s="407">
        <v>212.0</v>
      </c>
      <c r="B16" s="408" t="s">
        <v>6680</v>
      </c>
      <c r="C16" s="409" t="s">
        <v>4151</v>
      </c>
      <c r="D16" s="409" t="s">
        <v>6718</v>
      </c>
      <c r="E16" s="409" t="s">
        <v>6714</v>
      </c>
      <c r="F16" s="409" t="s">
        <v>6625</v>
      </c>
      <c r="G16" s="409"/>
      <c r="H16" s="11"/>
      <c r="I16" s="11"/>
      <c r="J16" s="11"/>
      <c r="K16" s="11"/>
      <c r="L16" s="11"/>
      <c r="M16" s="11"/>
      <c r="N16" s="11"/>
      <c r="O16" s="11"/>
      <c r="P16" s="11"/>
      <c r="Q16" s="11"/>
      <c r="R16" s="11"/>
      <c r="S16" s="11"/>
      <c r="T16" s="11"/>
      <c r="U16" s="11"/>
      <c r="V16" s="11"/>
      <c r="W16" s="11"/>
      <c r="X16" s="11"/>
      <c r="Y16" s="11"/>
      <c r="Z16" s="11"/>
    </row>
    <row r="17">
      <c r="A17" s="407">
        <v>209.0</v>
      </c>
      <c r="B17" s="408" t="s">
        <v>6733</v>
      </c>
      <c r="C17" s="409" t="s">
        <v>4151</v>
      </c>
      <c r="D17" s="409" t="s">
        <v>6718</v>
      </c>
      <c r="E17" s="409" t="s">
        <v>6714</v>
      </c>
      <c r="F17" s="409" t="s">
        <v>6728</v>
      </c>
      <c r="G17" s="409"/>
      <c r="H17" s="11"/>
      <c r="I17" s="11"/>
      <c r="J17" s="11"/>
      <c r="K17" s="11"/>
      <c r="L17" s="11"/>
      <c r="M17" s="11"/>
      <c r="N17" s="11"/>
      <c r="O17" s="11"/>
      <c r="P17" s="11"/>
      <c r="Q17" s="11"/>
      <c r="R17" s="11"/>
      <c r="S17" s="11"/>
      <c r="T17" s="11"/>
      <c r="U17" s="11"/>
      <c r="V17" s="11"/>
      <c r="W17" s="11"/>
      <c r="X17" s="11"/>
      <c r="Y17" s="11"/>
      <c r="Z17" s="11"/>
    </row>
    <row r="18">
      <c r="A18" s="407">
        <v>205.0</v>
      </c>
      <c r="B18" s="408" t="s">
        <v>6734</v>
      </c>
      <c r="C18" s="409" t="s">
        <v>4151</v>
      </c>
      <c r="D18" s="409" t="s">
        <v>6718</v>
      </c>
      <c r="E18" s="409" t="s">
        <v>6714</v>
      </c>
      <c r="F18" s="409" t="s">
        <v>6625</v>
      </c>
      <c r="G18" s="409"/>
      <c r="H18" s="11"/>
      <c r="I18" s="11"/>
      <c r="J18" s="11"/>
      <c r="K18" s="11"/>
      <c r="L18" s="11"/>
      <c r="M18" s="11"/>
      <c r="N18" s="11"/>
      <c r="O18" s="11"/>
      <c r="P18" s="11"/>
      <c r="Q18" s="11"/>
      <c r="R18" s="11"/>
      <c r="S18" s="11"/>
      <c r="T18" s="11"/>
      <c r="U18" s="11"/>
      <c r="V18" s="11"/>
      <c r="W18" s="11"/>
      <c r="X18" s="11"/>
      <c r="Y18" s="11"/>
      <c r="Z18" s="11"/>
    </row>
    <row r="19">
      <c r="A19" s="407">
        <v>203.0</v>
      </c>
      <c r="B19" s="408" t="s">
        <v>6651</v>
      </c>
      <c r="C19" s="409" t="s">
        <v>4151</v>
      </c>
      <c r="D19" s="409" t="s">
        <v>6718</v>
      </c>
      <c r="E19" s="409" t="s">
        <v>6714</v>
      </c>
      <c r="F19" s="409" t="s">
        <v>6725</v>
      </c>
      <c r="G19" s="409"/>
      <c r="H19" s="428" t="s">
        <v>6727</v>
      </c>
      <c r="I19" s="11"/>
      <c r="J19" s="11"/>
      <c r="K19" s="11"/>
      <c r="L19" s="11"/>
      <c r="M19" s="11"/>
      <c r="N19" s="11"/>
      <c r="O19" s="11"/>
      <c r="P19" s="11"/>
      <c r="Q19" s="11"/>
      <c r="R19" s="11"/>
      <c r="S19" s="11"/>
      <c r="T19" s="11"/>
      <c r="U19" s="11"/>
      <c r="V19" s="11"/>
      <c r="W19" s="11"/>
      <c r="X19" s="11"/>
      <c r="Y19" s="11"/>
      <c r="Z19" s="11"/>
    </row>
    <row r="20">
      <c r="A20" s="423">
        <v>199.0</v>
      </c>
      <c r="B20" s="424" t="s">
        <v>6653</v>
      </c>
      <c r="C20" s="425" t="s">
        <v>6718</v>
      </c>
      <c r="D20" s="425" t="s">
        <v>4151</v>
      </c>
      <c r="E20" s="425" t="s">
        <v>6719</v>
      </c>
      <c r="F20" s="425" t="s">
        <v>6625</v>
      </c>
      <c r="G20" s="425"/>
      <c r="H20" s="128"/>
    </row>
    <row r="21" ht="15.75" customHeight="1">
      <c r="A21" s="410">
        <v>197.0</v>
      </c>
      <c r="B21" s="411" t="s">
        <v>6651</v>
      </c>
      <c r="C21" s="412" t="s">
        <v>6718</v>
      </c>
      <c r="D21" s="412" t="s">
        <v>4151</v>
      </c>
      <c r="E21" s="412" t="s">
        <v>6719</v>
      </c>
      <c r="F21" s="412" t="s">
        <v>6725</v>
      </c>
      <c r="G21" s="412" t="s">
        <v>6735</v>
      </c>
      <c r="H21" s="429"/>
    </row>
    <row r="22" ht="15.75" customHeight="1">
      <c r="A22" s="423">
        <v>196.0</v>
      </c>
      <c r="B22" s="424" t="s">
        <v>6649</v>
      </c>
      <c r="C22" s="425" t="s">
        <v>6718</v>
      </c>
      <c r="D22" s="425" t="s">
        <v>4151</v>
      </c>
      <c r="E22" s="425" t="s">
        <v>6719</v>
      </c>
      <c r="F22" s="412" t="s">
        <v>6725</v>
      </c>
      <c r="G22" s="425"/>
      <c r="H22" s="429"/>
    </row>
    <row r="23" ht="15.75" customHeight="1">
      <c r="A23" s="407">
        <v>195.0</v>
      </c>
      <c r="B23" s="408" t="s">
        <v>6669</v>
      </c>
      <c r="C23" s="409" t="s">
        <v>4151</v>
      </c>
      <c r="D23" s="409" t="s">
        <v>6718</v>
      </c>
      <c r="E23" s="409" t="s">
        <v>6714</v>
      </c>
      <c r="F23" s="409" t="s">
        <v>6625</v>
      </c>
      <c r="G23" s="409"/>
      <c r="H23" s="416"/>
      <c r="I23" s="11"/>
      <c r="J23" s="11"/>
      <c r="K23" s="11"/>
      <c r="L23" s="11"/>
      <c r="M23" s="11"/>
      <c r="N23" s="11"/>
      <c r="O23" s="11"/>
      <c r="P23" s="11"/>
      <c r="Q23" s="11"/>
      <c r="R23" s="11"/>
      <c r="S23" s="11"/>
      <c r="T23" s="11"/>
      <c r="U23" s="11"/>
      <c r="V23" s="11"/>
      <c r="W23" s="11"/>
      <c r="X23" s="11"/>
      <c r="Y23" s="11"/>
      <c r="Z23" s="11"/>
    </row>
    <row r="24" ht="15.75" customHeight="1">
      <c r="A24" s="407">
        <v>191.0</v>
      </c>
      <c r="B24" s="408" t="s">
        <v>6666</v>
      </c>
      <c r="C24" s="409" t="s">
        <v>4151</v>
      </c>
      <c r="D24" s="409" t="s">
        <v>6718</v>
      </c>
      <c r="E24" s="409" t="s">
        <v>6714</v>
      </c>
      <c r="F24" s="409" t="s">
        <v>6725</v>
      </c>
      <c r="G24" s="409"/>
      <c r="H24" s="11"/>
      <c r="I24" s="11"/>
      <c r="J24" s="11"/>
      <c r="K24" s="11"/>
      <c r="L24" s="11"/>
      <c r="M24" s="11"/>
      <c r="N24" s="11"/>
      <c r="O24" s="11"/>
      <c r="P24" s="11"/>
      <c r="Q24" s="11"/>
      <c r="R24" s="11"/>
      <c r="S24" s="11"/>
      <c r="T24" s="11"/>
      <c r="U24" s="11"/>
      <c r="V24" s="11"/>
      <c r="W24" s="11"/>
      <c r="X24" s="11"/>
      <c r="Y24" s="11"/>
      <c r="Z24" s="11"/>
    </row>
    <row r="25" ht="15.75" customHeight="1">
      <c r="A25" s="407">
        <v>187.0</v>
      </c>
      <c r="B25" s="408" t="s">
        <v>6736</v>
      </c>
      <c r="C25" s="409" t="s">
        <v>4151</v>
      </c>
      <c r="D25" s="409" t="s">
        <v>6718</v>
      </c>
      <c r="E25" s="409" t="s">
        <v>6714</v>
      </c>
      <c r="F25" s="409" t="s">
        <v>6625</v>
      </c>
      <c r="G25" s="409"/>
      <c r="H25" s="11"/>
      <c r="I25" s="11"/>
      <c r="J25" s="11"/>
      <c r="K25" s="11"/>
      <c r="L25" s="11"/>
      <c r="M25" s="11"/>
      <c r="N25" s="11"/>
      <c r="O25" s="11"/>
      <c r="P25" s="11"/>
      <c r="Q25" s="11"/>
      <c r="R25" s="11"/>
      <c r="S25" s="11"/>
      <c r="T25" s="11"/>
      <c r="U25" s="11"/>
      <c r="V25" s="11"/>
      <c r="W25" s="11"/>
      <c r="X25" s="11"/>
      <c r="Y25" s="11"/>
      <c r="Z25" s="11"/>
    </row>
    <row r="26" ht="15.75" customHeight="1">
      <c r="A26" s="423">
        <v>158.0</v>
      </c>
      <c r="B26" s="424" t="s">
        <v>6631</v>
      </c>
      <c r="C26" s="425" t="s">
        <v>6718</v>
      </c>
      <c r="D26" s="425" t="s">
        <v>4151</v>
      </c>
      <c r="E26" s="425" t="s">
        <v>6719</v>
      </c>
      <c r="F26" s="425" t="s">
        <v>6725</v>
      </c>
      <c r="G26" s="425"/>
      <c r="H26" s="429"/>
    </row>
    <row r="27" ht="15.75" customHeight="1">
      <c r="A27" s="423">
        <v>156.0</v>
      </c>
      <c r="B27" s="424" t="s">
        <v>6737</v>
      </c>
      <c r="C27" s="425"/>
      <c r="D27" s="425"/>
      <c r="E27" s="425" t="s">
        <v>6719</v>
      </c>
      <c r="F27" s="425" t="s">
        <v>6625</v>
      </c>
      <c r="G27" s="425"/>
    </row>
    <row r="28" ht="15.75" customHeight="1">
      <c r="A28" s="423">
        <v>155.0</v>
      </c>
      <c r="B28" s="424" t="s">
        <v>6633</v>
      </c>
      <c r="C28" s="425" t="s">
        <v>6718</v>
      </c>
      <c r="D28" s="425" t="s">
        <v>4151</v>
      </c>
      <c r="E28" s="425" t="s">
        <v>6719</v>
      </c>
      <c r="F28" s="425" t="s">
        <v>6725</v>
      </c>
      <c r="G28" s="425"/>
      <c r="H28" s="429"/>
    </row>
    <row r="29" ht="15.75" customHeight="1">
      <c r="A29" s="407">
        <v>154.0</v>
      </c>
      <c r="B29" s="408" t="s">
        <v>6738</v>
      </c>
      <c r="C29" s="409" t="s">
        <v>4151</v>
      </c>
      <c r="D29" s="409" t="s">
        <v>6718</v>
      </c>
      <c r="E29" s="409" t="s">
        <v>6714</v>
      </c>
      <c r="F29" s="409" t="s">
        <v>6625</v>
      </c>
      <c r="G29" s="409"/>
      <c r="H29" s="11"/>
      <c r="I29" s="11"/>
      <c r="J29" s="11"/>
      <c r="K29" s="11"/>
      <c r="L29" s="11"/>
      <c r="M29" s="11"/>
      <c r="N29" s="11"/>
      <c r="O29" s="11"/>
      <c r="P29" s="11"/>
      <c r="Q29" s="11"/>
      <c r="R29" s="11"/>
      <c r="S29" s="11"/>
      <c r="T29" s="11"/>
      <c r="U29" s="11"/>
      <c r="V29" s="11"/>
      <c r="W29" s="11"/>
      <c r="X29" s="11"/>
      <c r="Y29" s="11"/>
      <c r="Z29" s="11"/>
    </row>
    <row r="30" ht="15.75" customHeight="1">
      <c r="A30" s="423">
        <v>140.0</v>
      </c>
      <c r="B30" s="424" t="s">
        <v>6647</v>
      </c>
      <c r="C30" s="425" t="s">
        <v>6718</v>
      </c>
      <c r="D30" s="425" t="s">
        <v>4151</v>
      </c>
      <c r="E30" s="425" t="s">
        <v>6719</v>
      </c>
      <c r="F30" s="413" t="s">
        <v>6625</v>
      </c>
      <c r="G30" s="425"/>
      <c r="H30" s="427" t="s">
        <v>6625</v>
      </c>
    </row>
    <row r="31" ht="15.75" customHeight="1">
      <c r="A31" s="407">
        <v>114.0</v>
      </c>
      <c r="B31" s="408" t="s">
        <v>6739</v>
      </c>
      <c r="C31" s="409" t="s">
        <v>4151</v>
      </c>
      <c r="D31" s="409" t="s">
        <v>4151</v>
      </c>
      <c r="E31" s="409" t="s">
        <v>6716</v>
      </c>
      <c r="F31" s="409" t="s">
        <v>6625</v>
      </c>
      <c r="G31" s="409"/>
      <c r="H31" s="11"/>
      <c r="I31" s="11"/>
      <c r="J31" s="11"/>
      <c r="K31" s="11"/>
      <c r="L31" s="11"/>
      <c r="M31" s="11"/>
      <c r="N31" s="11"/>
      <c r="O31" s="11"/>
      <c r="P31" s="11"/>
      <c r="Q31" s="11"/>
      <c r="R31" s="11"/>
      <c r="S31" s="11"/>
      <c r="T31" s="11"/>
      <c r="U31" s="11"/>
      <c r="V31" s="11"/>
      <c r="W31" s="11"/>
      <c r="X31" s="11"/>
      <c r="Y31" s="11"/>
      <c r="Z31" s="11"/>
    </row>
    <row r="32" ht="15.75" customHeight="1">
      <c r="A32" s="423">
        <v>112.0</v>
      </c>
      <c r="B32" s="424" t="s">
        <v>6740</v>
      </c>
      <c r="C32" s="425" t="s">
        <v>6718</v>
      </c>
      <c r="D32" s="425" t="s">
        <v>4151</v>
      </c>
      <c r="E32" s="425" t="s">
        <v>6719</v>
      </c>
      <c r="F32" s="425" t="s">
        <v>6725</v>
      </c>
      <c r="G32" s="425"/>
      <c r="H32" s="430" t="s">
        <v>6726</v>
      </c>
    </row>
    <row r="33" ht="15.75" customHeight="1">
      <c r="A33" s="423">
        <v>111.0</v>
      </c>
      <c r="B33" s="424" t="s">
        <v>6741</v>
      </c>
      <c r="C33" s="425" t="s">
        <v>6718</v>
      </c>
      <c r="D33" s="425" t="s">
        <v>4151</v>
      </c>
      <c r="E33" s="425" t="s">
        <v>6719</v>
      </c>
      <c r="F33" s="425" t="s">
        <v>6725</v>
      </c>
      <c r="G33" s="425"/>
    </row>
    <row r="34" ht="15.75" customHeight="1">
      <c r="A34" s="423">
        <v>110.0</v>
      </c>
      <c r="B34" s="424" t="s">
        <v>6742</v>
      </c>
      <c r="C34" s="425" t="s">
        <v>6718</v>
      </c>
      <c r="D34" s="425" t="s">
        <v>4151</v>
      </c>
      <c r="E34" s="425" t="s">
        <v>6719</v>
      </c>
      <c r="F34" s="425" t="s">
        <v>6725</v>
      </c>
      <c r="G34" s="425"/>
      <c r="H34" s="429" t="s">
        <v>6727</v>
      </c>
    </row>
    <row r="35" ht="15.75" customHeight="1">
      <c r="A35" s="423">
        <v>94.0</v>
      </c>
      <c r="B35" s="424" t="s">
        <v>6743</v>
      </c>
      <c r="C35" s="425" t="s">
        <v>6718</v>
      </c>
      <c r="D35" s="425" t="s">
        <v>4151</v>
      </c>
      <c r="E35" s="425" t="s">
        <v>6719</v>
      </c>
      <c r="F35" s="425" t="s">
        <v>6729</v>
      </c>
    </row>
    <row r="36" ht="15.75" customHeight="1">
      <c r="A36" s="423">
        <v>79.0</v>
      </c>
      <c r="B36" s="424" t="s">
        <v>6744</v>
      </c>
      <c r="C36" s="425" t="s">
        <v>6718</v>
      </c>
      <c r="D36" s="425" t="s">
        <v>4151</v>
      </c>
      <c r="E36" s="425" t="s">
        <v>6719</v>
      </c>
      <c r="F36" s="425" t="s">
        <v>6625</v>
      </c>
      <c r="G36" s="425"/>
    </row>
    <row r="37" ht="15.75" customHeight="1">
      <c r="A37" s="407">
        <v>261.0</v>
      </c>
      <c r="B37" s="408" t="s">
        <v>6745</v>
      </c>
      <c r="C37" s="409" t="s">
        <v>4151</v>
      </c>
      <c r="D37" s="409" t="s">
        <v>6718</v>
      </c>
      <c r="E37" s="409" t="s">
        <v>6714</v>
      </c>
      <c r="F37" s="409" t="s">
        <v>6746</v>
      </c>
      <c r="G37" s="409"/>
      <c r="H37" s="11"/>
      <c r="I37" s="11"/>
      <c r="J37" s="11"/>
      <c r="K37" s="11"/>
      <c r="L37" s="11"/>
      <c r="M37" s="11"/>
      <c r="N37" s="11"/>
      <c r="O37" s="11"/>
      <c r="P37" s="11"/>
      <c r="Q37" s="11"/>
      <c r="R37" s="11"/>
      <c r="S37" s="11"/>
      <c r="T37" s="11"/>
      <c r="U37" s="11"/>
      <c r="V37" s="11"/>
      <c r="W37" s="11"/>
      <c r="X37" s="11"/>
      <c r="Y37" s="11"/>
      <c r="Z37" s="11"/>
    </row>
    <row r="38" ht="15.75" customHeight="1">
      <c r="A38" s="431">
        <v>260.0</v>
      </c>
      <c r="B38" s="432" t="s">
        <v>6703</v>
      </c>
      <c r="C38" s="433" t="s">
        <v>6718</v>
      </c>
      <c r="D38" s="433" t="s">
        <v>4151</v>
      </c>
      <c r="E38" s="433" t="s">
        <v>6719</v>
      </c>
      <c r="F38" s="413" t="s">
        <v>6625</v>
      </c>
      <c r="G38" s="433"/>
      <c r="H38" s="434"/>
      <c r="J38" s="434"/>
      <c r="K38" s="434"/>
      <c r="L38" s="434"/>
      <c r="M38" s="434"/>
      <c r="N38" s="434"/>
      <c r="O38" s="434"/>
      <c r="P38" s="434"/>
      <c r="Q38" s="434"/>
      <c r="R38" s="434"/>
      <c r="S38" s="434"/>
      <c r="T38" s="434"/>
      <c r="U38" s="434"/>
      <c r="V38" s="434"/>
      <c r="W38" s="434"/>
      <c r="X38" s="434"/>
      <c r="Y38" s="434"/>
      <c r="Z38" s="434"/>
    </row>
    <row r="39" ht="15.75" customHeight="1">
      <c r="A39" s="407">
        <v>259.0</v>
      </c>
      <c r="B39" s="408" t="s">
        <v>6703</v>
      </c>
      <c r="C39" s="409" t="s">
        <v>4151</v>
      </c>
      <c r="D39" s="409" t="s">
        <v>6718</v>
      </c>
      <c r="E39" s="409" t="s">
        <v>6714</v>
      </c>
      <c r="F39" s="409" t="s">
        <v>6625</v>
      </c>
      <c r="G39" s="409"/>
      <c r="H39" s="416" t="s">
        <v>6625</v>
      </c>
      <c r="I39" s="11"/>
      <c r="J39" s="11"/>
      <c r="K39" s="11"/>
      <c r="L39" s="11"/>
      <c r="M39" s="11"/>
      <c r="N39" s="11"/>
      <c r="O39" s="11"/>
      <c r="P39" s="11"/>
      <c r="Q39" s="11"/>
      <c r="R39" s="11"/>
      <c r="S39" s="11"/>
      <c r="T39" s="11"/>
      <c r="U39" s="11"/>
      <c r="V39" s="11"/>
      <c r="W39" s="11"/>
      <c r="X39" s="11"/>
      <c r="Y39" s="11"/>
      <c r="Z39" s="11"/>
    </row>
    <row r="40" ht="15.75" customHeight="1">
      <c r="A40" s="407">
        <v>210.0</v>
      </c>
      <c r="B40" s="408" t="s">
        <v>6348</v>
      </c>
      <c r="C40" s="409" t="s">
        <v>4151</v>
      </c>
      <c r="D40" s="409" t="s">
        <v>6718</v>
      </c>
      <c r="E40" s="409" t="s">
        <v>6714</v>
      </c>
      <c r="F40" s="409" t="s">
        <v>6725</v>
      </c>
      <c r="G40" s="409"/>
      <c r="H40" s="11"/>
      <c r="I40" s="11"/>
      <c r="J40" s="11"/>
      <c r="K40" s="11"/>
      <c r="L40" s="11"/>
      <c r="M40" s="11"/>
      <c r="N40" s="11"/>
      <c r="O40" s="11"/>
      <c r="P40" s="11"/>
      <c r="Q40" s="11"/>
      <c r="R40" s="11"/>
      <c r="S40" s="11"/>
      <c r="T40" s="11"/>
      <c r="U40" s="11"/>
      <c r="V40" s="11"/>
      <c r="W40" s="11"/>
      <c r="X40" s="11"/>
      <c r="Y40" s="11"/>
      <c r="Z40" s="11"/>
    </row>
    <row r="41" ht="15.75" customHeight="1">
      <c r="A41" s="423">
        <v>90.0</v>
      </c>
      <c r="B41" s="424" t="s">
        <v>5283</v>
      </c>
      <c r="C41" s="425" t="s">
        <v>6718</v>
      </c>
      <c r="D41" s="425" t="s">
        <v>4151</v>
      </c>
      <c r="E41" s="425" t="s">
        <v>6719</v>
      </c>
      <c r="F41" s="425" t="s">
        <v>6747</v>
      </c>
      <c r="G41" s="425"/>
    </row>
    <row r="42" ht="15.75" customHeight="1">
      <c r="A42" s="423">
        <v>87.0</v>
      </c>
      <c r="B42" s="424" t="s">
        <v>6748</v>
      </c>
      <c r="C42" s="425" t="s">
        <v>6718</v>
      </c>
      <c r="D42" s="425" t="s">
        <v>4151</v>
      </c>
      <c r="E42" s="425" t="s">
        <v>6719</v>
      </c>
      <c r="F42" s="425" t="s">
        <v>6747</v>
      </c>
      <c r="G42" s="425"/>
    </row>
    <row r="43" ht="15.75" customHeight="1">
      <c r="A43" s="434">
        <v>201.0</v>
      </c>
      <c r="B43" s="435" t="s">
        <v>6749</v>
      </c>
      <c r="C43" s="434" t="s">
        <v>6718</v>
      </c>
      <c r="D43" s="434" t="s">
        <v>4151</v>
      </c>
      <c r="E43" s="434" t="s">
        <v>6719</v>
      </c>
      <c r="F43" s="425" t="s">
        <v>6725</v>
      </c>
      <c r="G43" s="434"/>
      <c r="H43" s="434"/>
      <c r="J43" s="434"/>
      <c r="K43" s="434"/>
      <c r="L43" s="434"/>
      <c r="M43" s="434"/>
      <c r="N43" s="434"/>
      <c r="O43" s="434"/>
      <c r="P43" s="434"/>
      <c r="Q43" s="434"/>
      <c r="R43" s="434"/>
      <c r="S43" s="434"/>
      <c r="T43" s="434"/>
      <c r="U43" s="434"/>
      <c r="V43" s="434"/>
      <c r="W43" s="434"/>
      <c r="X43" s="434"/>
      <c r="Y43" s="434"/>
      <c r="Z43" s="434"/>
    </row>
    <row r="44" ht="15.75" customHeight="1">
      <c r="A44" s="11">
        <v>280.0</v>
      </c>
      <c r="B44" s="436" t="s">
        <v>6750</v>
      </c>
      <c r="C44" s="11" t="s">
        <v>4151</v>
      </c>
      <c r="D44" s="11" t="s">
        <v>4151</v>
      </c>
      <c r="E44" s="11" t="s">
        <v>6716</v>
      </c>
      <c r="F44" s="11" t="s">
        <v>6721</v>
      </c>
      <c r="G44" s="11" t="s">
        <v>6751</v>
      </c>
      <c r="H44" s="11"/>
      <c r="I44" s="11"/>
      <c r="J44" s="11"/>
      <c r="K44" s="11"/>
      <c r="L44" s="11"/>
      <c r="M44" s="11"/>
      <c r="N44" s="11"/>
      <c r="O44" s="11"/>
      <c r="P44" s="11"/>
      <c r="Q44" s="11"/>
      <c r="R44" s="11"/>
      <c r="S44" s="11"/>
      <c r="T44" s="11"/>
      <c r="U44" s="11"/>
      <c r="V44" s="11"/>
      <c r="W44" s="11"/>
      <c r="X44" s="11"/>
      <c r="Y44" s="11"/>
      <c r="Z44" s="11"/>
    </row>
    <row r="45" ht="15.75" customHeight="1">
      <c r="A45" s="11">
        <v>214.0</v>
      </c>
      <c r="B45" s="436" t="s">
        <v>6752</v>
      </c>
      <c r="C45" s="11" t="s">
        <v>4151</v>
      </c>
      <c r="D45" s="11" t="s">
        <v>4151</v>
      </c>
      <c r="E45" s="11" t="s">
        <v>6716</v>
      </c>
      <c r="F45" s="409" t="s">
        <v>6625</v>
      </c>
      <c r="G45" s="11"/>
      <c r="H45" s="11"/>
      <c r="I45" s="11"/>
      <c r="J45" s="11"/>
      <c r="K45" s="11"/>
      <c r="L45" s="11"/>
      <c r="M45" s="11"/>
      <c r="N45" s="11"/>
      <c r="O45" s="11"/>
      <c r="P45" s="11"/>
      <c r="Q45" s="11"/>
      <c r="R45" s="11"/>
      <c r="S45" s="11"/>
      <c r="T45" s="11"/>
      <c r="U45" s="11"/>
      <c r="V45" s="11"/>
      <c r="W45" s="11"/>
      <c r="X45" s="11"/>
      <c r="Y45" s="11"/>
      <c r="Z45" s="11"/>
    </row>
    <row r="46" ht="15.75" customHeight="1">
      <c r="A46" s="11">
        <v>249.0</v>
      </c>
      <c r="B46" s="436" t="s">
        <v>6753</v>
      </c>
      <c r="C46" s="11" t="s">
        <v>4151</v>
      </c>
      <c r="D46" s="11" t="s">
        <v>4151</v>
      </c>
      <c r="E46" s="11" t="s">
        <v>6716</v>
      </c>
      <c r="F46" s="11" t="s">
        <v>6725</v>
      </c>
      <c r="G46" s="11"/>
      <c r="H46" s="11"/>
      <c r="I46" s="11"/>
      <c r="J46" s="11"/>
      <c r="K46" s="11"/>
      <c r="L46" s="11"/>
      <c r="M46" s="11"/>
      <c r="N46" s="11"/>
      <c r="O46" s="11"/>
      <c r="P46" s="11"/>
      <c r="Q46" s="11"/>
      <c r="R46" s="11"/>
      <c r="S46" s="11"/>
      <c r="T46" s="11"/>
      <c r="U46" s="11"/>
      <c r="V46" s="11"/>
      <c r="W46" s="11"/>
      <c r="X46" s="11"/>
      <c r="Y46" s="11"/>
      <c r="Z46" s="11"/>
    </row>
    <row r="47" ht="15.75" customHeight="1">
      <c r="A47" s="11">
        <v>250.0</v>
      </c>
      <c r="B47" s="436" t="s">
        <v>6754</v>
      </c>
      <c r="C47" s="11" t="s">
        <v>4151</v>
      </c>
      <c r="D47" s="11" t="s">
        <v>4151</v>
      </c>
      <c r="E47" s="11" t="s">
        <v>6716</v>
      </c>
      <c r="F47" s="11" t="s">
        <v>6725</v>
      </c>
      <c r="G47" s="11"/>
      <c r="H47" s="11"/>
      <c r="I47" s="11"/>
      <c r="J47" s="11"/>
      <c r="K47" s="11"/>
      <c r="L47" s="11"/>
      <c r="M47" s="11"/>
      <c r="N47" s="11"/>
      <c r="O47" s="11"/>
      <c r="P47" s="11"/>
      <c r="Q47" s="11"/>
      <c r="R47" s="11"/>
      <c r="S47" s="11"/>
      <c r="T47" s="11"/>
      <c r="U47" s="11"/>
      <c r="V47" s="11"/>
      <c r="W47" s="11"/>
      <c r="X47" s="11"/>
      <c r="Y47" s="11"/>
      <c r="Z47" s="11"/>
    </row>
    <row r="48" ht="15.75" customHeight="1">
      <c r="A48" s="11">
        <v>214.0</v>
      </c>
      <c r="B48" s="436" t="s">
        <v>6684</v>
      </c>
      <c r="C48" s="11" t="s">
        <v>4151</v>
      </c>
      <c r="D48" s="11" t="s">
        <v>6718</v>
      </c>
      <c r="E48" s="11" t="s">
        <v>6714</v>
      </c>
      <c r="F48" s="11" t="s">
        <v>6625</v>
      </c>
      <c r="G48" s="11"/>
      <c r="H48" s="11"/>
      <c r="I48" s="11"/>
      <c r="J48" s="11"/>
      <c r="K48" s="11"/>
      <c r="L48" s="11"/>
      <c r="M48" s="11"/>
      <c r="N48" s="11"/>
      <c r="O48" s="11"/>
      <c r="P48" s="11"/>
      <c r="Q48" s="11"/>
      <c r="R48" s="11"/>
      <c r="S48" s="11"/>
      <c r="T48" s="11"/>
      <c r="U48" s="11"/>
      <c r="V48" s="11"/>
      <c r="W48" s="11"/>
      <c r="X48" s="11"/>
      <c r="Y48" s="11"/>
      <c r="Z48" s="11"/>
    </row>
    <row r="49" ht="15.75" customHeight="1">
      <c r="A49" s="11">
        <v>291.0</v>
      </c>
      <c r="B49" s="436" t="s">
        <v>6755</v>
      </c>
      <c r="C49" s="11" t="s">
        <v>4151</v>
      </c>
      <c r="D49" s="11" t="s">
        <v>4151</v>
      </c>
      <c r="E49" s="11" t="s">
        <v>6716</v>
      </c>
      <c r="F49" s="11" t="s">
        <v>6625</v>
      </c>
      <c r="G49" s="11"/>
      <c r="H49" s="11"/>
      <c r="I49" s="11"/>
      <c r="J49" s="11"/>
      <c r="K49" s="11"/>
      <c r="L49" s="11"/>
      <c r="M49" s="11"/>
      <c r="N49" s="11"/>
      <c r="O49" s="11"/>
      <c r="P49" s="11"/>
      <c r="Q49" s="11"/>
      <c r="R49" s="11"/>
      <c r="S49" s="11"/>
      <c r="T49" s="11"/>
      <c r="U49" s="11"/>
      <c r="V49" s="11"/>
      <c r="W49" s="11"/>
      <c r="X49" s="11"/>
      <c r="Y49" s="11"/>
      <c r="Z49" s="11"/>
    </row>
    <row r="50" ht="15.75" customHeight="1">
      <c r="A50" s="422">
        <v>324.0</v>
      </c>
      <c r="B50" s="437" t="s">
        <v>6756</v>
      </c>
      <c r="C50" s="422" t="s">
        <v>6718</v>
      </c>
      <c r="D50" s="422" t="s">
        <v>4151</v>
      </c>
      <c r="E50" s="422" t="s">
        <v>6719</v>
      </c>
      <c r="F50" s="422" t="s">
        <v>6625</v>
      </c>
      <c r="G50" s="422"/>
      <c r="H50" s="422"/>
      <c r="I50" s="422"/>
      <c r="J50" s="422"/>
      <c r="K50" s="422"/>
      <c r="L50" s="422"/>
      <c r="M50" s="422"/>
      <c r="N50" s="422"/>
      <c r="O50" s="422"/>
      <c r="P50" s="422"/>
      <c r="Q50" s="422"/>
      <c r="R50" s="422"/>
      <c r="S50" s="422"/>
      <c r="T50" s="422"/>
      <c r="U50" s="422"/>
      <c r="V50" s="422"/>
      <c r="W50" s="422"/>
      <c r="X50" s="422"/>
      <c r="Y50" s="422"/>
      <c r="Z50" s="422"/>
    </row>
    <row r="51" ht="15.75" customHeight="1">
      <c r="A51" s="422">
        <v>325.0</v>
      </c>
      <c r="B51" s="437" t="s">
        <v>6757</v>
      </c>
      <c r="C51" s="422" t="s">
        <v>4151</v>
      </c>
      <c r="D51" s="422" t="s">
        <v>6718</v>
      </c>
      <c r="E51" s="422" t="s">
        <v>6714</v>
      </c>
      <c r="F51" s="422" t="s">
        <v>6758</v>
      </c>
      <c r="G51" s="422"/>
      <c r="H51" s="422"/>
      <c r="I51" s="422"/>
      <c r="J51" s="422"/>
      <c r="K51" s="422"/>
      <c r="L51" s="422"/>
      <c r="M51" s="422"/>
      <c r="N51" s="422"/>
      <c r="O51" s="422"/>
      <c r="P51" s="422"/>
      <c r="Q51" s="422"/>
      <c r="R51" s="422"/>
      <c r="S51" s="422"/>
      <c r="T51" s="422"/>
      <c r="U51" s="422"/>
      <c r="V51" s="422"/>
      <c r="W51" s="422"/>
      <c r="X51" s="422"/>
      <c r="Y51" s="422"/>
      <c r="Z51" s="422"/>
    </row>
    <row r="52" ht="15.75" customHeight="1">
      <c r="A52" s="422">
        <v>330.0</v>
      </c>
      <c r="B52" s="437" t="s">
        <v>6759</v>
      </c>
      <c r="C52" s="422" t="s">
        <v>4151</v>
      </c>
      <c r="D52" s="422" t="s">
        <v>6718</v>
      </c>
      <c r="E52" s="422" t="s">
        <v>6714</v>
      </c>
      <c r="F52" s="422" t="s">
        <v>6758</v>
      </c>
      <c r="G52" s="422"/>
      <c r="H52" s="422"/>
      <c r="I52" s="422"/>
      <c r="J52" s="422"/>
      <c r="K52" s="422"/>
      <c r="L52" s="422"/>
      <c r="M52" s="422"/>
      <c r="N52" s="422"/>
      <c r="O52" s="422"/>
      <c r="P52" s="422"/>
      <c r="Q52" s="422"/>
      <c r="R52" s="422"/>
      <c r="S52" s="422"/>
      <c r="T52" s="422"/>
      <c r="U52" s="422"/>
      <c r="V52" s="422"/>
      <c r="W52" s="422"/>
      <c r="X52" s="422"/>
      <c r="Y52" s="422"/>
      <c r="Z52" s="422"/>
    </row>
    <row r="53" ht="15.75" customHeight="1">
      <c r="A53" s="422">
        <v>351.0</v>
      </c>
      <c r="B53" s="437" t="s">
        <v>6760</v>
      </c>
      <c r="C53" s="422" t="s">
        <v>6718</v>
      </c>
      <c r="D53" s="422" t="s">
        <v>4151</v>
      </c>
      <c r="E53" s="422" t="s">
        <v>6719</v>
      </c>
      <c r="F53" s="422" t="s">
        <v>6625</v>
      </c>
      <c r="G53" s="422"/>
      <c r="H53" s="422"/>
      <c r="I53" s="422"/>
      <c r="J53" s="422"/>
      <c r="K53" s="422"/>
      <c r="L53" s="422"/>
      <c r="M53" s="422"/>
      <c r="N53" s="422"/>
      <c r="O53" s="422"/>
      <c r="P53" s="422"/>
      <c r="Q53" s="422"/>
      <c r="R53" s="422"/>
      <c r="S53" s="422"/>
      <c r="T53" s="422"/>
      <c r="U53" s="422"/>
      <c r="V53" s="422"/>
      <c r="W53" s="422"/>
      <c r="X53" s="422"/>
      <c r="Y53" s="422"/>
      <c r="Z53" s="422"/>
    </row>
    <row r="54" ht="15.75" customHeight="1">
      <c r="A54" s="422">
        <v>373.0</v>
      </c>
      <c r="B54" s="437" t="s">
        <v>6761</v>
      </c>
      <c r="C54" s="422" t="s">
        <v>4151</v>
      </c>
      <c r="D54" s="422" t="s">
        <v>6718</v>
      </c>
      <c r="E54" s="422" t="s">
        <v>6714</v>
      </c>
      <c r="F54" s="422" t="s">
        <v>6758</v>
      </c>
      <c r="G54" s="422"/>
      <c r="H54" s="422"/>
      <c r="I54" s="422"/>
      <c r="J54" s="422"/>
      <c r="K54" s="422"/>
      <c r="L54" s="422"/>
      <c r="M54" s="422"/>
      <c r="N54" s="422"/>
      <c r="O54" s="422"/>
      <c r="P54" s="422"/>
      <c r="Q54" s="422"/>
      <c r="R54" s="422"/>
      <c r="S54" s="422"/>
      <c r="T54" s="422"/>
      <c r="U54" s="422"/>
      <c r="V54" s="422"/>
      <c r="W54" s="422"/>
      <c r="X54" s="422"/>
      <c r="Y54" s="422"/>
      <c r="Z54" s="422"/>
    </row>
    <row r="55" ht="15.75" customHeight="1">
      <c r="A55" s="422">
        <v>201.0</v>
      </c>
      <c r="B55" s="437" t="s">
        <v>6749</v>
      </c>
      <c r="C55" s="422" t="s">
        <v>4151</v>
      </c>
      <c r="D55" s="422" t="s">
        <v>4151</v>
      </c>
      <c r="E55" s="422" t="s">
        <v>6719</v>
      </c>
      <c r="F55" s="422" t="s">
        <v>6728</v>
      </c>
      <c r="G55" s="422"/>
      <c r="H55" s="422"/>
      <c r="I55" s="422"/>
      <c r="J55" s="422"/>
      <c r="K55" s="422"/>
      <c r="L55" s="422"/>
      <c r="M55" s="422"/>
      <c r="N55" s="422"/>
      <c r="O55" s="422"/>
      <c r="P55" s="422"/>
      <c r="Q55" s="422"/>
      <c r="R55" s="422"/>
      <c r="S55" s="422"/>
      <c r="T55" s="422"/>
      <c r="U55" s="422"/>
      <c r="V55" s="422"/>
      <c r="W55" s="422"/>
      <c r="X55" s="422"/>
      <c r="Y55" s="422"/>
      <c r="Z55" s="422"/>
    </row>
    <row r="56" ht="15.75" customHeight="1">
      <c r="A56" s="422">
        <v>155.0</v>
      </c>
      <c r="B56" s="437" t="s">
        <v>6762</v>
      </c>
      <c r="C56" s="422" t="s">
        <v>6718</v>
      </c>
      <c r="D56" s="422" t="s">
        <v>4151</v>
      </c>
      <c r="E56" s="422" t="s">
        <v>6719</v>
      </c>
      <c r="F56" s="422" t="s">
        <v>6728</v>
      </c>
      <c r="G56" s="422" t="s">
        <v>6763</v>
      </c>
      <c r="H56" s="422"/>
      <c r="I56" s="422"/>
      <c r="J56" s="422"/>
      <c r="K56" s="422"/>
      <c r="L56" s="422"/>
      <c r="M56" s="422"/>
      <c r="N56" s="422"/>
      <c r="O56" s="422"/>
      <c r="P56" s="422"/>
      <c r="Q56" s="422"/>
      <c r="R56" s="422"/>
      <c r="S56" s="422"/>
      <c r="T56" s="422"/>
      <c r="U56" s="422"/>
      <c r="V56" s="422"/>
      <c r="W56" s="422"/>
      <c r="X56" s="422"/>
      <c r="Y56" s="422"/>
      <c r="Z56" s="422"/>
    </row>
    <row r="57" ht="15.75" customHeight="1">
      <c r="A57" s="422">
        <v>211.0</v>
      </c>
      <c r="B57" s="437" t="s">
        <v>6764</v>
      </c>
      <c r="C57" s="422" t="s">
        <v>4151</v>
      </c>
      <c r="D57" s="422" t="s">
        <v>6718</v>
      </c>
      <c r="E57" s="422" t="s">
        <v>6714</v>
      </c>
      <c r="F57" s="422" t="s">
        <v>6758</v>
      </c>
      <c r="G57" s="422"/>
      <c r="H57" s="422"/>
      <c r="I57" s="422"/>
      <c r="J57" s="422"/>
      <c r="K57" s="422"/>
      <c r="L57" s="422"/>
      <c r="M57" s="422"/>
      <c r="N57" s="422"/>
      <c r="O57" s="422"/>
      <c r="P57" s="422"/>
      <c r="Q57" s="422"/>
      <c r="R57" s="422"/>
      <c r="S57" s="422"/>
      <c r="T57" s="422"/>
      <c r="U57" s="422"/>
      <c r="V57" s="422"/>
      <c r="W57" s="422"/>
      <c r="X57" s="422"/>
      <c r="Y57" s="422"/>
      <c r="Z57" s="422"/>
    </row>
    <row r="58" ht="15.75" customHeight="1">
      <c r="A58" s="422">
        <v>232.0</v>
      </c>
      <c r="B58" s="437" t="s">
        <v>6765</v>
      </c>
      <c r="C58" s="422" t="s">
        <v>4151</v>
      </c>
      <c r="D58" s="422" t="s">
        <v>4151</v>
      </c>
      <c r="E58" s="422" t="s">
        <v>6716</v>
      </c>
      <c r="F58" s="422" t="s">
        <v>6725</v>
      </c>
      <c r="G58" s="422" t="s">
        <v>6766</v>
      </c>
      <c r="H58" s="422" t="s">
        <v>6767</v>
      </c>
      <c r="I58" s="422"/>
      <c r="J58" s="422"/>
      <c r="K58" s="422"/>
      <c r="L58" s="422"/>
      <c r="M58" s="422"/>
      <c r="N58" s="422"/>
      <c r="O58" s="422"/>
      <c r="P58" s="422"/>
      <c r="Q58" s="422"/>
      <c r="R58" s="422"/>
      <c r="S58" s="422"/>
      <c r="T58" s="422"/>
      <c r="U58" s="422"/>
      <c r="V58" s="422"/>
      <c r="W58" s="422"/>
      <c r="X58" s="422"/>
      <c r="Y58" s="422"/>
      <c r="Z58" s="422"/>
    </row>
    <row r="59" ht="15.75" customHeight="1">
      <c r="A59" s="422">
        <v>383.0</v>
      </c>
      <c r="B59" s="437" t="s">
        <v>6768</v>
      </c>
      <c r="C59" s="422" t="s">
        <v>4151</v>
      </c>
      <c r="D59" s="422" t="s">
        <v>4151</v>
      </c>
      <c r="E59" s="422" t="s">
        <v>6716</v>
      </c>
      <c r="F59" s="422" t="s">
        <v>6758</v>
      </c>
      <c r="G59" s="422"/>
      <c r="H59" s="422" t="s">
        <v>6767</v>
      </c>
      <c r="I59" s="422"/>
      <c r="J59" s="422"/>
      <c r="K59" s="422"/>
      <c r="L59" s="422"/>
      <c r="M59" s="422"/>
      <c r="N59" s="422"/>
      <c r="O59" s="422"/>
      <c r="P59" s="422"/>
      <c r="Q59" s="422"/>
      <c r="R59" s="422"/>
      <c r="S59" s="422"/>
      <c r="T59" s="422"/>
      <c r="U59" s="422"/>
      <c r="V59" s="422"/>
      <c r="W59" s="422"/>
      <c r="X59" s="422"/>
      <c r="Y59" s="422"/>
      <c r="Z59" s="422"/>
    </row>
    <row r="60" ht="15.75" customHeight="1">
      <c r="A60" s="422">
        <v>94.0</v>
      </c>
      <c r="B60" s="437" t="s">
        <v>6743</v>
      </c>
      <c r="C60" s="422" t="s">
        <v>6718</v>
      </c>
      <c r="D60" s="422" t="s">
        <v>4151</v>
      </c>
      <c r="E60" s="422" t="s">
        <v>6719</v>
      </c>
      <c r="F60" s="409" t="s">
        <v>6730</v>
      </c>
      <c r="G60" s="422"/>
      <c r="H60" s="422"/>
      <c r="I60" s="422"/>
      <c r="J60" s="422"/>
      <c r="K60" s="422"/>
      <c r="L60" s="422"/>
      <c r="M60" s="422"/>
      <c r="N60" s="422"/>
      <c r="O60" s="422"/>
      <c r="P60" s="422"/>
      <c r="Q60" s="422"/>
      <c r="R60" s="422"/>
      <c r="S60" s="422"/>
      <c r="T60" s="422"/>
      <c r="U60" s="422"/>
      <c r="V60" s="422"/>
      <c r="W60" s="422"/>
      <c r="X60" s="422"/>
      <c r="Y60" s="422"/>
      <c r="Z60" s="422"/>
    </row>
    <row r="61" ht="15.75" customHeight="1">
      <c r="A61" s="422">
        <v>200.0</v>
      </c>
      <c r="B61" s="437" t="s">
        <v>6765</v>
      </c>
      <c r="C61" s="422" t="s">
        <v>6718</v>
      </c>
      <c r="D61" s="422" t="s">
        <v>4151</v>
      </c>
      <c r="E61" s="422" t="s">
        <v>6719</v>
      </c>
      <c r="F61" s="422" t="s">
        <v>6625</v>
      </c>
      <c r="G61" s="422"/>
      <c r="H61" s="422"/>
      <c r="I61" s="422"/>
      <c r="J61" s="422"/>
      <c r="K61" s="422"/>
      <c r="L61" s="422"/>
      <c r="M61" s="422"/>
      <c r="N61" s="422"/>
      <c r="O61" s="422"/>
      <c r="P61" s="422"/>
      <c r="Q61" s="422"/>
      <c r="R61" s="422"/>
      <c r="S61" s="422"/>
      <c r="T61" s="422"/>
      <c r="U61" s="422"/>
      <c r="V61" s="422"/>
      <c r="W61" s="422"/>
      <c r="X61" s="422"/>
      <c r="Y61" s="422"/>
      <c r="Z61" s="422"/>
    </row>
    <row r="62" ht="15.75" customHeight="1">
      <c r="A62" s="422">
        <v>202.0</v>
      </c>
      <c r="B62" s="437" t="s">
        <v>6659</v>
      </c>
      <c r="C62" s="422" t="s">
        <v>6718</v>
      </c>
      <c r="D62" s="422" t="s">
        <v>4151</v>
      </c>
      <c r="E62" s="422" t="s">
        <v>6719</v>
      </c>
      <c r="F62" s="422" t="s">
        <v>6625</v>
      </c>
      <c r="G62" s="422"/>
      <c r="H62" s="422"/>
      <c r="I62" s="422"/>
      <c r="J62" s="422"/>
      <c r="K62" s="422"/>
      <c r="L62" s="422"/>
      <c r="M62" s="422"/>
      <c r="N62" s="422"/>
      <c r="O62" s="422"/>
      <c r="P62" s="422"/>
      <c r="Q62" s="422"/>
      <c r="R62" s="422"/>
      <c r="S62" s="422"/>
      <c r="T62" s="422"/>
      <c r="U62" s="422"/>
      <c r="V62" s="422"/>
      <c r="W62" s="422"/>
      <c r="X62" s="422"/>
      <c r="Y62" s="422"/>
      <c r="Z62" s="422"/>
    </row>
    <row r="63" ht="15.75" customHeight="1">
      <c r="A63" s="11"/>
      <c r="B63" s="436"/>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436"/>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436"/>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436"/>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436"/>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436"/>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436"/>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436"/>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436"/>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436"/>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436"/>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436"/>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436"/>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436"/>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436"/>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436"/>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436"/>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436"/>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436"/>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436"/>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436"/>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436"/>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436"/>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436"/>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436"/>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436"/>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436"/>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436"/>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436"/>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436"/>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436"/>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436"/>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436"/>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436"/>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436"/>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436"/>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436"/>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436"/>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43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436"/>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436"/>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436"/>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43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436"/>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436"/>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436"/>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436"/>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436"/>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436"/>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436"/>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436"/>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436"/>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436"/>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436"/>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436"/>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436"/>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436"/>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436"/>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436"/>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436"/>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436"/>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436"/>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436"/>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436"/>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436"/>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436"/>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436"/>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436"/>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436"/>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436"/>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436"/>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436"/>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436"/>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436"/>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436"/>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436"/>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436"/>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436"/>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436"/>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436"/>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436"/>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436"/>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436"/>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436"/>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436"/>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436"/>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436"/>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436"/>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436"/>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436"/>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436"/>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436"/>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436"/>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436"/>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436"/>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436"/>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436"/>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436"/>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436"/>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436"/>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436"/>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436"/>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436"/>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436"/>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436"/>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436"/>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436"/>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436"/>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436"/>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436"/>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436"/>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436"/>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436"/>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436"/>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436"/>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436"/>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436"/>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436"/>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436"/>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436"/>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436"/>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436"/>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436"/>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436"/>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436"/>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436"/>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436"/>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436"/>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436"/>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436"/>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436"/>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436"/>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436"/>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436"/>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436"/>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436"/>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436"/>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436"/>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436"/>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436"/>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436"/>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436"/>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436"/>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436"/>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436"/>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436"/>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436"/>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436"/>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436"/>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436"/>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436"/>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436"/>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436"/>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436"/>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436"/>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436"/>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436"/>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436"/>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436"/>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436"/>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436"/>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436"/>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436"/>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436"/>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436"/>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436"/>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436"/>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436"/>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436"/>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436"/>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436"/>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436"/>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436"/>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436"/>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436"/>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436"/>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436"/>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436"/>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436"/>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436"/>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436"/>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436"/>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436"/>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436"/>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436"/>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436"/>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436"/>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436"/>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436"/>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436"/>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436"/>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436"/>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436"/>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436"/>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436"/>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436"/>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436"/>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436"/>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436"/>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436"/>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57"/>
    <col customWidth="1" min="2" max="2" width="17.14"/>
    <col customWidth="1" min="3" max="3" width="25.14"/>
    <col customWidth="1" min="4" max="4" width="35.43"/>
    <col customWidth="1" min="5" max="5" width="19.14"/>
    <col customWidth="1" min="6" max="6" width="27.57"/>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438" t="s">
        <v>6769</v>
      </c>
      <c r="B1" s="438" t="s">
        <v>6770</v>
      </c>
      <c r="C1" s="438" t="s">
        <v>6771</v>
      </c>
      <c r="D1" s="438" t="s">
        <v>6772</v>
      </c>
      <c r="E1" s="438" t="s">
        <v>6773</v>
      </c>
      <c r="F1" s="438" t="s">
        <v>6712</v>
      </c>
      <c r="G1" s="438" t="s">
        <v>6774</v>
      </c>
      <c r="H1" s="438"/>
      <c r="I1" s="439" t="s">
        <v>6775</v>
      </c>
      <c r="J1" s="439" t="s">
        <v>6776</v>
      </c>
      <c r="K1" s="439" t="s">
        <v>6777</v>
      </c>
      <c r="L1" s="439"/>
      <c r="M1" s="439"/>
      <c r="N1" s="439"/>
      <c r="O1" s="439"/>
      <c r="P1" s="439"/>
      <c r="Q1" s="439"/>
      <c r="R1" s="439"/>
      <c r="S1" s="439"/>
      <c r="T1" s="439"/>
      <c r="U1" s="439"/>
      <c r="V1" s="439"/>
      <c r="W1" s="439"/>
      <c r="X1" s="439"/>
      <c r="Y1" s="439"/>
      <c r="Z1" s="439"/>
      <c r="AA1" s="439"/>
      <c r="AB1" s="439"/>
      <c r="AC1" s="439"/>
      <c r="AD1" s="439"/>
    </row>
    <row r="2">
      <c r="A2" s="440" t="s">
        <v>6778</v>
      </c>
      <c r="B2" s="440" t="s">
        <v>153</v>
      </c>
      <c r="C2" s="440" t="s">
        <v>155</v>
      </c>
      <c r="D2" s="440" t="s">
        <v>6779</v>
      </c>
      <c r="E2" s="440" t="s">
        <v>6780</v>
      </c>
      <c r="F2" s="440"/>
      <c r="G2" s="440" t="s">
        <v>6780</v>
      </c>
      <c r="H2" s="440"/>
      <c r="I2" s="441"/>
      <c r="J2" s="441"/>
      <c r="K2" s="441"/>
      <c r="L2" s="441"/>
      <c r="M2" s="441"/>
      <c r="N2" s="441"/>
      <c r="O2" s="441"/>
      <c r="P2" s="441"/>
      <c r="Q2" s="441"/>
      <c r="R2" s="441"/>
      <c r="S2" s="441"/>
      <c r="T2" s="441"/>
      <c r="U2" s="441"/>
      <c r="V2" s="441"/>
      <c r="W2" s="441"/>
      <c r="X2" s="441"/>
      <c r="Y2" s="441"/>
      <c r="Z2" s="441"/>
      <c r="AA2" s="441"/>
      <c r="AB2" s="441"/>
      <c r="AC2" s="441"/>
      <c r="AD2" s="441"/>
    </row>
    <row r="3">
      <c r="A3" s="440" t="s">
        <v>6778</v>
      </c>
      <c r="B3" s="440" t="s">
        <v>6781</v>
      </c>
      <c r="C3" s="440" t="s">
        <v>6782</v>
      </c>
      <c r="D3" s="440" t="s">
        <v>6783</v>
      </c>
      <c r="E3" s="440" t="s">
        <v>6780</v>
      </c>
      <c r="F3" s="440"/>
      <c r="G3" s="440" t="s">
        <v>6780</v>
      </c>
      <c r="H3" s="440"/>
      <c r="I3" s="441"/>
      <c r="J3" s="441"/>
      <c r="K3" s="441"/>
      <c r="L3" s="441"/>
      <c r="M3" s="441"/>
      <c r="N3" s="441"/>
      <c r="O3" s="441"/>
      <c r="P3" s="441"/>
      <c r="Q3" s="441"/>
      <c r="R3" s="441"/>
      <c r="S3" s="441"/>
      <c r="T3" s="441"/>
      <c r="U3" s="441"/>
      <c r="V3" s="441"/>
      <c r="W3" s="441"/>
      <c r="X3" s="441"/>
      <c r="Y3" s="441"/>
      <c r="Z3" s="441"/>
      <c r="AA3" s="441"/>
      <c r="AB3" s="441"/>
      <c r="AC3" s="441"/>
      <c r="AD3" s="441"/>
    </row>
    <row r="4">
      <c r="A4" s="440" t="s">
        <v>6778</v>
      </c>
      <c r="B4" s="440" t="s">
        <v>6784</v>
      </c>
      <c r="C4" s="440" t="s">
        <v>6785</v>
      </c>
      <c r="D4" s="440" t="s">
        <v>6786</v>
      </c>
      <c r="E4" s="440" t="s">
        <v>11</v>
      </c>
      <c r="F4" s="440"/>
      <c r="G4" s="440" t="s">
        <v>6780</v>
      </c>
      <c r="H4" s="440"/>
      <c r="I4" s="441"/>
      <c r="J4" s="441"/>
      <c r="K4" s="441"/>
      <c r="L4" s="441"/>
      <c r="M4" s="441"/>
      <c r="N4" s="441"/>
      <c r="O4" s="441"/>
      <c r="P4" s="441"/>
      <c r="Q4" s="441"/>
      <c r="R4" s="441"/>
      <c r="S4" s="441"/>
      <c r="T4" s="441"/>
      <c r="U4" s="441"/>
      <c r="V4" s="441"/>
      <c r="W4" s="441"/>
      <c r="X4" s="441"/>
      <c r="Y4" s="441"/>
      <c r="Z4" s="441"/>
      <c r="AA4" s="441"/>
      <c r="AB4" s="441"/>
      <c r="AC4" s="441"/>
      <c r="AD4" s="441"/>
    </row>
    <row r="5">
      <c r="A5" s="440"/>
      <c r="B5" s="440"/>
      <c r="C5" s="440"/>
      <c r="D5" s="440"/>
      <c r="E5" s="440"/>
      <c r="F5" s="440"/>
      <c r="G5" s="440"/>
      <c r="H5" s="440"/>
      <c r="I5" s="441"/>
      <c r="J5" s="441"/>
      <c r="K5" s="441"/>
      <c r="L5" s="441"/>
      <c r="M5" s="441"/>
      <c r="N5" s="441"/>
      <c r="O5" s="441"/>
      <c r="P5" s="441"/>
      <c r="Q5" s="441"/>
      <c r="R5" s="441"/>
      <c r="S5" s="441"/>
      <c r="T5" s="441"/>
      <c r="U5" s="441"/>
      <c r="V5" s="441"/>
      <c r="W5" s="441"/>
      <c r="X5" s="441"/>
      <c r="Y5" s="441"/>
      <c r="Z5" s="441"/>
      <c r="AA5" s="441"/>
      <c r="AB5" s="441"/>
      <c r="AC5" s="441"/>
      <c r="AD5" s="441"/>
    </row>
    <row r="6">
      <c r="A6" s="440" t="s">
        <v>6787</v>
      </c>
      <c r="B6" s="440" t="s">
        <v>153</v>
      </c>
      <c r="C6" s="440" t="s">
        <v>158</v>
      </c>
      <c r="D6" s="440" t="s">
        <v>6779</v>
      </c>
      <c r="E6" s="440" t="s">
        <v>6788</v>
      </c>
      <c r="F6" s="440" t="s">
        <v>6789</v>
      </c>
      <c r="G6" s="440" t="s">
        <v>6780</v>
      </c>
      <c r="H6" s="440"/>
      <c r="I6" s="441"/>
      <c r="J6" s="441"/>
      <c r="K6" s="441"/>
      <c r="L6" s="441"/>
      <c r="M6" s="441"/>
      <c r="N6" s="441"/>
      <c r="O6" s="441"/>
      <c r="P6" s="441"/>
      <c r="Q6" s="441"/>
      <c r="R6" s="441"/>
      <c r="S6" s="441"/>
      <c r="T6" s="441"/>
      <c r="U6" s="441"/>
      <c r="V6" s="441"/>
      <c r="W6" s="441"/>
      <c r="X6" s="441"/>
      <c r="Y6" s="441"/>
      <c r="Z6" s="441"/>
      <c r="AA6" s="441"/>
      <c r="AB6" s="441"/>
      <c r="AC6" s="441"/>
      <c r="AD6" s="441"/>
    </row>
    <row r="7">
      <c r="A7" s="440" t="s">
        <v>6787</v>
      </c>
      <c r="B7" s="440" t="s">
        <v>153</v>
      </c>
      <c r="C7" s="440" t="s">
        <v>158</v>
      </c>
      <c r="D7" s="440" t="s">
        <v>6783</v>
      </c>
      <c r="E7" s="440" t="s">
        <v>6790</v>
      </c>
      <c r="F7" s="440"/>
      <c r="G7" s="440" t="s">
        <v>6780</v>
      </c>
      <c r="H7" s="440"/>
      <c r="I7" s="441"/>
      <c r="J7" s="441"/>
      <c r="K7" s="441"/>
      <c r="L7" s="441"/>
      <c r="M7" s="441"/>
      <c r="N7" s="441"/>
      <c r="O7" s="441"/>
      <c r="P7" s="441"/>
      <c r="Q7" s="441"/>
      <c r="R7" s="441"/>
      <c r="S7" s="441"/>
      <c r="T7" s="441"/>
      <c r="U7" s="441"/>
      <c r="V7" s="441"/>
      <c r="W7" s="441"/>
      <c r="X7" s="441"/>
      <c r="Y7" s="441"/>
      <c r="Z7" s="441"/>
      <c r="AA7" s="441"/>
      <c r="AB7" s="441"/>
      <c r="AC7" s="441"/>
      <c r="AD7" s="441"/>
    </row>
    <row r="8">
      <c r="A8" s="440" t="s">
        <v>6787</v>
      </c>
      <c r="B8" s="440" t="s">
        <v>153</v>
      </c>
      <c r="C8" s="440" t="s">
        <v>158</v>
      </c>
      <c r="D8" s="440" t="s">
        <v>6786</v>
      </c>
      <c r="E8" s="440" t="s">
        <v>6790</v>
      </c>
      <c r="F8" s="440"/>
      <c r="G8" s="440" t="s">
        <v>6780</v>
      </c>
      <c r="H8" s="440"/>
      <c r="I8" s="441"/>
      <c r="J8" s="441"/>
      <c r="K8" s="441"/>
      <c r="L8" s="441"/>
      <c r="M8" s="441"/>
      <c r="N8" s="441"/>
      <c r="O8" s="441"/>
      <c r="P8" s="441"/>
      <c r="Q8" s="441"/>
      <c r="R8" s="441"/>
      <c r="S8" s="441"/>
      <c r="T8" s="441"/>
      <c r="U8" s="441"/>
      <c r="V8" s="441"/>
      <c r="W8" s="441"/>
      <c r="X8" s="441"/>
      <c r="Y8" s="441"/>
      <c r="Z8" s="441"/>
      <c r="AA8" s="441"/>
      <c r="AB8" s="441"/>
      <c r="AC8" s="441"/>
      <c r="AD8" s="441"/>
    </row>
    <row r="9">
      <c r="A9" s="440"/>
      <c r="B9" s="440"/>
      <c r="C9" s="440"/>
      <c r="D9" s="440"/>
      <c r="E9" s="440"/>
      <c r="F9" s="440"/>
      <c r="G9" s="440"/>
      <c r="H9" s="440"/>
      <c r="I9" s="441"/>
      <c r="J9" s="441"/>
      <c r="K9" s="441"/>
      <c r="L9" s="441"/>
      <c r="M9" s="441"/>
      <c r="N9" s="441"/>
      <c r="O9" s="441"/>
      <c r="P9" s="441"/>
      <c r="Q9" s="441"/>
      <c r="R9" s="441"/>
      <c r="S9" s="441"/>
      <c r="T9" s="441"/>
      <c r="U9" s="441"/>
      <c r="V9" s="441"/>
      <c r="W9" s="441"/>
      <c r="X9" s="441"/>
      <c r="Y9" s="441"/>
      <c r="Z9" s="441"/>
      <c r="AA9" s="441"/>
      <c r="AB9" s="441"/>
      <c r="AC9" s="441"/>
      <c r="AD9" s="441"/>
    </row>
    <row r="10">
      <c r="A10" s="440" t="s">
        <v>6791</v>
      </c>
      <c r="B10" s="440" t="s">
        <v>155</v>
      </c>
      <c r="C10" s="440" t="s">
        <v>158</v>
      </c>
      <c r="D10" s="440" t="s">
        <v>6779</v>
      </c>
      <c r="E10" s="440" t="s">
        <v>6790</v>
      </c>
      <c r="F10" s="440"/>
      <c r="G10" s="440" t="s">
        <v>6780</v>
      </c>
      <c r="H10" s="440"/>
      <c r="I10" s="441"/>
      <c r="J10" s="441"/>
      <c r="K10" s="441"/>
      <c r="L10" s="441"/>
      <c r="M10" s="441"/>
      <c r="N10" s="441"/>
      <c r="O10" s="441"/>
      <c r="P10" s="441"/>
      <c r="Q10" s="441"/>
      <c r="R10" s="441"/>
      <c r="S10" s="441"/>
      <c r="T10" s="441"/>
      <c r="U10" s="441"/>
      <c r="V10" s="441"/>
      <c r="W10" s="441"/>
      <c r="X10" s="441"/>
      <c r="Y10" s="441"/>
      <c r="Z10" s="441"/>
      <c r="AA10" s="441"/>
      <c r="AB10" s="441"/>
      <c r="AC10" s="441"/>
      <c r="AD10" s="441"/>
    </row>
    <row r="11">
      <c r="A11" s="440" t="s">
        <v>6791</v>
      </c>
      <c r="B11" s="440" t="s">
        <v>155</v>
      </c>
      <c r="C11" s="440" t="s">
        <v>158</v>
      </c>
      <c r="D11" s="440" t="s">
        <v>6783</v>
      </c>
      <c r="E11" s="440" t="s">
        <v>6790</v>
      </c>
      <c r="F11" s="440"/>
      <c r="G11" s="440" t="s">
        <v>6780</v>
      </c>
      <c r="H11" s="440"/>
      <c r="I11" s="441"/>
      <c r="J11" s="441"/>
      <c r="K11" s="441"/>
      <c r="L11" s="441"/>
      <c r="M11" s="441"/>
      <c r="N11" s="441"/>
      <c r="O11" s="441"/>
      <c r="P11" s="441"/>
      <c r="Q11" s="441"/>
      <c r="R11" s="441"/>
      <c r="S11" s="441"/>
      <c r="T11" s="441"/>
      <c r="U11" s="441"/>
      <c r="V11" s="441"/>
      <c r="W11" s="441"/>
      <c r="X11" s="441"/>
      <c r="Y11" s="441"/>
      <c r="Z11" s="441"/>
      <c r="AA11" s="441"/>
      <c r="AB11" s="441"/>
      <c r="AC11" s="441"/>
      <c r="AD11" s="441"/>
    </row>
    <row r="12">
      <c r="A12" s="440" t="s">
        <v>6791</v>
      </c>
      <c r="B12" s="440" t="s">
        <v>155</v>
      </c>
      <c r="C12" s="440" t="s">
        <v>158</v>
      </c>
      <c r="D12" s="440" t="s">
        <v>6786</v>
      </c>
      <c r="E12" s="440" t="s">
        <v>6790</v>
      </c>
      <c r="F12" s="440"/>
      <c r="G12" s="440" t="s">
        <v>6780</v>
      </c>
      <c r="H12" s="440"/>
      <c r="I12" s="441"/>
      <c r="J12" s="441"/>
      <c r="K12" s="441"/>
      <c r="L12" s="441"/>
      <c r="M12" s="441"/>
      <c r="N12" s="441"/>
      <c r="O12" s="441"/>
      <c r="P12" s="442" t="s">
        <v>6792</v>
      </c>
      <c r="Q12" s="438" t="s">
        <v>6770</v>
      </c>
      <c r="R12" s="438" t="s">
        <v>6771</v>
      </c>
      <c r="S12" s="441"/>
      <c r="T12" s="441"/>
      <c r="U12" s="441"/>
      <c r="V12" s="441"/>
      <c r="W12" s="441"/>
      <c r="X12" s="441"/>
      <c r="Y12" s="441"/>
      <c r="Z12" s="441"/>
      <c r="AA12" s="441"/>
      <c r="AB12" s="441"/>
      <c r="AC12" s="441"/>
      <c r="AD12" s="441"/>
    </row>
    <row r="13">
      <c r="A13" s="440"/>
      <c r="B13" s="440"/>
      <c r="C13" s="440"/>
      <c r="D13" s="440"/>
      <c r="E13" s="440"/>
      <c r="F13" s="440"/>
      <c r="G13" s="440"/>
      <c r="H13" s="440"/>
      <c r="I13" s="441"/>
      <c r="J13" s="441"/>
      <c r="K13" s="441"/>
      <c r="L13" s="441"/>
      <c r="M13" s="441"/>
      <c r="N13" s="441"/>
      <c r="O13" s="441"/>
      <c r="P13" s="440" t="s">
        <v>6778</v>
      </c>
      <c r="Q13" s="440" t="s">
        <v>153</v>
      </c>
      <c r="R13" s="440" t="s">
        <v>155</v>
      </c>
      <c r="S13" s="441"/>
      <c r="T13" s="441"/>
      <c r="U13" s="441"/>
      <c r="V13" s="441"/>
      <c r="W13" s="441"/>
      <c r="X13" s="441"/>
      <c r="Y13" s="441"/>
      <c r="Z13" s="441"/>
      <c r="AA13" s="441"/>
      <c r="AB13" s="441"/>
      <c r="AC13" s="441"/>
      <c r="AD13" s="441"/>
    </row>
    <row r="14">
      <c r="A14" s="440" t="s">
        <v>6793</v>
      </c>
      <c r="B14" s="440" t="s">
        <v>155</v>
      </c>
      <c r="C14" s="440" t="s">
        <v>160</v>
      </c>
      <c r="D14" s="440" t="s">
        <v>6779</v>
      </c>
      <c r="E14" s="440" t="s">
        <v>11</v>
      </c>
      <c r="F14" s="440"/>
      <c r="G14" s="440" t="s">
        <v>6780</v>
      </c>
      <c r="H14" s="440"/>
      <c r="I14" s="441"/>
      <c r="J14" s="441"/>
      <c r="K14" s="441"/>
      <c r="L14" s="441"/>
      <c r="M14" s="441"/>
      <c r="N14" s="441"/>
      <c r="O14" s="441"/>
      <c r="P14" s="440" t="s">
        <v>6787</v>
      </c>
      <c r="Q14" s="440" t="s">
        <v>153</v>
      </c>
      <c r="R14" s="440" t="s">
        <v>158</v>
      </c>
      <c r="S14" s="440"/>
      <c r="T14" s="441"/>
      <c r="U14" s="441"/>
      <c r="V14" s="441"/>
      <c r="W14" s="441"/>
      <c r="X14" s="441"/>
      <c r="Y14" s="441"/>
      <c r="Z14" s="441"/>
      <c r="AA14" s="441"/>
      <c r="AB14" s="441"/>
      <c r="AC14" s="441"/>
      <c r="AD14" s="441"/>
    </row>
    <row r="15">
      <c r="A15" s="440" t="s">
        <v>6794</v>
      </c>
      <c r="B15" s="440" t="s">
        <v>155</v>
      </c>
      <c r="C15" s="440" t="s">
        <v>160</v>
      </c>
      <c r="D15" s="440" t="s">
        <v>6783</v>
      </c>
      <c r="E15" s="440" t="s">
        <v>6780</v>
      </c>
      <c r="F15" s="440"/>
      <c r="G15" s="440" t="s">
        <v>6780</v>
      </c>
      <c r="H15" s="440"/>
      <c r="I15" s="441"/>
      <c r="J15" s="441"/>
      <c r="K15" s="441"/>
      <c r="L15" s="441"/>
      <c r="M15" s="441"/>
      <c r="N15" s="441"/>
      <c r="O15" s="441"/>
      <c r="P15" s="440" t="s">
        <v>6791</v>
      </c>
      <c r="Q15" s="440" t="s">
        <v>155</v>
      </c>
      <c r="R15" s="440" t="s">
        <v>158</v>
      </c>
      <c r="S15" s="441"/>
      <c r="T15" s="441"/>
      <c r="U15" s="441"/>
      <c r="V15" s="441"/>
      <c r="W15" s="441"/>
      <c r="X15" s="441"/>
      <c r="Y15" s="441"/>
      <c r="Z15" s="441"/>
      <c r="AA15" s="441"/>
      <c r="AB15" s="441"/>
      <c r="AC15" s="441"/>
      <c r="AD15" s="441"/>
    </row>
    <row r="16">
      <c r="A16" s="440" t="s">
        <v>6795</v>
      </c>
      <c r="B16" s="440" t="s">
        <v>155</v>
      </c>
      <c r="C16" s="440" t="s">
        <v>160</v>
      </c>
      <c r="D16" s="440" t="s">
        <v>6786</v>
      </c>
      <c r="E16" s="440" t="s">
        <v>11</v>
      </c>
      <c r="F16" s="440"/>
      <c r="G16" s="440" t="s">
        <v>6780</v>
      </c>
      <c r="H16" s="440"/>
      <c r="I16" s="441"/>
      <c r="J16" s="441"/>
      <c r="K16" s="441"/>
      <c r="L16" s="441"/>
      <c r="M16" s="441"/>
      <c r="N16" s="441"/>
      <c r="O16" s="441"/>
      <c r="P16" s="440" t="s">
        <v>6793</v>
      </c>
      <c r="Q16" s="440" t="s">
        <v>155</v>
      </c>
      <c r="R16" s="440" t="s">
        <v>160</v>
      </c>
      <c r="S16" s="441"/>
      <c r="T16" s="441"/>
      <c r="U16" s="441"/>
      <c r="V16" s="441"/>
      <c r="W16" s="441"/>
      <c r="X16" s="441"/>
      <c r="Y16" s="441"/>
      <c r="Z16" s="441"/>
      <c r="AA16" s="441"/>
      <c r="AB16" s="441"/>
      <c r="AC16" s="441"/>
      <c r="AD16" s="441"/>
    </row>
    <row r="17">
      <c r="A17" s="440"/>
      <c r="B17" s="440"/>
      <c r="C17" s="440"/>
      <c r="D17" s="440"/>
      <c r="E17" s="440"/>
      <c r="F17" s="440"/>
      <c r="G17" s="440"/>
      <c r="H17" s="440"/>
      <c r="I17" s="441"/>
      <c r="J17" s="441"/>
      <c r="K17" s="441"/>
      <c r="L17" s="441"/>
      <c r="M17" s="441"/>
      <c r="N17" s="441"/>
      <c r="O17" s="441"/>
      <c r="P17" s="440" t="s">
        <v>6796</v>
      </c>
      <c r="Q17" s="440" t="s">
        <v>158</v>
      </c>
      <c r="R17" s="440" t="s">
        <v>162</v>
      </c>
      <c r="S17" s="441"/>
      <c r="T17" s="441"/>
      <c r="U17" s="441"/>
      <c r="V17" s="441"/>
      <c r="W17" s="441"/>
      <c r="X17" s="441"/>
      <c r="Y17" s="441"/>
      <c r="Z17" s="441"/>
      <c r="AA17" s="441"/>
      <c r="AB17" s="441"/>
      <c r="AC17" s="441"/>
      <c r="AD17" s="441"/>
    </row>
    <row r="18">
      <c r="A18" s="440" t="s">
        <v>6796</v>
      </c>
      <c r="B18" s="440" t="s">
        <v>158</v>
      </c>
      <c r="C18" s="440" t="s">
        <v>162</v>
      </c>
      <c r="D18" s="440" t="s">
        <v>6779</v>
      </c>
      <c r="E18" s="440" t="s">
        <v>6790</v>
      </c>
      <c r="F18" s="440"/>
      <c r="G18" s="441" t="s">
        <v>6780</v>
      </c>
      <c r="H18" s="440"/>
      <c r="I18" s="441"/>
      <c r="J18" s="441"/>
      <c r="K18" s="441"/>
      <c r="L18" s="441"/>
      <c r="M18" s="441"/>
      <c r="N18" s="441"/>
      <c r="O18" s="441"/>
      <c r="P18" s="440" t="s">
        <v>6797</v>
      </c>
      <c r="Q18" s="440" t="s">
        <v>162</v>
      </c>
      <c r="R18" s="440" t="s">
        <v>158</v>
      </c>
      <c r="S18" s="441"/>
      <c r="T18" s="441"/>
      <c r="U18" s="441"/>
      <c r="V18" s="441"/>
      <c r="W18" s="441"/>
      <c r="X18" s="441"/>
      <c r="Y18" s="441"/>
      <c r="Z18" s="441"/>
      <c r="AA18" s="441"/>
      <c r="AB18" s="441"/>
      <c r="AC18" s="441"/>
      <c r="AD18" s="441"/>
    </row>
    <row r="19">
      <c r="A19" s="440" t="s">
        <v>6796</v>
      </c>
      <c r="B19" s="440" t="s">
        <v>158</v>
      </c>
      <c r="C19" s="440" t="s">
        <v>162</v>
      </c>
      <c r="D19" s="440" t="s">
        <v>6783</v>
      </c>
      <c r="E19" s="440" t="s">
        <v>6790</v>
      </c>
      <c r="F19" s="440"/>
      <c r="G19" s="441" t="s">
        <v>6780</v>
      </c>
      <c r="H19" s="440"/>
      <c r="I19" s="441"/>
      <c r="J19" s="441"/>
      <c r="K19" s="441"/>
      <c r="L19" s="441"/>
      <c r="M19" s="441"/>
      <c r="N19" s="441"/>
      <c r="O19" s="441"/>
      <c r="P19" s="440" t="s">
        <v>6798</v>
      </c>
      <c r="Q19" s="440" t="s">
        <v>158</v>
      </c>
      <c r="R19" s="440" t="s">
        <v>164</v>
      </c>
      <c r="S19" s="441"/>
      <c r="T19" s="441"/>
      <c r="U19" s="441"/>
      <c r="V19" s="441"/>
      <c r="W19" s="441"/>
      <c r="X19" s="441"/>
      <c r="Y19" s="441"/>
      <c r="Z19" s="441"/>
      <c r="AA19" s="441"/>
      <c r="AB19" s="441"/>
      <c r="AC19" s="441"/>
      <c r="AD19" s="441"/>
    </row>
    <row r="20">
      <c r="A20" s="440" t="s">
        <v>6796</v>
      </c>
      <c r="B20" s="440" t="s">
        <v>158</v>
      </c>
      <c r="C20" s="440" t="s">
        <v>162</v>
      </c>
      <c r="D20" s="440" t="s">
        <v>6786</v>
      </c>
      <c r="E20" s="440" t="s">
        <v>6790</v>
      </c>
      <c r="F20" s="440"/>
      <c r="G20" s="441" t="s">
        <v>6780</v>
      </c>
      <c r="H20" s="440"/>
      <c r="I20" s="441"/>
      <c r="J20" s="441"/>
      <c r="K20" s="441"/>
      <c r="L20" s="441"/>
      <c r="M20" s="441"/>
      <c r="N20" s="441"/>
      <c r="O20" s="441"/>
      <c r="P20" s="440" t="s">
        <v>6799</v>
      </c>
      <c r="Q20" s="440" t="s">
        <v>164</v>
      </c>
      <c r="R20" s="440" t="s">
        <v>158</v>
      </c>
      <c r="S20" s="441"/>
      <c r="T20" s="441"/>
      <c r="U20" s="441"/>
      <c r="V20" s="441"/>
      <c r="W20" s="441"/>
      <c r="X20" s="441"/>
      <c r="Y20" s="441"/>
      <c r="Z20" s="441"/>
      <c r="AA20" s="441"/>
      <c r="AB20" s="441"/>
      <c r="AC20" s="441"/>
      <c r="AD20" s="441"/>
    </row>
    <row r="21" ht="15.75" customHeight="1">
      <c r="A21" s="440"/>
      <c r="B21" s="440"/>
      <c r="C21" s="440"/>
      <c r="D21" s="440"/>
      <c r="E21" s="440"/>
      <c r="F21" s="440"/>
      <c r="G21" s="440"/>
      <c r="H21" s="440"/>
      <c r="I21" s="441"/>
      <c r="J21" s="441"/>
      <c r="K21" s="441"/>
      <c r="L21" s="441"/>
      <c r="M21" s="441"/>
      <c r="N21" s="441"/>
      <c r="O21" s="441"/>
      <c r="P21" s="440" t="s">
        <v>6800</v>
      </c>
      <c r="Q21" s="440" t="s">
        <v>158</v>
      </c>
      <c r="R21" s="440" t="s">
        <v>160</v>
      </c>
      <c r="S21" s="441"/>
      <c r="T21" s="441"/>
      <c r="U21" s="441"/>
      <c r="V21" s="441"/>
      <c r="W21" s="441"/>
      <c r="X21" s="441"/>
      <c r="Y21" s="441"/>
      <c r="Z21" s="441"/>
      <c r="AA21" s="441"/>
      <c r="AB21" s="441"/>
      <c r="AC21" s="441"/>
      <c r="AD21" s="441"/>
    </row>
    <row r="22" ht="15.75" customHeight="1">
      <c r="A22" s="440" t="s">
        <v>6797</v>
      </c>
      <c r="B22" s="440" t="s">
        <v>162</v>
      </c>
      <c r="C22" s="440" t="s">
        <v>158</v>
      </c>
      <c r="D22" s="440" t="s">
        <v>6779</v>
      </c>
      <c r="E22" s="440" t="s">
        <v>6790</v>
      </c>
      <c r="F22" s="440"/>
      <c r="G22" s="441" t="s">
        <v>6780</v>
      </c>
      <c r="H22" s="440"/>
      <c r="I22" s="441"/>
      <c r="J22" s="441"/>
      <c r="K22" s="441"/>
      <c r="L22" s="441"/>
      <c r="M22" s="441"/>
      <c r="N22" s="441"/>
      <c r="O22" s="441"/>
      <c r="P22" s="440" t="s">
        <v>6801</v>
      </c>
      <c r="Q22" s="440" t="s">
        <v>155</v>
      </c>
      <c r="R22" s="440" t="s">
        <v>153</v>
      </c>
      <c r="S22" s="441"/>
      <c r="T22" s="441"/>
      <c r="U22" s="441"/>
      <c r="V22" s="441"/>
      <c r="W22" s="441"/>
      <c r="X22" s="441"/>
      <c r="Y22" s="441"/>
      <c r="Z22" s="441"/>
      <c r="AA22" s="441"/>
      <c r="AB22" s="441"/>
      <c r="AC22" s="441"/>
      <c r="AD22" s="441"/>
    </row>
    <row r="23" ht="15.75" customHeight="1">
      <c r="A23" s="440" t="s">
        <v>6797</v>
      </c>
      <c r="B23" s="440" t="s">
        <v>162</v>
      </c>
      <c r="C23" s="440" t="s">
        <v>158</v>
      </c>
      <c r="D23" s="440" t="s">
        <v>6783</v>
      </c>
      <c r="E23" s="440" t="s">
        <v>6790</v>
      </c>
      <c r="F23" s="440"/>
      <c r="G23" s="441" t="s">
        <v>6780</v>
      </c>
      <c r="H23" s="440"/>
      <c r="I23" s="441"/>
      <c r="J23" s="441"/>
      <c r="K23" s="441"/>
      <c r="L23" s="441"/>
      <c r="M23" s="441"/>
      <c r="N23" s="441"/>
      <c r="O23" s="441"/>
      <c r="P23" s="440" t="s">
        <v>6802</v>
      </c>
      <c r="Q23" s="440" t="s">
        <v>155</v>
      </c>
      <c r="R23" s="440" t="s">
        <v>153</v>
      </c>
      <c r="S23" s="441"/>
      <c r="T23" s="441"/>
      <c r="U23" s="441"/>
      <c r="V23" s="441"/>
      <c r="W23" s="441"/>
      <c r="X23" s="441"/>
      <c r="Y23" s="441"/>
      <c r="Z23" s="441"/>
      <c r="AA23" s="441"/>
      <c r="AB23" s="441"/>
      <c r="AC23" s="441"/>
      <c r="AD23" s="441"/>
    </row>
    <row r="24" ht="15.75" customHeight="1">
      <c r="A24" s="440" t="s">
        <v>6797</v>
      </c>
      <c r="B24" s="440" t="s">
        <v>162</v>
      </c>
      <c r="C24" s="440" t="s">
        <v>158</v>
      </c>
      <c r="D24" s="440" t="s">
        <v>6786</v>
      </c>
      <c r="E24" s="440" t="s">
        <v>6790</v>
      </c>
      <c r="F24" s="440"/>
      <c r="G24" s="441" t="s">
        <v>6780</v>
      </c>
      <c r="H24" s="440"/>
      <c r="I24" s="441"/>
      <c r="J24" s="441"/>
      <c r="K24" s="441"/>
      <c r="L24" s="441"/>
      <c r="M24" s="441"/>
      <c r="N24" s="441"/>
      <c r="O24" s="441"/>
      <c r="P24" s="443" t="s">
        <v>6803</v>
      </c>
      <c r="Q24" s="440" t="s">
        <v>158</v>
      </c>
      <c r="R24" s="440" t="s">
        <v>153</v>
      </c>
      <c r="S24" s="441"/>
      <c r="T24" s="441"/>
      <c r="U24" s="441"/>
      <c r="V24" s="441"/>
      <c r="W24" s="441"/>
      <c r="X24" s="441"/>
      <c r="Y24" s="441"/>
      <c r="Z24" s="441"/>
      <c r="AA24" s="441"/>
      <c r="AB24" s="441"/>
      <c r="AC24" s="441"/>
      <c r="AD24" s="441"/>
    </row>
    <row r="25" ht="15.75" customHeight="1">
      <c r="A25" s="440"/>
      <c r="B25" s="440"/>
      <c r="C25" s="440"/>
      <c r="D25" s="440"/>
      <c r="E25" s="440"/>
      <c r="F25" s="440"/>
      <c r="G25" s="440"/>
      <c r="H25" s="440"/>
      <c r="I25" s="441"/>
      <c r="J25" s="441"/>
      <c r="K25" s="441"/>
      <c r="L25" s="441"/>
      <c r="M25" s="441"/>
      <c r="N25" s="441"/>
      <c r="O25" s="441"/>
      <c r="P25" s="440" t="s">
        <v>6804</v>
      </c>
      <c r="Q25" s="440" t="s">
        <v>164</v>
      </c>
      <c r="R25" s="440" t="s">
        <v>155</v>
      </c>
      <c r="S25" s="441"/>
      <c r="T25" s="441"/>
      <c r="U25" s="441"/>
      <c r="V25" s="441"/>
      <c r="W25" s="441"/>
      <c r="X25" s="441"/>
      <c r="Y25" s="441"/>
      <c r="Z25" s="441"/>
      <c r="AA25" s="441"/>
      <c r="AB25" s="441"/>
      <c r="AC25" s="441"/>
      <c r="AD25" s="441"/>
    </row>
    <row r="26" ht="15.75" customHeight="1">
      <c r="A26" s="440" t="s">
        <v>6798</v>
      </c>
      <c r="B26" s="440" t="s">
        <v>158</v>
      </c>
      <c r="C26" s="440" t="s">
        <v>164</v>
      </c>
      <c r="D26" s="440" t="s">
        <v>6779</v>
      </c>
      <c r="E26" s="440" t="s">
        <v>6790</v>
      </c>
      <c r="F26" s="440"/>
      <c r="G26" s="441" t="s">
        <v>6780</v>
      </c>
      <c r="H26" s="440"/>
      <c r="I26" s="441"/>
      <c r="J26" s="441"/>
      <c r="K26" s="441"/>
      <c r="L26" s="441"/>
      <c r="M26" s="441"/>
      <c r="N26" s="441"/>
      <c r="O26" s="441"/>
      <c r="P26" s="440" t="s">
        <v>6805</v>
      </c>
      <c r="Q26" s="440" t="s">
        <v>160</v>
      </c>
      <c r="R26" s="440" t="s">
        <v>155</v>
      </c>
      <c r="S26" s="441"/>
      <c r="T26" s="441"/>
      <c r="U26" s="441"/>
      <c r="V26" s="441"/>
      <c r="W26" s="441"/>
      <c r="X26" s="441"/>
      <c r="Y26" s="441"/>
      <c r="Z26" s="441"/>
      <c r="AA26" s="441"/>
      <c r="AB26" s="441"/>
      <c r="AC26" s="441"/>
      <c r="AD26" s="441"/>
    </row>
    <row r="27" ht="15.75" customHeight="1">
      <c r="A27" s="440" t="s">
        <v>6798</v>
      </c>
      <c r="B27" s="440" t="s">
        <v>158</v>
      </c>
      <c r="C27" s="440" t="s">
        <v>164</v>
      </c>
      <c r="D27" s="440" t="s">
        <v>6783</v>
      </c>
      <c r="E27" s="440" t="s">
        <v>6790</v>
      </c>
      <c r="F27" s="440"/>
      <c r="G27" s="441" t="s">
        <v>6780</v>
      </c>
      <c r="H27" s="440"/>
      <c r="I27" s="441"/>
      <c r="J27" s="441"/>
      <c r="K27" s="441"/>
      <c r="L27" s="441"/>
      <c r="M27" s="441"/>
      <c r="N27" s="441"/>
      <c r="O27" s="441"/>
      <c r="P27" s="440" t="s">
        <v>6806</v>
      </c>
      <c r="Q27" s="440" t="s">
        <v>160</v>
      </c>
      <c r="R27" s="440" t="s">
        <v>158</v>
      </c>
      <c r="S27" s="441"/>
      <c r="T27" s="441"/>
      <c r="U27" s="441"/>
      <c r="V27" s="441"/>
      <c r="W27" s="441"/>
      <c r="X27" s="441"/>
      <c r="Y27" s="441"/>
      <c r="Z27" s="441"/>
      <c r="AA27" s="441"/>
      <c r="AB27" s="441"/>
      <c r="AC27" s="441"/>
      <c r="AD27" s="441"/>
    </row>
    <row r="28" ht="15.75" customHeight="1">
      <c r="A28" s="440" t="s">
        <v>6798</v>
      </c>
      <c r="B28" s="440" t="s">
        <v>158</v>
      </c>
      <c r="C28" s="440" t="s">
        <v>164</v>
      </c>
      <c r="D28" s="440" t="s">
        <v>6786</v>
      </c>
      <c r="E28" s="440" t="s">
        <v>6790</v>
      </c>
      <c r="F28" s="440"/>
      <c r="G28" s="441" t="s">
        <v>6780</v>
      </c>
      <c r="H28" s="440"/>
      <c r="I28" s="441"/>
      <c r="J28" s="441"/>
      <c r="K28" s="441"/>
      <c r="L28" s="441"/>
      <c r="M28" s="441"/>
      <c r="N28" s="441"/>
      <c r="O28" s="441"/>
      <c r="P28" s="440" t="s">
        <v>6807</v>
      </c>
      <c r="Q28" s="440" t="s">
        <v>164</v>
      </c>
      <c r="R28" s="440" t="s">
        <v>158</v>
      </c>
      <c r="S28" s="441"/>
      <c r="T28" s="441"/>
      <c r="U28" s="441"/>
      <c r="V28" s="441"/>
      <c r="W28" s="441"/>
      <c r="X28" s="441"/>
      <c r="Y28" s="441"/>
      <c r="Z28" s="441"/>
      <c r="AA28" s="441"/>
      <c r="AB28" s="441"/>
      <c r="AC28" s="441"/>
      <c r="AD28" s="441"/>
    </row>
    <row r="29" ht="15.75" customHeight="1">
      <c r="A29" s="440"/>
      <c r="B29" s="440"/>
      <c r="C29" s="440"/>
      <c r="D29" s="440"/>
      <c r="E29" s="440"/>
      <c r="F29" s="440"/>
      <c r="G29" s="440"/>
      <c r="H29" s="440"/>
      <c r="I29" s="441"/>
      <c r="J29" s="441"/>
      <c r="K29" s="441"/>
      <c r="L29" s="441"/>
      <c r="M29" s="441"/>
      <c r="N29" s="441"/>
      <c r="O29" s="441"/>
      <c r="P29" s="440" t="s">
        <v>6808</v>
      </c>
      <c r="Q29" s="440" t="s">
        <v>158</v>
      </c>
      <c r="R29" s="440" t="s">
        <v>164</v>
      </c>
      <c r="S29" s="441"/>
      <c r="T29" s="441"/>
      <c r="U29" s="441"/>
      <c r="V29" s="441"/>
      <c r="W29" s="441"/>
      <c r="X29" s="441"/>
      <c r="Y29" s="441"/>
      <c r="Z29" s="441"/>
      <c r="AA29" s="441"/>
      <c r="AB29" s="441"/>
      <c r="AC29" s="441"/>
      <c r="AD29" s="441"/>
    </row>
    <row r="30" ht="15.75" customHeight="1">
      <c r="A30" s="440" t="s">
        <v>6799</v>
      </c>
      <c r="B30" s="440" t="s">
        <v>164</v>
      </c>
      <c r="C30" s="440" t="s">
        <v>158</v>
      </c>
      <c r="D30" s="440" t="s">
        <v>6779</v>
      </c>
      <c r="E30" s="440" t="s">
        <v>6790</v>
      </c>
      <c r="F30" s="440"/>
      <c r="G30" s="441" t="s">
        <v>6780</v>
      </c>
      <c r="H30" s="440"/>
      <c r="I30" s="441"/>
      <c r="J30" s="441"/>
      <c r="K30" s="441"/>
      <c r="L30" s="441"/>
      <c r="M30" s="441"/>
      <c r="N30" s="441"/>
      <c r="O30" s="441"/>
      <c r="S30" s="441"/>
      <c r="T30" s="441"/>
      <c r="U30" s="441"/>
      <c r="V30" s="441"/>
      <c r="W30" s="441"/>
      <c r="X30" s="441"/>
      <c r="Y30" s="441"/>
      <c r="Z30" s="441"/>
      <c r="AA30" s="441"/>
      <c r="AB30" s="441"/>
      <c r="AC30" s="441"/>
      <c r="AD30" s="441"/>
    </row>
    <row r="31" ht="15.75" customHeight="1">
      <c r="A31" s="440" t="s">
        <v>6799</v>
      </c>
      <c r="B31" s="440" t="s">
        <v>164</v>
      </c>
      <c r="C31" s="440" t="s">
        <v>158</v>
      </c>
      <c r="D31" s="440" t="s">
        <v>6783</v>
      </c>
      <c r="E31" s="440" t="s">
        <v>6790</v>
      </c>
      <c r="F31" s="440"/>
      <c r="G31" s="441" t="s">
        <v>6780</v>
      </c>
      <c r="H31" s="440"/>
      <c r="I31" s="441"/>
      <c r="J31" s="441"/>
      <c r="K31" s="441"/>
      <c r="L31" s="441"/>
      <c r="M31" s="441"/>
      <c r="N31" s="441"/>
      <c r="O31" s="441"/>
      <c r="P31" s="441"/>
      <c r="Q31" s="441"/>
      <c r="R31" s="441"/>
      <c r="S31" s="441"/>
      <c r="T31" s="441"/>
      <c r="U31" s="441"/>
      <c r="V31" s="441"/>
      <c r="W31" s="441"/>
      <c r="X31" s="441"/>
      <c r="Y31" s="441"/>
      <c r="Z31" s="441"/>
      <c r="AA31" s="441"/>
      <c r="AB31" s="441"/>
      <c r="AC31" s="441"/>
      <c r="AD31" s="441"/>
    </row>
    <row r="32" ht="15.75" customHeight="1">
      <c r="A32" s="440" t="s">
        <v>6799</v>
      </c>
      <c r="B32" s="440" t="s">
        <v>164</v>
      </c>
      <c r="C32" s="440" t="s">
        <v>158</v>
      </c>
      <c r="D32" s="440" t="s">
        <v>6786</v>
      </c>
      <c r="E32" s="440" t="s">
        <v>6790</v>
      </c>
      <c r="F32" s="440"/>
      <c r="G32" s="441" t="s">
        <v>6780</v>
      </c>
      <c r="H32" s="440"/>
      <c r="I32" s="441"/>
      <c r="J32" s="441"/>
      <c r="K32" s="441"/>
      <c r="L32" s="441"/>
      <c r="M32" s="441"/>
      <c r="N32" s="441"/>
      <c r="O32" s="441"/>
      <c r="P32" s="441"/>
      <c r="Q32" s="441"/>
      <c r="R32" s="441"/>
      <c r="S32" s="441"/>
      <c r="T32" s="441"/>
      <c r="U32" s="441"/>
      <c r="V32" s="441"/>
      <c r="W32" s="441"/>
      <c r="X32" s="441"/>
      <c r="Y32" s="441"/>
      <c r="Z32" s="441"/>
      <c r="AA32" s="441"/>
      <c r="AB32" s="441"/>
      <c r="AC32" s="441"/>
      <c r="AD32" s="441"/>
    </row>
    <row r="33" ht="15.75" customHeight="1">
      <c r="A33" s="440"/>
      <c r="B33" s="440"/>
      <c r="C33" s="440"/>
      <c r="D33" s="440"/>
      <c r="E33" s="440"/>
      <c r="F33" s="440"/>
      <c r="G33" s="440"/>
      <c r="H33" s="440"/>
      <c r="I33" s="441"/>
      <c r="J33" s="441"/>
      <c r="K33" s="441"/>
      <c r="L33" s="441"/>
      <c r="M33" s="441"/>
      <c r="N33" s="441"/>
      <c r="O33" s="441"/>
      <c r="P33" s="441"/>
      <c r="Q33" s="441"/>
      <c r="R33" s="441"/>
      <c r="S33" s="441"/>
      <c r="T33" s="441"/>
      <c r="U33" s="441"/>
      <c r="V33" s="441"/>
      <c r="W33" s="441"/>
      <c r="X33" s="441"/>
      <c r="Y33" s="441"/>
      <c r="Z33" s="441"/>
      <c r="AA33" s="441"/>
      <c r="AB33" s="441"/>
      <c r="AC33" s="441"/>
      <c r="AD33" s="441"/>
    </row>
    <row r="34" ht="15.75" customHeight="1">
      <c r="A34" s="440" t="s">
        <v>6800</v>
      </c>
      <c r="B34" s="440" t="s">
        <v>158</v>
      </c>
      <c r="C34" s="440" t="s">
        <v>160</v>
      </c>
      <c r="D34" s="440" t="s">
        <v>6779</v>
      </c>
      <c r="E34" s="441" t="s">
        <v>6788</v>
      </c>
      <c r="F34" s="440" t="s">
        <v>6789</v>
      </c>
      <c r="G34" s="441" t="s">
        <v>6780</v>
      </c>
      <c r="H34" s="440"/>
      <c r="I34" s="441"/>
      <c r="J34" s="441"/>
      <c r="K34" s="441"/>
      <c r="L34" s="441"/>
      <c r="M34" s="441"/>
      <c r="N34" s="441"/>
      <c r="O34" s="441"/>
      <c r="P34" s="441"/>
      <c r="Q34" s="441"/>
      <c r="R34" s="441"/>
      <c r="S34" s="441"/>
      <c r="T34" s="441"/>
      <c r="U34" s="441"/>
      <c r="V34" s="441"/>
      <c r="W34" s="441"/>
      <c r="X34" s="441"/>
      <c r="Y34" s="441"/>
      <c r="Z34" s="441"/>
      <c r="AA34" s="441"/>
      <c r="AB34" s="441"/>
      <c r="AC34" s="441"/>
      <c r="AD34" s="441"/>
    </row>
    <row r="35" ht="15.75" customHeight="1">
      <c r="A35" s="440" t="s">
        <v>6800</v>
      </c>
      <c r="B35" s="440" t="s">
        <v>158</v>
      </c>
      <c r="C35" s="440" t="s">
        <v>160</v>
      </c>
      <c r="D35" s="440" t="s">
        <v>6783</v>
      </c>
      <c r="E35" s="441" t="s">
        <v>11</v>
      </c>
      <c r="F35" s="441"/>
      <c r="G35" s="441" t="s">
        <v>6780</v>
      </c>
      <c r="H35" s="440"/>
      <c r="I35" s="441"/>
      <c r="J35" s="441"/>
      <c r="K35" s="441"/>
      <c r="L35" s="441"/>
      <c r="M35" s="441"/>
      <c r="N35" s="441"/>
      <c r="O35" s="441"/>
      <c r="P35" s="441"/>
      <c r="Q35" s="441"/>
      <c r="R35" s="441"/>
      <c r="S35" s="441"/>
      <c r="T35" s="441"/>
      <c r="U35" s="441"/>
      <c r="V35" s="441"/>
      <c r="W35" s="441"/>
      <c r="X35" s="441"/>
      <c r="Y35" s="441"/>
      <c r="Z35" s="441"/>
      <c r="AA35" s="441"/>
      <c r="AB35" s="441"/>
      <c r="AC35" s="441"/>
      <c r="AD35" s="441"/>
    </row>
    <row r="36" ht="15.75" customHeight="1">
      <c r="A36" s="440" t="s">
        <v>6800</v>
      </c>
      <c r="B36" s="440" t="s">
        <v>158</v>
      </c>
      <c r="C36" s="440" t="s">
        <v>160</v>
      </c>
      <c r="D36" s="440" t="s">
        <v>6786</v>
      </c>
      <c r="E36" s="441" t="s">
        <v>11</v>
      </c>
      <c r="F36" s="441"/>
      <c r="G36" s="441" t="s">
        <v>6780</v>
      </c>
      <c r="H36" s="440"/>
      <c r="I36" s="441"/>
      <c r="J36" s="441"/>
      <c r="K36" s="441"/>
      <c r="L36" s="441"/>
      <c r="M36" s="441"/>
      <c r="N36" s="441"/>
      <c r="O36" s="441"/>
      <c r="P36" s="441"/>
      <c r="Q36" s="441"/>
      <c r="R36" s="441"/>
      <c r="S36" s="441"/>
      <c r="T36" s="441"/>
      <c r="U36" s="441"/>
      <c r="V36" s="441"/>
      <c r="W36" s="441"/>
      <c r="X36" s="441"/>
      <c r="Y36" s="441"/>
      <c r="Z36" s="441"/>
      <c r="AA36" s="441"/>
      <c r="AB36" s="441"/>
      <c r="AC36" s="441"/>
      <c r="AD36" s="441"/>
    </row>
    <row r="37" ht="15.75" customHeight="1">
      <c r="A37" s="441"/>
      <c r="B37" s="441"/>
      <c r="C37" s="441"/>
      <c r="D37" s="441"/>
      <c r="E37" s="441"/>
      <c r="F37" s="441"/>
      <c r="G37" s="441"/>
      <c r="H37" s="441"/>
      <c r="I37" s="441"/>
      <c r="J37" s="441"/>
      <c r="K37" s="441"/>
      <c r="L37" s="441"/>
      <c r="M37" s="441"/>
      <c r="N37" s="441"/>
      <c r="O37" s="441"/>
      <c r="P37" s="441"/>
      <c r="Q37" s="441"/>
      <c r="R37" s="441"/>
      <c r="S37" s="441"/>
      <c r="T37" s="441"/>
      <c r="U37" s="441"/>
      <c r="V37" s="441"/>
      <c r="W37" s="441"/>
      <c r="X37" s="441"/>
      <c r="Y37" s="441"/>
      <c r="Z37" s="441"/>
      <c r="AA37" s="441"/>
      <c r="AB37" s="441"/>
      <c r="AC37" s="441"/>
      <c r="AD37" s="441"/>
    </row>
    <row r="38" ht="15.75" customHeight="1">
      <c r="A38" s="440" t="s">
        <v>6801</v>
      </c>
      <c r="B38" s="440" t="s">
        <v>155</v>
      </c>
      <c r="C38" s="440" t="s">
        <v>153</v>
      </c>
      <c r="D38" s="440" t="s">
        <v>6779</v>
      </c>
      <c r="E38" s="441" t="s">
        <v>6780</v>
      </c>
      <c r="F38" s="441"/>
      <c r="G38" s="440" t="s">
        <v>6780</v>
      </c>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row>
    <row r="39" ht="15.75" customHeight="1">
      <c r="A39" s="440" t="s">
        <v>6801</v>
      </c>
      <c r="B39" s="440" t="s">
        <v>155</v>
      </c>
      <c r="C39" s="440" t="s">
        <v>153</v>
      </c>
      <c r="D39" s="440" t="s">
        <v>6783</v>
      </c>
      <c r="E39" s="441" t="s">
        <v>6780</v>
      </c>
      <c r="F39" s="441"/>
      <c r="G39" s="440" t="s">
        <v>6780</v>
      </c>
      <c r="H39" s="441"/>
      <c r="I39" s="441"/>
      <c r="J39" s="441"/>
      <c r="K39" s="441"/>
      <c r="L39" s="441"/>
      <c r="M39" s="441"/>
      <c r="N39" s="441"/>
      <c r="O39" s="441"/>
      <c r="P39" s="441"/>
      <c r="Q39" s="441"/>
      <c r="R39" s="441"/>
      <c r="S39" s="441"/>
      <c r="T39" s="441"/>
      <c r="U39" s="441"/>
      <c r="V39" s="441"/>
      <c r="W39" s="441"/>
      <c r="X39" s="441"/>
      <c r="Y39" s="441"/>
      <c r="Z39" s="441"/>
      <c r="AA39" s="441"/>
      <c r="AB39" s="441"/>
      <c r="AC39" s="441"/>
      <c r="AD39" s="441"/>
    </row>
    <row r="40" ht="15.75" customHeight="1">
      <c r="A40" s="440" t="s">
        <v>6801</v>
      </c>
      <c r="B40" s="440" t="s">
        <v>155</v>
      </c>
      <c r="C40" s="440" t="s">
        <v>153</v>
      </c>
      <c r="D40" s="440" t="s">
        <v>6786</v>
      </c>
      <c r="E40" s="441" t="s">
        <v>6780</v>
      </c>
      <c r="F40" s="441"/>
      <c r="G40" s="440" t="s">
        <v>6780</v>
      </c>
      <c r="H40" s="441"/>
      <c r="I40" s="441"/>
      <c r="J40" s="441"/>
      <c r="K40" s="441"/>
      <c r="L40" s="441"/>
      <c r="M40" s="441"/>
      <c r="N40" s="441"/>
      <c r="O40" s="441"/>
      <c r="P40" s="441"/>
      <c r="Q40" s="441"/>
      <c r="R40" s="441"/>
      <c r="S40" s="441"/>
      <c r="T40" s="441"/>
      <c r="U40" s="441"/>
      <c r="V40" s="441"/>
      <c r="W40" s="441"/>
      <c r="X40" s="441"/>
      <c r="Y40" s="441"/>
      <c r="Z40" s="441"/>
      <c r="AA40" s="441"/>
      <c r="AB40" s="441"/>
      <c r="AC40" s="441"/>
      <c r="AD40" s="441"/>
    </row>
    <row r="41" ht="15.75" customHeight="1">
      <c r="A41" s="440"/>
      <c r="B41" s="440"/>
      <c r="C41" s="440"/>
      <c r="D41" s="441"/>
      <c r="E41" s="441"/>
      <c r="F41" s="441"/>
      <c r="G41" s="441"/>
      <c r="H41" s="441"/>
      <c r="I41" s="441"/>
      <c r="J41" s="441"/>
      <c r="K41" s="441"/>
      <c r="L41" s="441"/>
      <c r="M41" s="441"/>
      <c r="N41" s="441"/>
      <c r="O41" s="441"/>
      <c r="P41" s="441"/>
      <c r="Q41" s="441"/>
      <c r="R41" s="441"/>
      <c r="S41" s="441"/>
      <c r="T41" s="441"/>
      <c r="U41" s="441"/>
      <c r="V41" s="441"/>
      <c r="W41" s="441"/>
      <c r="X41" s="441"/>
      <c r="Y41" s="441"/>
      <c r="Z41" s="441"/>
      <c r="AA41" s="441"/>
      <c r="AB41" s="441"/>
      <c r="AC41" s="441"/>
      <c r="AD41" s="441"/>
    </row>
    <row r="42" ht="15.75" customHeight="1">
      <c r="A42" s="440" t="s">
        <v>6802</v>
      </c>
      <c r="B42" s="440" t="s">
        <v>158</v>
      </c>
      <c r="C42" s="440" t="s">
        <v>155</v>
      </c>
      <c r="D42" s="440" t="s">
        <v>6779</v>
      </c>
      <c r="E42" s="441" t="s">
        <v>6780</v>
      </c>
      <c r="F42" s="441"/>
      <c r="G42" s="440" t="s">
        <v>6780</v>
      </c>
      <c r="H42" s="441"/>
      <c r="I42" s="441"/>
      <c r="J42" s="441"/>
      <c r="K42" s="441"/>
      <c r="L42" s="441"/>
      <c r="M42" s="441"/>
      <c r="N42" s="441"/>
      <c r="O42" s="441"/>
      <c r="P42" s="441"/>
      <c r="Q42" s="441"/>
      <c r="R42" s="441"/>
      <c r="S42" s="441"/>
      <c r="T42" s="441"/>
      <c r="U42" s="441"/>
      <c r="V42" s="441"/>
      <c r="W42" s="441"/>
      <c r="X42" s="441"/>
      <c r="Y42" s="441"/>
      <c r="Z42" s="441"/>
      <c r="AA42" s="441"/>
      <c r="AB42" s="441"/>
      <c r="AC42" s="441"/>
      <c r="AD42" s="441"/>
    </row>
    <row r="43" ht="15.75" customHeight="1">
      <c r="A43" s="440" t="s">
        <v>6802</v>
      </c>
      <c r="B43" s="440" t="s">
        <v>158</v>
      </c>
      <c r="C43" s="440" t="s">
        <v>155</v>
      </c>
      <c r="D43" s="440" t="s">
        <v>6783</v>
      </c>
      <c r="E43" s="441" t="s">
        <v>6780</v>
      </c>
      <c r="F43" s="441"/>
      <c r="G43" s="440" t="s">
        <v>6780</v>
      </c>
      <c r="H43" s="441"/>
      <c r="I43" s="441"/>
      <c r="J43" s="441"/>
      <c r="K43" s="441"/>
      <c r="L43" s="441"/>
      <c r="M43" s="441"/>
      <c r="N43" s="441"/>
      <c r="O43" s="441"/>
      <c r="P43" s="441"/>
      <c r="Q43" s="441"/>
      <c r="R43" s="441"/>
      <c r="S43" s="441"/>
      <c r="T43" s="441"/>
      <c r="U43" s="441"/>
      <c r="V43" s="441"/>
      <c r="W43" s="441"/>
      <c r="X43" s="441"/>
      <c r="Y43" s="441"/>
      <c r="Z43" s="441"/>
      <c r="AA43" s="441"/>
      <c r="AB43" s="441"/>
      <c r="AC43" s="441"/>
      <c r="AD43" s="441"/>
    </row>
    <row r="44" ht="15.75" customHeight="1">
      <c r="A44" s="440" t="s">
        <v>6802</v>
      </c>
      <c r="B44" s="440" t="s">
        <v>158</v>
      </c>
      <c r="C44" s="440" t="s">
        <v>155</v>
      </c>
      <c r="D44" s="440" t="s">
        <v>6786</v>
      </c>
      <c r="E44" s="441" t="s">
        <v>6780</v>
      </c>
      <c r="F44" s="441"/>
      <c r="G44" s="440" t="s">
        <v>6780</v>
      </c>
      <c r="H44" s="441"/>
      <c r="I44" s="441"/>
      <c r="J44" s="441"/>
      <c r="K44" s="441"/>
      <c r="L44" s="441"/>
      <c r="M44" s="441"/>
      <c r="N44" s="441"/>
      <c r="O44" s="441"/>
      <c r="P44" s="441"/>
      <c r="Q44" s="441"/>
      <c r="R44" s="441"/>
      <c r="S44" s="441"/>
      <c r="T44" s="441"/>
      <c r="U44" s="441"/>
      <c r="V44" s="441"/>
      <c r="W44" s="441"/>
      <c r="X44" s="441"/>
      <c r="Y44" s="441"/>
      <c r="Z44" s="441"/>
      <c r="AA44" s="441"/>
      <c r="AB44" s="441"/>
      <c r="AC44" s="441"/>
      <c r="AD44" s="441"/>
    </row>
    <row r="45" ht="15.75" customHeight="1">
      <c r="A45" s="440"/>
      <c r="B45" s="440"/>
      <c r="C45" s="440"/>
      <c r="D45" s="441"/>
      <c r="E45" s="441"/>
      <c r="F45" s="441"/>
      <c r="G45" s="441"/>
      <c r="H45" s="441"/>
      <c r="I45" s="441"/>
      <c r="J45" s="441"/>
      <c r="K45" s="441"/>
      <c r="L45" s="441"/>
      <c r="M45" s="441"/>
      <c r="N45" s="441"/>
      <c r="O45" s="441"/>
      <c r="P45" s="441"/>
      <c r="Q45" s="441"/>
      <c r="R45" s="441"/>
      <c r="S45" s="441"/>
      <c r="T45" s="441"/>
      <c r="U45" s="441"/>
      <c r="V45" s="441"/>
      <c r="W45" s="441"/>
      <c r="X45" s="441"/>
      <c r="Y45" s="441"/>
      <c r="Z45" s="441"/>
      <c r="AA45" s="441"/>
      <c r="AB45" s="441"/>
      <c r="AC45" s="441"/>
      <c r="AD45" s="441"/>
    </row>
    <row r="46" ht="15.75" customHeight="1">
      <c r="A46" s="440"/>
      <c r="B46" s="440"/>
      <c r="C46" s="440"/>
      <c r="D46" s="441"/>
      <c r="E46" s="441"/>
      <c r="F46" s="441"/>
      <c r="G46" s="441"/>
      <c r="H46" s="441"/>
      <c r="I46" s="441"/>
      <c r="J46" s="441"/>
      <c r="K46" s="441"/>
      <c r="L46" s="441"/>
      <c r="M46" s="441"/>
      <c r="N46" s="441"/>
      <c r="O46" s="441"/>
      <c r="P46" s="441"/>
      <c r="Q46" s="441"/>
      <c r="R46" s="441"/>
      <c r="S46" s="441"/>
      <c r="T46" s="441"/>
      <c r="U46" s="441"/>
      <c r="V46" s="441"/>
      <c r="W46" s="441"/>
      <c r="X46" s="441"/>
      <c r="Y46" s="441"/>
      <c r="Z46" s="441"/>
      <c r="AA46" s="441"/>
      <c r="AB46" s="441"/>
      <c r="AC46" s="441"/>
      <c r="AD46" s="441"/>
    </row>
    <row r="47" ht="15.75" customHeight="1">
      <c r="A47" s="443" t="s">
        <v>6803</v>
      </c>
      <c r="B47" s="440" t="s">
        <v>158</v>
      </c>
      <c r="C47" s="440" t="s">
        <v>153</v>
      </c>
      <c r="D47" s="440" t="s">
        <v>6779</v>
      </c>
      <c r="E47" s="441" t="s">
        <v>6788</v>
      </c>
      <c r="F47" s="440" t="s">
        <v>6789</v>
      </c>
      <c r="G47" s="440" t="s">
        <v>6780</v>
      </c>
      <c r="H47" s="441"/>
      <c r="I47" s="441"/>
      <c r="J47" s="441"/>
      <c r="K47" s="441"/>
      <c r="L47" s="441"/>
      <c r="M47" s="441"/>
      <c r="N47" s="441"/>
      <c r="O47" s="441"/>
      <c r="P47" s="441"/>
      <c r="Q47" s="441"/>
      <c r="R47" s="441"/>
      <c r="S47" s="441"/>
      <c r="T47" s="441"/>
      <c r="U47" s="441"/>
      <c r="V47" s="441"/>
      <c r="W47" s="441"/>
      <c r="X47" s="441"/>
      <c r="Y47" s="441"/>
      <c r="Z47" s="441"/>
      <c r="AA47" s="441"/>
      <c r="AB47" s="441"/>
      <c r="AC47" s="441"/>
      <c r="AD47" s="441"/>
    </row>
    <row r="48" ht="15.75" customHeight="1">
      <c r="A48" s="443" t="s">
        <v>6803</v>
      </c>
      <c r="B48" s="440" t="s">
        <v>158</v>
      </c>
      <c r="C48" s="440" t="s">
        <v>153</v>
      </c>
      <c r="D48" s="440" t="s">
        <v>6783</v>
      </c>
      <c r="E48" s="441" t="s">
        <v>6780</v>
      </c>
      <c r="F48" s="441"/>
      <c r="G48" s="440" t="s">
        <v>6780</v>
      </c>
      <c r="H48" s="441"/>
      <c r="I48" s="441"/>
      <c r="J48" s="441"/>
      <c r="K48" s="441"/>
      <c r="L48" s="441"/>
      <c r="M48" s="441"/>
      <c r="N48" s="441"/>
      <c r="O48" s="441"/>
      <c r="P48" s="441"/>
      <c r="Q48" s="441"/>
      <c r="R48" s="441"/>
      <c r="S48" s="441"/>
      <c r="T48" s="441"/>
      <c r="U48" s="441"/>
      <c r="V48" s="441"/>
      <c r="W48" s="441"/>
      <c r="X48" s="441"/>
      <c r="Y48" s="441"/>
      <c r="Z48" s="441"/>
      <c r="AA48" s="441"/>
      <c r="AB48" s="441"/>
      <c r="AC48" s="441"/>
      <c r="AD48" s="441"/>
    </row>
    <row r="49" ht="15.75" customHeight="1">
      <c r="A49" s="443" t="s">
        <v>6803</v>
      </c>
      <c r="B49" s="440" t="s">
        <v>158</v>
      </c>
      <c r="C49" s="440" t="s">
        <v>153</v>
      </c>
      <c r="D49" s="440" t="s">
        <v>6786</v>
      </c>
      <c r="E49" s="441" t="s">
        <v>6780</v>
      </c>
      <c r="F49" s="441"/>
      <c r="G49" s="440" t="s">
        <v>6780</v>
      </c>
      <c r="H49" s="441"/>
      <c r="I49" s="441"/>
      <c r="J49" s="441"/>
      <c r="K49" s="441"/>
      <c r="L49" s="441"/>
      <c r="M49" s="441"/>
      <c r="N49" s="441"/>
      <c r="O49" s="441"/>
      <c r="P49" s="441"/>
      <c r="Q49" s="441"/>
      <c r="R49" s="441"/>
      <c r="S49" s="441"/>
      <c r="T49" s="441"/>
      <c r="U49" s="441"/>
      <c r="V49" s="441"/>
      <c r="W49" s="441"/>
      <c r="X49" s="441"/>
      <c r="Y49" s="441"/>
      <c r="Z49" s="441"/>
      <c r="AA49" s="441"/>
      <c r="AB49" s="441"/>
      <c r="AC49" s="441"/>
      <c r="AD49" s="441"/>
    </row>
    <row r="50" ht="15.75" customHeight="1">
      <c r="A50" s="440"/>
      <c r="B50" s="440"/>
      <c r="C50" s="440"/>
      <c r="D50" s="441"/>
      <c r="E50" s="441"/>
      <c r="F50" s="441"/>
      <c r="G50" s="441"/>
      <c r="H50" s="441"/>
      <c r="I50" s="441"/>
      <c r="J50" s="441"/>
      <c r="K50" s="441"/>
      <c r="L50" s="441"/>
      <c r="M50" s="441"/>
      <c r="N50" s="441"/>
      <c r="O50" s="441"/>
      <c r="P50" s="441"/>
      <c r="Q50" s="441"/>
      <c r="R50" s="441"/>
      <c r="S50" s="441"/>
      <c r="T50" s="441"/>
      <c r="U50" s="441"/>
      <c r="V50" s="441"/>
      <c r="W50" s="441"/>
      <c r="X50" s="441"/>
      <c r="Y50" s="441"/>
      <c r="Z50" s="441"/>
      <c r="AA50" s="441"/>
      <c r="AB50" s="441"/>
      <c r="AC50" s="441"/>
      <c r="AD50" s="441"/>
    </row>
    <row r="51" ht="15.75" customHeight="1">
      <c r="A51" s="440" t="s">
        <v>6804</v>
      </c>
      <c r="B51" s="440" t="s">
        <v>164</v>
      </c>
      <c r="C51" s="440" t="s">
        <v>155</v>
      </c>
      <c r="D51" s="440" t="s">
        <v>6779</v>
      </c>
      <c r="E51" s="441" t="s">
        <v>6780</v>
      </c>
      <c r="F51" s="441"/>
      <c r="G51" s="441" t="s">
        <v>6780</v>
      </c>
      <c r="H51" s="441"/>
      <c r="I51" s="441"/>
      <c r="J51" s="441"/>
      <c r="K51" s="441"/>
      <c r="L51" s="441"/>
      <c r="M51" s="441"/>
      <c r="N51" s="441"/>
      <c r="O51" s="441"/>
      <c r="P51" s="441"/>
      <c r="Q51" s="441"/>
      <c r="R51" s="441"/>
      <c r="S51" s="441"/>
      <c r="T51" s="441"/>
      <c r="U51" s="441"/>
      <c r="V51" s="441"/>
      <c r="W51" s="441"/>
      <c r="X51" s="441"/>
      <c r="Y51" s="441"/>
      <c r="Z51" s="441"/>
      <c r="AA51" s="441"/>
      <c r="AB51" s="441"/>
      <c r="AC51" s="441"/>
      <c r="AD51" s="441"/>
    </row>
    <row r="52" ht="15.75" customHeight="1">
      <c r="A52" s="440" t="s">
        <v>6804</v>
      </c>
      <c r="B52" s="440" t="s">
        <v>164</v>
      </c>
      <c r="C52" s="440" t="s">
        <v>155</v>
      </c>
      <c r="D52" s="440" t="s">
        <v>6783</v>
      </c>
      <c r="E52" s="441" t="s">
        <v>6780</v>
      </c>
      <c r="F52" s="441"/>
      <c r="G52" s="441" t="s">
        <v>6780</v>
      </c>
      <c r="H52" s="441"/>
      <c r="I52" s="441"/>
      <c r="J52" s="441"/>
      <c r="K52" s="441"/>
      <c r="L52" s="441"/>
      <c r="M52" s="441"/>
      <c r="N52" s="441"/>
      <c r="O52" s="441"/>
      <c r="P52" s="441"/>
      <c r="Q52" s="441"/>
      <c r="R52" s="441"/>
      <c r="S52" s="441"/>
      <c r="T52" s="441"/>
      <c r="U52" s="441"/>
      <c r="V52" s="441"/>
      <c r="W52" s="441"/>
      <c r="X52" s="441"/>
      <c r="Y52" s="441"/>
      <c r="Z52" s="441"/>
      <c r="AA52" s="441"/>
      <c r="AB52" s="441"/>
      <c r="AC52" s="441"/>
      <c r="AD52" s="441"/>
    </row>
    <row r="53" ht="15.75" customHeight="1">
      <c r="A53" s="440" t="s">
        <v>6804</v>
      </c>
      <c r="B53" s="440" t="s">
        <v>164</v>
      </c>
      <c r="C53" s="440" t="s">
        <v>155</v>
      </c>
      <c r="D53" s="440" t="s">
        <v>6786</v>
      </c>
      <c r="E53" s="441" t="s">
        <v>6780</v>
      </c>
      <c r="F53" s="441"/>
      <c r="G53" s="441" t="s">
        <v>6780</v>
      </c>
      <c r="H53" s="441"/>
      <c r="I53" s="441"/>
      <c r="J53" s="441"/>
      <c r="K53" s="441"/>
      <c r="L53" s="441"/>
      <c r="M53" s="441"/>
      <c r="N53" s="441"/>
      <c r="O53" s="441"/>
      <c r="P53" s="441"/>
      <c r="Q53" s="441"/>
      <c r="R53" s="441"/>
      <c r="S53" s="441"/>
      <c r="T53" s="441"/>
      <c r="U53" s="441"/>
      <c r="V53" s="441"/>
      <c r="W53" s="441"/>
      <c r="X53" s="441"/>
      <c r="Y53" s="441"/>
      <c r="Z53" s="441"/>
      <c r="AA53" s="441"/>
      <c r="AB53" s="441"/>
      <c r="AC53" s="441"/>
      <c r="AD53" s="441"/>
    </row>
    <row r="54" ht="15.75" customHeight="1">
      <c r="A54" s="441"/>
      <c r="B54" s="441"/>
      <c r="C54" s="441"/>
      <c r="D54" s="441"/>
      <c r="E54" s="441"/>
      <c r="F54" s="441"/>
      <c r="G54" s="441"/>
      <c r="H54" s="441"/>
      <c r="I54" s="441"/>
      <c r="J54" s="441"/>
      <c r="K54" s="441"/>
      <c r="L54" s="441"/>
      <c r="M54" s="441"/>
      <c r="N54" s="441"/>
      <c r="O54" s="441"/>
      <c r="P54" s="441"/>
      <c r="Q54" s="441"/>
      <c r="R54" s="441"/>
      <c r="S54" s="441"/>
      <c r="T54" s="441"/>
      <c r="U54" s="441"/>
      <c r="V54" s="441"/>
      <c r="W54" s="441"/>
      <c r="X54" s="441"/>
      <c r="Y54" s="441"/>
      <c r="Z54" s="441"/>
      <c r="AA54" s="441"/>
      <c r="AB54" s="441"/>
      <c r="AC54" s="441"/>
      <c r="AD54" s="441"/>
    </row>
    <row r="55" ht="15.75" customHeight="1">
      <c r="A55" s="441"/>
      <c r="B55" s="441"/>
      <c r="C55" s="441"/>
      <c r="D55" s="441"/>
      <c r="E55" s="441"/>
      <c r="F55" s="441"/>
      <c r="G55" s="441"/>
      <c r="H55" s="441"/>
      <c r="I55" s="441"/>
      <c r="J55" s="441"/>
      <c r="K55" s="441"/>
      <c r="L55" s="441"/>
      <c r="M55" s="441"/>
      <c r="N55" s="441"/>
      <c r="O55" s="441"/>
      <c r="P55" s="441"/>
      <c r="Q55" s="441"/>
      <c r="R55" s="441"/>
      <c r="S55" s="441"/>
      <c r="T55" s="441"/>
      <c r="U55" s="441"/>
      <c r="V55" s="441"/>
      <c r="W55" s="441"/>
      <c r="X55" s="441"/>
      <c r="Y55" s="441"/>
      <c r="Z55" s="441"/>
      <c r="AA55" s="441"/>
      <c r="AB55" s="441"/>
      <c r="AC55" s="441"/>
      <c r="AD55" s="441"/>
    </row>
    <row r="56" ht="15.75" customHeight="1">
      <c r="A56" s="440" t="s">
        <v>6805</v>
      </c>
      <c r="B56" s="440" t="s">
        <v>160</v>
      </c>
      <c r="C56" s="440" t="s">
        <v>155</v>
      </c>
      <c r="D56" s="440" t="s">
        <v>6779</v>
      </c>
      <c r="E56" s="441" t="s">
        <v>6788</v>
      </c>
      <c r="F56" s="440" t="s">
        <v>6789</v>
      </c>
      <c r="G56" s="441" t="s">
        <v>6780</v>
      </c>
      <c r="H56" s="441"/>
      <c r="I56" s="441"/>
      <c r="J56" s="441"/>
      <c r="K56" s="441"/>
      <c r="L56" s="441"/>
      <c r="M56" s="441"/>
      <c r="N56" s="441"/>
      <c r="O56" s="441"/>
      <c r="P56" s="441"/>
      <c r="Q56" s="441"/>
      <c r="R56" s="441"/>
      <c r="S56" s="441"/>
      <c r="T56" s="441"/>
      <c r="U56" s="441"/>
      <c r="V56" s="441"/>
      <c r="W56" s="441"/>
      <c r="X56" s="441"/>
      <c r="Y56" s="441"/>
      <c r="Z56" s="441"/>
      <c r="AA56" s="441"/>
      <c r="AB56" s="441"/>
      <c r="AC56" s="441"/>
      <c r="AD56" s="441"/>
    </row>
    <row r="57" ht="15.75" customHeight="1">
      <c r="A57" s="440" t="s">
        <v>6805</v>
      </c>
      <c r="B57" s="440" t="s">
        <v>160</v>
      </c>
      <c r="C57" s="440" t="s">
        <v>155</v>
      </c>
      <c r="D57" s="440" t="s">
        <v>6783</v>
      </c>
      <c r="E57" s="441" t="s">
        <v>6780</v>
      </c>
      <c r="F57" s="441"/>
      <c r="G57" s="441" t="s">
        <v>6780</v>
      </c>
      <c r="H57" s="441"/>
      <c r="I57" s="441"/>
      <c r="J57" s="441"/>
      <c r="K57" s="441"/>
      <c r="L57" s="441"/>
      <c r="M57" s="441"/>
      <c r="N57" s="441"/>
      <c r="O57" s="441"/>
      <c r="P57" s="441"/>
      <c r="Q57" s="441"/>
      <c r="R57" s="441"/>
      <c r="S57" s="441"/>
      <c r="T57" s="441"/>
      <c r="U57" s="441"/>
      <c r="V57" s="441"/>
      <c r="W57" s="441"/>
      <c r="X57" s="441"/>
      <c r="Y57" s="441"/>
      <c r="Z57" s="441"/>
      <c r="AA57" s="441"/>
      <c r="AB57" s="441"/>
      <c r="AC57" s="441"/>
      <c r="AD57" s="441"/>
    </row>
    <row r="58" ht="15.75" customHeight="1">
      <c r="A58" s="440" t="s">
        <v>6805</v>
      </c>
      <c r="B58" s="440" t="s">
        <v>160</v>
      </c>
      <c r="C58" s="440" t="s">
        <v>155</v>
      </c>
      <c r="D58" s="440" t="s">
        <v>6786</v>
      </c>
      <c r="E58" s="441" t="s">
        <v>6780</v>
      </c>
      <c r="F58" s="441"/>
      <c r="G58" s="441" t="s">
        <v>6780</v>
      </c>
      <c r="H58" s="441"/>
      <c r="I58" s="441"/>
      <c r="J58" s="441"/>
      <c r="K58" s="441"/>
      <c r="L58" s="441"/>
      <c r="M58" s="441"/>
      <c r="N58" s="441"/>
      <c r="O58" s="441"/>
      <c r="P58" s="441"/>
      <c r="Q58" s="441"/>
      <c r="R58" s="441"/>
      <c r="S58" s="441"/>
      <c r="T58" s="441"/>
      <c r="U58" s="441"/>
      <c r="V58" s="441"/>
      <c r="W58" s="441"/>
      <c r="X58" s="441"/>
      <c r="Y58" s="441"/>
      <c r="Z58" s="441"/>
      <c r="AA58" s="441"/>
      <c r="AB58" s="441"/>
      <c r="AC58" s="441"/>
      <c r="AD58" s="441"/>
    </row>
    <row r="59" ht="15.75" customHeight="1">
      <c r="A59" s="440"/>
      <c r="B59" s="440"/>
      <c r="C59" s="440"/>
      <c r="D59" s="441"/>
      <c r="E59" s="441"/>
      <c r="F59" s="441"/>
      <c r="G59" s="441"/>
      <c r="H59" s="441"/>
      <c r="I59" s="441"/>
      <c r="J59" s="441"/>
      <c r="K59" s="441"/>
      <c r="L59" s="441"/>
      <c r="M59" s="441"/>
      <c r="N59" s="441"/>
      <c r="O59" s="441"/>
      <c r="P59" s="441"/>
      <c r="Q59" s="441"/>
      <c r="R59" s="441"/>
      <c r="S59" s="441"/>
      <c r="T59" s="441"/>
      <c r="U59" s="441"/>
      <c r="V59" s="441"/>
      <c r="W59" s="441"/>
      <c r="X59" s="441"/>
      <c r="Y59" s="441"/>
      <c r="Z59" s="441"/>
      <c r="AA59" s="441"/>
      <c r="AB59" s="441"/>
      <c r="AC59" s="441"/>
      <c r="AD59" s="441"/>
    </row>
    <row r="60" ht="15.75" customHeight="1">
      <c r="A60" s="440" t="s">
        <v>6806</v>
      </c>
      <c r="B60" s="440" t="s">
        <v>160</v>
      </c>
      <c r="C60" s="440" t="s">
        <v>158</v>
      </c>
      <c r="D60" s="440" t="s">
        <v>6779</v>
      </c>
      <c r="E60" s="440" t="s">
        <v>6788</v>
      </c>
      <c r="F60" s="440" t="s">
        <v>6809</v>
      </c>
      <c r="G60" s="441" t="s">
        <v>6780</v>
      </c>
      <c r="H60" s="441"/>
      <c r="I60" s="441"/>
      <c r="J60" s="441"/>
      <c r="K60" s="441"/>
      <c r="L60" s="441"/>
      <c r="M60" s="441"/>
      <c r="N60" s="441"/>
      <c r="O60" s="441"/>
      <c r="P60" s="441"/>
      <c r="Q60" s="441"/>
      <c r="R60" s="441"/>
      <c r="S60" s="441"/>
      <c r="T60" s="441"/>
      <c r="U60" s="441"/>
      <c r="V60" s="441"/>
      <c r="W60" s="441"/>
      <c r="X60" s="441"/>
      <c r="Y60" s="441"/>
      <c r="Z60" s="441"/>
      <c r="AA60" s="441"/>
      <c r="AB60" s="441"/>
      <c r="AC60" s="441"/>
      <c r="AD60" s="441"/>
    </row>
    <row r="61" ht="15.75" customHeight="1">
      <c r="A61" s="440" t="s">
        <v>6806</v>
      </c>
      <c r="B61" s="440" t="s">
        <v>160</v>
      </c>
      <c r="C61" s="440" t="s">
        <v>158</v>
      </c>
      <c r="D61" s="440" t="s">
        <v>6783</v>
      </c>
      <c r="E61" s="440" t="s">
        <v>6780</v>
      </c>
      <c r="F61" s="440"/>
      <c r="G61" s="441" t="s">
        <v>6780</v>
      </c>
      <c r="H61" s="441"/>
      <c r="I61" s="441"/>
      <c r="J61" s="441"/>
      <c r="K61" s="441"/>
      <c r="L61" s="441"/>
      <c r="M61" s="441"/>
      <c r="N61" s="441"/>
      <c r="O61" s="441"/>
      <c r="P61" s="441"/>
      <c r="Q61" s="441"/>
      <c r="R61" s="441"/>
      <c r="S61" s="441"/>
      <c r="T61" s="441"/>
      <c r="U61" s="441"/>
      <c r="V61" s="441"/>
      <c r="W61" s="441"/>
      <c r="X61" s="441"/>
      <c r="Y61" s="441"/>
      <c r="Z61" s="441"/>
      <c r="AA61" s="441"/>
      <c r="AB61" s="441"/>
      <c r="AC61" s="441"/>
      <c r="AD61" s="441"/>
    </row>
    <row r="62" ht="15.75" customHeight="1">
      <c r="A62" s="440" t="s">
        <v>6806</v>
      </c>
      <c r="B62" s="440" t="s">
        <v>160</v>
      </c>
      <c r="C62" s="440" t="s">
        <v>158</v>
      </c>
      <c r="D62" s="440" t="s">
        <v>6786</v>
      </c>
      <c r="E62" s="440" t="s">
        <v>6780</v>
      </c>
      <c r="F62" s="440"/>
      <c r="G62" s="441" t="s">
        <v>6780</v>
      </c>
      <c r="H62" s="441"/>
      <c r="I62" s="441"/>
      <c r="J62" s="441"/>
      <c r="K62" s="441"/>
      <c r="L62" s="441"/>
      <c r="M62" s="441"/>
      <c r="N62" s="441"/>
      <c r="O62" s="441"/>
      <c r="P62" s="441"/>
      <c r="Q62" s="441"/>
      <c r="R62" s="441"/>
      <c r="S62" s="441"/>
      <c r="T62" s="441"/>
      <c r="U62" s="441"/>
      <c r="V62" s="441"/>
      <c r="W62" s="441"/>
      <c r="X62" s="441"/>
      <c r="Y62" s="441"/>
      <c r="Z62" s="441"/>
      <c r="AA62" s="441"/>
      <c r="AB62" s="441"/>
      <c r="AC62" s="441"/>
      <c r="AD62" s="441"/>
    </row>
    <row r="63" ht="15.75" customHeight="1">
      <c r="A63" s="440"/>
      <c r="B63" s="440"/>
      <c r="C63" s="440"/>
      <c r="D63" s="441"/>
      <c r="E63" s="441"/>
      <c r="F63" s="441"/>
      <c r="G63" s="441"/>
      <c r="H63" s="441"/>
      <c r="I63" s="441"/>
      <c r="J63" s="441"/>
      <c r="K63" s="441"/>
      <c r="L63" s="441"/>
      <c r="M63" s="441"/>
      <c r="N63" s="441"/>
      <c r="O63" s="441"/>
      <c r="P63" s="441"/>
      <c r="Q63" s="441"/>
      <c r="R63" s="441"/>
      <c r="S63" s="441"/>
      <c r="T63" s="441"/>
      <c r="U63" s="441"/>
      <c r="V63" s="441"/>
      <c r="W63" s="441"/>
      <c r="X63" s="441"/>
      <c r="Y63" s="441"/>
      <c r="Z63" s="441"/>
      <c r="AA63" s="441"/>
      <c r="AB63" s="441"/>
      <c r="AC63" s="441"/>
      <c r="AD63" s="441"/>
    </row>
    <row r="64" ht="15.75" customHeight="1">
      <c r="A64" s="440" t="s">
        <v>6810</v>
      </c>
      <c r="B64" s="440" t="s">
        <v>160</v>
      </c>
      <c r="C64" s="440" t="s">
        <v>164</v>
      </c>
      <c r="D64" s="440" t="s">
        <v>6779</v>
      </c>
      <c r="E64" s="441" t="s">
        <v>6788</v>
      </c>
      <c r="F64" s="440" t="s">
        <v>6809</v>
      </c>
      <c r="G64" s="441" t="s">
        <v>6780</v>
      </c>
      <c r="H64" s="441"/>
      <c r="I64" s="441"/>
      <c r="J64" s="441"/>
      <c r="K64" s="441"/>
      <c r="L64" s="441"/>
      <c r="M64" s="441"/>
      <c r="N64" s="441"/>
      <c r="O64" s="441"/>
      <c r="P64" s="441"/>
      <c r="Q64" s="441"/>
      <c r="R64" s="441"/>
      <c r="S64" s="441"/>
      <c r="T64" s="441"/>
      <c r="U64" s="441"/>
      <c r="V64" s="441"/>
      <c r="W64" s="441"/>
      <c r="X64" s="441"/>
      <c r="Y64" s="441"/>
      <c r="Z64" s="441"/>
      <c r="AA64" s="441"/>
      <c r="AB64" s="441"/>
      <c r="AC64" s="441"/>
      <c r="AD64" s="441"/>
    </row>
    <row r="65" ht="15.75" customHeight="1">
      <c r="A65" s="440" t="s">
        <v>6810</v>
      </c>
      <c r="B65" s="440" t="s">
        <v>160</v>
      </c>
      <c r="C65" s="440" t="s">
        <v>164</v>
      </c>
      <c r="D65" s="440" t="s">
        <v>6783</v>
      </c>
      <c r="E65" s="441" t="s">
        <v>6788</v>
      </c>
      <c r="F65" s="441"/>
      <c r="G65" s="441" t="s">
        <v>6780</v>
      </c>
      <c r="H65" s="441"/>
      <c r="I65" s="441"/>
      <c r="J65" s="441"/>
      <c r="K65" s="441"/>
      <c r="L65" s="441"/>
      <c r="M65" s="441"/>
      <c r="N65" s="441"/>
      <c r="O65" s="441"/>
      <c r="P65" s="441"/>
      <c r="Q65" s="441"/>
      <c r="R65" s="441"/>
      <c r="S65" s="441"/>
      <c r="T65" s="441"/>
      <c r="U65" s="441"/>
      <c r="V65" s="441"/>
      <c r="W65" s="441"/>
      <c r="X65" s="441"/>
      <c r="Y65" s="441"/>
      <c r="Z65" s="441"/>
      <c r="AA65" s="441"/>
      <c r="AB65" s="441"/>
      <c r="AC65" s="441"/>
      <c r="AD65" s="441"/>
    </row>
    <row r="66" ht="15.75" customHeight="1">
      <c r="A66" s="440" t="s">
        <v>6810</v>
      </c>
      <c r="B66" s="440" t="s">
        <v>160</v>
      </c>
      <c r="C66" s="440" t="s">
        <v>164</v>
      </c>
      <c r="D66" s="440" t="s">
        <v>6786</v>
      </c>
      <c r="E66" s="441" t="s">
        <v>6780</v>
      </c>
      <c r="F66" s="441"/>
      <c r="G66" s="441" t="s">
        <v>6780</v>
      </c>
      <c r="H66" s="441"/>
      <c r="I66" s="441"/>
      <c r="J66" s="441"/>
      <c r="K66" s="441"/>
      <c r="L66" s="441"/>
      <c r="M66" s="441"/>
      <c r="N66" s="441"/>
      <c r="O66" s="441"/>
      <c r="P66" s="441"/>
      <c r="Q66" s="441"/>
      <c r="R66" s="441"/>
      <c r="S66" s="441"/>
      <c r="T66" s="441"/>
      <c r="U66" s="441"/>
      <c r="V66" s="441"/>
      <c r="W66" s="441"/>
      <c r="X66" s="441"/>
      <c r="Y66" s="441"/>
      <c r="Z66" s="441"/>
      <c r="AA66" s="441"/>
      <c r="AB66" s="441"/>
      <c r="AC66" s="441"/>
      <c r="AD66" s="441"/>
    </row>
    <row r="67" ht="15.75" customHeight="1">
      <c r="A67" s="441"/>
      <c r="B67" s="441"/>
      <c r="C67" s="441"/>
      <c r="D67" s="441"/>
      <c r="E67" s="441"/>
      <c r="F67" s="441"/>
      <c r="G67" s="441"/>
      <c r="H67" s="441"/>
      <c r="I67" s="441"/>
      <c r="J67" s="441"/>
      <c r="K67" s="441"/>
      <c r="L67" s="441"/>
      <c r="M67" s="441"/>
      <c r="N67" s="441"/>
      <c r="O67" s="441"/>
      <c r="P67" s="441"/>
      <c r="Q67" s="441"/>
      <c r="R67" s="441"/>
      <c r="S67" s="441"/>
      <c r="T67" s="441"/>
      <c r="U67" s="441"/>
      <c r="V67" s="441"/>
      <c r="W67" s="441"/>
      <c r="X67" s="441"/>
      <c r="Y67" s="441"/>
      <c r="Z67" s="441"/>
      <c r="AA67" s="441"/>
      <c r="AB67" s="441"/>
      <c r="AC67" s="441"/>
      <c r="AD67" s="441"/>
    </row>
    <row r="68" ht="15.75" customHeight="1">
      <c r="A68" s="440" t="s">
        <v>6811</v>
      </c>
      <c r="B68" s="440" t="s">
        <v>164</v>
      </c>
      <c r="C68" s="440" t="s">
        <v>160</v>
      </c>
      <c r="D68" s="440" t="s">
        <v>6779</v>
      </c>
      <c r="E68" s="441" t="s">
        <v>6788</v>
      </c>
      <c r="F68" s="441" t="s">
        <v>6812</v>
      </c>
      <c r="G68" s="441" t="s">
        <v>6813</v>
      </c>
      <c r="H68" s="441"/>
      <c r="I68" s="441"/>
      <c r="J68" s="441"/>
      <c r="K68" s="441"/>
      <c r="L68" s="441"/>
      <c r="M68" s="441"/>
      <c r="N68" s="441"/>
      <c r="O68" s="441"/>
      <c r="P68" s="441"/>
      <c r="Q68" s="441"/>
      <c r="R68" s="441"/>
      <c r="S68" s="441"/>
      <c r="T68" s="441"/>
      <c r="U68" s="441"/>
      <c r="V68" s="441"/>
      <c r="W68" s="441"/>
      <c r="X68" s="441"/>
      <c r="Y68" s="441"/>
      <c r="Z68" s="441"/>
      <c r="AA68" s="441"/>
      <c r="AB68" s="441"/>
      <c r="AC68" s="441"/>
      <c r="AD68" s="441"/>
    </row>
    <row r="69" ht="15.75" customHeight="1">
      <c r="A69" s="440" t="s">
        <v>6811</v>
      </c>
      <c r="B69" s="440" t="s">
        <v>164</v>
      </c>
      <c r="C69" s="440" t="s">
        <v>160</v>
      </c>
      <c r="D69" s="440" t="s">
        <v>6783</v>
      </c>
      <c r="E69" s="441" t="s">
        <v>6813</v>
      </c>
      <c r="F69" s="441"/>
      <c r="G69" s="441" t="s">
        <v>6813</v>
      </c>
      <c r="H69" s="441"/>
      <c r="I69" s="441"/>
      <c r="J69" s="441"/>
      <c r="K69" s="441"/>
      <c r="L69" s="441"/>
      <c r="M69" s="441"/>
      <c r="N69" s="441"/>
      <c r="O69" s="441"/>
      <c r="P69" s="441"/>
      <c r="Q69" s="441"/>
      <c r="R69" s="441"/>
      <c r="S69" s="441"/>
      <c r="T69" s="441"/>
      <c r="U69" s="441"/>
      <c r="V69" s="441"/>
      <c r="W69" s="441"/>
      <c r="X69" s="441"/>
      <c r="Y69" s="441"/>
      <c r="Z69" s="441"/>
      <c r="AA69" s="441"/>
      <c r="AB69" s="441"/>
      <c r="AC69" s="441"/>
      <c r="AD69" s="441"/>
    </row>
    <row r="70" ht="15.75" customHeight="1">
      <c r="A70" s="440" t="s">
        <v>6811</v>
      </c>
      <c r="B70" s="440" t="s">
        <v>164</v>
      </c>
      <c r="C70" s="440" t="s">
        <v>160</v>
      </c>
      <c r="D70" s="440" t="s">
        <v>6786</v>
      </c>
      <c r="E70" s="441" t="s">
        <v>6813</v>
      </c>
      <c r="F70" s="441"/>
      <c r="G70" s="441" t="s">
        <v>6813</v>
      </c>
      <c r="H70" s="441"/>
      <c r="I70" s="441"/>
      <c r="J70" s="441"/>
      <c r="K70" s="441"/>
      <c r="L70" s="441"/>
      <c r="M70" s="441"/>
      <c r="N70" s="441"/>
      <c r="O70" s="441"/>
      <c r="P70" s="441"/>
      <c r="Q70" s="441"/>
      <c r="R70" s="441"/>
      <c r="S70" s="441"/>
      <c r="T70" s="441"/>
      <c r="U70" s="441"/>
      <c r="V70" s="441"/>
      <c r="W70" s="441"/>
      <c r="X70" s="441"/>
      <c r="Y70" s="441"/>
      <c r="Z70" s="441"/>
      <c r="AA70" s="441"/>
      <c r="AB70" s="441"/>
      <c r="AC70" s="441"/>
      <c r="AD70" s="441"/>
    </row>
    <row r="71" ht="15.75" customHeight="1">
      <c r="A71" s="441"/>
      <c r="B71" s="441"/>
      <c r="C71" s="441"/>
      <c r="D71" s="441"/>
      <c r="E71" s="441"/>
      <c r="F71" s="441"/>
      <c r="G71" s="441"/>
      <c r="H71" s="441"/>
      <c r="I71" s="441"/>
      <c r="J71" s="441"/>
      <c r="K71" s="441"/>
      <c r="L71" s="441"/>
      <c r="M71" s="441"/>
      <c r="N71" s="441"/>
      <c r="O71" s="441"/>
      <c r="P71" s="441"/>
      <c r="Q71" s="441"/>
      <c r="R71" s="441"/>
      <c r="S71" s="441"/>
      <c r="T71" s="441"/>
      <c r="U71" s="441"/>
      <c r="V71" s="441"/>
      <c r="W71" s="441"/>
      <c r="X71" s="441"/>
      <c r="Y71" s="441"/>
      <c r="Z71" s="441"/>
      <c r="AA71" s="441"/>
      <c r="AB71" s="441"/>
      <c r="AC71" s="441"/>
      <c r="AD71" s="441"/>
    </row>
    <row r="72" ht="15.75" customHeight="1">
      <c r="A72" s="440" t="s">
        <v>6807</v>
      </c>
      <c r="B72" s="440" t="s">
        <v>164</v>
      </c>
      <c r="C72" s="440" t="s">
        <v>158</v>
      </c>
      <c r="D72" s="440" t="s">
        <v>6779</v>
      </c>
      <c r="E72" s="441" t="s">
        <v>6780</v>
      </c>
      <c r="F72" s="441"/>
      <c r="G72" s="441" t="s">
        <v>6780</v>
      </c>
      <c r="H72" s="441"/>
      <c r="I72" s="441"/>
      <c r="J72" s="441"/>
      <c r="K72" s="441"/>
      <c r="L72" s="441"/>
      <c r="M72" s="441"/>
      <c r="N72" s="441"/>
      <c r="O72" s="441"/>
      <c r="P72" s="441"/>
      <c r="Q72" s="441"/>
      <c r="R72" s="441"/>
      <c r="S72" s="441"/>
      <c r="T72" s="441"/>
      <c r="U72" s="441"/>
      <c r="V72" s="441"/>
      <c r="W72" s="441"/>
      <c r="X72" s="441"/>
      <c r="Y72" s="441"/>
      <c r="Z72" s="441"/>
      <c r="AA72" s="441"/>
      <c r="AB72" s="441"/>
      <c r="AC72" s="441"/>
      <c r="AD72" s="441"/>
    </row>
    <row r="73" ht="15.75" customHeight="1">
      <c r="A73" s="440" t="s">
        <v>6807</v>
      </c>
      <c r="B73" s="440" t="s">
        <v>164</v>
      </c>
      <c r="C73" s="440" t="s">
        <v>158</v>
      </c>
      <c r="D73" s="440" t="s">
        <v>6783</v>
      </c>
      <c r="E73" s="441" t="s">
        <v>6780</v>
      </c>
      <c r="F73" s="441"/>
      <c r="G73" s="441" t="s">
        <v>6780</v>
      </c>
      <c r="H73" s="441"/>
      <c r="I73" s="441"/>
      <c r="J73" s="441"/>
      <c r="K73" s="441"/>
      <c r="L73" s="441"/>
      <c r="M73" s="441"/>
      <c r="N73" s="441"/>
      <c r="O73" s="441"/>
      <c r="P73" s="441"/>
      <c r="Q73" s="441"/>
      <c r="R73" s="441"/>
      <c r="S73" s="441"/>
      <c r="T73" s="441"/>
      <c r="U73" s="441"/>
      <c r="V73" s="441"/>
      <c r="W73" s="441"/>
      <c r="X73" s="441"/>
      <c r="Y73" s="441"/>
      <c r="Z73" s="441"/>
      <c r="AA73" s="441"/>
      <c r="AB73" s="441"/>
      <c r="AC73" s="441"/>
      <c r="AD73" s="441"/>
    </row>
    <row r="74" ht="15.75" customHeight="1">
      <c r="A74" s="440" t="s">
        <v>6807</v>
      </c>
      <c r="B74" s="440" t="s">
        <v>164</v>
      </c>
      <c r="C74" s="440" t="s">
        <v>158</v>
      </c>
      <c r="D74" s="440" t="s">
        <v>6786</v>
      </c>
      <c r="E74" s="441" t="s">
        <v>6788</v>
      </c>
      <c r="F74" s="441" t="s">
        <v>6814</v>
      </c>
      <c r="G74" s="441" t="s">
        <v>6780</v>
      </c>
      <c r="H74" s="441"/>
      <c r="I74" s="441"/>
      <c r="J74" s="441"/>
      <c r="K74" s="441"/>
      <c r="L74" s="441"/>
      <c r="M74" s="441"/>
      <c r="N74" s="441"/>
      <c r="O74" s="441"/>
      <c r="P74" s="441"/>
      <c r="Q74" s="441"/>
      <c r="R74" s="441"/>
      <c r="S74" s="441"/>
      <c r="T74" s="441"/>
      <c r="U74" s="441"/>
      <c r="V74" s="441"/>
      <c r="W74" s="441"/>
      <c r="X74" s="441"/>
      <c r="Y74" s="441"/>
      <c r="Z74" s="441"/>
      <c r="AA74" s="441"/>
      <c r="AB74" s="441"/>
      <c r="AC74" s="441"/>
      <c r="AD74" s="441"/>
    </row>
    <row r="75" ht="15.75" customHeight="1">
      <c r="A75" s="441"/>
      <c r="B75" s="441"/>
      <c r="C75" s="441"/>
      <c r="D75" s="441"/>
      <c r="E75" s="441"/>
      <c r="F75" s="441"/>
      <c r="G75" s="441"/>
      <c r="H75" s="441"/>
      <c r="I75" s="441"/>
      <c r="J75" s="441"/>
      <c r="K75" s="441"/>
      <c r="L75" s="441"/>
      <c r="M75" s="441"/>
      <c r="N75" s="441"/>
      <c r="O75" s="441"/>
      <c r="P75" s="441"/>
      <c r="Q75" s="441"/>
      <c r="R75" s="441"/>
      <c r="S75" s="441"/>
      <c r="T75" s="441"/>
      <c r="U75" s="441"/>
      <c r="V75" s="441"/>
      <c r="W75" s="441"/>
      <c r="X75" s="441"/>
      <c r="Y75" s="441"/>
      <c r="Z75" s="441"/>
      <c r="AA75" s="441"/>
      <c r="AB75" s="441"/>
      <c r="AC75" s="441"/>
      <c r="AD75" s="441"/>
    </row>
    <row r="76" ht="15.75" customHeight="1">
      <c r="A76" s="440" t="s">
        <v>6808</v>
      </c>
      <c r="B76" s="440" t="s">
        <v>158</v>
      </c>
      <c r="C76" s="440" t="s">
        <v>164</v>
      </c>
      <c r="D76" s="440" t="s">
        <v>6779</v>
      </c>
      <c r="E76" s="441" t="s">
        <v>6780</v>
      </c>
      <c r="F76" s="441"/>
      <c r="G76" s="441" t="s">
        <v>6780</v>
      </c>
      <c r="H76" s="441"/>
      <c r="I76" s="441"/>
      <c r="J76" s="441"/>
      <c r="K76" s="441"/>
      <c r="L76" s="441"/>
      <c r="M76" s="441"/>
      <c r="N76" s="441"/>
      <c r="O76" s="441"/>
      <c r="P76" s="441"/>
      <c r="Q76" s="441"/>
      <c r="R76" s="441"/>
      <c r="S76" s="441"/>
      <c r="T76" s="441"/>
      <c r="U76" s="441"/>
      <c r="V76" s="441"/>
      <c r="W76" s="441"/>
      <c r="X76" s="441"/>
      <c r="Y76" s="441"/>
      <c r="Z76" s="441"/>
      <c r="AA76" s="441"/>
      <c r="AB76" s="441"/>
      <c r="AC76" s="441"/>
      <c r="AD76" s="441"/>
    </row>
    <row r="77" ht="15.75" customHeight="1">
      <c r="A77" s="440" t="s">
        <v>6808</v>
      </c>
      <c r="B77" s="440" t="s">
        <v>158</v>
      </c>
      <c r="C77" s="440" t="s">
        <v>164</v>
      </c>
      <c r="D77" s="440" t="s">
        <v>6783</v>
      </c>
      <c r="E77" s="441" t="s">
        <v>6788</v>
      </c>
      <c r="F77" s="441" t="s">
        <v>6814</v>
      </c>
      <c r="G77" s="441" t="s">
        <v>6780</v>
      </c>
      <c r="H77" s="441"/>
      <c r="I77" s="441"/>
      <c r="J77" s="441"/>
      <c r="K77" s="441"/>
      <c r="L77" s="441"/>
      <c r="M77" s="441"/>
      <c r="N77" s="441"/>
      <c r="O77" s="441"/>
      <c r="P77" s="441"/>
      <c r="Q77" s="441"/>
      <c r="R77" s="441"/>
      <c r="S77" s="441"/>
      <c r="T77" s="441"/>
      <c r="U77" s="441"/>
      <c r="V77" s="441"/>
      <c r="W77" s="441"/>
      <c r="X77" s="441"/>
      <c r="Y77" s="441"/>
      <c r="Z77" s="441"/>
      <c r="AA77" s="441"/>
      <c r="AB77" s="441"/>
      <c r="AC77" s="441"/>
      <c r="AD77" s="441"/>
    </row>
    <row r="78" ht="15.75" customHeight="1">
      <c r="A78" s="440" t="s">
        <v>6808</v>
      </c>
      <c r="B78" s="440" t="s">
        <v>158</v>
      </c>
      <c r="C78" s="440" t="s">
        <v>164</v>
      </c>
      <c r="D78" s="440" t="s">
        <v>6786</v>
      </c>
      <c r="E78" s="441" t="s">
        <v>6780</v>
      </c>
      <c r="F78" s="441"/>
      <c r="G78" s="441" t="s">
        <v>6780</v>
      </c>
      <c r="H78" s="441"/>
      <c r="I78" s="441"/>
      <c r="J78" s="441"/>
      <c r="K78" s="441"/>
      <c r="L78" s="441"/>
      <c r="M78" s="441"/>
      <c r="N78" s="441"/>
      <c r="O78" s="441"/>
      <c r="P78" s="441"/>
      <c r="Q78" s="441"/>
      <c r="R78" s="441"/>
      <c r="S78" s="441"/>
      <c r="T78" s="441"/>
      <c r="U78" s="441"/>
      <c r="V78" s="441"/>
      <c r="W78" s="441"/>
      <c r="X78" s="441"/>
      <c r="Y78" s="441"/>
      <c r="Z78" s="441"/>
      <c r="AA78" s="441"/>
      <c r="AB78" s="441"/>
      <c r="AC78" s="441"/>
      <c r="AD78" s="441"/>
    </row>
    <row r="79" ht="15.75" customHeight="1">
      <c r="A79" s="441"/>
      <c r="B79" s="441"/>
      <c r="C79" s="441"/>
      <c r="D79" s="441"/>
      <c r="E79" s="441"/>
      <c r="F79" s="441"/>
      <c r="G79" s="441"/>
      <c r="H79" s="441"/>
      <c r="I79" s="441"/>
      <c r="J79" s="441"/>
      <c r="K79" s="441"/>
      <c r="L79" s="441"/>
      <c r="M79" s="441"/>
      <c r="N79" s="441"/>
      <c r="O79" s="441"/>
      <c r="P79" s="441"/>
      <c r="Q79" s="441"/>
      <c r="R79" s="441"/>
      <c r="S79" s="441"/>
      <c r="T79" s="441"/>
      <c r="U79" s="441"/>
      <c r="V79" s="441"/>
      <c r="W79" s="441"/>
      <c r="X79" s="441"/>
      <c r="Y79" s="441"/>
      <c r="Z79" s="441"/>
      <c r="AA79" s="441"/>
      <c r="AB79" s="441"/>
      <c r="AC79" s="441"/>
      <c r="AD79" s="441"/>
    </row>
    <row r="80" ht="15.75" customHeight="1">
      <c r="A80" s="444" t="s">
        <v>6815</v>
      </c>
      <c r="B80" s="444" t="s">
        <v>160</v>
      </c>
      <c r="C80" s="444" t="s">
        <v>169</v>
      </c>
      <c r="D80" s="440" t="s">
        <v>6779</v>
      </c>
      <c r="E80" s="441" t="s">
        <v>6788</v>
      </c>
      <c r="F80" s="441" t="s">
        <v>6816</v>
      </c>
      <c r="G80" s="441" t="s">
        <v>6817</v>
      </c>
      <c r="H80" s="441" t="s">
        <v>6818</v>
      </c>
      <c r="I80" s="441"/>
      <c r="J80" s="441"/>
      <c r="K80" s="441"/>
      <c r="L80" s="441"/>
      <c r="M80" s="441"/>
      <c r="N80" s="441"/>
      <c r="O80" s="441"/>
      <c r="P80" s="441"/>
      <c r="Q80" s="441"/>
      <c r="R80" s="441"/>
      <c r="S80" s="441"/>
      <c r="T80" s="441"/>
      <c r="U80" s="441"/>
      <c r="V80" s="441"/>
      <c r="W80" s="441"/>
      <c r="X80" s="441"/>
      <c r="Y80" s="441"/>
      <c r="Z80" s="441"/>
      <c r="AA80" s="441"/>
      <c r="AB80" s="441"/>
      <c r="AC80" s="441"/>
      <c r="AD80" s="441"/>
    </row>
    <row r="81" ht="15.75" customHeight="1">
      <c r="A81" s="444" t="s">
        <v>6815</v>
      </c>
      <c r="B81" s="444" t="s">
        <v>160</v>
      </c>
      <c r="C81" s="444" t="s">
        <v>169</v>
      </c>
      <c r="D81" s="440" t="s">
        <v>6783</v>
      </c>
      <c r="E81" s="441" t="s">
        <v>6788</v>
      </c>
      <c r="F81" s="441" t="s">
        <v>6816</v>
      </c>
      <c r="G81" s="441" t="s">
        <v>6817</v>
      </c>
      <c r="H81" s="441" t="s">
        <v>6819</v>
      </c>
      <c r="I81" s="441"/>
      <c r="J81" s="441"/>
      <c r="K81" s="441"/>
      <c r="L81" s="441"/>
      <c r="M81" s="441"/>
      <c r="N81" s="441"/>
      <c r="O81" s="441"/>
      <c r="P81" s="441"/>
      <c r="Q81" s="441"/>
      <c r="R81" s="441"/>
      <c r="S81" s="441"/>
      <c r="T81" s="441"/>
      <c r="U81" s="441"/>
      <c r="V81" s="441"/>
      <c r="W81" s="441"/>
      <c r="X81" s="441"/>
      <c r="Y81" s="441"/>
      <c r="Z81" s="441"/>
      <c r="AA81" s="441"/>
      <c r="AB81" s="441"/>
      <c r="AC81" s="441"/>
      <c r="AD81" s="441"/>
    </row>
    <row r="82" ht="15.75" customHeight="1">
      <c r="A82" s="444" t="s">
        <v>6815</v>
      </c>
      <c r="B82" s="444" t="s">
        <v>160</v>
      </c>
      <c r="C82" s="444" t="s">
        <v>169</v>
      </c>
      <c r="D82" s="440" t="s">
        <v>6786</v>
      </c>
      <c r="E82" s="441" t="s">
        <v>6788</v>
      </c>
      <c r="F82" s="441" t="s">
        <v>6816</v>
      </c>
      <c r="G82" s="441" t="s">
        <v>6817</v>
      </c>
      <c r="H82" s="441"/>
      <c r="I82" s="441"/>
      <c r="J82" s="441"/>
      <c r="K82" s="441"/>
      <c r="L82" s="441"/>
      <c r="M82" s="441"/>
      <c r="N82" s="441"/>
      <c r="O82" s="441"/>
      <c r="P82" s="441"/>
      <c r="Q82" s="441"/>
      <c r="R82" s="441"/>
      <c r="S82" s="441"/>
      <c r="T82" s="441"/>
      <c r="U82" s="441"/>
      <c r="V82" s="441"/>
      <c r="W82" s="441"/>
      <c r="X82" s="441"/>
      <c r="Y82" s="441"/>
      <c r="Z82" s="441"/>
      <c r="AA82" s="441"/>
      <c r="AB82" s="441"/>
      <c r="AC82" s="441"/>
      <c r="AD82" s="441"/>
    </row>
    <row r="83" ht="15.75" customHeight="1">
      <c r="A83" s="444"/>
      <c r="B83" s="444"/>
      <c r="C83" s="444"/>
      <c r="D83" s="441"/>
      <c r="E83" s="441"/>
      <c r="F83" s="441"/>
      <c r="G83" s="441"/>
      <c r="H83" s="441"/>
      <c r="I83" s="441"/>
      <c r="J83" s="441"/>
      <c r="K83" s="441"/>
      <c r="L83" s="441"/>
      <c r="M83" s="441"/>
      <c r="N83" s="441"/>
      <c r="O83" s="441"/>
      <c r="P83" s="441"/>
      <c r="Q83" s="441"/>
      <c r="R83" s="441"/>
      <c r="S83" s="441"/>
      <c r="T83" s="441"/>
      <c r="U83" s="441"/>
      <c r="V83" s="441"/>
      <c r="W83" s="441"/>
      <c r="X83" s="441"/>
      <c r="Y83" s="441"/>
      <c r="Z83" s="441"/>
      <c r="AA83" s="441"/>
      <c r="AB83" s="441"/>
      <c r="AC83" s="441"/>
      <c r="AD83" s="441"/>
    </row>
    <row r="84" ht="15.75" customHeight="1">
      <c r="A84" s="441" t="s">
        <v>6820</v>
      </c>
      <c r="B84" s="444" t="s">
        <v>164</v>
      </c>
      <c r="C84" s="444" t="s">
        <v>172</v>
      </c>
      <c r="D84" s="440" t="s">
        <v>6779</v>
      </c>
      <c r="E84" s="441" t="s">
        <v>6821</v>
      </c>
      <c r="F84" s="441"/>
      <c r="G84" s="441" t="s">
        <v>6817</v>
      </c>
      <c r="H84" s="441"/>
      <c r="I84" s="441"/>
      <c r="J84" s="441"/>
      <c r="K84" s="441"/>
      <c r="L84" s="441"/>
      <c r="M84" s="441"/>
      <c r="N84" s="441"/>
      <c r="O84" s="441"/>
      <c r="P84" s="441"/>
      <c r="Q84" s="441"/>
      <c r="R84" s="441"/>
      <c r="S84" s="441"/>
      <c r="T84" s="441"/>
      <c r="U84" s="441"/>
      <c r="V84" s="441"/>
      <c r="W84" s="441"/>
      <c r="X84" s="441"/>
      <c r="Y84" s="441"/>
      <c r="Z84" s="441"/>
      <c r="AA84" s="441"/>
      <c r="AB84" s="441"/>
      <c r="AC84" s="441"/>
      <c r="AD84" s="441"/>
    </row>
    <row r="85" ht="15.75" customHeight="1">
      <c r="A85" s="441" t="s">
        <v>6820</v>
      </c>
      <c r="B85" s="444" t="s">
        <v>164</v>
      </c>
      <c r="C85" s="444" t="s">
        <v>172</v>
      </c>
      <c r="D85" s="440" t="s">
        <v>6783</v>
      </c>
      <c r="E85" s="441" t="s">
        <v>6821</v>
      </c>
      <c r="F85" s="441"/>
      <c r="G85" s="441" t="s">
        <v>6817</v>
      </c>
      <c r="H85" s="441"/>
      <c r="I85" s="441"/>
      <c r="J85" s="441"/>
      <c r="K85" s="441"/>
      <c r="L85" s="441"/>
      <c r="M85" s="441"/>
      <c r="N85" s="441"/>
      <c r="O85" s="441"/>
      <c r="P85" s="441"/>
      <c r="Q85" s="441"/>
      <c r="R85" s="441"/>
      <c r="S85" s="441"/>
      <c r="T85" s="441"/>
      <c r="U85" s="441"/>
      <c r="V85" s="441"/>
      <c r="W85" s="441"/>
      <c r="X85" s="441"/>
      <c r="Y85" s="441"/>
      <c r="Z85" s="441"/>
      <c r="AA85" s="441"/>
      <c r="AB85" s="441"/>
      <c r="AC85" s="441"/>
      <c r="AD85" s="441"/>
    </row>
    <row r="86" ht="15.75" customHeight="1">
      <c r="A86" s="441" t="s">
        <v>6820</v>
      </c>
      <c r="B86" s="444" t="s">
        <v>164</v>
      </c>
      <c r="C86" s="444" t="s">
        <v>172</v>
      </c>
      <c r="D86" s="440" t="s">
        <v>6786</v>
      </c>
      <c r="E86" s="441" t="s">
        <v>6821</v>
      </c>
      <c r="F86" s="441"/>
      <c r="G86" s="441" t="s">
        <v>6817</v>
      </c>
      <c r="H86" s="441"/>
      <c r="I86" s="441"/>
      <c r="J86" s="441"/>
      <c r="K86" s="441"/>
      <c r="L86" s="441"/>
      <c r="M86" s="441"/>
      <c r="N86" s="441"/>
      <c r="O86" s="441"/>
      <c r="P86" s="441"/>
      <c r="Q86" s="441"/>
      <c r="R86" s="441"/>
      <c r="S86" s="441"/>
      <c r="T86" s="441"/>
      <c r="U86" s="441"/>
      <c r="V86" s="441"/>
      <c r="W86" s="441"/>
      <c r="X86" s="441"/>
      <c r="Y86" s="441"/>
      <c r="Z86" s="441"/>
      <c r="AA86" s="441"/>
      <c r="AB86" s="441"/>
      <c r="AC86" s="441"/>
      <c r="AD86" s="441"/>
    </row>
    <row r="87" ht="15.75" customHeight="1">
      <c r="A87" s="444"/>
      <c r="B87" s="444"/>
      <c r="C87" s="444"/>
      <c r="D87" s="441"/>
      <c r="E87" s="441"/>
      <c r="F87" s="441"/>
      <c r="G87" s="441"/>
      <c r="H87" s="441"/>
      <c r="I87" s="441"/>
      <c r="J87" s="441"/>
      <c r="K87" s="441"/>
      <c r="L87" s="441"/>
      <c r="M87" s="441"/>
      <c r="N87" s="441"/>
      <c r="O87" s="441"/>
      <c r="P87" s="441"/>
      <c r="Q87" s="441"/>
      <c r="R87" s="441"/>
      <c r="S87" s="441"/>
      <c r="T87" s="441"/>
      <c r="U87" s="441"/>
      <c r="V87" s="441"/>
      <c r="W87" s="441"/>
      <c r="X87" s="441"/>
      <c r="Y87" s="441"/>
      <c r="Z87" s="441"/>
      <c r="AA87" s="441"/>
      <c r="AB87" s="441"/>
      <c r="AC87" s="441"/>
      <c r="AD87" s="441"/>
    </row>
    <row r="88" ht="15.75" customHeight="1">
      <c r="A88" s="441" t="s">
        <v>6822</v>
      </c>
      <c r="B88" s="444" t="s">
        <v>164</v>
      </c>
      <c r="C88" s="444" t="s">
        <v>169</v>
      </c>
      <c r="D88" s="440" t="s">
        <v>6779</v>
      </c>
      <c r="E88" s="441" t="s">
        <v>6823</v>
      </c>
      <c r="F88" s="441"/>
      <c r="G88" s="441" t="s">
        <v>6817</v>
      </c>
      <c r="H88" s="441"/>
      <c r="I88" s="441"/>
      <c r="J88" s="441"/>
      <c r="K88" s="441"/>
      <c r="L88" s="441"/>
      <c r="M88" s="441"/>
      <c r="N88" s="441"/>
      <c r="O88" s="441"/>
      <c r="P88" s="441"/>
      <c r="Q88" s="441"/>
      <c r="R88" s="441"/>
      <c r="S88" s="441"/>
      <c r="T88" s="441"/>
      <c r="U88" s="441"/>
      <c r="V88" s="441"/>
      <c r="W88" s="441"/>
      <c r="X88" s="441"/>
      <c r="Y88" s="441"/>
      <c r="Z88" s="441"/>
      <c r="AA88" s="441"/>
      <c r="AB88" s="441"/>
      <c r="AC88" s="441"/>
      <c r="AD88" s="441"/>
    </row>
    <row r="89" ht="15.75" customHeight="1">
      <c r="A89" s="441" t="s">
        <v>6822</v>
      </c>
      <c r="B89" s="444" t="s">
        <v>164</v>
      </c>
      <c r="C89" s="444" t="s">
        <v>169</v>
      </c>
      <c r="D89" s="440" t="s">
        <v>6783</v>
      </c>
      <c r="E89" s="441" t="s">
        <v>6823</v>
      </c>
      <c r="F89" s="441"/>
      <c r="G89" s="441" t="s">
        <v>6817</v>
      </c>
      <c r="H89" s="441"/>
      <c r="I89" s="441"/>
      <c r="J89" s="441"/>
      <c r="K89" s="441"/>
      <c r="L89" s="441"/>
      <c r="M89" s="441"/>
      <c r="N89" s="441"/>
      <c r="O89" s="441"/>
      <c r="P89" s="441"/>
      <c r="Q89" s="441"/>
      <c r="R89" s="441"/>
      <c r="S89" s="441"/>
      <c r="T89" s="441"/>
      <c r="U89" s="441"/>
      <c r="V89" s="441"/>
      <c r="W89" s="441"/>
      <c r="X89" s="441"/>
      <c r="Y89" s="441"/>
      <c r="Z89" s="441"/>
      <c r="AA89" s="441"/>
      <c r="AB89" s="441"/>
      <c r="AC89" s="441"/>
      <c r="AD89" s="441"/>
    </row>
    <row r="90" ht="15.75" customHeight="1">
      <c r="A90" s="441" t="s">
        <v>6822</v>
      </c>
      <c r="B90" s="444" t="s">
        <v>164</v>
      </c>
      <c r="C90" s="444" t="s">
        <v>169</v>
      </c>
      <c r="D90" s="440" t="s">
        <v>6786</v>
      </c>
      <c r="E90" s="441" t="s">
        <v>6823</v>
      </c>
      <c r="F90" s="441"/>
      <c r="G90" s="441" t="s">
        <v>6817</v>
      </c>
      <c r="H90" s="441"/>
      <c r="I90" s="441"/>
      <c r="J90" s="441"/>
      <c r="K90" s="441"/>
      <c r="L90" s="441"/>
      <c r="M90" s="441"/>
      <c r="N90" s="441"/>
      <c r="O90" s="441"/>
      <c r="P90" s="441"/>
      <c r="Q90" s="441"/>
      <c r="R90" s="441"/>
      <c r="S90" s="441"/>
      <c r="T90" s="441"/>
      <c r="U90" s="441"/>
      <c r="V90" s="441"/>
      <c r="W90" s="441"/>
      <c r="X90" s="441"/>
      <c r="Y90" s="441"/>
      <c r="Z90" s="441"/>
      <c r="AA90" s="441"/>
      <c r="AB90" s="441"/>
      <c r="AC90" s="441"/>
      <c r="AD90" s="441"/>
    </row>
    <row r="91" ht="15.75" customHeight="1">
      <c r="A91" s="444"/>
      <c r="B91" s="444"/>
      <c r="C91" s="444"/>
      <c r="D91" s="441"/>
      <c r="E91" s="441"/>
      <c r="F91" s="441"/>
      <c r="G91" s="441"/>
      <c r="H91" s="441"/>
      <c r="I91" s="441"/>
      <c r="J91" s="441"/>
      <c r="K91" s="441"/>
      <c r="L91" s="441"/>
      <c r="M91" s="441"/>
      <c r="N91" s="441"/>
      <c r="O91" s="441"/>
      <c r="P91" s="441"/>
      <c r="Q91" s="441"/>
      <c r="R91" s="441"/>
      <c r="S91" s="441"/>
      <c r="T91" s="441"/>
      <c r="U91" s="441"/>
      <c r="V91" s="441"/>
      <c r="W91" s="441"/>
      <c r="X91" s="441"/>
      <c r="Y91" s="441"/>
      <c r="Z91" s="441"/>
      <c r="AA91" s="441"/>
      <c r="AB91" s="441"/>
      <c r="AC91" s="441"/>
      <c r="AD91" s="441"/>
    </row>
    <row r="92" ht="15.75" customHeight="1">
      <c r="A92" s="444" t="s">
        <v>6824</v>
      </c>
      <c r="B92" s="444" t="s">
        <v>155</v>
      </c>
      <c r="C92" s="444" t="s">
        <v>172</v>
      </c>
      <c r="D92" s="440" t="s">
        <v>6779</v>
      </c>
      <c r="E92" s="441"/>
      <c r="F92" s="441"/>
      <c r="G92" s="441" t="s">
        <v>6821</v>
      </c>
      <c r="H92" s="441"/>
      <c r="I92" s="441"/>
      <c r="J92" s="441"/>
      <c r="K92" s="441"/>
      <c r="L92" s="441"/>
      <c r="M92" s="441"/>
      <c r="N92" s="441"/>
      <c r="O92" s="441"/>
      <c r="P92" s="441"/>
      <c r="Q92" s="441"/>
      <c r="R92" s="441"/>
      <c r="S92" s="441"/>
      <c r="T92" s="441"/>
      <c r="U92" s="441"/>
      <c r="V92" s="441"/>
      <c r="W92" s="441"/>
      <c r="X92" s="441"/>
      <c r="Y92" s="441"/>
      <c r="Z92" s="441"/>
      <c r="AA92" s="441"/>
      <c r="AB92" s="441"/>
      <c r="AC92" s="441"/>
      <c r="AD92" s="441"/>
    </row>
    <row r="93" ht="15.75" customHeight="1">
      <c r="A93" s="444" t="s">
        <v>6824</v>
      </c>
      <c r="B93" s="444" t="s">
        <v>155</v>
      </c>
      <c r="C93" s="444" t="s">
        <v>172</v>
      </c>
      <c r="D93" s="440" t="s">
        <v>6783</v>
      </c>
      <c r="E93" s="441"/>
      <c r="F93" s="441"/>
      <c r="G93" s="441" t="s">
        <v>6821</v>
      </c>
      <c r="H93" s="441"/>
      <c r="I93" s="441"/>
      <c r="J93" s="441"/>
      <c r="K93" s="441"/>
      <c r="L93" s="441"/>
      <c r="M93" s="441"/>
      <c r="N93" s="441"/>
      <c r="O93" s="441"/>
      <c r="P93" s="441"/>
      <c r="Q93" s="441"/>
      <c r="R93" s="441"/>
      <c r="S93" s="441"/>
      <c r="T93" s="441"/>
      <c r="U93" s="441"/>
      <c r="V93" s="441"/>
      <c r="W93" s="441"/>
      <c r="X93" s="441"/>
      <c r="Y93" s="441"/>
      <c r="Z93" s="441"/>
      <c r="AA93" s="441"/>
      <c r="AB93" s="441"/>
      <c r="AC93" s="441"/>
      <c r="AD93" s="441"/>
    </row>
    <row r="94" ht="15.75" customHeight="1">
      <c r="A94" s="444" t="s">
        <v>6824</v>
      </c>
      <c r="B94" s="444" t="s">
        <v>155</v>
      </c>
      <c r="C94" s="444" t="s">
        <v>172</v>
      </c>
      <c r="D94" s="440" t="s">
        <v>6786</v>
      </c>
      <c r="E94" s="441"/>
      <c r="F94" s="441"/>
      <c r="G94" s="441" t="s">
        <v>6821</v>
      </c>
      <c r="H94" s="441"/>
      <c r="I94" s="441"/>
      <c r="J94" s="441"/>
      <c r="K94" s="441"/>
      <c r="L94" s="441"/>
      <c r="M94" s="441"/>
      <c r="N94" s="441"/>
      <c r="O94" s="441"/>
      <c r="P94" s="441"/>
      <c r="Q94" s="441"/>
      <c r="R94" s="441"/>
      <c r="S94" s="441"/>
      <c r="T94" s="441"/>
      <c r="U94" s="441"/>
      <c r="V94" s="441"/>
      <c r="W94" s="441"/>
      <c r="X94" s="441"/>
      <c r="Y94" s="441"/>
      <c r="Z94" s="441"/>
      <c r="AA94" s="441"/>
      <c r="AB94" s="441"/>
      <c r="AC94" s="441"/>
      <c r="AD94" s="441"/>
    </row>
    <row r="95" ht="15.75" customHeight="1">
      <c r="A95" s="444"/>
      <c r="B95" s="444"/>
      <c r="C95" s="444"/>
      <c r="D95" s="441"/>
      <c r="E95" s="441"/>
      <c r="F95" s="441"/>
      <c r="G95" s="441"/>
      <c r="H95" s="441"/>
      <c r="I95" s="441"/>
      <c r="J95" s="441"/>
      <c r="K95" s="441"/>
      <c r="L95" s="441"/>
      <c r="M95" s="441"/>
      <c r="N95" s="441"/>
      <c r="O95" s="441"/>
      <c r="P95" s="441"/>
      <c r="Q95" s="441"/>
      <c r="R95" s="441"/>
      <c r="S95" s="441"/>
      <c r="T95" s="441"/>
      <c r="U95" s="441"/>
      <c r="V95" s="441"/>
      <c r="W95" s="441"/>
      <c r="X95" s="441"/>
      <c r="Y95" s="441"/>
      <c r="Z95" s="441"/>
      <c r="AA95" s="441"/>
      <c r="AB95" s="441"/>
      <c r="AC95" s="441"/>
      <c r="AD95" s="441"/>
    </row>
    <row r="96" ht="15.75" customHeight="1">
      <c r="A96" s="444"/>
      <c r="B96" s="444"/>
      <c r="C96" s="444"/>
      <c r="D96" s="441"/>
      <c r="E96" s="441"/>
      <c r="F96" s="441"/>
      <c r="G96" s="441"/>
      <c r="H96" s="441"/>
      <c r="I96" s="441"/>
      <c r="J96" s="441"/>
      <c r="K96" s="441"/>
      <c r="L96" s="441"/>
      <c r="M96" s="441"/>
      <c r="N96" s="441"/>
      <c r="O96" s="441"/>
      <c r="P96" s="441"/>
      <c r="Q96" s="441"/>
      <c r="R96" s="441"/>
      <c r="S96" s="441"/>
      <c r="T96" s="441"/>
      <c r="U96" s="441"/>
      <c r="V96" s="441"/>
      <c r="W96" s="441"/>
      <c r="X96" s="441"/>
      <c r="Y96" s="441"/>
      <c r="Z96" s="441"/>
      <c r="AA96" s="441"/>
      <c r="AB96" s="441"/>
      <c r="AC96" s="441"/>
      <c r="AD96" s="441"/>
    </row>
    <row r="97" ht="15.75" customHeight="1">
      <c r="A97" s="444" t="s">
        <v>6825</v>
      </c>
      <c r="B97" s="444" t="s">
        <v>153</v>
      </c>
      <c r="C97" s="444" t="s">
        <v>175</v>
      </c>
      <c r="D97" s="440" t="s">
        <v>6779</v>
      </c>
      <c r="E97" s="441"/>
      <c r="F97" s="441"/>
      <c r="G97" s="441" t="s">
        <v>6821</v>
      </c>
      <c r="H97" s="441"/>
      <c r="I97" s="441"/>
      <c r="J97" s="441"/>
      <c r="K97" s="441"/>
      <c r="L97" s="441"/>
      <c r="M97" s="441"/>
      <c r="N97" s="441"/>
      <c r="O97" s="441"/>
      <c r="P97" s="441"/>
      <c r="Q97" s="441"/>
      <c r="R97" s="441"/>
      <c r="S97" s="441"/>
      <c r="T97" s="441"/>
      <c r="U97" s="441"/>
      <c r="V97" s="441"/>
      <c r="W97" s="441"/>
      <c r="X97" s="441"/>
      <c r="Y97" s="441"/>
      <c r="Z97" s="441"/>
      <c r="AA97" s="441"/>
      <c r="AB97" s="441"/>
      <c r="AC97" s="441"/>
      <c r="AD97" s="441"/>
    </row>
    <row r="98" ht="15.75" customHeight="1">
      <c r="A98" s="444" t="s">
        <v>6825</v>
      </c>
      <c r="B98" s="444" t="s">
        <v>153</v>
      </c>
      <c r="C98" s="444" t="s">
        <v>175</v>
      </c>
      <c r="D98" s="440" t="s">
        <v>6783</v>
      </c>
      <c r="E98" s="441"/>
      <c r="F98" s="441"/>
      <c r="G98" s="441" t="s">
        <v>6821</v>
      </c>
      <c r="H98" s="441"/>
      <c r="I98" s="441"/>
      <c r="J98" s="441"/>
      <c r="K98" s="441"/>
      <c r="L98" s="441"/>
      <c r="M98" s="441"/>
      <c r="N98" s="441"/>
      <c r="O98" s="441"/>
      <c r="P98" s="441"/>
      <c r="Q98" s="441"/>
      <c r="R98" s="441"/>
      <c r="S98" s="441"/>
      <c r="T98" s="441"/>
      <c r="U98" s="441"/>
      <c r="V98" s="441"/>
      <c r="W98" s="441"/>
      <c r="X98" s="441"/>
      <c r="Y98" s="441"/>
      <c r="Z98" s="441"/>
      <c r="AA98" s="441"/>
      <c r="AB98" s="441"/>
      <c r="AC98" s="441"/>
      <c r="AD98" s="441"/>
    </row>
    <row r="99" ht="15.75" customHeight="1">
      <c r="A99" s="444" t="s">
        <v>6825</v>
      </c>
      <c r="B99" s="444" t="s">
        <v>153</v>
      </c>
      <c r="C99" s="444" t="s">
        <v>175</v>
      </c>
      <c r="D99" s="440" t="s">
        <v>6786</v>
      </c>
      <c r="E99" s="441"/>
      <c r="F99" s="441"/>
      <c r="G99" s="441" t="s">
        <v>6821</v>
      </c>
      <c r="H99" s="441"/>
      <c r="I99" s="441"/>
      <c r="J99" s="441"/>
      <c r="K99" s="441"/>
      <c r="L99" s="441"/>
      <c r="M99" s="441"/>
      <c r="N99" s="441"/>
      <c r="O99" s="441"/>
      <c r="P99" s="441"/>
      <c r="Q99" s="441"/>
      <c r="R99" s="441"/>
      <c r="S99" s="441"/>
      <c r="T99" s="441"/>
      <c r="U99" s="441"/>
      <c r="V99" s="441"/>
      <c r="W99" s="441"/>
      <c r="X99" s="441"/>
      <c r="Y99" s="441"/>
      <c r="Z99" s="441"/>
      <c r="AA99" s="441"/>
      <c r="AB99" s="441"/>
      <c r="AC99" s="441"/>
      <c r="AD99" s="441"/>
    </row>
    <row r="100" ht="15.75" customHeight="1">
      <c r="A100" s="444"/>
      <c r="B100" s="444"/>
      <c r="C100" s="444"/>
      <c r="D100" s="441"/>
      <c r="E100" s="441"/>
      <c r="F100" s="441"/>
      <c r="G100" s="441"/>
      <c r="H100" s="441"/>
      <c r="I100" s="441"/>
      <c r="J100" s="441"/>
      <c r="K100" s="441"/>
      <c r="L100" s="441"/>
      <c r="M100" s="441"/>
      <c r="N100" s="441"/>
      <c r="O100" s="441"/>
      <c r="P100" s="441"/>
      <c r="Q100" s="441"/>
      <c r="R100" s="441"/>
      <c r="S100" s="441"/>
      <c r="T100" s="441"/>
      <c r="U100" s="441"/>
      <c r="V100" s="441"/>
      <c r="W100" s="441"/>
      <c r="X100" s="441"/>
      <c r="Y100" s="441"/>
      <c r="Z100" s="441"/>
      <c r="AA100" s="441"/>
      <c r="AB100" s="441"/>
      <c r="AC100" s="441"/>
      <c r="AD100" s="441"/>
    </row>
    <row r="101" ht="15.75" customHeight="1">
      <c r="A101" s="444"/>
      <c r="B101" s="444"/>
      <c r="C101" s="444"/>
      <c r="D101" s="441"/>
      <c r="E101" s="441"/>
      <c r="F101" s="441"/>
      <c r="G101" s="441"/>
      <c r="H101" s="441"/>
      <c r="I101" s="441"/>
      <c r="J101" s="441"/>
      <c r="K101" s="441"/>
      <c r="L101" s="441"/>
      <c r="M101" s="441"/>
      <c r="N101" s="441"/>
      <c r="O101" s="441"/>
      <c r="P101" s="441"/>
      <c r="Q101" s="441"/>
      <c r="R101" s="441"/>
      <c r="S101" s="441"/>
      <c r="T101" s="441"/>
      <c r="U101" s="441"/>
      <c r="V101" s="441"/>
      <c r="W101" s="441"/>
      <c r="X101" s="441"/>
      <c r="Y101" s="441"/>
      <c r="Z101" s="441"/>
      <c r="AA101" s="441"/>
      <c r="AB101" s="441"/>
      <c r="AC101" s="441"/>
      <c r="AD101" s="441"/>
    </row>
    <row r="102" ht="15.75" customHeight="1">
      <c r="A102" s="444" t="s">
        <v>6826</v>
      </c>
      <c r="B102" s="444" t="s">
        <v>155</v>
      </c>
      <c r="C102" s="444" t="s">
        <v>175</v>
      </c>
      <c r="D102" s="440" t="s">
        <v>6779</v>
      </c>
      <c r="E102" s="441" t="s">
        <v>6821</v>
      </c>
      <c r="F102" s="441"/>
      <c r="G102" s="441"/>
      <c r="H102" s="441"/>
      <c r="I102" s="441"/>
      <c r="J102" s="441"/>
      <c r="K102" s="441"/>
      <c r="L102" s="441"/>
      <c r="M102" s="441"/>
      <c r="N102" s="441"/>
      <c r="O102" s="441"/>
      <c r="P102" s="441"/>
      <c r="Q102" s="441"/>
      <c r="R102" s="441"/>
      <c r="S102" s="441"/>
      <c r="T102" s="441"/>
      <c r="U102" s="441"/>
      <c r="V102" s="441"/>
      <c r="W102" s="441"/>
      <c r="X102" s="441"/>
      <c r="Y102" s="441"/>
      <c r="Z102" s="441"/>
      <c r="AA102" s="441"/>
      <c r="AB102" s="441"/>
      <c r="AC102" s="441"/>
      <c r="AD102" s="441"/>
    </row>
    <row r="103" ht="15.75" customHeight="1">
      <c r="A103" s="444" t="s">
        <v>6826</v>
      </c>
      <c r="B103" s="444" t="s">
        <v>155</v>
      </c>
      <c r="C103" s="444" t="s">
        <v>175</v>
      </c>
      <c r="D103" s="440" t="s">
        <v>6783</v>
      </c>
      <c r="E103" s="441" t="s">
        <v>6821</v>
      </c>
      <c r="F103" s="441"/>
      <c r="G103" s="441"/>
      <c r="H103" s="441"/>
      <c r="I103" s="441"/>
      <c r="J103" s="441"/>
      <c r="K103" s="441"/>
      <c r="L103" s="441"/>
      <c r="M103" s="441"/>
      <c r="N103" s="441"/>
      <c r="O103" s="441"/>
      <c r="P103" s="441"/>
      <c r="Q103" s="441"/>
      <c r="R103" s="441"/>
      <c r="S103" s="441"/>
      <c r="T103" s="441"/>
      <c r="U103" s="441"/>
      <c r="V103" s="441"/>
      <c r="W103" s="441"/>
      <c r="X103" s="441"/>
      <c r="Y103" s="441"/>
      <c r="Z103" s="441"/>
      <c r="AA103" s="441"/>
      <c r="AB103" s="441"/>
      <c r="AC103" s="441"/>
      <c r="AD103" s="441"/>
    </row>
    <row r="104" ht="15.75" customHeight="1">
      <c r="A104" s="444" t="s">
        <v>6826</v>
      </c>
      <c r="B104" s="444" t="s">
        <v>155</v>
      </c>
      <c r="C104" s="444" t="s">
        <v>175</v>
      </c>
      <c r="D104" s="440" t="s">
        <v>6786</v>
      </c>
      <c r="E104" s="441" t="s">
        <v>6821</v>
      </c>
      <c r="F104" s="441"/>
      <c r="G104" s="441"/>
      <c r="H104" s="441"/>
      <c r="I104" s="441"/>
      <c r="J104" s="441"/>
      <c r="K104" s="441"/>
      <c r="L104" s="441"/>
      <c r="M104" s="441"/>
      <c r="N104" s="441"/>
      <c r="O104" s="441"/>
      <c r="P104" s="441"/>
      <c r="Q104" s="441"/>
      <c r="R104" s="441"/>
      <c r="S104" s="441"/>
      <c r="T104" s="441"/>
      <c r="U104" s="441"/>
      <c r="V104" s="441"/>
      <c r="W104" s="441"/>
      <c r="X104" s="441"/>
      <c r="Y104" s="441"/>
      <c r="Z104" s="441"/>
      <c r="AA104" s="441"/>
      <c r="AB104" s="441"/>
      <c r="AC104" s="441"/>
      <c r="AD104" s="441"/>
    </row>
    <row r="105" ht="15.75" customHeight="1">
      <c r="A105" s="441"/>
      <c r="B105" s="441"/>
      <c r="C105" s="441"/>
      <c r="D105" s="441"/>
      <c r="E105" s="441"/>
      <c r="F105" s="441"/>
      <c r="G105" s="441"/>
      <c r="H105" s="441"/>
      <c r="I105" s="441"/>
      <c r="J105" s="441"/>
      <c r="K105" s="441"/>
      <c r="L105" s="441"/>
      <c r="M105" s="441"/>
      <c r="N105" s="441"/>
      <c r="O105" s="441"/>
      <c r="P105" s="441"/>
      <c r="Q105" s="441"/>
      <c r="R105" s="441"/>
      <c r="S105" s="441"/>
      <c r="T105" s="441"/>
      <c r="U105" s="441"/>
      <c r="V105" s="441"/>
      <c r="W105" s="441"/>
      <c r="X105" s="441"/>
      <c r="Y105" s="441"/>
      <c r="Z105" s="441"/>
      <c r="AA105" s="441"/>
      <c r="AB105" s="441"/>
      <c r="AC105" s="441"/>
      <c r="AD105" s="441"/>
    </row>
    <row r="106" ht="15.75" customHeight="1">
      <c r="A106" s="441"/>
      <c r="B106" s="441"/>
      <c r="C106" s="441"/>
      <c r="D106" s="441"/>
      <c r="E106" s="441"/>
      <c r="F106" s="441"/>
      <c r="G106" s="441"/>
      <c r="H106" s="441"/>
      <c r="I106" s="441"/>
      <c r="J106" s="441"/>
      <c r="K106" s="441"/>
      <c r="L106" s="441"/>
      <c r="M106" s="441"/>
      <c r="N106" s="441"/>
      <c r="O106" s="441"/>
      <c r="P106" s="441"/>
      <c r="Q106" s="441"/>
      <c r="R106" s="441"/>
      <c r="S106" s="441"/>
      <c r="T106" s="441"/>
      <c r="U106" s="441"/>
      <c r="V106" s="441"/>
      <c r="W106" s="441"/>
      <c r="X106" s="441"/>
      <c r="Y106" s="441"/>
      <c r="Z106" s="441"/>
      <c r="AA106" s="441"/>
      <c r="AB106" s="441"/>
      <c r="AC106" s="441"/>
      <c r="AD106" s="441"/>
    </row>
    <row r="107" ht="15.75" customHeight="1">
      <c r="A107" s="441"/>
      <c r="B107" s="441"/>
      <c r="C107" s="441"/>
      <c r="D107" s="441"/>
      <c r="E107" s="441"/>
      <c r="F107" s="441"/>
      <c r="G107" s="441"/>
      <c r="H107" s="441"/>
      <c r="I107" s="441"/>
      <c r="J107" s="441"/>
      <c r="K107" s="441"/>
      <c r="L107" s="441"/>
      <c r="M107" s="441"/>
      <c r="N107" s="441"/>
      <c r="O107" s="441"/>
      <c r="P107" s="441"/>
      <c r="Q107" s="441"/>
      <c r="R107" s="441"/>
      <c r="S107" s="441"/>
      <c r="T107" s="441"/>
      <c r="U107" s="441"/>
      <c r="V107" s="441"/>
      <c r="W107" s="441"/>
      <c r="X107" s="441"/>
      <c r="Y107" s="441"/>
      <c r="Z107" s="441"/>
      <c r="AA107" s="441"/>
      <c r="AB107" s="441"/>
      <c r="AC107" s="441"/>
      <c r="AD107" s="441"/>
    </row>
    <row r="108" ht="15.75" customHeight="1">
      <c r="A108" s="441"/>
      <c r="B108" s="441"/>
      <c r="C108" s="441"/>
      <c r="D108" s="441"/>
      <c r="E108" s="441"/>
      <c r="F108" s="441"/>
      <c r="G108" s="441"/>
      <c r="H108" s="441"/>
      <c r="I108" s="441"/>
      <c r="J108" s="441"/>
      <c r="K108" s="441"/>
      <c r="L108" s="441"/>
      <c r="M108" s="441"/>
      <c r="N108" s="441"/>
      <c r="O108" s="441"/>
      <c r="P108" s="441"/>
      <c r="Q108" s="441"/>
      <c r="R108" s="441"/>
      <c r="S108" s="441"/>
      <c r="T108" s="441"/>
      <c r="U108" s="441"/>
      <c r="V108" s="441"/>
      <c r="W108" s="441"/>
      <c r="X108" s="441"/>
      <c r="Y108" s="441"/>
      <c r="Z108" s="441"/>
      <c r="AA108" s="441"/>
      <c r="AB108" s="441"/>
      <c r="AC108" s="441"/>
      <c r="AD108" s="441"/>
    </row>
    <row r="109" ht="15.75" customHeight="1">
      <c r="A109" s="441"/>
      <c r="B109" s="441"/>
      <c r="C109" s="441"/>
      <c r="D109" s="441"/>
      <c r="E109" s="441"/>
      <c r="F109" s="441"/>
      <c r="G109" s="441"/>
      <c r="H109" s="441"/>
      <c r="I109" s="441"/>
      <c r="J109" s="441"/>
      <c r="K109" s="441"/>
      <c r="L109" s="441"/>
      <c r="M109" s="441"/>
      <c r="N109" s="441"/>
      <c r="O109" s="441"/>
      <c r="P109" s="441"/>
      <c r="Q109" s="441"/>
      <c r="R109" s="441"/>
      <c r="S109" s="441"/>
      <c r="T109" s="441"/>
      <c r="U109" s="441"/>
      <c r="V109" s="441"/>
      <c r="W109" s="441"/>
      <c r="X109" s="441"/>
      <c r="Y109" s="441"/>
      <c r="Z109" s="441"/>
      <c r="AA109" s="441"/>
      <c r="AB109" s="441"/>
      <c r="AC109" s="441"/>
      <c r="AD109" s="441"/>
    </row>
    <row r="110" ht="15.75" customHeight="1">
      <c r="A110" s="441"/>
      <c r="B110" s="441"/>
      <c r="C110" s="441"/>
      <c r="D110" s="441"/>
      <c r="E110" s="441"/>
      <c r="F110" s="441"/>
      <c r="G110" s="441"/>
      <c r="H110" s="441"/>
      <c r="I110" s="441"/>
      <c r="J110" s="441"/>
      <c r="K110" s="441"/>
      <c r="L110" s="441"/>
      <c r="M110" s="441"/>
      <c r="N110" s="441"/>
      <c r="O110" s="441"/>
      <c r="P110" s="441"/>
      <c r="Q110" s="441"/>
      <c r="R110" s="441"/>
      <c r="S110" s="441"/>
      <c r="T110" s="441"/>
      <c r="U110" s="441"/>
      <c r="V110" s="441"/>
      <c r="W110" s="441"/>
      <c r="X110" s="441"/>
      <c r="Y110" s="441"/>
      <c r="Z110" s="441"/>
      <c r="AA110" s="441"/>
      <c r="AB110" s="441"/>
      <c r="AC110" s="441"/>
      <c r="AD110" s="441"/>
    </row>
    <row r="111" ht="15.75" customHeight="1">
      <c r="A111" s="441"/>
      <c r="B111" s="441"/>
      <c r="C111" s="441"/>
      <c r="D111" s="441"/>
      <c r="E111" s="441"/>
      <c r="F111" s="441"/>
      <c r="G111" s="441"/>
      <c r="H111" s="441"/>
      <c r="I111" s="441"/>
      <c r="J111" s="441"/>
      <c r="K111" s="441"/>
      <c r="L111" s="441"/>
      <c r="M111" s="441"/>
      <c r="N111" s="441"/>
      <c r="O111" s="441"/>
      <c r="P111" s="441"/>
      <c r="Q111" s="441"/>
      <c r="R111" s="441"/>
      <c r="S111" s="441"/>
      <c r="T111" s="441"/>
      <c r="U111" s="441"/>
      <c r="V111" s="441"/>
      <c r="W111" s="441"/>
      <c r="X111" s="441"/>
      <c r="Y111" s="441"/>
      <c r="Z111" s="441"/>
      <c r="AA111" s="441"/>
      <c r="AB111" s="441"/>
      <c r="AC111" s="441"/>
      <c r="AD111" s="441"/>
    </row>
    <row r="112" ht="15.75" customHeight="1">
      <c r="A112" s="441"/>
      <c r="B112" s="441"/>
      <c r="C112" s="441"/>
      <c r="D112" s="441"/>
      <c r="E112" s="441"/>
      <c r="F112" s="441"/>
      <c r="G112" s="441"/>
      <c r="H112" s="441"/>
      <c r="I112" s="441"/>
      <c r="J112" s="441"/>
      <c r="K112" s="441"/>
      <c r="L112" s="441"/>
      <c r="M112" s="441"/>
      <c r="N112" s="441"/>
      <c r="O112" s="441"/>
      <c r="P112" s="441"/>
      <c r="Q112" s="441"/>
      <c r="R112" s="441"/>
      <c r="S112" s="441"/>
      <c r="T112" s="441"/>
      <c r="U112" s="441"/>
      <c r="V112" s="441"/>
      <c r="W112" s="441"/>
      <c r="X112" s="441"/>
      <c r="Y112" s="441"/>
      <c r="Z112" s="441"/>
      <c r="AA112" s="441"/>
      <c r="AB112" s="441"/>
      <c r="AC112" s="441"/>
      <c r="AD112" s="441"/>
    </row>
    <row r="113" ht="15.75" customHeight="1">
      <c r="A113" s="441"/>
      <c r="B113" s="441"/>
      <c r="C113" s="441"/>
      <c r="D113" s="441"/>
      <c r="E113" s="441"/>
      <c r="F113" s="441"/>
      <c r="G113" s="441"/>
      <c r="H113" s="441"/>
      <c r="I113" s="441"/>
      <c r="J113" s="441"/>
      <c r="K113" s="441"/>
      <c r="L113" s="441"/>
      <c r="M113" s="441"/>
      <c r="N113" s="441"/>
      <c r="O113" s="441"/>
      <c r="P113" s="441"/>
      <c r="Q113" s="441"/>
      <c r="R113" s="441"/>
      <c r="S113" s="441"/>
      <c r="T113" s="441"/>
      <c r="U113" s="441"/>
      <c r="V113" s="441"/>
      <c r="W113" s="441"/>
      <c r="X113" s="441"/>
      <c r="Y113" s="441"/>
      <c r="Z113" s="441"/>
      <c r="AA113" s="441"/>
      <c r="AB113" s="441"/>
      <c r="AC113" s="441"/>
      <c r="AD113" s="441"/>
    </row>
    <row r="114" ht="15.75" customHeight="1">
      <c r="A114" s="441"/>
      <c r="B114" s="441"/>
      <c r="C114" s="441"/>
      <c r="D114" s="441"/>
      <c r="E114" s="441"/>
      <c r="F114" s="441"/>
      <c r="G114" s="441"/>
      <c r="H114" s="441"/>
      <c r="I114" s="441"/>
      <c r="J114" s="441"/>
      <c r="K114" s="441"/>
      <c r="L114" s="441"/>
      <c r="M114" s="441"/>
      <c r="N114" s="441"/>
      <c r="O114" s="441"/>
      <c r="P114" s="441"/>
      <c r="Q114" s="441"/>
      <c r="R114" s="441"/>
      <c r="S114" s="441"/>
      <c r="T114" s="441"/>
      <c r="U114" s="441"/>
      <c r="V114" s="441"/>
      <c r="W114" s="441"/>
      <c r="X114" s="441"/>
      <c r="Y114" s="441"/>
      <c r="Z114" s="441"/>
      <c r="AA114" s="441"/>
      <c r="AB114" s="441"/>
      <c r="AC114" s="441"/>
      <c r="AD114" s="441"/>
    </row>
    <row r="115" ht="15.75" customHeight="1">
      <c r="A115" s="441"/>
      <c r="B115" s="441"/>
      <c r="C115" s="441"/>
      <c r="D115" s="441"/>
      <c r="E115" s="441"/>
      <c r="F115" s="441"/>
      <c r="G115" s="441"/>
      <c r="H115" s="441"/>
      <c r="I115" s="441"/>
      <c r="J115" s="441"/>
      <c r="K115" s="441"/>
      <c r="L115" s="441"/>
      <c r="M115" s="441"/>
      <c r="N115" s="441"/>
      <c r="O115" s="441"/>
      <c r="P115" s="441"/>
      <c r="Q115" s="441"/>
      <c r="R115" s="441"/>
      <c r="S115" s="441"/>
      <c r="T115" s="441"/>
      <c r="U115" s="441"/>
      <c r="V115" s="441"/>
      <c r="W115" s="441"/>
      <c r="X115" s="441"/>
      <c r="Y115" s="441"/>
      <c r="Z115" s="441"/>
      <c r="AA115" s="441"/>
      <c r="AB115" s="441"/>
      <c r="AC115" s="441"/>
      <c r="AD115" s="441"/>
    </row>
    <row r="116" ht="15.75" customHeight="1">
      <c r="A116" s="441"/>
      <c r="B116" s="441"/>
      <c r="C116" s="441"/>
      <c r="D116" s="441"/>
      <c r="E116" s="441"/>
      <c r="F116" s="441"/>
      <c r="G116" s="441"/>
      <c r="H116" s="441"/>
      <c r="I116" s="441"/>
      <c r="J116" s="441"/>
      <c r="K116" s="441"/>
      <c r="L116" s="441"/>
      <c r="M116" s="441"/>
      <c r="N116" s="441"/>
      <c r="O116" s="441"/>
      <c r="P116" s="441"/>
      <c r="Q116" s="441"/>
      <c r="R116" s="441"/>
      <c r="S116" s="441"/>
      <c r="T116" s="441"/>
      <c r="U116" s="441"/>
      <c r="V116" s="441"/>
      <c r="W116" s="441"/>
      <c r="X116" s="441"/>
      <c r="Y116" s="441"/>
      <c r="Z116" s="441"/>
      <c r="AA116" s="441"/>
      <c r="AB116" s="441"/>
      <c r="AC116" s="441"/>
      <c r="AD116" s="441"/>
    </row>
    <row r="117" ht="15.75" customHeight="1">
      <c r="A117" s="441"/>
      <c r="B117" s="441"/>
      <c r="C117" s="441"/>
      <c r="D117" s="441"/>
      <c r="E117" s="441"/>
      <c r="F117" s="441"/>
      <c r="G117" s="441"/>
      <c r="H117" s="441"/>
      <c r="I117" s="441"/>
      <c r="J117" s="441"/>
      <c r="K117" s="441"/>
      <c r="L117" s="441"/>
      <c r="M117" s="441"/>
      <c r="N117" s="441"/>
      <c r="O117" s="441"/>
      <c r="P117" s="441"/>
      <c r="Q117" s="441"/>
      <c r="R117" s="441"/>
      <c r="S117" s="441"/>
      <c r="T117" s="441"/>
      <c r="U117" s="441"/>
      <c r="V117" s="441"/>
      <c r="W117" s="441"/>
      <c r="X117" s="441"/>
      <c r="Y117" s="441"/>
      <c r="Z117" s="441"/>
      <c r="AA117" s="441"/>
      <c r="AB117" s="441"/>
      <c r="AC117" s="441"/>
      <c r="AD117" s="441"/>
    </row>
    <row r="118" ht="15.75" customHeight="1">
      <c r="A118" s="441"/>
      <c r="B118" s="441"/>
      <c r="C118" s="441"/>
      <c r="D118" s="441"/>
      <c r="E118" s="441"/>
      <c r="F118" s="441"/>
      <c r="G118" s="441"/>
      <c r="H118" s="441"/>
      <c r="I118" s="441"/>
      <c r="J118" s="441"/>
      <c r="K118" s="441"/>
      <c r="L118" s="441"/>
      <c r="M118" s="441"/>
      <c r="N118" s="441"/>
      <c r="O118" s="441"/>
      <c r="P118" s="441"/>
      <c r="Q118" s="441"/>
      <c r="R118" s="441"/>
      <c r="S118" s="441"/>
      <c r="T118" s="441"/>
      <c r="U118" s="441"/>
      <c r="V118" s="441"/>
      <c r="W118" s="441"/>
      <c r="X118" s="441"/>
      <c r="Y118" s="441"/>
      <c r="Z118" s="441"/>
      <c r="AA118" s="441"/>
      <c r="AB118" s="441"/>
      <c r="AC118" s="441"/>
      <c r="AD118" s="441"/>
    </row>
    <row r="119" ht="15.75" customHeight="1">
      <c r="A119" s="441"/>
      <c r="B119" s="441"/>
      <c r="C119" s="441"/>
      <c r="D119" s="441"/>
      <c r="E119" s="441"/>
      <c r="F119" s="441"/>
      <c r="G119" s="441"/>
      <c r="H119" s="441"/>
      <c r="I119" s="441"/>
      <c r="J119" s="441"/>
      <c r="K119" s="441"/>
      <c r="L119" s="441"/>
      <c r="M119" s="441"/>
      <c r="N119" s="441"/>
      <c r="O119" s="441"/>
      <c r="P119" s="441"/>
      <c r="Q119" s="441"/>
      <c r="R119" s="441"/>
      <c r="S119" s="441"/>
      <c r="T119" s="441"/>
      <c r="U119" s="441"/>
      <c r="V119" s="441"/>
      <c r="W119" s="441"/>
      <c r="X119" s="441"/>
      <c r="Y119" s="441"/>
      <c r="Z119" s="441"/>
      <c r="AA119" s="441"/>
      <c r="AB119" s="441"/>
      <c r="AC119" s="441"/>
      <c r="AD119" s="441"/>
    </row>
    <row r="120" ht="15.75" customHeight="1">
      <c r="A120" s="441"/>
      <c r="B120" s="441"/>
      <c r="C120" s="441"/>
      <c r="D120" s="441"/>
      <c r="E120" s="441"/>
      <c r="F120" s="441"/>
      <c r="G120" s="441"/>
      <c r="H120" s="441"/>
      <c r="I120" s="441"/>
      <c r="J120" s="441"/>
      <c r="K120" s="441"/>
      <c r="L120" s="441"/>
      <c r="M120" s="441"/>
      <c r="N120" s="441"/>
      <c r="O120" s="441"/>
      <c r="P120" s="441"/>
      <c r="Q120" s="441"/>
      <c r="R120" s="441"/>
      <c r="S120" s="441"/>
      <c r="T120" s="441"/>
      <c r="U120" s="441"/>
      <c r="V120" s="441"/>
      <c r="W120" s="441"/>
      <c r="X120" s="441"/>
      <c r="Y120" s="441"/>
      <c r="Z120" s="441"/>
      <c r="AA120" s="441"/>
      <c r="AB120" s="441"/>
      <c r="AC120" s="441"/>
      <c r="AD120" s="441"/>
    </row>
    <row r="121" ht="15.75" customHeight="1">
      <c r="A121" s="441"/>
      <c r="B121" s="441"/>
      <c r="C121" s="441"/>
      <c r="D121" s="441"/>
      <c r="E121" s="441"/>
      <c r="F121" s="441"/>
      <c r="G121" s="441"/>
      <c r="H121" s="441"/>
      <c r="I121" s="441"/>
      <c r="J121" s="441"/>
      <c r="K121" s="441"/>
      <c r="L121" s="441"/>
      <c r="M121" s="441"/>
      <c r="N121" s="441"/>
      <c r="O121" s="441"/>
      <c r="P121" s="441"/>
      <c r="Q121" s="441"/>
      <c r="R121" s="441"/>
      <c r="S121" s="441"/>
      <c r="T121" s="441"/>
      <c r="U121" s="441"/>
      <c r="V121" s="441"/>
      <c r="W121" s="441"/>
      <c r="X121" s="441"/>
      <c r="Y121" s="441"/>
      <c r="Z121" s="441"/>
      <c r="AA121" s="441"/>
      <c r="AB121" s="441"/>
      <c r="AC121" s="441"/>
      <c r="AD121" s="441"/>
    </row>
    <row r="122" ht="15.75" customHeight="1">
      <c r="A122" s="441"/>
      <c r="B122" s="441"/>
      <c r="C122" s="441"/>
      <c r="D122" s="441"/>
      <c r="E122" s="441"/>
      <c r="F122" s="441"/>
      <c r="G122" s="441"/>
      <c r="H122" s="441"/>
      <c r="I122" s="441"/>
      <c r="J122" s="441"/>
      <c r="K122" s="441"/>
      <c r="L122" s="441"/>
      <c r="M122" s="441"/>
      <c r="N122" s="441"/>
      <c r="O122" s="441"/>
      <c r="P122" s="441"/>
      <c r="Q122" s="441"/>
      <c r="R122" s="441"/>
      <c r="S122" s="441"/>
      <c r="T122" s="441"/>
      <c r="U122" s="441"/>
      <c r="V122" s="441"/>
      <c r="W122" s="441"/>
      <c r="X122" s="441"/>
      <c r="Y122" s="441"/>
      <c r="Z122" s="441"/>
      <c r="AA122" s="441"/>
      <c r="AB122" s="441"/>
      <c r="AC122" s="441"/>
      <c r="AD122" s="441"/>
    </row>
    <row r="123" ht="15.75" customHeight="1">
      <c r="A123" s="441"/>
      <c r="B123" s="441"/>
      <c r="C123" s="441"/>
      <c r="D123" s="441"/>
      <c r="E123" s="441"/>
      <c r="F123" s="441"/>
      <c r="G123" s="441"/>
      <c r="H123" s="441"/>
      <c r="I123" s="441"/>
      <c r="J123" s="441"/>
      <c r="K123" s="441"/>
      <c r="L123" s="441"/>
      <c r="M123" s="441"/>
      <c r="N123" s="441"/>
      <c r="O123" s="441"/>
      <c r="P123" s="441"/>
      <c r="Q123" s="441"/>
      <c r="R123" s="441"/>
      <c r="S123" s="441"/>
      <c r="T123" s="441"/>
      <c r="U123" s="441"/>
      <c r="V123" s="441"/>
      <c r="W123" s="441"/>
      <c r="X123" s="441"/>
      <c r="Y123" s="441"/>
      <c r="Z123" s="441"/>
      <c r="AA123" s="441"/>
      <c r="AB123" s="441"/>
      <c r="AC123" s="441"/>
      <c r="AD123" s="441"/>
    </row>
    <row r="124" ht="15.75" customHeight="1">
      <c r="A124" s="441"/>
      <c r="B124" s="441"/>
      <c r="C124" s="441"/>
      <c r="D124" s="441"/>
      <c r="E124" s="441"/>
      <c r="F124" s="441"/>
      <c r="G124" s="441"/>
      <c r="H124" s="441"/>
      <c r="I124" s="441"/>
      <c r="J124" s="441"/>
      <c r="K124" s="441"/>
      <c r="L124" s="441"/>
      <c r="M124" s="441"/>
      <c r="N124" s="441"/>
      <c r="O124" s="441"/>
      <c r="P124" s="441"/>
      <c r="Q124" s="441"/>
      <c r="R124" s="441"/>
      <c r="S124" s="441"/>
      <c r="T124" s="441"/>
      <c r="U124" s="441"/>
      <c r="V124" s="441"/>
      <c r="W124" s="441"/>
      <c r="X124" s="441"/>
      <c r="Y124" s="441"/>
      <c r="Z124" s="441"/>
      <c r="AA124" s="441"/>
      <c r="AB124" s="441"/>
      <c r="AC124" s="441"/>
      <c r="AD124" s="441"/>
    </row>
    <row r="125" ht="15.75" customHeight="1">
      <c r="A125" s="441"/>
      <c r="B125" s="441"/>
      <c r="C125" s="441"/>
      <c r="D125" s="441"/>
      <c r="E125" s="441"/>
      <c r="F125" s="441"/>
      <c r="G125" s="441"/>
      <c r="H125" s="441"/>
      <c r="I125" s="441"/>
      <c r="J125" s="441"/>
      <c r="K125" s="441"/>
      <c r="L125" s="441"/>
      <c r="M125" s="441"/>
      <c r="N125" s="441"/>
      <c r="O125" s="441"/>
      <c r="P125" s="441"/>
      <c r="Q125" s="441"/>
      <c r="R125" s="441"/>
      <c r="S125" s="441"/>
      <c r="T125" s="441"/>
      <c r="U125" s="441"/>
      <c r="V125" s="441"/>
      <c r="W125" s="441"/>
      <c r="X125" s="441"/>
      <c r="Y125" s="441"/>
      <c r="Z125" s="441"/>
      <c r="AA125" s="441"/>
      <c r="AB125" s="441"/>
      <c r="AC125" s="441"/>
      <c r="AD125" s="441"/>
    </row>
    <row r="126" ht="15.75" customHeight="1">
      <c r="A126" s="441"/>
      <c r="B126" s="441"/>
      <c r="C126" s="441"/>
      <c r="D126" s="441"/>
      <c r="E126" s="441"/>
      <c r="F126" s="441"/>
      <c r="G126" s="441"/>
      <c r="H126" s="441"/>
      <c r="I126" s="441"/>
      <c r="J126" s="441"/>
      <c r="K126" s="441"/>
      <c r="L126" s="441"/>
      <c r="M126" s="441"/>
      <c r="N126" s="441"/>
      <c r="O126" s="441"/>
      <c r="P126" s="441"/>
      <c r="Q126" s="441"/>
      <c r="R126" s="441"/>
      <c r="S126" s="441"/>
      <c r="T126" s="441"/>
      <c r="U126" s="441"/>
      <c r="V126" s="441"/>
      <c r="W126" s="441"/>
      <c r="X126" s="441"/>
      <c r="Y126" s="441"/>
      <c r="Z126" s="441"/>
      <c r="AA126" s="441"/>
      <c r="AB126" s="441"/>
      <c r="AC126" s="441"/>
      <c r="AD126" s="441"/>
    </row>
    <row r="127" ht="15.75" customHeight="1">
      <c r="A127" s="441"/>
      <c r="B127" s="441"/>
      <c r="C127" s="441"/>
      <c r="D127" s="441"/>
      <c r="E127" s="441"/>
      <c r="F127" s="441"/>
      <c r="G127" s="441"/>
      <c r="H127" s="441"/>
      <c r="I127" s="441"/>
      <c r="J127" s="441"/>
      <c r="K127" s="441"/>
      <c r="L127" s="441"/>
      <c r="M127" s="441"/>
      <c r="N127" s="441"/>
      <c r="O127" s="441"/>
      <c r="P127" s="441"/>
      <c r="Q127" s="441"/>
      <c r="R127" s="441"/>
      <c r="S127" s="441"/>
      <c r="T127" s="441"/>
      <c r="U127" s="441"/>
      <c r="V127" s="441"/>
      <c r="W127" s="441"/>
      <c r="X127" s="441"/>
      <c r="Y127" s="441"/>
      <c r="Z127" s="441"/>
      <c r="AA127" s="441"/>
      <c r="AB127" s="441"/>
      <c r="AC127" s="441"/>
      <c r="AD127" s="441"/>
    </row>
    <row r="128" ht="15.75" customHeight="1">
      <c r="A128" s="441"/>
      <c r="B128" s="441"/>
      <c r="C128" s="441"/>
      <c r="D128" s="441"/>
      <c r="E128" s="441"/>
      <c r="F128" s="441"/>
      <c r="G128" s="441"/>
      <c r="H128" s="441"/>
      <c r="I128" s="441"/>
      <c r="J128" s="441"/>
      <c r="K128" s="441"/>
      <c r="L128" s="441"/>
      <c r="M128" s="441"/>
      <c r="N128" s="441"/>
      <c r="O128" s="441"/>
      <c r="P128" s="441"/>
      <c r="Q128" s="441"/>
      <c r="R128" s="441"/>
      <c r="S128" s="441"/>
      <c r="T128" s="441"/>
      <c r="U128" s="441"/>
      <c r="V128" s="441"/>
      <c r="W128" s="441"/>
      <c r="X128" s="441"/>
      <c r="Y128" s="441"/>
      <c r="Z128" s="441"/>
      <c r="AA128" s="441"/>
      <c r="AB128" s="441"/>
      <c r="AC128" s="441"/>
      <c r="AD128" s="441"/>
    </row>
    <row r="129" ht="15.75" customHeight="1">
      <c r="A129" s="441"/>
      <c r="B129" s="441"/>
      <c r="C129" s="441"/>
      <c r="D129" s="441"/>
      <c r="E129" s="441"/>
      <c r="F129" s="441"/>
      <c r="G129" s="441"/>
      <c r="H129" s="441"/>
      <c r="I129" s="441"/>
      <c r="J129" s="441"/>
      <c r="K129" s="441"/>
      <c r="L129" s="441"/>
      <c r="M129" s="441"/>
      <c r="N129" s="441"/>
      <c r="O129" s="441"/>
      <c r="P129" s="441"/>
      <c r="Q129" s="441"/>
      <c r="R129" s="441"/>
      <c r="S129" s="441"/>
      <c r="T129" s="441"/>
      <c r="U129" s="441"/>
      <c r="V129" s="441"/>
      <c r="W129" s="441"/>
      <c r="X129" s="441"/>
      <c r="Y129" s="441"/>
      <c r="Z129" s="441"/>
      <c r="AA129" s="441"/>
      <c r="AB129" s="441"/>
      <c r="AC129" s="441"/>
      <c r="AD129" s="441"/>
    </row>
    <row r="130" ht="15.75" customHeight="1">
      <c r="A130" s="441"/>
      <c r="B130" s="441"/>
      <c r="C130" s="441"/>
      <c r="D130" s="441"/>
      <c r="E130" s="441"/>
      <c r="F130" s="441"/>
      <c r="G130" s="441"/>
      <c r="H130" s="441"/>
      <c r="I130" s="441"/>
      <c r="J130" s="441"/>
      <c r="K130" s="441"/>
      <c r="L130" s="441"/>
      <c r="M130" s="441"/>
      <c r="N130" s="441"/>
      <c r="O130" s="441"/>
      <c r="P130" s="441"/>
      <c r="Q130" s="441"/>
      <c r="R130" s="441"/>
      <c r="S130" s="441"/>
      <c r="T130" s="441"/>
      <c r="U130" s="441"/>
      <c r="V130" s="441"/>
      <c r="W130" s="441"/>
      <c r="X130" s="441"/>
      <c r="Y130" s="441"/>
      <c r="Z130" s="441"/>
      <c r="AA130" s="441"/>
      <c r="AB130" s="441"/>
      <c r="AC130" s="441"/>
      <c r="AD130" s="441"/>
    </row>
    <row r="131" ht="15.75" customHeight="1">
      <c r="A131" s="441"/>
      <c r="B131" s="441"/>
      <c r="C131" s="441"/>
      <c r="D131" s="441"/>
      <c r="E131" s="441"/>
      <c r="F131" s="441"/>
      <c r="G131" s="441"/>
      <c r="H131" s="441"/>
      <c r="I131" s="441"/>
      <c r="J131" s="441"/>
      <c r="K131" s="441"/>
      <c r="L131" s="441"/>
      <c r="M131" s="441"/>
      <c r="N131" s="441"/>
      <c r="O131" s="441"/>
      <c r="P131" s="441"/>
      <c r="Q131" s="441"/>
      <c r="R131" s="441"/>
      <c r="S131" s="441"/>
      <c r="T131" s="441"/>
      <c r="U131" s="441"/>
      <c r="V131" s="441"/>
      <c r="W131" s="441"/>
      <c r="X131" s="441"/>
      <c r="Y131" s="441"/>
      <c r="Z131" s="441"/>
      <c r="AA131" s="441"/>
      <c r="AB131" s="441"/>
      <c r="AC131" s="441"/>
      <c r="AD131" s="441"/>
    </row>
    <row r="132" ht="15.75" customHeight="1">
      <c r="A132" s="441"/>
      <c r="B132" s="441"/>
      <c r="C132" s="441"/>
      <c r="D132" s="441"/>
      <c r="E132" s="441"/>
      <c r="F132" s="441"/>
      <c r="G132" s="441"/>
      <c r="H132" s="441"/>
      <c r="I132" s="441"/>
      <c r="J132" s="441"/>
      <c r="K132" s="441"/>
      <c r="L132" s="441"/>
      <c r="M132" s="441"/>
      <c r="N132" s="441"/>
      <c r="O132" s="441"/>
      <c r="P132" s="441"/>
      <c r="Q132" s="441"/>
      <c r="R132" s="441"/>
      <c r="S132" s="441"/>
      <c r="T132" s="441"/>
      <c r="U132" s="441"/>
      <c r="V132" s="441"/>
      <c r="W132" s="441"/>
      <c r="X132" s="441"/>
      <c r="Y132" s="441"/>
      <c r="Z132" s="441"/>
      <c r="AA132" s="441"/>
      <c r="AB132" s="441"/>
      <c r="AC132" s="441"/>
      <c r="AD132" s="441"/>
    </row>
    <row r="133" ht="15.75" customHeight="1">
      <c r="A133" s="441"/>
      <c r="B133" s="441"/>
      <c r="C133" s="441"/>
      <c r="D133" s="441"/>
      <c r="E133" s="441"/>
      <c r="F133" s="441"/>
      <c r="G133" s="441"/>
      <c r="H133" s="441"/>
      <c r="I133" s="441"/>
      <c r="J133" s="441"/>
      <c r="K133" s="441"/>
      <c r="L133" s="441"/>
      <c r="M133" s="441"/>
      <c r="N133" s="441"/>
      <c r="O133" s="441"/>
      <c r="P133" s="441"/>
      <c r="Q133" s="441"/>
      <c r="R133" s="441"/>
      <c r="S133" s="441"/>
      <c r="T133" s="441"/>
      <c r="U133" s="441"/>
      <c r="V133" s="441"/>
      <c r="W133" s="441"/>
      <c r="X133" s="441"/>
      <c r="Y133" s="441"/>
      <c r="Z133" s="441"/>
      <c r="AA133" s="441"/>
      <c r="AB133" s="441"/>
      <c r="AC133" s="441"/>
      <c r="AD133" s="441"/>
    </row>
    <row r="134" ht="15.75" customHeight="1">
      <c r="A134" s="441"/>
      <c r="B134" s="441"/>
      <c r="C134" s="441"/>
      <c r="D134" s="441"/>
      <c r="E134" s="441"/>
      <c r="F134" s="441"/>
      <c r="G134" s="441"/>
      <c r="H134" s="441"/>
      <c r="I134" s="441"/>
      <c r="J134" s="441"/>
      <c r="K134" s="441"/>
      <c r="L134" s="441"/>
      <c r="M134" s="441"/>
      <c r="N134" s="441"/>
      <c r="O134" s="441"/>
      <c r="P134" s="441"/>
      <c r="Q134" s="441"/>
      <c r="R134" s="441"/>
      <c r="S134" s="441"/>
      <c r="T134" s="441"/>
      <c r="U134" s="441"/>
      <c r="V134" s="441"/>
      <c r="W134" s="441"/>
      <c r="X134" s="441"/>
      <c r="Y134" s="441"/>
      <c r="Z134" s="441"/>
      <c r="AA134" s="441"/>
      <c r="AB134" s="441"/>
      <c r="AC134" s="441"/>
      <c r="AD134" s="441"/>
    </row>
    <row r="135" ht="15.75" customHeight="1">
      <c r="A135" s="441"/>
      <c r="B135" s="441"/>
      <c r="C135" s="441"/>
      <c r="D135" s="441"/>
      <c r="E135" s="441"/>
      <c r="F135" s="441"/>
      <c r="G135" s="441"/>
      <c r="H135" s="441"/>
      <c r="I135" s="441"/>
      <c r="J135" s="441"/>
      <c r="K135" s="441"/>
      <c r="L135" s="441"/>
      <c r="M135" s="441"/>
      <c r="N135" s="441"/>
      <c r="O135" s="441"/>
      <c r="P135" s="441"/>
      <c r="Q135" s="441"/>
      <c r="R135" s="441"/>
      <c r="S135" s="441"/>
      <c r="T135" s="441"/>
      <c r="U135" s="441"/>
      <c r="V135" s="441"/>
      <c r="W135" s="441"/>
      <c r="X135" s="441"/>
      <c r="Y135" s="441"/>
      <c r="Z135" s="441"/>
      <c r="AA135" s="441"/>
      <c r="AB135" s="441"/>
      <c r="AC135" s="441"/>
      <c r="AD135" s="441"/>
    </row>
    <row r="136" ht="15.75" customHeight="1">
      <c r="A136" s="441"/>
      <c r="B136" s="441"/>
      <c r="C136" s="441"/>
      <c r="D136" s="441"/>
      <c r="E136" s="441"/>
      <c r="F136" s="441"/>
      <c r="G136" s="441"/>
      <c r="H136" s="441"/>
      <c r="I136" s="441"/>
      <c r="J136" s="441"/>
      <c r="K136" s="441"/>
      <c r="L136" s="441"/>
      <c r="M136" s="441"/>
      <c r="N136" s="441"/>
      <c r="O136" s="441"/>
      <c r="P136" s="441"/>
      <c r="Q136" s="441"/>
      <c r="R136" s="441"/>
      <c r="S136" s="441"/>
      <c r="T136" s="441"/>
      <c r="U136" s="441"/>
      <c r="V136" s="441"/>
      <c r="W136" s="441"/>
      <c r="X136" s="441"/>
      <c r="Y136" s="441"/>
      <c r="Z136" s="441"/>
      <c r="AA136" s="441"/>
      <c r="AB136" s="441"/>
      <c r="AC136" s="441"/>
      <c r="AD136" s="441"/>
    </row>
    <row r="137" ht="15.75" customHeight="1">
      <c r="A137" s="441"/>
      <c r="B137" s="441"/>
      <c r="C137" s="441"/>
      <c r="D137" s="441"/>
      <c r="E137" s="441"/>
      <c r="F137" s="441"/>
      <c r="G137" s="441"/>
      <c r="H137" s="441"/>
      <c r="I137" s="441"/>
      <c r="J137" s="441"/>
      <c r="K137" s="441"/>
      <c r="L137" s="441"/>
      <c r="M137" s="441"/>
      <c r="N137" s="441"/>
      <c r="O137" s="441"/>
      <c r="P137" s="441"/>
      <c r="Q137" s="441"/>
      <c r="R137" s="441"/>
      <c r="S137" s="441"/>
      <c r="T137" s="441"/>
      <c r="U137" s="441"/>
      <c r="V137" s="441"/>
      <c r="W137" s="441"/>
      <c r="X137" s="441"/>
      <c r="Y137" s="441"/>
      <c r="Z137" s="441"/>
      <c r="AA137" s="441"/>
      <c r="AB137" s="441"/>
      <c r="AC137" s="441"/>
      <c r="AD137" s="441"/>
    </row>
    <row r="138" ht="15.75" customHeight="1">
      <c r="A138" s="441"/>
      <c r="B138" s="441"/>
      <c r="C138" s="441"/>
      <c r="D138" s="441"/>
      <c r="E138" s="441"/>
      <c r="F138" s="441"/>
      <c r="G138" s="441"/>
      <c r="H138" s="441"/>
      <c r="I138" s="441"/>
      <c r="J138" s="441"/>
      <c r="K138" s="441"/>
      <c r="L138" s="441"/>
      <c r="M138" s="441"/>
      <c r="N138" s="441"/>
      <c r="O138" s="441"/>
      <c r="P138" s="441"/>
      <c r="Q138" s="441"/>
      <c r="R138" s="441"/>
      <c r="S138" s="441"/>
      <c r="T138" s="441"/>
      <c r="U138" s="441"/>
      <c r="V138" s="441"/>
      <c r="W138" s="441"/>
      <c r="X138" s="441"/>
      <c r="Y138" s="441"/>
      <c r="Z138" s="441"/>
      <c r="AA138" s="441"/>
      <c r="AB138" s="441"/>
      <c r="AC138" s="441"/>
      <c r="AD138" s="441"/>
    </row>
    <row r="139" ht="15.75" customHeight="1">
      <c r="A139" s="441"/>
      <c r="B139" s="441"/>
      <c r="C139" s="441"/>
      <c r="D139" s="441"/>
      <c r="E139" s="441"/>
      <c r="F139" s="441"/>
      <c r="G139" s="441"/>
      <c r="H139" s="441"/>
      <c r="I139" s="441"/>
      <c r="J139" s="441"/>
      <c r="K139" s="441"/>
      <c r="L139" s="441"/>
      <c r="M139" s="441"/>
      <c r="N139" s="441"/>
      <c r="O139" s="441"/>
      <c r="P139" s="441"/>
      <c r="Q139" s="441"/>
      <c r="R139" s="441"/>
      <c r="S139" s="441"/>
      <c r="T139" s="441"/>
      <c r="U139" s="441"/>
      <c r="V139" s="441"/>
      <c r="W139" s="441"/>
      <c r="X139" s="441"/>
      <c r="Y139" s="441"/>
      <c r="Z139" s="441"/>
      <c r="AA139" s="441"/>
      <c r="AB139" s="441"/>
      <c r="AC139" s="441"/>
      <c r="AD139" s="441"/>
    </row>
    <row r="140" ht="15.75" customHeight="1">
      <c r="A140" s="441"/>
      <c r="B140" s="441"/>
      <c r="C140" s="441"/>
      <c r="D140" s="441"/>
      <c r="E140" s="441"/>
      <c r="F140" s="441"/>
      <c r="G140" s="441"/>
      <c r="H140" s="441"/>
      <c r="I140" s="441"/>
      <c r="J140" s="441"/>
      <c r="K140" s="441"/>
      <c r="L140" s="441"/>
      <c r="M140" s="441"/>
      <c r="N140" s="441"/>
      <c r="O140" s="441"/>
      <c r="P140" s="441"/>
      <c r="Q140" s="441"/>
      <c r="R140" s="441"/>
      <c r="S140" s="441"/>
      <c r="T140" s="441"/>
      <c r="U140" s="441"/>
      <c r="V140" s="441"/>
      <c r="W140" s="441"/>
      <c r="X140" s="441"/>
      <c r="Y140" s="441"/>
      <c r="Z140" s="441"/>
      <c r="AA140" s="441"/>
      <c r="AB140" s="441"/>
      <c r="AC140" s="441"/>
      <c r="AD140" s="441"/>
    </row>
    <row r="141" ht="15.75" customHeight="1">
      <c r="A141" s="441"/>
      <c r="B141" s="441"/>
      <c r="C141" s="441"/>
      <c r="D141" s="441"/>
      <c r="E141" s="441"/>
      <c r="F141" s="441"/>
      <c r="G141" s="441"/>
      <c r="H141" s="441"/>
      <c r="I141" s="441"/>
      <c r="J141" s="441"/>
      <c r="K141" s="441"/>
      <c r="L141" s="441"/>
      <c r="M141" s="441"/>
      <c r="N141" s="441"/>
      <c r="O141" s="441"/>
      <c r="P141" s="441"/>
      <c r="Q141" s="441"/>
      <c r="R141" s="441"/>
      <c r="S141" s="441"/>
      <c r="T141" s="441"/>
      <c r="U141" s="441"/>
      <c r="V141" s="441"/>
      <c r="W141" s="441"/>
      <c r="X141" s="441"/>
      <c r="Y141" s="441"/>
      <c r="Z141" s="441"/>
      <c r="AA141" s="441"/>
      <c r="AB141" s="441"/>
      <c r="AC141" s="441"/>
      <c r="AD141" s="441"/>
    </row>
    <row r="142" ht="15.75" customHeight="1">
      <c r="A142" s="441"/>
      <c r="B142" s="441"/>
      <c r="C142" s="441"/>
      <c r="D142" s="441"/>
      <c r="E142" s="441"/>
      <c r="F142" s="441"/>
      <c r="G142" s="441"/>
      <c r="H142" s="441"/>
      <c r="I142" s="441"/>
      <c r="J142" s="441"/>
      <c r="K142" s="441"/>
      <c r="L142" s="441"/>
      <c r="M142" s="441"/>
      <c r="N142" s="441"/>
      <c r="O142" s="441"/>
      <c r="P142" s="441"/>
      <c r="Q142" s="441"/>
      <c r="R142" s="441"/>
      <c r="S142" s="441"/>
      <c r="T142" s="441"/>
      <c r="U142" s="441"/>
      <c r="V142" s="441"/>
      <c r="W142" s="441"/>
      <c r="X142" s="441"/>
      <c r="Y142" s="441"/>
      <c r="Z142" s="441"/>
      <c r="AA142" s="441"/>
      <c r="AB142" s="441"/>
      <c r="AC142" s="441"/>
      <c r="AD142" s="441"/>
    </row>
    <row r="143" ht="15.75" customHeight="1">
      <c r="A143" s="441"/>
      <c r="B143" s="441"/>
      <c r="C143" s="441"/>
      <c r="D143" s="441"/>
      <c r="E143" s="441"/>
      <c r="F143" s="441"/>
      <c r="G143" s="441"/>
      <c r="H143" s="441"/>
      <c r="I143" s="441"/>
      <c r="J143" s="441"/>
      <c r="K143" s="441"/>
      <c r="L143" s="441"/>
      <c r="M143" s="441"/>
      <c r="N143" s="441"/>
      <c r="O143" s="441"/>
      <c r="P143" s="441"/>
      <c r="Q143" s="441"/>
      <c r="R143" s="441"/>
      <c r="S143" s="441"/>
      <c r="T143" s="441"/>
      <c r="U143" s="441"/>
      <c r="V143" s="441"/>
      <c r="W143" s="441"/>
      <c r="X143" s="441"/>
      <c r="Y143" s="441"/>
      <c r="Z143" s="441"/>
      <c r="AA143" s="441"/>
      <c r="AB143" s="441"/>
      <c r="AC143" s="441"/>
      <c r="AD143" s="441"/>
    </row>
    <row r="144" ht="15.75" customHeight="1">
      <c r="A144" s="441"/>
      <c r="B144" s="441"/>
      <c r="C144" s="441"/>
      <c r="D144" s="441"/>
      <c r="E144" s="441"/>
      <c r="F144" s="441"/>
      <c r="G144" s="441"/>
      <c r="H144" s="441"/>
      <c r="I144" s="441"/>
      <c r="J144" s="441"/>
      <c r="K144" s="441"/>
      <c r="L144" s="441"/>
      <c r="M144" s="441"/>
      <c r="N144" s="441"/>
      <c r="O144" s="441"/>
      <c r="P144" s="441"/>
      <c r="Q144" s="441"/>
      <c r="R144" s="441"/>
      <c r="S144" s="441"/>
      <c r="T144" s="441"/>
      <c r="U144" s="441"/>
      <c r="V144" s="441"/>
      <c r="W144" s="441"/>
      <c r="X144" s="441"/>
      <c r="Y144" s="441"/>
      <c r="Z144" s="441"/>
      <c r="AA144" s="441"/>
      <c r="AB144" s="441"/>
      <c r="AC144" s="441"/>
      <c r="AD144" s="441"/>
    </row>
    <row r="145" ht="15.75" customHeight="1">
      <c r="A145" s="441"/>
      <c r="B145" s="441"/>
      <c r="C145" s="441"/>
      <c r="D145" s="441"/>
      <c r="E145" s="441"/>
      <c r="F145" s="441"/>
      <c r="G145" s="441"/>
      <c r="H145" s="441"/>
      <c r="I145" s="441"/>
      <c r="J145" s="441"/>
      <c r="K145" s="441"/>
      <c r="L145" s="441"/>
      <c r="M145" s="441"/>
      <c r="N145" s="441"/>
      <c r="O145" s="441"/>
      <c r="P145" s="441"/>
      <c r="Q145" s="441"/>
      <c r="R145" s="441"/>
      <c r="S145" s="441"/>
      <c r="T145" s="441"/>
      <c r="U145" s="441"/>
      <c r="V145" s="441"/>
      <c r="W145" s="441"/>
      <c r="X145" s="441"/>
      <c r="Y145" s="441"/>
      <c r="Z145" s="441"/>
      <c r="AA145" s="441"/>
      <c r="AB145" s="441"/>
      <c r="AC145" s="441"/>
      <c r="AD145" s="441"/>
    </row>
    <row r="146" ht="15.75" customHeight="1">
      <c r="A146" s="441"/>
      <c r="B146" s="441"/>
      <c r="C146" s="441"/>
      <c r="D146" s="441"/>
      <c r="E146" s="441"/>
      <c r="F146" s="441"/>
      <c r="G146" s="441"/>
      <c r="H146" s="441"/>
      <c r="I146" s="441"/>
      <c r="J146" s="441"/>
      <c r="K146" s="441"/>
      <c r="L146" s="441"/>
      <c r="M146" s="441"/>
      <c r="N146" s="441"/>
      <c r="O146" s="441"/>
      <c r="P146" s="441"/>
      <c r="Q146" s="441"/>
      <c r="R146" s="441"/>
      <c r="S146" s="441"/>
      <c r="T146" s="441"/>
      <c r="U146" s="441"/>
      <c r="V146" s="441"/>
      <c r="W146" s="441"/>
      <c r="X146" s="441"/>
      <c r="Y146" s="441"/>
      <c r="Z146" s="441"/>
      <c r="AA146" s="441"/>
      <c r="AB146" s="441"/>
      <c r="AC146" s="441"/>
      <c r="AD146" s="441"/>
    </row>
    <row r="147" ht="15.75" customHeight="1">
      <c r="A147" s="441"/>
      <c r="B147" s="441"/>
      <c r="C147" s="441"/>
      <c r="D147" s="441"/>
      <c r="E147" s="441"/>
      <c r="F147" s="441"/>
      <c r="G147" s="441"/>
      <c r="H147" s="441"/>
      <c r="I147" s="441"/>
      <c r="J147" s="441"/>
      <c r="K147" s="441"/>
      <c r="L147" s="441"/>
      <c r="M147" s="441"/>
      <c r="N147" s="441"/>
      <c r="O147" s="441"/>
      <c r="P147" s="441"/>
      <c r="Q147" s="441"/>
      <c r="R147" s="441"/>
      <c r="S147" s="441"/>
      <c r="T147" s="441"/>
      <c r="U147" s="441"/>
      <c r="V147" s="441"/>
      <c r="W147" s="441"/>
      <c r="X147" s="441"/>
      <c r="Y147" s="441"/>
      <c r="Z147" s="441"/>
      <c r="AA147" s="441"/>
      <c r="AB147" s="441"/>
      <c r="AC147" s="441"/>
      <c r="AD147" s="441"/>
    </row>
    <row r="148" ht="15.75" customHeight="1">
      <c r="A148" s="441"/>
      <c r="B148" s="441"/>
      <c r="C148" s="441"/>
      <c r="D148" s="441"/>
      <c r="E148" s="441"/>
      <c r="F148" s="441"/>
      <c r="G148" s="441"/>
      <c r="H148" s="441"/>
      <c r="I148" s="441"/>
      <c r="J148" s="441"/>
      <c r="K148" s="441"/>
      <c r="L148" s="441"/>
      <c r="M148" s="441"/>
      <c r="N148" s="441"/>
      <c r="O148" s="441"/>
      <c r="P148" s="441"/>
      <c r="Q148" s="441"/>
      <c r="R148" s="441"/>
      <c r="S148" s="441"/>
      <c r="T148" s="441"/>
      <c r="U148" s="441"/>
      <c r="V148" s="441"/>
      <c r="W148" s="441"/>
      <c r="X148" s="441"/>
      <c r="Y148" s="441"/>
      <c r="Z148" s="441"/>
      <c r="AA148" s="441"/>
      <c r="AB148" s="441"/>
      <c r="AC148" s="441"/>
      <c r="AD148" s="441"/>
    </row>
    <row r="149" ht="15.75" customHeight="1">
      <c r="A149" s="441"/>
      <c r="B149" s="441"/>
      <c r="C149" s="441"/>
      <c r="D149" s="441"/>
      <c r="E149" s="441"/>
      <c r="F149" s="441"/>
      <c r="G149" s="441"/>
      <c r="H149" s="441"/>
      <c r="I149" s="441"/>
      <c r="J149" s="441"/>
      <c r="K149" s="441"/>
      <c r="L149" s="441"/>
      <c r="M149" s="441"/>
      <c r="N149" s="441"/>
      <c r="O149" s="441"/>
      <c r="P149" s="441"/>
      <c r="Q149" s="441"/>
      <c r="R149" s="441"/>
      <c r="S149" s="441"/>
      <c r="T149" s="441"/>
      <c r="U149" s="441"/>
      <c r="V149" s="441"/>
      <c r="W149" s="441"/>
      <c r="X149" s="441"/>
      <c r="Y149" s="441"/>
      <c r="Z149" s="441"/>
      <c r="AA149" s="441"/>
      <c r="AB149" s="441"/>
      <c r="AC149" s="441"/>
      <c r="AD149" s="441"/>
    </row>
    <row r="150" ht="15.75" customHeight="1">
      <c r="A150" s="441"/>
      <c r="B150" s="441"/>
      <c r="C150" s="441"/>
      <c r="D150" s="441"/>
      <c r="E150" s="441"/>
      <c r="F150" s="441"/>
      <c r="G150" s="441"/>
      <c r="H150" s="441"/>
      <c r="I150" s="441"/>
      <c r="J150" s="441"/>
      <c r="K150" s="441"/>
      <c r="L150" s="441"/>
      <c r="M150" s="441"/>
      <c r="N150" s="441"/>
      <c r="O150" s="441"/>
      <c r="P150" s="441"/>
      <c r="Q150" s="441"/>
      <c r="R150" s="441"/>
      <c r="S150" s="441"/>
      <c r="T150" s="441"/>
      <c r="U150" s="441"/>
      <c r="V150" s="441"/>
      <c r="W150" s="441"/>
      <c r="X150" s="441"/>
      <c r="Y150" s="441"/>
      <c r="Z150" s="441"/>
      <c r="AA150" s="441"/>
      <c r="AB150" s="441"/>
      <c r="AC150" s="441"/>
      <c r="AD150" s="441"/>
    </row>
    <row r="151" ht="15.75" customHeight="1">
      <c r="A151" s="441"/>
      <c r="B151" s="441"/>
      <c r="C151" s="441"/>
      <c r="D151" s="441"/>
      <c r="E151" s="441"/>
      <c r="F151" s="441"/>
      <c r="G151" s="441"/>
      <c r="H151" s="441"/>
      <c r="I151" s="441"/>
      <c r="J151" s="441"/>
      <c r="K151" s="441"/>
      <c r="L151" s="441"/>
      <c r="M151" s="441"/>
      <c r="N151" s="441"/>
      <c r="O151" s="441"/>
      <c r="P151" s="441"/>
      <c r="Q151" s="441"/>
      <c r="R151" s="441"/>
      <c r="S151" s="441"/>
      <c r="T151" s="441"/>
      <c r="U151" s="441"/>
      <c r="V151" s="441"/>
      <c r="W151" s="441"/>
      <c r="X151" s="441"/>
      <c r="Y151" s="441"/>
      <c r="Z151" s="441"/>
      <c r="AA151" s="441"/>
      <c r="AB151" s="441"/>
      <c r="AC151" s="441"/>
      <c r="AD151" s="441"/>
    </row>
    <row r="152" ht="15.75" customHeight="1">
      <c r="A152" s="441"/>
      <c r="B152" s="441"/>
      <c r="C152" s="441"/>
      <c r="D152" s="441"/>
      <c r="E152" s="441"/>
      <c r="F152" s="441"/>
      <c r="G152" s="441"/>
      <c r="H152" s="441"/>
      <c r="I152" s="441"/>
      <c r="J152" s="441"/>
      <c r="K152" s="441"/>
      <c r="L152" s="441"/>
      <c r="M152" s="441"/>
      <c r="N152" s="441"/>
      <c r="O152" s="441"/>
      <c r="P152" s="441"/>
      <c r="Q152" s="441"/>
      <c r="R152" s="441"/>
      <c r="S152" s="441"/>
      <c r="T152" s="441"/>
      <c r="U152" s="441"/>
      <c r="V152" s="441"/>
      <c r="W152" s="441"/>
      <c r="X152" s="441"/>
      <c r="Y152" s="441"/>
      <c r="Z152" s="441"/>
      <c r="AA152" s="441"/>
      <c r="AB152" s="441"/>
      <c r="AC152" s="441"/>
      <c r="AD152" s="441"/>
    </row>
    <row r="153" ht="15.75" customHeight="1">
      <c r="A153" s="441"/>
      <c r="B153" s="441"/>
      <c r="C153" s="441"/>
      <c r="D153" s="441"/>
      <c r="E153" s="441"/>
      <c r="F153" s="441"/>
      <c r="G153" s="441"/>
      <c r="H153" s="441"/>
      <c r="I153" s="441"/>
      <c r="J153" s="441"/>
      <c r="K153" s="441"/>
      <c r="L153" s="441"/>
      <c r="M153" s="441"/>
      <c r="N153" s="441"/>
      <c r="O153" s="441"/>
      <c r="P153" s="441"/>
      <c r="Q153" s="441"/>
      <c r="R153" s="441"/>
      <c r="S153" s="441"/>
      <c r="T153" s="441"/>
      <c r="U153" s="441"/>
      <c r="V153" s="441"/>
      <c r="W153" s="441"/>
      <c r="X153" s="441"/>
      <c r="Y153" s="441"/>
      <c r="Z153" s="441"/>
      <c r="AA153" s="441"/>
      <c r="AB153" s="441"/>
      <c r="AC153" s="441"/>
      <c r="AD153" s="441"/>
    </row>
    <row r="154" ht="15.75" customHeight="1">
      <c r="A154" s="441"/>
      <c r="B154" s="441"/>
      <c r="C154" s="441"/>
      <c r="D154" s="441"/>
      <c r="E154" s="441"/>
      <c r="F154" s="441"/>
      <c r="G154" s="441"/>
      <c r="H154" s="441"/>
      <c r="I154" s="441"/>
      <c r="J154" s="441"/>
      <c r="K154" s="441"/>
      <c r="L154" s="441"/>
      <c r="M154" s="441"/>
      <c r="N154" s="441"/>
      <c r="O154" s="441"/>
      <c r="P154" s="441"/>
      <c r="Q154" s="441"/>
      <c r="R154" s="441"/>
      <c r="S154" s="441"/>
      <c r="T154" s="441"/>
      <c r="U154" s="441"/>
      <c r="V154" s="441"/>
      <c r="W154" s="441"/>
      <c r="X154" s="441"/>
      <c r="Y154" s="441"/>
      <c r="Z154" s="441"/>
      <c r="AA154" s="441"/>
      <c r="AB154" s="441"/>
      <c r="AC154" s="441"/>
      <c r="AD154" s="441"/>
    </row>
    <row r="155" ht="15.75" customHeight="1">
      <c r="A155" s="441"/>
      <c r="B155" s="441"/>
      <c r="C155" s="441"/>
      <c r="D155" s="441"/>
      <c r="E155" s="441"/>
      <c r="F155" s="441"/>
      <c r="G155" s="441"/>
      <c r="H155" s="441"/>
      <c r="I155" s="441"/>
      <c r="J155" s="441"/>
      <c r="K155" s="441"/>
      <c r="L155" s="441"/>
      <c r="M155" s="441"/>
      <c r="N155" s="441"/>
      <c r="O155" s="441"/>
      <c r="P155" s="441"/>
      <c r="Q155" s="441"/>
      <c r="R155" s="441"/>
      <c r="S155" s="441"/>
      <c r="T155" s="441"/>
      <c r="U155" s="441"/>
      <c r="V155" s="441"/>
      <c r="W155" s="441"/>
      <c r="X155" s="441"/>
      <c r="Y155" s="441"/>
      <c r="Z155" s="441"/>
      <c r="AA155" s="441"/>
      <c r="AB155" s="441"/>
      <c r="AC155" s="441"/>
      <c r="AD155" s="441"/>
    </row>
    <row r="156" ht="15.75" customHeight="1">
      <c r="A156" s="441"/>
      <c r="B156" s="441"/>
      <c r="C156" s="441"/>
      <c r="D156" s="441"/>
      <c r="E156" s="441"/>
      <c r="F156" s="441"/>
      <c r="G156" s="441"/>
      <c r="H156" s="441"/>
      <c r="I156" s="441"/>
      <c r="J156" s="441"/>
      <c r="K156" s="441"/>
      <c r="L156" s="441"/>
      <c r="M156" s="441"/>
      <c r="N156" s="441"/>
      <c r="O156" s="441"/>
      <c r="P156" s="441"/>
      <c r="Q156" s="441"/>
      <c r="R156" s="441"/>
      <c r="S156" s="441"/>
      <c r="T156" s="441"/>
      <c r="U156" s="441"/>
      <c r="V156" s="441"/>
      <c r="W156" s="441"/>
      <c r="X156" s="441"/>
      <c r="Y156" s="441"/>
      <c r="Z156" s="441"/>
      <c r="AA156" s="441"/>
      <c r="AB156" s="441"/>
      <c r="AC156" s="441"/>
      <c r="AD156" s="441"/>
    </row>
    <row r="157" ht="15.75" customHeight="1">
      <c r="A157" s="441"/>
      <c r="B157" s="441"/>
      <c r="C157" s="441"/>
      <c r="D157" s="441"/>
      <c r="E157" s="441"/>
      <c r="F157" s="441"/>
      <c r="G157" s="441"/>
      <c r="H157" s="441"/>
      <c r="I157" s="441"/>
      <c r="J157" s="441"/>
      <c r="K157" s="441"/>
      <c r="L157" s="441"/>
      <c r="M157" s="441"/>
      <c r="N157" s="441"/>
      <c r="O157" s="441"/>
      <c r="P157" s="441"/>
      <c r="Q157" s="441"/>
      <c r="R157" s="441"/>
      <c r="S157" s="441"/>
      <c r="T157" s="441"/>
      <c r="U157" s="441"/>
      <c r="V157" s="441"/>
      <c r="W157" s="441"/>
      <c r="X157" s="441"/>
      <c r="Y157" s="441"/>
      <c r="Z157" s="441"/>
      <c r="AA157" s="441"/>
      <c r="AB157" s="441"/>
      <c r="AC157" s="441"/>
      <c r="AD157" s="441"/>
    </row>
    <row r="158" ht="15.75" customHeight="1">
      <c r="A158" s="441"/>
      <c r="B158" s="441"/>
      <c r="C158" s="441"/>
      <c r="D158" s="441"/>
      <c r="E158" s="441"/>
      <c r="F158" s="441"/>
      <c r="G158" s="441"/>
      <c r="H158" s="441"/>
      <c r="I158" s="441"/>
      <c r="J158" s="441"/>
      <c r="K158" s="441"/>
      <c r="L158" s="441"/>
      <c r="M158" s="441"/>
      <c r="N158" s="441"/>
      <c r="O158" s="441"/>
      <c r="P158" s="441"/>
      <c r="Q158" s="441"/>
      <c r="R158" s="441"/>
      <c r="S158" s="441"/>
      <c r="T158" s="441"/>
      <c r="U158" s="441"/>
      <c r="V158" s="441"/>
      <c r="W158" s="441"/>
      <c r="X158" s="441"/>
      <c r="Y158" s="441"/>
      <c r="Z158" s="441"/>
      <c r="AA158" s="441"/>
      <c r="AB158" s="441"/>
      <c r="AC158" s="441"/>
      <c r="AD158" s="441"/>
    </row>
    <row r="159" ht="15.75" customHeight="1">
      <c r="A159" s="441"/>
      <c r="B159" s="441"/>
      <c r="C159" s="441"/>
      <c r="D159" s="441"/>
      <c r="E159" s="441"/>
      <c r="F159" s="441"/>
      <c r="G159" s="441"/>
      <c r="H159" s="441"/>
      <c r="I159" s="441"/>
      <c r="J159" s="441"/>
      <c r="K159" s="441"/>
      <c r="L159" s="441"/>
      <c r="M159" s="441"/>
      <c r="N159" s="441"/>
      <c r="O159" s="441"/>
      <c r="P159" s="441"/>
      <c r="Q159" s="441"/>
      <c r="R159" s="441"/>
      <c r="S159" s="441"/>
      <c r="T159" s="441"/>
      <c r="U159" s="441"/>
      <c r="V159" s="441"/>
      <c r="W159" s="441"/>
      <c r="X159" s="441"/>
      <c r="Y159" s="441"/>
      <c r="Z159" s="441"/>
      <c r="AA159" s="441"/>
      <c r="AB159" s="441"/>
      <c r="AC159" s="441"/>
      <c r="AD159" s="441"/>
    </row>
    <row r="160" ht="15.75" customHeight="1">
      <c r="A160" s="441"/>
      <c r="B160" s="441"/>
      <c r="C160" s="441"/>
      <c r="D160" s="441"/>
      <c r="E160" s="441"/>
      <c r="F160" s="441"/>
      <c r="G160" s="441"/>
      <c r="H160" s="441"/>
      <c r="I160" s="441"/>
      <c r="J160" s="441"/>
      <c r="K160" s="441"/>
      <c r="L160" s="441"/>
      <c r="M160" s="441"/>
      <c r="N160" s="441"/>
      <c r="O160" s="441"/>
      <c r="P160" s="441"/>
      <c r="Q160" s="441"/>
      <c r="R160" s="441"/>
      <c r="S160" s="441"/>
      <c r="T160" s="441"/>
      <c r="U160" s="441"/>
      <c r="V160" s="441"/>
      <c r="W160" s="441"/>
      <c r="X160" s="441"/>
      <c r="Y160" s="441"/>
      <c r="Z160" s="441"/>
      <c r="AA160" s="441"/>
      <c r="AB160" s="441"/>
      <c r="AC160" s="441"/>
      <c r="AD160" s="441"/>
    </row>
    <row r="161" ht="15.75" customHeight="1">
      <c r="A161" s="441"/>
      <c r="B161" s="441"/>
      <c r="C161" s="441"/>
      <c r="D161" s="441"/>
      <c r="E161" s="441"/>
      <c r="F161" s="441"/>
      <c r="G161" s="441"/>
      <c r="H161" s="441"/>
      <c r="I161" s="441"/>
      <c r="J161" s="441"/>
      <c r="K161" s="441"/>
      <c r="L161" s="441"/>
      <c r="M161" s="441"/>
      <c r="N161" s="441"/>
      <c r="O161" s="441"/>
      <c r="P161" s="441"/>
      <c r="Q161" s="441"/>
      <c r="R161" s="441"/>
      <c r="S161" s="441"/>
      <c r="T161" s="441"/>
      <c r="U161" s="441"/>
      <c r="V161" s="441"/>
      <c r="W161" s="441"/>
      <c r="X161" s="441"/>
      <c r="Y161" s="441"/>
      <c r="Z161" s="441"/>
      <c r="AA161" s="441"/>
      <c r="AB161" s="441"/>
      <c r="AC161" s="441"/>
      <c r="AD161" s="441"/>
    </row>
    <row r="162" ht="15.75" customHeight="1">
      <c r="A162" s="441"/>
      <c r="B162" s="441"/>
      <c r="C162" s="441"/>
      <c r="D162" s="441"/>
      <c r="E162" s="441"/>
      <c r="F162" s="441"/>
      <c r="G162" s="441"/>
      <c r="H162" s="441"/>
      <c r="I162" s="441"/>
      <c r="J162" s="441"/>
      <c r="K162" s="441"/>
      <c r="L162" s="441"/>
      <c r="M162" s="441"/>
      <c r="N162" s="441"/>
      <c r="O162" s="441"/>
      <c r="P162" s="441"/>
      <c r="Q162" s="441"/>
      <c r="R162" s="441"/>
      <c r="S162" s="441"/>
      <c r="T162" s="441"/>
      <c r="U162" s="441"/>
      <c r="V162" s="441"/>
      <c r="W162" s="441"/>
      <c r="X162" s="441"/>
      <c r="Y162" s="441"/>
      <c r="Z162" s="441"/>
      <c r="AA162" s="441"/>
      <c r="AB162" s="441"/>
      <c r="AC162" s="441"/>
      <c r="AD162" s="441"/>
    </row>
    <row r="163" ht="15.75" customHeight="1">
      <c r="A163" s="441"/>
      <c r="B163" s="441"/>
      <c r="C163" s="441"/>
      <c r="D163" s="441"/>
      <c r="E163" s="441"/>
      <c r="F163" s="441"/>
      <c r="G163" s="441"/>
      <c r="H163" s="441"/>
      <c r="I163" s="441"/>
      <c r="J163" s="441"/>
      <c r="K163" s="441"/>
      <c r="L163" s="441"/>
      <c r="M163" s="441"/>
      <c r="N163" s="441"/>
      <c r="O163" s="441"/>
      <c r="P163" s="441"/>
      <c r="Q163" s="441"/>
      <c r="R163" s="441"/>
      <c r="S163" s="441"/>
      <c r="T163" s="441"/>
      <c r="U163" s="441"/>
      <c r="V163" s="441"/>
      <c r="W163" s="441"/>
      <c r="X163" s="441"/>
      <c r="Y163" s="441"/>
      <c r="Z163" s="441"/>
      <c r="AA163" s="441"/>
      <c r="AB163" s="441"/>
      <c r="AC163" s="441"/>
      <c r="AD163" s="441"/>
    </row>
    <row r="164" ht="15.75" customHeight="1">
      <c r="A164" s="441"/>
      <c r="B164" s="441"/>
      <c r="C164" s="441"/>
      <c r="D164" s="441"/>
      <c r="E164" s="441"/>
      <c r="F164" s="441"/>
      <c r="G164" s="441"/>
      <c r="H164" s="441"/>
      <c r="I164" s="441"/>
      <c r="J164" s="441"/>
      <c r="K164" s="441"/>
      <c r="L164" s="441"/>
      <c r="M164" s="441"/>
      <c r="N164" s="441"/>
      <c r="O164" s="441"/>
      <c r="P164" s="441"/>
      <c r="Q164" s="441"/>
      <c r="R164" s="441"/>
      <c r="S164" s="441"/>
      <c r="T164" s="441"/>
      <c r="U164" s="441"/>
      <c r="V164" s="441"/>
      <c r="W164" s="441"/>
      <c r="X164" s="441"/>
      <c r="Y164" s="441"/>
      <c r="Z164" s="441"/>
      <c r="AA164" s="441"/>
      <c r="AB164" s="441"/>
      <c r="AC164" s="441"/>
      <c r="AD164" s="441"/>
    </row>
    <row r="165" ht="15.75" customHeight="1">
      <c r="A165" s="441"/>
      <c r="B165" s="441"/>
      <c r="C165" s="441"/>
      <c r="D165" s="441"/>
      <c r="E165" s="441"/>
      <c r="F165" s="441"/>
      <c r="G165" s="441"/>
      <c r="H165" s="441"/>
      <c r="I165" s="441"/>
      <c r="J165" s="441"/>
      <c r="K165" s="441"/>
      <c r="L165" s="441"/>
      <c r="M165" s="441"/>
      <c r="N165" s="441"/>
      <c r="O165" s="441"/>
      <c r="P165" s="441"/>
      <c r="Q165" s="441"/>
      <c r="R165" s="441"/>
      <c r="S165" s="441"/>
      <c r="T165" s="441"/>
      <c r="U165" s="441"/>
      <c r="V165" s="441"/>
      <c r="W165" s="441"/>
      <c r="X165" s="441"/>
      <c r="Y165" s="441"/>
      <c r="Z165" s="441"/>
      <c r="AA165" s="441"/>
      <c r="AB165" s="441"/>
      <c r="AC165" s="441"/>
      <c r="AD165" s="441"/>
    </row>
    <row r="166" ht="15.75" customHeight="1">
      <c r="A166" s="441"/>
      <c r="B166" s="441"/>
      <c r="C166" s="441"/>
      <c r="D166" s="441"/>
      <c r="E166" s="441"/>
      <c r="F166" s="441"/>
      <c r="G166" s="441"/>
      <c r="H166" s="441"/>
      <c r="I166" s="441"/>
      <c r="J166" s="441"/>
      <c r="K166" s="441"/>
      <c r="L166" s="441"/>
      <c r="M166" s="441"/>
      <c r="N166" s="441"/>
      <c r="O166" s="441"/>
      <c r="P166" s="441"/>
      <c r="Q166" s="441"/>
      <c r="R166" s="441"/>
      <c r="S166" s="441"/>
      <c r="T166" s="441"/>
      <c r="U166" s="441"/>
      <c r="V166" s="441"/>
      <c r="W166" s="441"/>
      <c r="X166" s="441"/>
      <c r="Y166" s="441"/>
      <c r="Z166" s="441"/>
      <c r="AA166" s="441"/>
      <c r="AB166" s="441"/>
      <c r="AC166" s="441"/>
      <c r="AD166" s="441"/>
    </row>
    <row r="167" ht="15.75" customHeight="1">
      <c r="A167" s="441"/>
      <c r="B167" s="441"/>
      <c r="C167" s="441"/>
      <c r="D167" s="441"/>
      <c r="E167" s="441"/>
      <c r="F167" s="441"/>
      <c r="G167" s="441"/>
      <c r="H167" s="441"/>
      <c r="I167" s="441"/>
      <c r="J167" s="441"/>
      <c r="K167" s="441"/>
      <c r="L167" s="441"/>
      <c r="M167" s="441"/>
      <c r="N167" s="441"/>
      <c r="O167" s="441"/>
      <c r="P167" s="441"/>
      <c r="Q167" s="441"/>
      <c r="R167" s="441"/>
      <c r="S167" s="441"/>
      <c r="T167" s="441"/>
      <c r="U167" s="441"/>
      <c r="V167" s="441"/>
      <c r="W167" s="441"/>
      <c r="X167" s="441"/>
      <c r="Y167" s="441"/>
      <c r="Z167" s="441"/>
      <c r="AA167" s="441"/>
      <c r="AB167" s="441"/>
      <c r="AC167" s="441"/>
      <c r="AD167" s="441"/>
    </row>
    <row r="168" ht="15.75" customHeight="1">
      <c r="A168" s="441"/>
      <c r="B168" s="441"/>
      <c r="C168" s="441"/>
      <c r="D168" s="441"/>
      <c r="E168" s="441"/>
      <c r="F168" s="441"/>
      <c r="G168" s="441"/>
      <c r="H168" s="441"/>
      <c r="I168" s="441"/>
      <c r="J168" s="441"/>
      <c r="K168" s="441"/>
      <c r="L168" s="441"/>
      <c r="M168" s="441"/>
      <c r="N168" s="441"/>
      <c r="O168" s="441"/>
      <c r="P168" s="441"/>
      <c r="Q168" s="441"/>
      <c r="R168" s="441"/>
      <c r="S168" s="441"/>
      <c r="T168" s="441"/>
      <c r="U168" s="441"/>
      <c r="V168" s="441"/>
      <c r="W168" s="441"/>
      <c r="X168" s="441"/>
      <c r="Y168" s="441"/>
      <c r="Z168" s="441"/>
      <c r="AA168" s="441"/>
      <c r="AB168" s="441"/>
      <c r="AC168" s="441"/>
      <c r="AD168" s="441"/>
    </row>
    <row r="169" ht="15.75" customHeight="1">
      <c r="A169" s="441"/>
      <c r="B169" s="441"/>
      <c r="C169" s="441"/>
      <c r="D169" s="441"/>
      <c r="E169" s="441"/>
      <c r="F169" s="441"/>
      <c r="G169" s="441"/>
      <c r="H169" s="441"/>
      <c r="I169" s="441"/>
      <c r="J169" s="441"/>
      <c r="K169" s="441"/>
      <c r="L169" s="441"/>
      <c r="M169" s="441"/>
      <c r="N169" s="441"/>
      <c r="O169" s="441"/>
      <c r="P169" s="441"/>
      <c r="Q169" s="441"/>
      <c r="R169" s="441"/>
      <c r="S169" s="441"/>
      <c r="T169" s="441"/>
      <c r="U169" s="441"/>
      <c r="V169" s="441"/>
      <c r="W169" s="441"/>
      <c r="X169" s="441"/>
      <c r="Y169" s="441"/>
      <c r="Z169" s="441"/>
      <c r="AA169" s="441"/>
      <c r="AB169" s="441"/>
      <c r="AC169" s="441"/>
      <c r="AD169" s="441"/>
    </row>
    <row r="170" ht="15.75" customHeight="1">
      <c r="A170" s="441"/>
      <c r="B170" s="441"/>
      <c r="C170" s="441"/>
      <c r="D170" s="441"/>
      <c r="E170" s="441"/>
      <c r="F170" s="441"/>
      <c r="G170" s="441"/>
      <c r="H170" s="441"/>
      <c r="I170" s="441"/>
      <c r="J170" s="441"/>
      <c r="K170" s="441"/>
      <c r="L170" s="441"/>
      <c r="M170" s="441"/>
      <c r="N170" s="441"/>
      <c r="O170" s="441"/>
      <c r="P170" s="441"/>
      <c r="Q170" s="441"/>
      <c r="R170" s="441"/>
      <c r="S170" s="441"/>
      <c r="T170" s="441"/>
      <c r="U170" s="441"/>
      <c r="V170" s="441"/>
      <c r="W170" s="441"/>
      <c r="X170" s="441"/>
      <c r="Y170" s="441"/>
      <c r="Z170" s="441"/>
      <c r="AA170" s="441"/>
      <c r="AB170" s="441"/>
      <c r="AC170" s="441"/>
      <c r="AD170" s="441"/>
    </row>
    <row r="171" ht="15.75" customHeight="1">
      <c r="A171" s="441"/>
      <c r="B171" s="441"/>
      <c r="C171" s="441"/>
      <c r="D171" s="441"/>
      <c r="E171" s="441"/>
      <c r="F171" s="441"/>
      <c r="G171" s="441"/>
      <c r="H171" s="441"/>
      <c r="I171" s="441"/>
      <c r="J171" s="441"/>
      <c r="K171" s="441"/>
      <c r="L171" s="441"/>
      <c r="M171" s="441"/>
      <c r="N171" s="441"/>
      <c r="O171" s="441"/>
      <c r="P171" s="441"/>
      <c r="Q171" s="441"/>
      <c r="R171" s="441"/>
      <c r="S171" s="441"/>
      <c r="T171" s="441"/>
      <c r="U171" s="441"/>
      <c r="V171" s="441"/>
      <c r="W171" s="441"/>
      <c r="X171" s="441"/>
      <c r="Y171" s="441"/>
      <c r="Z171" s="441"/>
      <c r="AA171" s="441"/>
      <c r="AB171" s="441"/>
      <c r="AC171" s="441"/>
      <c r="AD171" s="441"/>
    </row>
    <row r="172" ht="15.75" customHeight="1">
      <c r="A172" s="441"/>
      <c r="B172" s="441"/>
      <c r="C172" s="441"/>
      <c r="D172" s="441"/>
      <c r="E172" s="441"/>
      <c r="F172" s="441"/>
      <c r="G172" s="441"/>
      <c r="H172" s="441"/>
      <c r="I172" s="441"/>
      <c r="J172" s="441"/>
      <c r="K172" s="441"/>
      <c r="L172" s="441"/>
      <c r="M172" s="441"/>
      <c r="N172" s="441"/>
      <c r="O172" s="441"/>
      <c r="P172" s="441"/>
      <c r="Q172" s="441"/>
      <c r="R172" s="441"/>
      <c r="S172" s="441"/>
      <c r="T172" s="441"/>
      <c r="U172" s="441"/>
      <c r="V172" s="441"/>
      <c r="W172" s="441"/>
      <c r="X172" s="441"/>
      <c r="Y172" s="441"/>
      <c r="Z172" s="441"/>
      <c r="AA172" s="441"/>
      <c r="AB172" s="441"/>
      <c r="AC172" s="441"/>
      <c r="AD172" s="441"/>
    </row>
    <row r="173" ht="15.75" customHeight="1">
      <c r="A173" s="441"/>
      <c r="B173" s="441"/>
      <c r="C173" s="441"/>
      <c r="D173" s="441"/>
      <c r="E173" s="441"/>
      <c r="F173" s="441"/>
      <c r="G173" s="441"/>
      <c r="H173" s="441"/>
      <c r="I173" s="441"/>
      <c r="J173" s="441"/>
      <c r="K173" s="441"/>
      <c r="L173" s="441"/>
      <c r="M173" s="441"/>
      <c r="N173" s="441"/>
      <c r="O173" s="441"/>
      <c r="P173" s="441"/>
      <c r="Q173" s="441"/>
      <c r="R173" s="441"/>
      <c r="S173" s="441"/>
      <c r="T173" s="441"/>
      <c r="U173" s="441"/>
      <c r="V173" s="441"/>
      <c r="W173" s="441"/>
      <c r="X173" s="441"/>
      <c r="Y173" s="441"/>
      <c r="Z173" s="441"/>
      <c r="AA173" s="441"/>
      <c r="AB173" s="441"/>
      <c r="AC173" s="441"/>
      <c r="AD173" s="441"/>
    </row>
    <row r="174" ht="15.75" customHeight="1">
      <c r="A174" s="441"/>
      <c r="B174" s="441"/>
      <c r="C174" s="441"/>
      <c r="D174" s="441"/>
      <c r="E174" s="441"/>
      <c r="F174" s="441"/>
      <c r="G174" s="441"/>
      <c r="H174" s="441"/>
      <c r="I174" s="441"/>
      <c r="J174" s="441"/>
      <c r="K174" s="441"/>
      <c r="L174" s="441"/>
      <c r="M174" s="441"/>
      <c r="N174" s="441"/>
      <c r="O174" s="441"/>
      <c r="P174" s="441"/>
      <c r="Q174" s="441"/>
      <c r="R174" s="441"/>
      <c r="S174" s="441"/>
      <c r="T174" s="441"/>
      <c r="U174" s="441"/>
      <c r="V174" s="441"/>
      <c r="W174" s="441"/>
      <c r="X174" s="441"/>
      <c r="Y174" s="441"/>
      <c r="Z174" s="441"/>
      <c r="AA174" s="441"/>
      <c r="AB174" s="441"/>
      <c r="AC174" s="441"/>
      <c r="AD174" s="441"/>
    </row>
    <row r="175" ht="15.75" customHeight="1">
      <c r="A175" s="441"/>
      <c r="B175" s="441"/>
      <c r="C175" s="441"/>
      <c r="D175" s="441"/>
      <c r="E175" s="441"/>
      <c r="F175" s="441"/>
      <c r="G175" s="441"/>
      <c r="H175" s="441"/>
      <c r="I175" s="441"/>
      <c r="J175" s="441"/>
      <c r="K175" s="441"/>
      <c r="L175" s="441"/>
      <c r="M175" s="441"/>
      <c r="N175" s="441"/>
      <c r="O175" s="441"/>
      <c r="P175" s="441"/>
      <c r="Q175" s="441"/>
      <c r="R175" s="441"/>
      <c r="S175" s="441"/>
      <c r="T175" s="441"/>
      <c r="U175" s="441"/>
      <c r="V175" s="441"/>
      <c r="W175" s="441"/>
      <c r="X175" s="441"/>
      <c r="Y175" s="441"/>
      <c r="Z175" s="441"/>
      <c r="AA175" s="441"/>
      <c r="AB175" s="441"/>
      <c r="AC175" s="441"/>
      <c r="AD175" s="441"/>
    </row>
    <row r="176" ht="15.75" customHeight="1">
      <c r="A176" s="441"/>
      <c r="B176" s="441"/>
      <c r="C176" s="441"/>
      <c r="D176" s="441"/>
      <c r="E176" s="441"/>
      <c r="F176" s="441"/>
      <c r="G176" s="441"/>
      <c r="H176" s="441"/>
      <c r="I176" s="441"/>
      <c r="J176" s="441"/>
      <c r="K176" s="441"/>
      <c r="L176" s="441"/>
      <c r="M176" s="441"/>
      <c r="N176" s="441"/>
      <c r="O176" s="441"/>
      <c r="P176" s="441"/>
      <c r="Q176" s="441"/>
      <c r="R176" s="441"/>
      <c r="S176" s="441"/>
      <c r="T176" s="441"/>
      <c r="U176" s="441"/>
      <c r="V176" s="441"/>
      <c r="W176" s="441"/>
      <c r="X176" s="441"/>
      <c r="Y176" s="441"/>
      <c r="Z176" s="441"/>
      <c r="AA176" s="441"/>
      <c r="AB176" s="441"/>
      <c r="AC176" s="441"/>
      <c r="AD176" s="441"/>
    </row>
    <row r="177" ht="15.75" customHeight="1">
      <c r="A177" s="441"/>
      <c r="B177" s="441"/>
      <c r="C177" s="441"/>
      <c r="D177" s="441"/>
      <c r="E177" s="441"/>
      <c r="F177" s="441"/>
      <c r="G177" s="441"/>
      <c r="H177" s="441"/>
      <c r="I177" s="441"/>
      <c r="J177" s="441"/>
      <c r="K177" s="441"/>
      <c r="L177" s="441"/>
      <c r="M177" s="441"/>
      <c r="N177" s="441"/>
      <c r="O177" s="441"/>
      <c r="P177" s="441"/>
      <c r="Q177" s="441"/>
      <c r="R177" s="441"/>
      <c r="S177" s="441"/>
      <c r="T177" s="441"/>
      <c r="U177" s="441"/>
      <c r="V177" s="441"/>
      <c r="W177" s="441"/>
      <c r="X177" s="441"/>
      <c r="Y177" s="441"/>
      <c r="Z177" s="441"/>
      <c r="AA177" s="441"/>
      <c r="AB177" s="441"/>
      <c r="AC177" s="441"/>
      <c r="AD177" s="441"/>
    </row>
    <row r="178" ht="15.75" customHeight="1">
      <c r="A178" s="441"/>
      <c r="B178" s="441"/>
      <c r="C178" s="441"/>
      <c r="D178" s="441"/>
      <c r="E178" s="441"/>
      <c r="F178" s="441"/>
      <c r="G178" s="441"/>
      <c r="H178" s="441"/>
      <c r="I178" s="441"/>
      <c r="J178" s="441"/>
      <c r="K178" s="441"/>
      <c r="L178" s="441"/>
      <c r="M178" s="441"/>
      <c r="N178" s="441"/>
      <c r="O178" s="441"/>
      <c r="P178" s="441"/>
      <c r="Q178" s="441"/>
      <c r="R178" s="441"/>
      <c r="S178" s="441"/>
      <c r="T178" s="441"/>
      <c r="U178" s="441"/>
      <c r="V178" s="441"/>
      <c r="W178" s="441"/>
      <c r="X178" s="441"/>
      <c r="Y178" s="441"/>
      <c r="Z178" s="441"/>
      <c r="AA178" s="441"/>
      <c r="AB178" s="441"/>
      <c r="AC178" s="441"/>
      <c r="AD178" s="441"/>
    </row>
    <row r="179" ht="15.75" customHeight="1">
      <c r="A179" s="441"/>
      <c r="B179" s="441"/>
      <c r="C179" s="441"/>
      <c r="D179" s="441"/>
      <c r="E179" s="441"/>
      <c r="F179" s="441"/>
      <c r="G179" s="441"/>
      <c r="H179" s="441"/>
      <c r="I179" s="441"/>
      <c r="J179" s="441"/>
      <c r="K179" s="441"/>
      <c r="L179" s="441"/>
      <c r="M179" s="441"/>
      <c r="N179" s="441"/>
      <c r="O179" s="441"/>
      <c r="P179" s="441"/>
      <c r="Q179" s="441"/>
      <c r="R179" s="441"/>
      <c r="S179" s="441"/>
      <c r="T179" s="441"/>
      <c r="U179" s="441"/>
      <c r="V179" s="441"/>
      <c r="W179" s="441"/>
      <c r="X179" s="441"/>
      <c r="Y179" s="441"/>
      <c r="Z179" s="441"/>
      <c r="AA179" s="441"/>
      <c r="AB179" s="441"/>
      <c r="AC179" s="441"/>
      <c r="AD179" s="441"/>
    </row>
    <row r="180" ht="15.75" customHeight="1">
      <c r="A180" s="441"/>
      <c r="B180" s="441"/>
      <c r="C180" s="441"/>
      <c r="D180" s="441"/>
      <c r="E180" s="441"/>
      <c r="F180" s="441"/>
      <c r="G180" s="441"/>
      <c r="H180" s="441"/>
      <c r="I180" s="441"/>
      <c r="J180" s="441"/>
      <c r="K180" s="441"/>
      <c r="L180" s="441"/>
      <c r="M180" s="441"/>
      <c r="N180" s="441"/>
      <c r="O180" s="441"/>
      <c r="P180" s="441"/>
      <c r="Q180" s="441"/>
      <c r="R180" s="441"/>
      <c r="S180" s="441"/>
      <c r="T180" s="441"/>
      <c r="U180" s="441"/>
      <c r="V180" s="441"/>
      <c r="W180" s="441"/>
      <c r="X180" s="441"/>
      <c r="Y180" s="441"/>
      <c r="Z180" s="441"/>
      <c r="AA180" s="441"/>
      <c r="AB180" s="441"/>
      <c r="AC180" s="441"/>
      <c r="AD180" s="441"/>
    </row>
    <row r="181" ht="15.75" customHeight="1">
      <c r="A181" s="441"/>
      <c r="B181" s="441"/>
      <c r="C181" s="441"/>
      <c r="D181" s="441"/>
      <c r="E181" s="441"/>
      <c r="F181" s="441"/>
      <c r="G181" s="441"/>
      <c r="H181" s="441"/>
      <c r="I181" s="441"/>
      <c r="J181" s="441"/>
      <c r="K181" s="441"/>
      <c r="L181" s="441"/>
      <c r="M181" s="441"/>
      <c r="N181" s="441"/>
      <c r="O181" s="441"/>
      <c r="P181" s="441"/>
      <c r="Q181" s="441"/>
      <c r="R181" s="441"/>
      <c r="S181" s="441"/>
      <c r="T181" s="441"/>
      <c r="U181" s="441"/>
      <c r="V181" s="441"/>
      <c r="W181" s="441"/>
      <c r="X181" s="441"/>
      <c r="Y181" s="441"/>
      <c r="Z181" s="441"/>
      <c r="AA181" s="441"/>
      <c r="AB181" s="441"/>
      <c r="AC181" s="441"/>
      <c r="AD181" s="441"/>
    </row>
    <row r="182" ht="15.75" customHeight="1">
      <c r="A182" s="441"/>
      <c r="B182" s="441"/>
      <c r="C182" s="441"/>
      <c r="D182" s="441"/>
      <c r="E182" s="441"/>
      <c r="F182" s="441"/>
      <c r="G182" s="441"/>
      <c r="H182" s="441"/>
      <c r="I182" s="441"/>
      <c r="J182" s="441"/>
      <c r="K182" s="441"/>
      <c r="L182" s="441"/>
      <c r="M182" s="441"/>
      <c r="N182" s="441"/>
      <c r="O182" s="441"/>
      <c r="P182" s="441"/>
      <c r="Q182" s="441"/>
      <c r="R182" s="441"/>
      <c r="S182" s="441"/>
      <c r="T182" s="441"/>
      <c r="U182" s="441"/>
      <c r="V182" s="441"/>
      <c r="W182" s="441"/>
      <c r="X182" s="441"/>
      <c r="Y182" s="441"/>
      <c r="Z182" s="441"/>
      <c r="AA182" s="441"/>
      <c r="AB182" s="441"/>
      <c r="AC182" s="441"/>
      <c r="AD182" s="441"/>
    </row>
    <row r="183" ht="15.75" customHeight="1">
      <c r="A183" s="441"/>
      <c r="B183" s="441"/>
      <c r="C183" s="441"/>
      <c r="D183" s="441"/>
      <c r="E183" s="441"/>
      <c r="F183" s="441"/>
      <c r="G183" s="441"/>
      <c r="H183" s="441"/>
      <c r="I183" s="441"/>
      <c r="J183" s="441"/>
      <c r="K183" s="441"/>
      <c r="L183" s="441"/>
      <c r="M183" s="441"/>
      <c r="N183" s="441"/>
      <c r="O183" s="441"/>
      <c r="P183" s="441"/>
      <c r="Q183" s="441"/>
      <c r="R183" s="441"/>
      <c r="S183" s="441"/>
      <c r="T183" s="441"/>
      <c r="U183" s="441"/>
      <c r="V183" s="441"/>
      <c r="W183" s="441"/>
      <c r="X183" s="441"/>
      <c r="Y183" s="441"/>
      <c r="Z183" s="441"/>
      <c r="AA183" s="441"/>
      <c r="AB183" s="441"/>
      <c r="AC183" s="441"/>
      <c r="AD183" s="441"/>
    </row>
    <row r="184" ht="15.75" customHeight="1">
      <c r="A184" s="441"/>
      <c r="B184" s="441"/>
      <c r="C184" s="441"/>
      <c r="D184" s="441"/>
      <c r="E184" s="441"/>
      <c r="F184" s="441"/>
      <c r="G184" s="441"/>
      <c r="H184" s="441"/>
      <c r="I184" s="441"/>
      <c r="J184" s="441"/>
      <c r="K184" s="441"/>
      <c r="L184" s="441"/>
      <c r="M184" s="441"/>
      <c r="N184" s="441"/>
      <c r="O184" s="441"/>
      <c r="P184" s="441"/>
      <c r="Q184" s="441"/>
      <c r="R184" s="441"/>
      <c r="S184" s="441"/>
      <c r="T184" s="441"/>
      <c r="U184" s="441"/>
      <c r="V184" s="441"/>
      <c r="W184" s="441"/>
      <c r="X184" s="441"/>
      <c r="Y184" s="441"/>
      <c r="Z184" s="441"/>
      <c r="AA184" s="441"/>
      <c r="AB184" s="441"/>
      <c r="AC184" s="441"/>
      <c r="AD184" s="441"/>
    </row>
    <row r="185" ht="15.75" customHeight="1">
      <c r="A185" s="441"/>
      <c r="B185" s="441"/>
      <c r="C185" s="441"/>
      <c r="D185" s="441"/>
      <c r="E185" s="441"/>
      <c r="F185" s="441"/>
      <c r="G185" s="441"/>
      <c r="H185" s="441"/>
      <c r="I185" s="441"/>
      <c r="J185" s="441"/>
      <c r="K185" s="441"/>
      <c r="L185" s="441"/>
      <c r="M185" s="441"/>
      <c r="N185" s="441"/>
      <c r="O185" s="441"/>
      <c r="P185" s="441"/>
      <c r="Q185" s="441"/>
      <c r="R185" s="441"/>
      <c r="S185" s="441"/>
      <c r="T185" s="441"/>
      <c r="U185" s="441"/>
      <c r="V185" s="441"/>
      <c r="W185" s="441"/>
      <c r="X185" s="441"/>
      <c r="Y185" s="441"/>
      <c r="Z185" s="441"/>
      <c r="AA185" s="441"/>
      <c r="AB185" s="441"/>
      <c r="AC185" s="441"/>
      <c r="AD185" s="441"/>
    </row>
    <row r="186" ht="15.75" customHeight="1">
      <c r="A186" s="441"/>
      <c r="B186" s="441"/>
      <c r="C186" s="441"/>
      <c r="D186" s="441"/>
      <c r="E186" s="441"/>
      <c r="F186" s="441"/>
      <c r="G186" s="441"/>
      <c r="H186" s="441"/>
      <c r="I186" s="441"/>
      <c r="J186" s="441"/>
      <c r="K186" s="441"/>
      <c r="L186" s="441"/>
      <c r="M186" s="441"/>
      <c r="N186" s="441"/>
      <c r="O186" s="441"/>
      <c r="P186" s="441"/>
      <c r="Q186" s="441"/>
      <c r="R186" s="441"/>
      <c r="S186" s="441"/>
      <c r="T186" s="441"/>
      <c r="U186" s="441"/>
      <c r="V186" s="441"/>
      <c r="W186" s="441"/>
      <c r="X186" s="441"/>
      <c r="Y186" s="441"/>
      <c r="Z186" s="441"/>
      <c r="AA186" s="441"/>
      <c r="AB186" s="441"/>
      <c r="AC186" s="441"/>
      <c r="AD186" s="441"/>
    </row>
    <row r="187" ht="15.75" customHeight="1">
      <c r="A187" s="441"/>
      <c r="B187" s="441"/>
      <c r="C187" s="441"/>
      <c r="D187" s="441"/>
      <c r="E187" s="441"/>
      <c r="F187" s="441"/>
      <c r="G187" s="441"/>
      <c r="H187" s="441"/>
      <c r="I187" s="441"/>
      <c r="J187" s="441"/>
      <c r="K187" s="441"/>
      <c r="L187" s="441"/>
      <c r="M187" s="441"/>
      <c r="N187" s="441"/>
      <c r="O187" s="441"/>
      <c r="P187" s="441"/>
      <c r="Q187" s="441"/>
      <c r="R187" s="441"/>
      <c r="S187" s="441"/>
      <c r="T187" s="441"/>
      <c r="U187" s="441"/>
      <c r="V187" s="441"/>
      <c r="W187" s="441"/>
      <c r="X187" s="441"/>
      <c r="Y187" s="441"/>
      <c r="Z187" s="441"/>
      <c r="AA187" s="441"/>
      <c r="AB187" s="441"/>
      <c r="AC187" s="441"/>
      <c r="AD187" s="441"/>
    </row>
    <row r="188" ht="15.75" customHeight="1">
      <c r="A188" s="441"/>
      <c r="B188" s="441"/>
      <c r="C188" s="441"/>
      <c r="D188" s="441"/>
      <c r="E188" s="441"/>
      <c r="F188" s="441"/>
      <c r="G188" s="441"/>
      <c r="H188" s="441"/>
      <c r="I188" s="441"/>
      <c r="J188" s="441"/>
      <c r="K188" s="441"/>
      <c r="L188" s="441"/>
      <c r="M188" s="441"/>
      <c r="N188" s="441"/>
      <c r="O188" s="441"/>
      <c r="P188" s="441"/>
      <c r="Q188" s="441"/>
      <c r="R188" s="441"/>
      <c r="S188" s="441"/>
      <c r="T188" s="441"/>
      <c r="U188" s="441"/>
      <c r="V188" s="441"/>
      <c r="W188" s="441"/>
      <c r="X188" s="441"/>
      <c r="Y188" s="441"/>
      <c r="Z188" s="441"/>
      <c r="AA188" s="441"/>
      <c r="AB188" s="441"/>
      <c r="AC188" s="441"/>
      <c r="AD188" s="441"/>
    </row>
    <row r="189" ht="15.75" customHeight="1">
      <c r="A189" s="441"/>
      <c r="B189" s="441"/>
      <c r="C189" s="441"/>
      <c r="D189" s="441"/>
      <c r="E189" s="441"/>
      <c r="F189" s="441"/>
      <c r="G189" s="441"/>
      <c r="H189" s="441"/>
      <c r="I189" s="441"/>
      <c r="J189" s="441"/>
      <c r="K189" s="441"/>
      <c r="L189" s="441"/>
      <c r="M189" s="441"/>
      <c r="N189" s="441"/>
      <c r="O189" s="441"/>
      <c r="P189" s="441"/>
      <c r="Q189" s="441"/>
      <c r="R189" s="441"/>
      <c r="S189" s="441"/>
      <c r="T189" s="441"/>
      <c r="U189" s="441"/>
      <c r="V189" s="441"/>
      <c r="W189" s="441"/>
      <c r="X189" s="441"/>
      <c r="Y189" s="441"/>
      <c r="Z189" s="441"/>
      <c r="AA189" s="441"/>
      <c r="AB189" s="441"/>
      <c r="AC189" s="441"/>
      <c r="AD189" s="441"/>
    </row>
    <row r="190" ht="15.75" customHeight="1">
      <c r="A190" s="441"/>
      <c r="B190" s="441"/>
      <c r="C190" s="441"/>
      <c r="D190" s="441"/>
      <c r="E190" s="441"/>
      <c r="F190" s="441"/>
      <c r="G190" s="441"/>
      <c r="H190" s="441"/>
      <c r="I190" s="441"/>
      <c r="J190" s="441"/>
      <c r="K190" s="441"/>
      <c r="L190" s="441"/>
      <c r="M190" s="441"/>
      <c r="N190" s="441"/>
      <c r="O190" s="441"/>
      <c r="P190" s="441"/>
      <c r="Q190" s="441"/>
      <c r="R190" s="441"/>
      <c r="S190" s="441"/>
      <c r="T190" s="441"/>
      <c r="U190" s="441"/>
      <c r="V190" s="441"/>
      <c r="W190" s="441"/>
      <c r="X190" s="441"/>
      <c r="Y190" s="441"/>
      <c r="Z190" s="441"/>
      <c r="AA190" s="441"/>
      <c r="AB190" s="441"/>
      <c r="AC190" s="441"/>
      <c r="AD190" s="441"/>
    </row>
    <row r="191" ht="15.75" customHeight="1">
      <c r="A191" s="441"/>
      <c r="B191" s="441"/>
      <c r="C191" s="441"/>
      <c r="D191" s="441"/>
      <c r="E191" s="441"/>
      <c r="F191" s="441"/>
      <c r="G191" s="441"/>
      <c r="H191" s="441"/>
      <c r="I191" s="441"/>
      <c r="J191" s="441"/>
      <c r="K191" s="441"/>
      <c r="L191" s="441"/>
      <c r="M191" s="441"/>
      <c r="N191" s="441"/>
      <c r="O191" s="441"/>
      <c r="P191" s="441"/>
      <c r="Q191" s="441"/>
      <c r="R191" s="441"/>
      <c r="S191" s="441"/>
      <c r="T191" s="441"/>
      <c r="U191" s="441"/>
      <c r="V191" s="441"/>
      <c r="W191" s="441"/>
      <c r="X191" s="441"/>
      <c r="Y191" s="441"/>
      <c r="Z191" s="441"/>
      <c r="AA191" s="441"/>
      <c r="AB191" s="441"/>
      <c r="AC191" s="441"/>
      <c r="AD191" s="441"/>
    </row>
    <row r="192" ht="15.75" customHeight="1">
      <c r="A192" s="441"/>
      <c r="B192" s="441"/>
      <c r="C192" s="441"/>
      <c r="D192" s="441"/>
      <c r="E192" s="441"/>
      <c r="F192" s="441"/>
      <c r="G192" s="441"/>
      <c r="H192" s="441"/>
      <c r="I192" s="441"/>
      <c r="J192" s="441"/>
      <c r="K192" s="441"/>
      <c r="L192" s="441"/>
      <c r="M192" s="441"/>
      <c r="N192" s="441"/>
      <c r="O192" s="441"/>
      <c r="P192" s="441"/>
      <c r="Q192" s="441"/>
      <c r="R192" s="441"/>
      <c r="S192" s="441"/>
      <c r="T192" s="441"/>
      <c r="U192" s="441"/>
      <c r="V192" s="441"/>
      <c r="W192" s="441"/>
      <c r="X192" s="441"/>
      <c r="Y192" s="441"/>
      <c r="Z192" s="441"/>
      <c r="AA192" s="441"/>
      <c r="AB192" s="441"/>
      <c r="AC192" s="441"/>
      <c r="AD192" s="441"/>
    </row>
    <row r="193" ht="15.75" customHeight="1">
      <c r="A193" s="441"/>
      <c r="B193" s="441"/>
      <c r="C193" s="441"/>
      <c r="D193" s="441"/>
      <c r="E193" s="441"/>
      <c r="F193" s="441"/>
      <c r="G193" s="441"/>
      <c r="H193" s="441"/>
      <c r="I193" s="441"/>
      <c r="J193" s="441"/>
      <c r="K193" s="441"/>
      <c r="L193" s="441"/>
      <c r="M193" s="441"/>
      <c r="N193" s="441"/>
      <c r="O193" s="441"/>
      <c r="P193" s="441"/>
      <c r="Q193" s="441"/>
      <c r="R193" s="441"/>
      <c r="S193" s="441"/>
      <c r="T193" s="441"/>
      <c r="U193" s="441"/>
      <c r="V193" s="441"/>
      <c r="W193" s="441"/>
      <c r="X193" s="441"/>
      <c r="Y193" s="441"/>
      <c r="Z193" s="441"/>
      <c r="AA193" s="441"/>
      <c r="AB193" s="441"/>
      <c r="AC193" s="441"/>
      <c r="AD193" s="441"/>
    </row>
    <row r="194" ht="15.75" customHeight="1">
      <c r="A194" s="441"/>
      <c r="B194" s="441"/>
      <c r="C194" s="441"/>
      <c r="D194" s="441"/>
      <c r="E194" s="441"/>
      <c r="F194" s="441"/>
      <c r="G194" s="441"/>
      <c r="H194" s="441"/>
      <c r="I194" s="441"/>
      <c r="J194" s="441"/>
      <c r="K194" s="441"/>
      <c r="L194" s="441"/>
      <c r="M194" s="441"/>
      <c r="N194" s="441"/>
      <c r="O194" s="441"/>
      <c r="P194" s="441"/>
      <c r="Q194" s="441"/>
      <c r="R194" s="441"/>
      <c r="S194" s="441"/>
      <c r="T194" s="441"/>
      <c r="U194" s="441"/>
      <c r="V194" s="441"/>
      <c r="W194" s="441"/>
      <c r="X194" s="441"/>
      <c r="Y194" s="441"/>
      <c r="Z194" s="441"/>
      <c r="AA194" s="441"/>
      <c r="AB194" s="441"/>
      <c r="AC194" s="441"/>
      <c r="AD194" s="441"/>
    </row>
    <row r="195" ht="15.75" customHeight="1">
      <c r="A195" s="441"/>
      <c r="B195" s="441"/>
      <c r="C195" s="441"/>
      <c r="D195" s="441"/>
      <c r="E195" s="441"/>
      <c r="F195" s="441"/>
      <c r="G195" s="441"/>
      <c r="H195" s="441"/>
      <c r="I195" s="441"/>
      <c r="J195" s="441"/>
      <c r="K195" s="441"/>
      <c r="L195" s="441"/>
      <c r="M195" s="441"/>
      <c r="N195" s="441"/>
      <c r="O195" s="441"/>
      <c r="P195" s="441"/>
      <c r="Q195" s="441"/>
      <c r="R195" s="441"/>
      <c r="S195" s="441"/>
      <c r="T195" s="441"/>
      <c r="U195" s="441"/>
      <c r="V195" s="441"/>
      <c r="W195" s="441"/>
      <c r="X195" s="441"/>
      <c r="Y195" s="441"/>
      <c r="Z195" s="441"/>
      <c r="AA195" s="441"/>
      <c r="AB195" s="441"/>
      <c r="AC195" s="441"/>
      <c r="AD195" s="441"/>
    </row>
    <row r="196" ht="15.75" customHeight="1">
      <c r="A196" s="441"/>
      <c r="B196" s="441"/>
      <c r="C196" s="441"/>
      <c r="D196" s="441"/>
      <c r="E196" s="441"/>
      <c r="F196" s="441"/>
      <c r="G196" s="441"/>
      <c r="H196" s="441"/>
      <c r="I196" s="441"/>
      <c r="J196" s="441"/>
      <c r="K196" s="441"/>
      <c r="L196" s="441"/>
      <c r="M196" s="441"/>
      <c r="N196" s="441"/>
      <c r="O196" s="441"/>
      <c r="P196" s="441"/>
      <c r="Q196" s="441"/>
      <c r="R196" s="441"/>
      <c r="S196" s="441"/>
      <c r="T196" s="441"/>
      <c r="U196" s="441"/>
      <c r="V196" s="441"/>
      <c r="W196" s="441"/>
      <c r="X196" s="441"/>
      <c r="Y196" s="441"/>
      <c r="Z196" s="441"/>
      <c r="AA196" s="441"/>
      <c r="AB196" s="441"/>
      <c r="AC196" s="441"/>
      <c r="AD196" s="441"/>
    </row>
    <row r="197" ht="15.75" customHeight="1">
      <c r="A197" s="441"/>
      <c r="B197" s="441"/>
      <c r="C197" s="441"/>
      <c r="D197" s="441"/>
      <c r="E197" s="441"/>
      <c r="F197" s="441"/>
      <c r="G197" s="441"/>
      <c r="H197" s="441"/>
      <c r="I197" s="441"/>
      <c r="J197" s="441"/>
      <c r="K197" s="441"/>
      <c r="L197" s="441"/>
      <c r="M197" s="441"/>
      <c r="N197" s="441"/>
      <c r="O197" s="441"/>
      <c r="P197" s="441"/>
      <c r="Q197" s="441"/>
      <c r="R197" s="441"/>
      <c r="S197" s="441"/>
      <c r="T197" s="441"/>
      <c r="U197" s="441"/>
      <c r="V197" s="441"/>
      <c r="W197" s="441"/>
      <c r="X197" s="441"/>
      <c r="Y197" s="441"/>
      <c r="Z197" s="441"/>
      <c r="AA197" s="441"/>
      <c r="AB197" s="441"/>
      <c r="AC197" s="441"/>
      <c r="AD197" s="441"/>
    </row>
    <row r="198" ht="15.75" customHeight="1">
      <c r="A198" s="441"/>
      <c r="B198" s="441"/>
      <c r="C198" s="441"/>
      <c r="D198" s="441"/>
      <c r="E198" s="441"/>
      <c r="F198" s="441"/>
      <c r="G198" s="441"/>
      <c r="H198" s="441"/>
      <c r="I198" s="441"/>
      <c r="J198" s="441"/>
      <c r="K198" s="441"/>
      <c r="L198" s="441"/>
      <c r="M198" s="441"/>
      <c r="N198" s="441"/>
      <c r="O198" s="441"/>
      <c r="P198" s="441"/>
      <c r="Q198" s="441"/>
      <c r="R198" s="441"/>
      <c r="S198" s="441"/>
      <c r="T198" s="441"/>
      <c r="U198" s="441"/>
      <c r="V198" s="441"/>
      <c r="W198" s="441"/>
      <c r="X198" s="441"/>
      <c r="Y198" s="441"/>
      <c r="Z198" s="441"/>
      <c r="AA198" s="441"/>
      <c r="AB198" s="441"/>
      <c r="AC198" s="441"/>
      <c r="AD198" s="441"/>
    </row>
    <row r="199" ht="15.75" customHeight="1">
      <c r="A199" s="441"/>
      <c r="B199" s="441"/>
      <c r="C199" s="441"/>
      <c r="D199" s="441"/>
      <c r="E199" s="441"/>
      <c r="F199" s="441"/>
      <c r="G199" s="441"/>
      <c r="H199" s="441"/>
      <c r="I199" s="441"/>
      <c r="J199" s="441"/>
      <c r="K199" s="441"/>
      <c r="L199" s="441"/>
      <c r="M199" s="441"/>
      <c r="N199" s="441"/>
      <c r="O199" s="441"/>
      <c r="P199" s="441"/>
      <c r="Q199" s="441"/>
      <c r="R199" s="441"/>
      <c r="S199" s="441"/>
      <c r="T199" s="441"/>
      <c r="U199" s="441"/>
      <c r="V199" s="441"/>
      <c r="W199" s="441"/>
      <c r="X199" s="441"/>
      <c r="Y199" s="441"/>
      <c r="Z199" s="441"/>
      <c r="AA199" s="441"/>
      <c r="AB199" s="441"/>
      <c r="AC199" s="441"/>
      <c r="AD199" s="441"/>
    </row>
    <row r="200" ht="15.75" customHeight="1">
      <c r="A200" s="441"/>
      <c r="B200" s="441"/>
      <c r="C200" s="441"/>
      <c r="D200" s="441"/>
      <c r="E200" s="441"/>
      <c r="F200" s="441"/>
      <c r="G200" s="441"/>
      <c r="H200" s="441"/>
      <c r="I200" s="441"/>
      <c r="J200" s="441"/>
      <c r="K200" s="441"/>
      <c r="L200" s="441"/>
      <c r="M200" s="441"/>
      <c r="N200" s="441"/>
      <c r="O200" s="441"/>
      <c r="P200" s="441"/>
      <c r="Q200" s="441"/>
      <c r="R200" s="441"/>
      <c r="S200" s="441"/>
      <c r="T200" s="441"/>
      <c r="U200" s="441"/>
      <c r="V200" s="441"/>
      <c r="W200" s="441"/>
      <c r="X200" s="441"/>
      <c r="Y200" s="441"/>
      <c r="Z200" s="441"/>
      <c r="AA200" s="441"/>
      <c r="AB200" s="441"/>
      <c r="AC200" s="441"/>
      <c r="AD200" s="441"/>
    </row>
    <row r="201" ht="15.75" customHeight="1">
      <c r="A201" s="441"/>
      <c r="B201" s="441"/>
      <c r="C201" s="441"/>
      <c r="D201" s="441"/>
      <c r="E201" s="441"/>
      <c r="F201" s="441"/>
      <c r="G201" s="441"/>
      <c r="H201" s="441"/>
      <c r="I201" s="441"/>
      <c r="J201" s="441"/>
      <c r="K201" s="441"/>
      <c r="L201" s="441"/>
      <c r="M201" s="441"/>
      <c r="N201" s="441"/>
      <c r="O201" s="441"/>
      <c r="P201" s="441"/>
      <c r="Q201" s="441"/>
      <c r="R201" s="441"/>
      <c r="S201" s="441"/>
      <c r="T201" s="441"/>
      <c r="U201" s="441"/>
      <c r="V201" s="441"/>
      <c r="W201" s="441"/>
      <c r="X201" s="441"/>
      <c r="Y201" s="441"/>
      <c r="Z201" s="441"/>
      <c r="AA201" s="441"/>
      <c r="AB201" s="441"/>
      <c r="AC201" s="441"/>
      <c r="AD201" s="441"/>
    </row>
    <row r="202" ht="15.75" customHeight="1">
      <c r="A202" s="441"/>
      <c r="B202" s="441"/>
      <c r="C202" s="441"/>
      <c r="D202" s="441"/>
      <c r="E202" s="441"/>
      <c r="F202" s="441"/>
      <c r="G202" s="441"/>
      <c r="H202" s="441"/>
      <c r="I202" s="441"/>
      <c r="J202" s="441"/>
      <c r="K202" s="441"/>
      <c r="L202" s="441"/>
      <c r="M202" s="441"/>
      <c r="N202" s="441"/>
      <c r="O202" s="441"/>
      <c r="P202" s="441"/>
      <c r="Q202" s="441"/>
      <c r="R202" s="441"/>
      <c r="S202" s="441"/>
      <c r="T202" s="441"/>
      <c r="U202" s="441"/>
      <c r="V202" s="441"/>
      <c r="W202" s="441"/>
      <c r="X202" s="441"/>
      <c r="Y202" s="441"/>
      <c r="Z202" s="441"/>
      <c r="AA202" s="441"/>
      <c r="AB202" s="441"/>
      <c r="AC202" s="441"/>
      <c r="AD202" s="441"/>
    </row>
    <row r="203" ht="15.75" customHeight="1">
      <c r="A203" s="441"/>
      <c r="B203" s="441"/>
      <c r="C203" s="441"/>
      <c r="D203" s="441"/>
      <c r="E203" s="441"/>
      <c r="F203" s="441"/>
      <c r="G203" s="441"/>
      <c r="H203" s="441"/>
      <c r="I203" s="441"/>
      <c r="J203" s="441"/>
      <c r="K203" s="441"/>
      <c r="L203" s="441"/>
      <c r="M203" s="441"/>
      <c r="N203" s="441"/>
      <c r="O203" s="441"/>
      <c r="P203" s="441"/>
      <c r="Q203" s="441"/>
      <c r="R203" s="441"/>
      <c r="S203" s="441"/>
      <c r="T203" s="441"/>
      <c r="U203" s="441"/>
      <c r="V203" s="441"/>
      <c r="W203" s="441"/>
      <c r="X203" s="441"/>
      <c r="Y203" s="441"/>
      <c r="Z203" s="441"/>
      <c r="AA203" s="441"/>
      <c r="AB203" s="441"/>
      <c r="AC203" s="441"/>
      <c r="AD203" s="441"/>
    </row>
    <row r="204" ht="15.75" customHeight="1">
      <c r="A204" s="441"/>
      <c r="B204" s="441"/>
      <c r="C204" s="441"/>
      <c r="D204" s="441"/>
      <c r="E204" s="441"/>
      <c r="F204" s="441"/>
      <c r="G204" s="441"/>
      <c r="H204" s="441"/>
      <c r="I204" s="441"/>
      <c r="J204" s="441"/>
      <c r="K204" s="441"/>
      <c r="L204" s="441"/>
      <c r="M204" s="441"/>
      <c r="N204" s="441"/>
      <c r="O204" s="441"/>
      <c r="P204" s="441"/>
      <c r="Q204" s="441"/>
      <c r="R204" s="441"/>
      <c r="S204" s="441"/>
      <c r="T204" s="441"/>
      <c r="U204" s="441"/>
      <c r="V204" s="441"/>
      <c r="W204" s="441"/>
      <c r="X204" s="441"/>
      <c r="Y204" s="441"/>
      <c r="Z204" s="441"/>
      <c r="AA204" s="441"/>
      <c r="AB204" s="441"/>
      <c r="AC204" s="441"/>
      <c r="AD204" s="441"/>
    </row>
    <row r="205" ht="15.75" customHeight="1">
      <c r="A205" s="441"/>
      <c r="B205" s="441"/>
      <c r="C205" s="441"/>
      <c r="D205" s="441"/>
      <c r="E205" s="441"/>
      <c r="F205" s="441"/>
      <c r="G205" s="441"/>
      <c r="H205" s="441"/>
      <c r="I205" s="441"/>
      <c r="J205" s="441"/>
      <c r="K205" s="441"/>
      <c r="L205" s="441"/>
      <c r="M205" s="441"/>
      <c r="N205" s="441"/>
      <c r="O205" s="441"/>
      <c r="P205" s="441"/>
      <c r="Q205" s="441"/>
      <c r="R205" s="441"/>
      <c r="S205" s="441"/>
      <c r="T205" s="441"/>
      <c r="U205" s="441"/>
      <c r="V205" s="441"/>
      <c r="W205" s="441"/>
      <c r="X205" s="441"/>
      <c r="Y205" s="441"/>
      <c r="Z205" s="441"/>
      <c r="AA205" s="441"/>
      <c r="AB205" s="441"/>
      <c r="AC205" s="441"/>
      <c r="AD205" s="441"/>
    </row>
    <row r="206" ht="15.75" customHeight="1">
      <c r="A206" s="441"/>
      <c r="B206" s="441"/>
      <c r="C206" s="441"/>
      <c r="D206" s="441"/>
      <c r="E206" s="441"/>
      <c r="F206" s="441"/>
      <c r="G206" s="441"/>
      <c r="H206" s="441"/>
      <c r="I206" s="441"/>
      <c r="J206" s="441"/>
      <c r="K206" s="441"/>
      <c r="L206" s="441"/>
      <c r="M206" s="441"/>
      <c r="N206" s="441"/>
      <c r="O206" s="441"/>
      <c r="P206" s="441"/>
      <c r="Q206" s="441"/>
      <c r="R206" s="441"/>
      <c r="S206" s="441"/>
      <c r="T206" s="441"/>
      <c r="U206" s="441"/>
      <c r="V206" s="441"/>
      <c r="W206" s="441"/>
      <c r="X206" s="441"/>
      <c r="Y206" s="441"/>
      <c r="Z206" s="441"/>
      <c r="AA206" s="441"/>
      <c r="AB206" s="441"/>
      <c r="AC206" s="441"/>
      <c r="AD206" s="441"/>
    </row>
    <row r="207" ht="15.75" customHeight="1">
      <c r="A207" s="441"/>
      <c r="B207" s="441"/>
      <c r="C207" s="441"/>
      <c r="D207" s="441"/>
      <c r="E207" s="441"/>
      <c r="F207" s="441"/>
      <c r="G207" s="441"/>
      <c r="H207" s="441"/>
      <c r="I207" s="441"/>
      <c r="J207" s="441"/>
      <c r="K207" s="441"/>
      <c r="L207" s="441"/>
      <c r="M207" s="441"/>
      <c r="N207" s="441"/>
      <c r="O207" s="441"/>
      <c r="P207" s="441"/>
      <c r="Q207" s="441"/>
      <c r="R207" s="441"/>
      <c r="S207" s="441"/>
      <c r="T207" s="441"/>
      <c r="U207" s="441"/>
      <c r="V207" s="441"/>
      <c r="W207" s="441"/>
      <c r="X207" s="441"/>
      <c r="Y207" s="441"/>
      <c r="Z207" s="441"/>
      <c r="AA207" s="441"/>
      <c r="AB207" s="441"/>
      <c r="AC207" s="441"/>
      <c r="AD207" s="441"/>
    </row>
    <row r="208" ht="15.75" customHeight="1">
      <c r="A208" s="441"/>
      <c r="B208" s="441"/>
      <c r="C208" s="441"/>
      <c r="D208" s="441"/>
      <c r="E208" s="441"/>
      <c r="F208" s="441"/>
      <c r="G208" s="441"/>
      <c r="H208" s="441"/>
      <c r="I208" s="441"/>
      <c r="J208" s="441"/>
      <c r="K208" s="441"/>
      <c r="L208" s="441"/>
      <c r="M208" s="441"/>
      <c r="N208" s="441"/>
      <c r="O208" s="441"/>
      <c r="P208" s="441"/>
      <c r="Q208" s="441"/>
      <c r="R208" s="441"/>
      <c r="S208" s="441"/>
      <c r="T208" s="441"/>
      <c r="U208" s="441"/>
      <c r="V208" s="441"/>
      <c r="W208" s="441"/>
      <c r="X208" s="441"/>
      <c r="Y208" s="441"/>
      <c r="Z208" s="441"/>
      <c r="AA208" s="441"/>
      <c r="AB208" s="441"/>
      <c r="AC208" s="441"/>
      <c r="AD208" s="441"/>
    </row>
    <row r="209" ht="15.75" customHeight="1">
      <c r="A209" s="441"/>
      <c r="B209" s="441"/>
      <c r="C209" s="441"/>
      <c r="D209" s="441"/>
      <c r="E209" s="441"/>
      <c r="F209" s="441"/>
      <c r="G209" s="441"/>
      <c r="H209" s="441"/>
      <c r="I209" s="441"/>
      <c r="J209" s="441"/>
      <c r="K209" s="441"/>
      <c r="L209" s="441"/>
      <c r="M209" s="441"/>
      <c r="N209" s="441"/>
      <c r="O209" s="441"/>
      <c r="P209" s="441"/>
      <c r="Q209" s="441"/>
      <c r="R209" s="441"/>
      <c r="S209" s="441"/>
      <c r="T209" s="441"/>
      <c r="U209" s="441"/>
      <c r="V209" s="441"/>
      <c r="W209" s="441"/>
      <c r="X209" s="441"/>
      <c r="Y209" s="441"/>
      <c r="Z209" s="441"/>
      <c r="AA209" s="441"/>
      <c r="AB209" s="441"/>
      <c r="AC209" s="441"/>
      <c r="AD209" s="441"/>
    </row>
    <row r="210" ht="15.75" customHeight="1">
      <c r="A210" s="441"/>
      <c r="B210" s="441"/>
      <c r="C210" s="441"/>
      <c r="D210" s="441"/>
      <c r="E210" s="441"/>
      <c r="F210" s="441"/>
      <c r="G210" s="441"/>
      <c r="H210" s="441"/>
      <c r="I210" s="441"/>
      <c r="J210" s="441"/>
      <c r="K210" s="441"/>
      <c r="L210" s="441"/>
      <c r="M210" s="441"/>
      <c r="N210" s="441"/>
      <c r="O210" s="441"/>
      <c r="P210" s="441"/>
      <c r="Q210" s="441"/>
      <c r="R210" s="441"/>
      <c r="S210" s="441"/>
      <c r="T210" s="441"/>
      <c r="U210" s="441"/>
      <c r="V210" s="441"/>
      <c r="W210" s="441"/>
      <c r="X210" s="441"/>
      <c r="Y210" s="441"/>
      <c r="Z210" s="441"/>
      <c r="AA210" s="441"/>
      <c r="AB210" s="441"/>
      <c r="AC210" s="441"/>
      <c r="AD210" s="441"/>
    </row>
    <row r="211" ht="15.75" customHeight="1">
      <c r="A211" s="441"/>
      <c r="B211" s="441"/>
      <c r="C211" s="441"/>
      <c r="D211" s="441"/>
      <c r="E211" s="441"/>
      <c r="F211" s="441"/>
      <c r="G211" s="441"/>
      <c r="H211" s="441"/>
      <c r="I211" s="441"/>
      <c r="J211" s="441"/>
      <c r="K211" s="441"/>
      <c r="L211" s="441"/>
      <c r="M211" s="441"/>
      <c r="N211" s="441"/>
      <c r="O211" s="441"/>
      <c r="P211" s="441"/>
      <c r="Q211" s="441"/>
      <c r="R211" s="441"/>
      <c r="S211" s="441"/>
      <c r="T211" s="441"/>
      <c r="U211" s="441"/>
      <c r="V211" s="441"/>
      <c r="W211" s="441"/>
      <c r="X211" s="441"/>
      <c r="Y211" s="441"/>
      <c r="Z211" s="441"/>
      <c r="AA211" s="441"/>
      <c r="AB211" s="441"/>
      <c r="AC211" s="441"/>
      <c r="AD211" s="441"/>
    </row>
    <row r="212" ht="15.75" customHeight="1">
      <c r="A212" s="441"/>
      <c r="B212" s="441"/>
      <c r="C212" s="441"/>
      <c r="D212" s="441"/>
      <c r="E212" s="441"/>
      <c r="F212" s="441"/>
      <c r="G212" s="441"/>
      <c r="H212" s="441"/>
      <c r="I212" s="441"/>
      <c r="J212" s="441"/>
      <c r="K212" s="441"/>
      <c r="L212" s="441"/>
      <c r="M212" s="441"/>
      <c r="N212" s="441"/>
      <c r="O212" s="441"/>
      <c r="P212" s="441"/>
      <c r="Q212" s="441"/>
      <c r="R212" s="441"/>
      <c r="S212" s="441"/>
      <c r="T212" s="441"/>
      <c r="U212" s="441"/>
      <c r="V212" s="441"/>
      <c r="W212" s="441"/>
      <c r="X212" s="441"/>
      <c r="Y212" s="441"/>
      <c r="Z212" s="441"/>
      <c r="AA212" s="441"/>
      <c r="AB212" s="441"/>
      <c r="AC212" s="441"/>
      <c r="AD212" s="441"/>
    </row>
    <row r="213" ht="15.75" customHeight="1">
      <c r="A213" s="441"/>
      <c r="B213" s="441"/>
      <c r="C213" s="441"/>
      <c r="D213" s="441"/>
      <c r="E213" s="441"/>
      <c r="F213" s="441"/>
      <c r="G213" s="441"/>
      <c r="H213" s="441"/>
      <c r="I213" s="441"/>
      <c r="J213" s="441"/>
      <c r="K213" s="441"/>
      <c r="L213" s="441"/>
      <c r="M213" s="441"/>
      <c r="N213" s="441"/>
      <c r="O213" s="441"/>
      <c r="P213" s="441"/>
      <c r="Q213" s="441"/>
      <c r="R213" s="441"/>
      <c r="S213" s="441"/>
      <c r="T213" s="441"/>
      <c r="U213" s="441"/>
      <c r="V213" s="441"/>
      <c r="W213" s="441"/>
      <c r="X213" s="441"/>
      <c r="Y213" s="441"/>
      <c r="Z213" s="441"/>
      <c r="AA213" s="441"/>
      <c r="AB213" s="441"/>
      <c r="AC213" s="441"/>
      <c r="AD213" s="441"/>
    </row>
    <row r="214" ht="15.75" customHeight="1">
      <c r="A214" s="441"/>
      <c r="B214" s="441"/>
      <c r="C214" s="441"/>
      <c r="D214" s="441"/>
      <c r="E214" s="441"/>
      <c r="F214" s="441"/>
      <c r="G214" s="441"/>
      <c r="H214" s="441"/>
      <c r="I214" s="441"/>
      <c r="J214" s="441"/>
      <c r="K214" s="441"/>
      <c r="L214" s="441"/>
      <c r="M214" s="441"/>
      <c r="N214" s="441"/>
      <c r="O214" s="441"/>
      <c r="P214" s="441"/>
      <c r="Q214" s="441"/>
      <c r="R214" s="441"/>
      <c r="S214" s="441"/>
      <c r="T214" s="441"/>
      <c r="U214" s="441"/>
      <c r="V214" s="441"/>
      <c r="W214" s="441"/>
      <c r="X214" s="441"/>
      <c r="Y214" s="441"/>
      <c r="Z214" s="441"/>
      <c r="AA214" s="441"/>
      <c r="AB214" s="441"/>
      <c r="AC214" s="441"/>
      <c r="AD214" s="441"/>
    </row>
    <row r="215" ht="15.75" customHeight="1">
      <c r="A215" s="441"/>
      <c r="B215" s="441"/>
      <c r="C215" s="441"/>
      <c r="D215" s="441"/>
      <c r="E215" s="441"/>
      <c r="F215" s="441"/>
      <c r="G215" s="441"/>
      <c r="H215" s="441"/>
      <c r="I215" s="441"/>
      <c r="J215" s="441"/>
      <c r="K215" s="441"/>
      <c r="L215" s="441"/>
      <c r="M215" s="441"/>
      <c r="N215" s="441"/>
      <c r="O215" s="441"/>
      <c r="P215" s="441"/>
      <c r="Q215" s="441"/>
      <c r="R215" s="441"/>
      <c r="S215" s="441"/>
      <c r="T215" s="441"/>
      <c r="U215" s="441"/>
      <c r="V215" s="441"/>
      <c r="W215" s="441"/>
      <c r="X215" s="441"/>
      <c r="Y215" s="441"/>
      <c r="Z215" s="441"/>
      <c r="AA215" s="441"/>
      <c r="AB215" s="441"/>
      <c r="AC215" s="441"/>
      <c r="AD215" s="441"/>
    </row>
    <row r="216" ht="15.75" customHeight="1">
      <c r="A216" s="441"/>
      <c r="B216" s="441"/>
      <c r="C216" s="441"/>
      <c r="D216" s="441"/>
      <c r="E216" s="441"/>
      <c r="F216" s="441"/>
      <c r="G216" s="441"/>
      <c r="H216" s="441"/>
      <c r="I216" s="441"/>
      <c r="J216" s="441"/>
      <c r="K216" s="441"/>
      <c r="L216" s="441"/>
      <c r="M216" s="441"/>
      <c r="N216" s="441"/>
      <c r="O216" s="441"/>
      <c r="P216" s="441"/>
      <c r="Q216" s="441"/>
      <c r="R216" s="441"/>
      <c r="S216" s="441"/>
      <c r="T216" s="441"/>
      <c r="U216" s="441"/>
      <c r="V216" s="441"/>
      <c r="W216" s="441"/>
      <c r="X216" s="441"/>
      <c r="Y216" s="441"/>
      <c r="Z216" s="441"/>
      <c r="AA216" s="441"/>
      <c r="AB216" s="441"/>
      <c r="AC216" s="441"/>
      <c r="AD216" s="441"/>
    </row>
    <row r="217" ht="15.75" customHeight="1">
      <c r="A217" s="441"/>
      <c r="B217" s="441"/>
      <c r="C217" s="441"/>
      <c r="D217" s="441"/>
      <c r="E217" s="441"/>
      <c r="F217" s="441"/>
      <c r="G217" s="441"/>
      <c r="H217" s="441"/>
      <c r="I217" s="441"/>
      <c r="J217" s="441"/>
      <c r="K217" s="441"/>
      <c r="L217" s="441"/>
      <c r="M217" s="441"/>
      <c r="N217" s="441"/>
      <c r="O217" s="441"/>
      <c r="P217" s="441"/>
      <c r="Q217" s="441"/>
      <c r="R217" s="441"/>
      <c r="S217" s="441"/>
      <c r="T217" s="441"/>
      <c r="U217" s="441"/>
      <c r="V217" s="441"/>
      <c r="W217" s="441"/>
      <c r="X217" s="441"/>
      <c r="Y217" s="441"/>
      <c r="Z217" s="441"/>
      <c r="AA217" s="441"/>
      <c r="AB217" s="441"/>
      <c r="AC217" s="441"/>
      <c r="AD217" s="441"/>
    </row>
    <row r="218" ht="15.75" customHeight="1">
      <c r="A218" s="441"/>
      <c r="B218" s="441"/>
      <c r="C218" s="441"/>
      <c r="D218" s="441"/>
      <c r="E218" s="441"/>
      <c r="F218" s="441"/>
      <c r="G218" s="441"/>
      <c r="H218" s="441"/>
      <c r="I218" s="441"/>
      <c r="J218" s="441"/>
      <c r="K218" s="441"/>
      <c r="L218" s="441"/>
      <c r="M218" s="441"/>
      <c r="N218" s="441"/>
      <c r="O218" s="441"/>
      <c r="P218" s="441"/>
      <c r="Q218" s="441"/>
      <c r="R218" s="441"/>
      <c r="S218" s="441"/>
      <c r="T218" s="441"/>
      <c r="U218" s="441"/>
      <c r="V218" s="441"/>
      <c r="W218" s="441"/>
      <c r="X218" s="441"/>
      <c r="Y218" s="441"/>
      <c r="Z218" s="441"/>
      <c r="AA218" s="441"/>
      <c r="AB218" s="441"/>
      <c r="AC218" s="441"/>
      <c r="AD218" s="441"/>
    </row>
    <row r="219" ht="15.75" customHeight="1">
      <c r="A219" s="441"/>
      <c r="B219" s="441"/>
      <c r="C219" s="441"/>
      <c r="D219" s="441"/>
      <c r="E219" s="441"/>
      <c r="F219" s="441"/>
      <c r="G219" s="441"/>
      <c r="H219" s="441"/>
      <c r="I219" s="441"/>
      <c r="J219" s="441"/>
      <c r="K219" s="441"/>
      <c r="L219" s="441"/>
      <c r="M219" s="441"/>
      <c r="N219" s="441"/>
      <c r="O219" s="441"/>
      <c r="P219" s="441"/>
      <c r="Q219" s="441"/>
      <c r="R219" s="441"/>
      <c r="S219" s="441"/>
      <c r="T219" s="441"/>
      <c r="U219" s="441"/>
      <c r="V219" s="441"/>
      <c r="W219" s="441"/>
      <c r="X219" s="441"/>
      <c r="Y219" s="441"/>
      <c r="Z219" s="441"/>
      <c r="AA219" s="441"/>
      <c r="AB219" s="441"/>
      <c r="AC219" s="441"/>
      <c r="AD219" s="441"/>
    </row>
    <row r="220" ht="15.75" customHeight="1">
      <c r="A220" s="441"/>
      <c r="B220" s="441"/>
      <c r="C220" s="441"/>
      <c r="D220" s="441"/>
      <c r="E220" s="441"/>
      <c r="F220" s="441"/>
      <c r="G220" s="441"/>
      <c r="H220" s="441"/>
      <c r="I220" s="441"/>
      <c r="J220" s="441"/>
      <c r="K220" s="441"/>
      <c r="L220" s="441"/>
      <c r="M220" s="441"/>
      <c r="N220" s="441"/>
      <c r="O220" s="441"/>
      <c r="P220" s="441"/>
      <c r="Q220" s="441"/>
      <c r="R220" s="441"/>
      <c r="S220" s="441"/>
      <c r="T220" s="441"/>
      <c r="U220" s="441"/>
      <c r="V220" s="441"/>
      <c r="W220" s="441"/>
      <c r="X220" s="441"/>
      <c r="Y220" s="441"/>
      <c r="Z220" s="441"/>
      <c r="AA220" s="441"/>
      <c r="AB220" s="441"/>
      <c r="AC220" s="441"/>
      <c r="AD220" s="441"/>
    </row>
    <row r="221" ht="15.75" customHeight="1">
      <c r="A221" s="441"/>
      <c r="B221" s="441"/>
      <c r="C221" s="441"/>
      <c r="D221" s="441"/>
      <c r="E221" s="441"/>
      <c r="F221" s="441"/>
      <c r="G221" s="441"/>
      <c r="H221" s="441"/>
      <c r="I221" s="441"/>
      <c r="J221" s="441"/>
      <c r="K221" s="441"/>
      <c r="L221" s="441"/>
      <c r="M221" s="441"/>
      <c r="N221" s="441"/>
      <c r="O221" s="441"/>
      <c r="P221" s="441"/>
      <c r="Q221" s="441"/>
      <c r="R221" s="441"/>
      <c r="S221" s="441"/>
      <c r="T221" s="441"/>
      <c r="U221" s="441"/>
      <c r="V221" s="441"/>
      <c r="W221" s="441"/>
      <c r="X221" s="441"/>
      <c r="Y221" s="441"/>
      <c r="Z221" s="441"/>
      <c r="AA221" s="441"/>
      <c r="AB221" s="441"/>
      <c r="AC221" s="441"/>
      <c r="AD221" s="441"/>
    </row>
    <row r="222" ht="15.75" customHeight="1">
      <c r="A222" s="441"/>
      <c r="B222" s="441"/>
      <c r="C222" s="441"/>
      <c r="D222" s="441"/>
      <c r="E222" s="441"/>
      <c r="F222" s="441"/>
      <c r="G222" s="441"/>
      <c r="H222" s="441"/>
      <c r="I222" s="441"/>
      <c r="J222" s="441"/>
      <c r="K222" s="441"/>
      <c r="L222" s="441"/>
      <c r="M222" s="441"/>
      <c r="N222" s="441"/>
      <c r="O222" s="441"/>
      <c r="P222" s="441"/>
      <c r="Q222" s="441"/>
      <c r="R222" s="441"/>
      <c r="S222" s="441"/>
      <c r="T222" s="441"/>
      <c r="U222" s="441"/>
      <c r="V222" s="441"/>
      <c r="W222" s="441"/>
      <c r="X222" s="441"/>
      <c r="Y222" s="441"/>
      <c r="Z222" s="441"/>
      <c r="AA222" s="441"/>
      <c r="AB222" s="441"/>
      <c r="AC222" s="441"/>
      <c r="AD222" s="441"/>
    </row>
    <row r="223" ht="15.75" customHeight="1">
      <c r="A223" s="441"/>
      <c r="B223" s="441"/>
      <c r="C223" s="441"/>
      <c r="D223" s="441"/>
      <c r="E223" s="441"/>
      <c r="F223" s="441"/>
      <c r="G223" s="441"/>
      <c r="H223" s="441"/>
      <c r="I223" s="441"/>
      <c r="J223" s="441"/>
      <c r="K223" s="441"/>
      <c r="L223" s="441"/>
      <c r="M223" s="441"/>
      <c r="N223" s="441"/>
      <c r="O223" s="441"/>
      <c r="P223" s="441"/>
      <c r="Q223" s="441"/>
      <c r="R223" s="441"/>
      <c r="S223" s="441"/>
      <c r="T223" s="441"/>
      <c r="U223" s="441"/>
      <c r="V223" s="441"/>
      <c r="W223" s="441"/>
      <c r="X223" s="441"/>
      <c r="Y223" s="441"/>
      <c r="Z223" s="441"/>
      <c r="AA223" s="441"/>
      <c r="AB223" s="441"/>
      <c r="AC223" s="441"/>
      <c r="AD223" s="441"/>
    </row>
    <row r="224" ht="15.75" customHeight="1">
      <c r="A224" s="441"/>
      <c r="B224" s="441"/>
      <c r="C224" s="441"/>
      <c r="D224" s="441"/>
      <c r="E224" s="441"/>
      <c r="F224" s="441"/>
      <c r="G224" s="441"/>
      <c r="H224" s="441"/>
      <c r="I224" s="441"/>
      <c r="J224" s="441"/>
      <c r="K224" s="441"/>
      <c r="L224" s="441"/>
      <c r="M224" s="441"/>
      <c r="N224" s="441"/>
      <c r="O224" s="441"/>
      <c r="P224" s="441"/>
      <c r="Q224" s="441"/>
      <c r="R224" s="441"/>
      <c r="S224" s="441"/>
      <c r="T224" s="441"/>
      <c r="U224" s="441"/>
      <c r="V224" s="441"/>
      <c r="W224" s="441"/>
      <c r="X224" s="441"/>
      <c r="Y224" s="441"/>
      <c r="Z224" s="441"/>
      <c r="AA224" s="441"/>
      <c r="AB224" s="441"/>
      <c r="AC224" s="441"/>
      <c r="AD224" s="441"/>
    </row>
    <row r="225" ht="15.75" customHeight="1">
      <c r="A225" s="441"/>
      <c r="B225" s="441"/>
      <c r="C225" s="441"/>
      <c r="D225" s="441"/>
      <c r="E225" s="441"/>
      <c r="F225" s="441"/>
      <c r="G225" s="441"/>
      <c r="H225" s="441"/>
      <c r="I225" s="441"/>
      <c r="J225" s="441"/>
      <c r="K225" s="441"/>
      <c r="L225" s="441"/>
      <c r="M225" s="441"/>
      <c r="N225" s="441"/>
      <c r="O225" s="441"/>
      <c r="P225" s="441"/>
      <c r="Q225" s="441"/>
      <c r="R225" s="441"/>
      <c r="S225" s="441"/>
      <c r="T225" s="441"/>
      <c r="U225" s="441"/>
      <c r="V225" s="441"/>
      <c r="W225" s="441"/>
      <c r="X225" s="441"/>
      <c r="Y225" s="441"/>
      <c r="Z225" s="441"/>
      <c r="AA225" s="441"/>
      <c r="AB225" s="441"/>
      <c r="AC225" s="441"/>
      <c r="AD225" s="441"/>
    </row>
    <row r="226" ht="15.75" customHeight="1">
      <c r="A226" s="441"/>
      <c r="B226" s="441"/>
      <c r="C226" s="441"/>
      <c r="D226" s="441"/>
      <c r="E226" s="441"/>
      <c r="F226" s="441"/>
      <c r="G226" s="441"/>
      <c r="H226" s="441"/>
      <c r="I226" s="441"/>
      <c r="J226" s="441"/>
      <c r="K226" s="441"/>
      <c r="L226" s="441"/>
      <c r="M226" s="441"/>
      <c r="N226" s="441"/>
      <c r="O226" s="441"/>
      <c r="P226" s="441"/>
      <c r="Q226" s="441"/>
      <c r="R226" s="441"/>
      <c r="S226" s="441"/>
      <c r="T226" s="441"/>
      <c r="U226" s="441"/>
      <c r="V226" s="441"/>
      <c r="W226" s="441"/>
      <c r="X226" s="441"/>
      <c r="Y226" s="441"/>
      <c r="Z226" s="441"/>
      <c r="AA226" s="441"/>
      <c r="AB226" s="441"/>
      <c r="AC226" s="441"/>
      <c r="AD226" s="441"/>
    </row>
    <row r="227" ht="15.75" customHeight="1">
      <c r="A227" s="441"/>
      <c r="B227" s="441"/>
      <c r="C227" s="441"/>
      <c r="D227" s="441"/>
      <c r="E227" s="441"/>
      <c r="F227" s="441"/>
      <c r="G227" s="441"/>
      <c r="H227" s="441"/>
      <c r="I227" s="441"/>
      <c r="J227" s="441"/>
      <c r="K227" s="441"/>
      <c r="L227" s="441"/>
      <c r="M227" s="441"/>
      <c r="N227" s="441"/>
      <c r="O227" s="441"/>
      <c r="P227" s="441"/>
      <c r="Q227" s="441"/>
      <c r="R227" s="441"/>
      <c r="S227" s="441"/>
      <c r="T227" s="441"/>
      <c r="U227" s="441"/>
      <c r="V227" s="441"/>
      <c r="W227" s="441"/>
      <c r="X227" s="441"/>
      <c r="Y227" s="441"/>
      <c r="Z227" s="441"/>
      <c r="AA227" s="441"/>
      <c r="AB227" s="441"/>
      <c r="AC227" s="441"/>
      <c r="AD227" s="441"/>
    </row>
    <row r="228" ht="15.75" customHeight="1">
      <c r="A228" s="441"/>
      <c r="B228" s="441"/>
      <c r="C228" s="441"/>
      <c r="D228" s="441"/>
      <c r="E228" s="441"/>
      <c r="F228" s="441"/>
      <c r="G228" s="441"/>
      <c r="H228" s="441"/>
      <c r="I228" s="441"/>
      <c r="J228" s="441"/>
      <c r="K228" s="441"/>
      <c r="L228" s="441"/>
      <c r="M228" s="441"/>
      <c r="N228" s="441"/>
      <c r="O228" s="441"/>
      <c r="P228" s="441"/>
      <c r="Q228" s="441"/>
      <c r="R228" s="441"/>
      <c r="S228" s="441"/>
      <c r="T228" s="441"/>
      <c r="U228" s="441"/>
      <c r="V228" s="441"/>
      <c r="W228" s="441"/>
      <c r="X228" s="441"/>
      <c r="Y228" s="441"/>
      <c r="Z228" s="441"/>
      <c r="AA228" s="441"/>
      <c r="AB228" s="441"/>
      <c r="AC228" s="441"/>
      <c r="AD228" s="441"/>
    </row>
    <row r="229" ht="15.75" customHeight="1">
      <c r="A229" s="441"/>
      <c r="B229" s="441"/>
      <c r="C229" s="441"/>
      <c r="D229" s="441"/>
      <c r="E229" s="441"/>
      <c r="F229" s="441"/>
      <c r="G229" s="441"/>
      <c r="H229" s="441"/>
      <c r="I229" s="441"/>
      <c r="J229" s="441"/>
      <c r="K229" s="441"/>
      <c r="L229" s="441"/>
      <c r="M229" s="441"/>
      <c r="N229" s="441"/>
      <c r="O229" s="441"/>
      <c r="P229" s="441"/>
      <c r="Q229" s="441"/>
      <c r="R229" s="441"/>
      <c r="S229" s="441"/>
      <c r="T229" s="441"/>
      <c r="U229" s="441"/>
      <c r="V229" s="441"/>
      <c r="W229" s="441"/>
      <c r="X229" s="441"/>
      <c r="Y229" s="441"/>
      <c r="Z229" s="441"/>
      <c r="AA229" s="441"/>
      <c r="AB229" s="441"/>
      <c r="AC229" s="441"/>
      <c r="AD229" s="441"/>
    </row>
    <row r="230" ht="15.75" customHeight="1">
      <c r="A230" s="441"/>
      <c r="B230" s="441"/>
      <c r="C230" s="441"/>
      <c r="D230" s="441"/>
      <c r="E230" s="441"/>
      <c r="F230" s="441"/>
      <c r="G230" s="441"/>
      <c r="H230" s="441"/>
      <c r="I230" s="441"/>
      <c r="J230" s="441"/>
      <c r="K230" s="441"/>
      <c r="L230" s="441"/>
      <c r="M230" s="441"/>
      <c r="N230" s="441"/>
      <c r="O230" s="441"/>
      <c r="P230" s="441"/>
      <c r="Q230" s="441"/>
      <c r="R230" s="441"/>
      <c r="S230" s="441"/>
      <c r="T230" s="441"/>
      <c r="U230" s="441"/>
      <c r="V230" s="441"/>
      <c r="W230" s="441"/>
      <c r="X230" s="441"/>
      <c r="Y230" s="441"/>
      <c r="Z230" s="441"/>
      <c r="AA230" s="441"/>
      <c r="AB230" s="441"/>
      <c r="AC230" s="441"/>
      <c r="AD230" s="441"/>
    </row>
    <row r="231" ht="15.75" customHeight="1">
      <c r="A231" s="441"/>
      <c r="B231" s="441"/>
      <c r="C231" s="441"/>
      <c r="D231" s="441"/>
      <c r="E231" s="441"/>
      <c r="F231" s="441"/>
      <c r="G231" s="441"/>
      <c r="H231" s="441"/>
      <c r="I231" s="441"/>
      <c r="J231" s="441"/>
      <c r="K231" s="441"/>
      <c r="L231" s="441"/>
      <c r="M231" s="441"/>
      <c r="N231" s="441"/>
      <c r="O231" s="441"/>
      <c r="P231" s="441"/>
      <c r="Q231" s="441"/>
      <c r="R231" s="441"/>
      <c r="S231" s="441"/>
      <c r="T231" s="441"/>
      <c r="U231" s="441"/>
      <c r="V231" s="441"/>
      <c r="W231" s="441"/>
      <c r="X231" s="441"/>
      <c r="Y231" s="441"/>
      <c r="Z231" s="441"/>
      <c r="AA231" s="441"/>
      <c r="AB231" s="441"/>
      <c r="AC231" s="441"/>
      <c r="AD231" s="441"/>
    </row>
    <row r="232" ht="15.75" customHeight="1">
      <c r="A232" s="441"/>
      <c r="B232" s="441"/>
      <c r="C232" s="441"/>
      <c r="D232" s="441"/>
      <c r="E232" s="441"/>
      <c r="F232" s="441"/>
      <c r="G232" s="441"/>
      <c r="H232" s="441"/>
      <c r="I232" s="441"/>
      <c r="J232" s="441"/>
      <c r="K232" s="441"/>
      <c r="L232" s="441"/>
      <c r="M232" s="441"/>
      <c r="N232" s="441"/>
      <c r="O232" s="441"/>
      <c r="P232" s="441"/>
      <c r="Q232" s="441"/>
      <c r="R232" s="441"/>
      <c r="S232" s="441"/>
      <c r="T232" s="441"/>
      <c r="U232" s="441"/>
      <c r="V232" s="441"/>
      <c r="W232" s="441"/>
      <c r="X232" s="441"/>
      <c r="Y232" s="441"/>
      <c r="Z232" s="441"/>
      <c r="AA232" s="441"/>
      <c r="AB232" s="441"/>
      <c r="AC232" s="441"/>
      <c r="AD232" s="441"/>
    </row>
    <row r="233" ht="15.75" customHeight="1">
      <c r="A233" s="441"/>
      <c r="B233" s="441"/>
      <c r="C233" s="441"/>
      <c r="D233" s="441"/>
      <c r="E233" s="441"/>
      <c r="F233" s="441"/>
      <c r="G233" s="441"/>
      <c r="H233" s="441"/>
      <c r="I233" s="441"/>
      <c r="J233" s="441"/>
      <c r="K233" s="441"/>
      <c r="L233" s="441"/>
      <c r="M233" s="441"/>
      <c r="N233" s="441"/>
      <c r="O233" s="441"/>
      <c r="P233" s="441"/>
      <c r="Q233" s="441"/>
      <c r="R233" s="441"/>
      <c r="S233" s="441"/>
      <c r="T233" s="441"/>
      <c r="U233" s="441"/>
      <c r="V233" s="441"/>
      <c r="W233" s="441"/>
      <c r="X233" s="441"/>
      <c r="Y233" s="441"/>
      <c r="Z233" s="441"/>
      <c r="AA233" s="441"/>
      <c r="AB233" s="441"/>
      <c r="AC233" s="441"/>
      <c r="AD233" s="441"/>
    </row>
    <row r="234" ht="15.75" customHeight="1">
      <c r="A234" s="441"/>
      <c r="B234" s="441"/>
      <c r="C234" s="441"/>
      <c r="D234" s="441"/>
      <c r="E234" s="441"/>
      <c r="F234" s="441"/>
      <c r="G234" s="441"/>
      <c r="H234" s="441"/>
      <c r="I234" s="441"/>
      <c r="J234" s="441"/>
      <c r="K234" s="441"/>
      <c r="L234" s="441"/>
      <c r="M234" s="441"/>
      <c r="N234" s="441"/>
      <c r="O234" s="441"/>
      <c r="P234" s="441"/>
      <c r="Q234" s="441"/>
      <c r="R234" s="441"/>
      <c r="S234" s="441"/>
      <c r="T234" s="441"/>
      <c r="U234" s="441"/>
      <c r="V234" s="441"/>
      <c r="W234" s="441"/>
      <c r="X234" s="441"/>
      <c r="Y234" s="441"/>
      <c r="Z234" s="441"/>
      <c r="AA234" s="441"/>
      <c r="AB234" s="441"/>
      <c r="AC234" s="441"/>
      <c r="AD234" s="441"/>
    </row>
    <row r="235" ht="15.75" customHeight="1">
      <c r="A235" s="441"/>
      <c r="B235" s="441"/>
      <c r="C235" s="441"/>
      <c r="D235" s="441"/>
      <c r="E235" s="441"/>
      <c r="F235" s="441"/>
      <c r="G235" s="441"/>
      <c r="H235" s="441"/>
      <c r="I235" s="441"/>
      <c r="J235" s="441"/>
      <c r="K235" s="441"/>
      <c r="L235" s="441"/>
      <c r="M235" s="441"/>
      <c r="N235" s="441"/>
      <c r="O235" s="441"/>
      <c r="P235" s="441"/>
      <c r="Q235" s="441"/>
      <c r="R235" s="441"/>
      <c r="S235" s="441"/>
      <c r="T235" s="441"/>
      <c r="U235" s="441"/>
      <c r="V235" s="441"/>
      <c r="W235" s="441"/>
      <c r="X235" s="441"/>
      <c r="Y235" s="441"/>
      <c r="Z235" s="441"/>
      <c r="AA235" s="441"/>
      <c r="AB235" s="441"/>
      <c r="AC235" s="441"/>
      <c r="AD235" s="441"/>
    </row>
    <row r="236" ht="15.75" customHeight="1">
      <c r="A236" s="441"/>
      <c r="B236" s="441"/>
      <c r="C236" s="441"/>
      <c r="D236" s="441"/>
      <c r="E236" s="441"/>
      <c r="F236" s="441"/>
      <c r="G236" s="441"/>
      <c r="H236" s="441"/>
      <c r="I236" s="441"/>
      <c r="J236" s="441"/>
      <c r="K236" s="441"/>
      <c r="L236" s="441"/>
      <c r="M236" s="441"/>
      <c r="N236" s="441"/>
      <c r="O236" s="441"/>
      <c r="P236" s="441"/>
      <c r="Q236" s="441"/>
      <c r="R236" s="441"/>
      <c r="S236" s="441"/>
      <c r="T236" s="441"/>
      <c r="U236" s="441"/>
      <c r="V236" s="441"/>
      <c r="W236" s="441"/>
      <c r="X236" s="441"/>
      <c r="Y236" s="441"/>
      <c r="Z236" s="441"/>
      <c r="AA236" s="441"/>
      <c r="AB236" s="441"/>
      <c r="AC236" s="441"/>
      <c r="AD236" s="441"/>
    </row>
    <row r="237" ht="15.75" customHeight="1">
      <c r="A237" s="441"/>
      <c r="B237" s="441"/>
      <c r="C237" s="441"/>
      <c r="D237" s="441"/>
      <c r="E237" s="441"/>
      <c r="F237" s="441"/>
      <c r="G237" s="441"/>
      <c r="H237" s="441"/>
      <c r="I237" s="441"/>
      <c r="J237" s="441"/>
      <c r="K237" s="441"/>
      <c r="L237" s="441"/>
      <c r="M237" s="441"/>
      <c r="N237" s="441"/>
      <c r="O237" s="441"/>
      <c r="P237" s="441"/>
      <c r="Q237" s="441"/>
      <c r="R237" s="441"/>
      <c r="S237" s="441"/>
      <c r="T237" s="441"/>
      <c r="U237" s="441"/>
      <c r="V237" s="441"/>
      <c r="W237" s="441"/>
      <c r="X237" s="441"/>
      <c r="Y237" s="441"/>
      <c r="Z237" s="441"/>
      <c r="AA237" s="441"/>
      <c r="AB237" s="441"/>
      <c r="AC237" s="441"/>
      <c r="AD237" s="441"/>
    </row>
    <row r="238" ht="15.75" customHeight="1">
      <c r="A238" s="441"/>
      <c r="B238" s="441"/>
      <c r="C238" s="441"/>
      <c r="D238" s="441"/>
      <c r="E238" s="441"/>
      <c r="F238" s="441"/>
      <c r="G238" s="441"/>
      <c r="H238" s="441"/>
      <c r="I238" s="441"/>
      <c r="J238" s="441"/>
      <c r="K238" s="441"/>
      <c r="L238" s="441"/>
      <c r="M238" s="441"/>
      <c r="N238" s="441"/>
      <c r="O238" s="441"/>
      <c r="P238" s="441"/>
      <c r="Q238" s="441"/>
      <c r="R238" s="441"/>
      <c r="S238" s="441"/>
      <c r="T238" s="441"/>
      <c r="U238" s="441"/>
      <c r="V238" s="441"/>
      <c r="W238" s="441"/>
      <c r="X238" s="441"/>
      <c r="Y238" s="441"/>
      <c r="Z238" s="441"/>
      <c r="AA238" s="441"/>
      <c r="AB238" s="441"/>
      <c r="AC238" s="441"/>
      <c r="AD238" s="441"/>
    </row>
    <row r="239" ht="15.75" customHeight="1">
      <c r="A239" s="441"/>
      <c r="B239" s="441"/>
      <c r="C239" s="441"/>
      <c r="D239" s="441"/>
      <c r="E239" s="441"/>
      <c r="F239" s="441"/>
      <c r="G239" s="441"/>
      <c r="H239" s="441"/>
      <c r="I239" s="441"/>
      <c r="J239" s="441"/>
      <c r="K239" s="441"/>
      <c r="L239" s="441"/>
      <c r="M239" s="441"/>
      <c r="N239" s="441"/>
      <c r="O239" s="441"/>
      <c r="P239" s="441"/>
      <c r="Q239" s="441"/>
      <c r="R239" s="441"/>
      <c r="S239" s="441"/>
      <c r="T239" s="441"/>
      <c r="U239" s="441"/>
      <c r="V239" s="441"/>
      <c r="W239" s="441"/>
      <c r="X239" s="441"/>
      <c r="Y239" s="441"/>
      <c r="Z239" s="441"/>
      <c r="AA239" s="441"/>
      <c r="AB239" s="441"/>
      <c r="AC239" s="441"/>
      <c r="AD239" s="441"/>
    </row>
    <row r="240" ht="15.75" customHeight="1">
      <c r="A240" s="441"/>
      <c r="B240" s="441"/>
      <c r="C240" s="441"/>
      <c r="D240" s="441"/>
      <c r="E240" s="441"/>
      <c r="F240" s="441"/>
      <c r="G240" s="441"/>
      <c r="H240" s="441"/>
      <c r="I240" s="441"/>
      <c r="J240" s="441"/>
      <c r="K240" s="441"/>
      <c r="L240" s="441"/>
      <c r="M240" s="441"/>
      <c r="N240" s="441"/>
      <c r="O240" s="441"/>
      <c r="P240" s="441"/>
      <c r="Q240" s="441"/>
      <c r="R240" s="441"/>
      <c r="S240" s="441"/>
      <c r="T240" s="441"/>
      <c r="U240" s="441"/>
      <c r="V240" s="441"/>
      <c r="W240" s="441"/>
      <c r="X240" s="441"/>
      <c r="Y240" s="441"/>
      <c r="Z240" s="441"/>
      <c r="AA240" s="441"/>
      <c r="AB240" s="441"/>
      <c r="AC240" s="441"/>
      <c r="AD240" s="441"/>
    </row>
    <row r="241" ht="15.75" customHeight="1">
      <c r="A241" s="441"/>
      <c r="B241" s="441"/>
      <c r="C241" s="441"/>
      <c r="D241" s="441"/>
      <c r="E241" s="441"/>
      <c r="F241" s="441"/>
      <c r="G241" s="441"/>
      <c r="H241" s="441"/>
      <c r="I241" s="441"/>
      <c r="J241" s="441"/>
      <c r="K241" s="441"/>
      <c r="L241" s="441"/>
      <c r="M241" s="441"/>
      <c r="N241" s="441"/>
      <c r="O241" s="441"/>
      <c r="P241" s="441"/>
      <c r="Q241" s="441"/>
      <c r="R241" s="441"/>
      <c r="S241" s="441"/>
      <c r="T241" s="441"/>
      <c r="U241" s="441"/>
      <c r="V241" s="441"/>
      <c r="W241" s="441"/>
      <c r="X241" s="441"/>
      <c r="Y241" s="441"/>
      <c r="Z241" s="441"/>
      <c r="AA241" s="441"/>
      <c r="AB241" s="441"/>
      <c r="AC241" s="441"/>
      <c r="AD241" s="441"/>
    </row>
    <row r="242" ht="15.75" customHeight="1">
      <c r="A242" s="441"/>
      <c r="B242" s="441"/>
      <c r="C242" s="441"/>
      <c r="D242" s="441"/>
      <c r="E242" s="441"/>
      <c r="F242" s="441"/>
      <c r="G242" s="441"/>
      <c r="H242" s="441"/>
      <c r="I242" s="441"/>
      <c r="J242" s="441"/>
      <c r="K242" s="441"/>
      <c r="L242" s="441"/>
      <c r="M242" s="441"/>
      <c r="N242" s="441"/>
      <c r="O242" s="441"/>
      <c r="P242" s="441"/>
      <c r="Q242" s="441"/>
      <c r="R242" s="441"/>
      <c r="S242" s="441"/>
      <c r="T242" s="441"/>
      <c r="U242" s="441"/>
      <c r="V242" s="441"/>
      <c r="W242" s="441"/>
      <c r="X242" s="441"/>
      <c r="Y242" s="441"/>
      <c r="Z242" s="441"/>
      <c r="AA242" s="441"/>
      <c r="AB242" s="441"/>
      <c r="AC242" s="441"/>
      <c r="AD242" s="441"/>
    </row>
    <row r="243" ht="15.75" customHeight="1">
      <c r="A243" s="441"/>
      <c r="B243" s="441"/>
      <c r="C243" s="441"/>
      <c r="D243" s="441"/>
      <c r="E243" s="441"/>
      <c r="F243" s="441"/>
      <c r="G243" s="441"/>
      <c r="H243" s="441"/>
      <c r="I243" s="441"/>
      <c r="J243" s="441"/>
      <c r="K243" s="441"/>
      <c r="L243" s="441"/>
      <c r="M243" s="441"/>
      <c r="N243" s="441"/>
      <c r="O243" s="441"/>
      <c r="P243" s="441"/>
      <c r="Q243" s="441"/>
      <c r="R243" s="441"/>
      <c r="S243" s="441"/>
      <c r="T243" s="441"/>
      <c r="U243" s="441"/>
      <c r="V243" s="441"/>
      <c r="W243" s="441"/>
      <c r="X243" s="441"/>
      <c r="Y243" s="441"/>
      <c r="Z243" s="441"/>
      <c r="AA243" s="441"/>
      <c r="AB243" s="441"/>
      <c r="AC243" s="441"/>
      <c r="AD243" s="441"/>
    </row>
    <row r="244" ht="15.75" customHeight="1">
      <c r="A244" s="441"/>
      <c r="B244" s="441"/>
      <c r="C244" s="441"/>
      <c r="D244" s="441"/>
      <c r="E244" s="441"/>
      <c r="F244" s="441"/>
      <c r="G244" s="441"/>
      <c r="H244" s="441"/>
      <c r="I244" s="441"/>
      <c r="J244" s="441"/>
      <c r="K244" s="441"/>
      <c r="L244" s="441"/>
      <c r="M244" s="441"/>
      <c r="N244" s="441"/>
      <c r="O244" s="441"/>
      <c r="P244" s="441"/>
      <c r="Q244" s="441"/>
      <c r="R244" s="441"/>
      <c r="S244" s="441"/>
      <c r="T244" s="441"/>
      <c r="U244" s="441"/>
      <c r="V244" s="441"/>
      <c r="W244" s="441"/>
      <c r="X244" s="441"/>
      <c r="Y244" s="441"/>
      <c r="Z244" s="441"/>
      <c r="AA244" s="441"/>
      <c r="AB244" s="441"/>
      <c r="AC244" s="441"/>
      <c r="AD244" s="441"/>
    </row>
    <row r="245" ht="15.75" customHeight="1">
      <c r="A245" s="441"/>
      <c r="B245" s="441"/>
      <c r="C245" s="441"/>
      <c r="D245" s="441"/>
      <c r="E245" s="441"/>
      <c r="F245" s="441"/>
      <c r="G245" s="441"/>
      <c r="H245" s="441"/>
      <c r="I245" s="441"/>
      <c r="J245" s="441"/>
      <c r="K245" s="441"/>
      <c r="L245" s="441"/>
      <c r="M245" s="441"/>
      <c r="N245" s="441"/>
      <c r="O245" s="441"/>
      <c r="P245" s="441"/>
      <c r="Q245" s="441"/>
      <c r="R245" s="441"/>
      <c r="S245" s="441"/>
      <c r="T245" s="441"/>
      <c r="U245" s="441"/>
      <c r="V245" s="441"/>
      <c r="W245" s="441"/>
      <c r="X245" s="441"/>
      <c r="Y245" s="441"/>
      <c r="Z245" s="441"/>
      <c r="AA245" s="441"/>
      <c r="AB245" s="441"/>
      <c r="AC245" s="441"/>
      <c r="AD245" s="441"/>
    </row>
    <row r="246" ht="15.75" customHeight="1">
      <c r="A246" s="441"/>
      <c r="B246" s="441"/>
      <c r="C246" s="441"/>
      <c r="D246" s="441"/>
      <c r="E246" s="441"/>
      <c r="F246" s="441"/>
      <c r="G246" s="441"/>
      <c r="H246" s="441"/>
      <c r="I246" s="441"/>
      <c r="J246" s="441"/>
      <c r="K246" s="441"/>
      <c r="L246" s="441"/>
      <c r="M246" s="441"/>
      <c r="N246" s="441"/>
      <c r="O246" s="441"/>
      <c r="P246" s="441"/>
      <c r="Q246" s="441"/>
      <c r="R246" s="441"/>
      <c r="S246" s="441"/>
      <c r="T246" s="441"/>
      <c r="U246" s="441"/>
      <c r="V246" s="441"/>
      <c r="W246" s="441"/>
      <c r="X246" s="441"/>
      <c r="Y246" s="441"/>
      <c r="Z246" s="441"/>
      <c r="AA246" s="441"/>
      <c r="AB246" s="441"/>
      <c r="AC246" s="441"/>
      <c r="AD246" s="441"/>
    </row>
    <row r="247" ht="15.75" customHeight="1">
      <c r="A247" s="441"/>
      <c r="B247" s="441"/>
      <c r="C247" s="441"/>
      <c r="D247" s="441"/>
      <c r="E247" s="441"/>
      <c r="F247" s="441"/>
      <c r="G247" s="441"/>
      <c r="H247" s="441"/>
      <c r="I247" s="441"/>
      <c r="J247" s="441"/>
      <c r="K247" s="441"/>
      <c r="L247" s="441"/>
      <c r="M247" s="441"/>
      <c r="N247" s="441"/>
      <c r="O247" s="441"/>
      <c r="P247" s="441"/>
      <c r="Q247" s="441"/>
      <c r="R247" s="441"/>
      <c r="S247" s="441"/>
      <c r="T247" s="441"/>
      <c r="U247" s="441"/>
      <c r="V247" s="441"/>
      <c r="W247" s="441"/>
      <c r="X247" s="441"/>
      <c r="Y247" s="441"/>
      <c r="Z247" s="441"/>
      <c r="AA247" s="441"/>
      <c r="AB247" s="441"/>
      <c r="AC247" s="441"/>
      <c r="AD247" s="441"/>
    </row>
    <row r="248" ht="15.75" customHeight="1">
      <c r="A248" s="441"/>
      <c r="B248" s="441"/>
      <c r="C248" s="441"/>
      <c r="D248" s="441"/>
      <c r="E248" s="441"/>
      <c r="F248" s="441"/>
      <c r="G248" s="441"/>
      <c r="H248" s="441"/>
      <c r="I248" s="441"/>
      <c r="J248" s="441"/>
      <c r="K248" s="441"/>
      <c r="L248" s="441"/>
      <c r="M248" s="441"/>
      <c r="N248" s="441"/>
      <c r="O248" s="441"/>
      <c r="P248" s="441"/>
      <c r="Q248" s="441"/>
      <c r="R248" s="441"/>
      <c r="S248" s="441"/>
      <c r="T248" s="441"/>
      <c r="U248" s="441"/>
      <c r="V248" s="441"/>
      <c r="W248" s="441"/>
      <c r="X248" s="441"/>
      <c r="Y248" s="441"/>
      <c r="Z248" s="441"/>
      <c r="AA248" s="441"/>
      <c r="AB248" s="441"/>
      <c r="AC248" s="441"/>
      <c r="AD248" s="441"/>
    </row>
    <row r="249" ht="15.75" customHeight="1">
      <c r="A249" s="441"/>
      <c r="B249" s="441"/>
      <c r="C249" s="441"/>
      <c r="D249" s="441"/>
      <c r="E249" s="441"/>
      <c r="F249" s="441"/>
      <c r="G249" s="441"/>
      <c r="H249" s="441"/>
      <c r="I249" s="441"/>
      <c r="J249" s="441"/>
      <c r="K249" s="441"/>
      <c r="L249" s="441"/>
      <c r="M249" s="441"/>
      <c r="N249" s="441"/>
      <c r="O249" s="441"/>
      <c r="P249" s="441"/>
      <c r="Q249" s="441"/>
      <c r="R249" s="441"/>
      <c r="S249" s="441"/>
      <c r="T249" s="441"/>
      <c r="U249" s="441"/>
      <c r="V249" s="441"/>
      <c r="W249" s="441"/>
      <c r="X249" s="441"/>
      <c r="Y249" s="441"/>
      <c r="Z249" s="441"/>
      <c r="AA249" s="441"/>
      <c r="AB249" s="441"/>
      <c r="AC249" s="441"/>
      <c r="AD249" s="441"/>
    </row>
    <row r="250" ht="15.75" customHeight="1">
      <c r="A250" s="441"/>
      <c r="B250" s="441"/>
      <c r="C250" s="441"/>
      <c r="D250" s="441"/>
      <c r="E250" s="441"/>
      <c r="F250" s="441"/>
      <c r="G250" s="441"/>
      <c r="H250" s="441"/>
      <c r="I250" s="441"/>
      <c r="J250" s="441"/>
      <c r="K250" s="441"/>
      <c r="L250" s="441"/>
      <c r="M250" s="441"/>
      <c r="N250" s="441"/>
      <c r="O250" s="441"/>
      <c r="P250" s="441"/>
      <c r="Q250" s="441"/>
      <c r="R250" s="441"/>
      <c r="S250" s="441"/>
      <c r="T250" s="441"/>
      <c r="U250" s="441"/>
      <c r="V250" s="441"/>
      <c r="W250" s="441"/>
      <c r="X250" s="441"/>
      <c r="Y250" s="441"/>
      <c r="Z250" s="441"/>
      <c r="AA250" s="441"/>
      <c r="AB250" s="441"/>
      <c r="AC250" s="441"/>
      <c r="AD250" s="441"/>
    </row>
    <row r="251" ht="15.75" customHeight="1">
      <c r="A251" s="441"/>
      <c r="B251" s="441"/>
      <c r="C251" s="441"/>
      <c r="D251" s="441"/>
      <c r="E251" s="441"/>
      <c r="F251" s="441"/>
      <c r="G251" s="441"/>
      <c r="H251" s="441"/>
      <c r="I251" s="441"/>
      <c r="J251" s="441"/>
      <c r="K251" s="441"/>
      <c r="L251" s="441"/>
      <c r="M251" s="441"/>
      <c r="N251" s="441"/>
      <c r="O251" s="441"/>
      <c r="P251" s="441"/>
      <c r="Q251" s="441"/>
      <c r="R251" s="441"/>
      <c r="S251" s="441"/>
      <c r="T251" s="441"/>
      <c r="U251" s="441"/>
      <c r="V251" s="441"/>
      <c r="W251" s="441"/>
      <c r="X251" s="441"/>
      <c r="Y251" s="441"/>
      <c r="Z251" s="441"/>
      <c r="AA251" s="441"/>
      <c r="AB251" s="441"/>
      <c r="AC251" s="441"/>
      <c r="AD251" s="441"/>
    </row>
    <row r="252" ht="15.75" customHeight="1">
      <c r="A252" s="441"/>
      <c r="B252" s="441"/>
      <c r="C252" s="441"/>
      <c r="D252" s="441"/>
      <c r="E252" s="441"/>
      <c r="F252" s="441"/>
      <c r="G252" s="441"/>
      <c r="H252" s="441"/>
      <c r="I252" s="441"/>
      <c r="J252" s="441"/>
      <c r="K252" s="441"/>
      <c r="L252" s="441"/>
      <c r="M252" s="441"/>
      <c r="N252" s="441"/>
      <c r="O252" s="441"/>
      <c r="P252" s="441"/>
      <c r="Q252" s="441"/>
      <c r="R252" s="441"/>
      <c r="S252" s="441"/>
      <c r="T252" s="441"/>
      <c r="U252" s="441"/>
      <c r="V252" s="441"/>
      <c r="W252" s="441"/>
      <c r="X252" s="441"/>
      <c r="Y252" s="441"/>
      <c r="Z252" s="441"/>
      <c r="AA252" s="441"/>
      <c r="AB252" s="441"/>
      <c r="AC252" s="441"/>
      <c r="AD252" s="441"/>
    </row>
    <row r="253" ht="15.75" customHeight="1">
      <c r="A253" s="441"/>
      <c r="B253" s="441"/>
      <c r="C253" s="441"/>
      <c r="D253" s="441"/>
      <c r="E253" s="441"/>
      <c r="F253" s="441"/>
      <c r="G253" s="441"/>
      <c r="H253" s="441"/>
      <c r="I253" s="441"/>
      <c r="J253" s="441"/>
      <c r="K253" s="441"/>
      <c r="L253" s="441"/>
      <c r="M253" s="441"/>
      <c r="N253" s="441"/>
      <c r="O253" s="441"/>
      <c r="P253" s="441"/>
      <c r="Q253" s="441"/>
      <c r="R253" s="441"/>
      <c r="S253" s="441"/>
      <c r="T253" s="441"/>
      <c r="U253" s="441"/>
      <c r="V253" s="441"/>
      <c r="W253" s="441"/>
      <c r="X253" s="441"/>
      <c r="Y253" s="441"/>
      <c r="Z253" s="441"/>
      <c r="AA253" s="441"/>
      <c r="AB253" s="441"/>
      <c r="AC253" s="441"/>
      <c r="AD253" s="441"/>
    </row>
    <row r="254" ht="15.75" customHeight="1">
      <c r="A254" s="441"/>
      <c r="B254" s="441"/>
      <c r="C254" s="441"/>
      <c r="D254" s="441"/>
      <c r="E254" s="441"/>
      <c r="F254" s="441"/>
      <c r="G254" s="441"/>
      <c r="H254" s="441"/>
      <c r="I254" s="441"/>
      <c r="J254" s="441"/>
      <c r="K254" s="441"/>
      <c r="L254" s="441"/>
      <c r="M254" s="441"/>
      <c r="N254" s="441"/>
      <c r="O254" s="441"/>
      <c r="P254" s="441"/>
      <c r="Q254" s="441"/>
      <c r="R254" s="441"/>
      <c r="S254" s="441"/>
      <c r="T254" s="441"/>
      <c r="U254" s="441"/>
      <c r="V254" s="441"/>
      <c r="W254" s="441"/>
      <c r="X254" s="441"/>
      <c r="Y254" s="441"/>
      <c r="Z254" s="441"/>
      <c r="AA254" s="441"/>
      <c r="AB254" s="441"/>
      <c r="AC254" s="441"/>
      <c r="AD254" s="441"/>
    </row>
    <row r="255" ht="15.75" customHeight="1">
      <c r="A255" s="441"/>
      <c r="B255" s="441"/>
      <c r="C255" s="441"/>
      <c r="D255" s="441"/>
      <c r="E255" s="441"/>
      <c r="F255" s="441"/>
      <c r="G255" s="441"/>
      <c r="H255" s="441"/>
      <c r="I255" s="441"/>
      <c r="J255" s="441"/>
      <c r="K255" s="441"/>
      <c r="L255" s="441"/>
      <c r="M255" s="441"/>
      <c r="N255" s="441"/>
      <c r="O255" s="441"/>
      <c r="P255" s="441"/>
      <c r="Q255" s="441"/>
      <c r="R255" s="441"/>
      <c r="S255" s="441"/>
      <c r="T255" s="441"/>
      <c r="U255" s="441"/>
      <c r="V255" s="441"/>
      <c r="W255" s="441"/>
      <c r="X255" s="441"/>
      <c r="Y255" s="441"/>
      <c r="Z255" s="441"/>
      <c r="AA255" s="441"/>
      <c r="AB255" s="441"/>
      <c r="AC255" s="441"/>
      <c r="AD255" s="441"/>
    </row>
    <row r="256" ht="15.75" customHeight="1">
      <c r="A256" s="441"/>
      <c r="B256" s="441"/>
      <c r="C256" s="441"/>
      <c r="D256" s="441"/>
      <c r="E256" s="441"/>
      <c r="F256" s="441"/>
      <c r="G256" s="441"/>
      <c r="H256" s="441"/>
      <c r="I256" s="441"/>
      <c r="J256" s="441"/>
      <c r="K256" s="441"/>
      <c r="L256" s="441"/>
      <c r="M256" s="441"/>
      <c r="N256" s="441"/>
      <c r="O256" s="441"/>
      <c r="P256" s="441"/>
      <c r="Q256" s="441"/>
      <c r="R256" s="441"/>
      <c r="S256" s="441"/>
      <c r="T256" s="441"/>
      <c r="U256" s="441"/>
      <c r="V256" s="441"/>
      <c r="W256" s="441"/>
      <c r="X256" s="441"/>
      <c r="Y256" s="441"/>
      <c r="Z256" s="441"/>
      <c r="AA256" s="441"/>
      <c r="AB256" s="441"/>
      <c r="AC256" s="441"/>
      <c r="AD256" s="441"/>
    </row>
    <row r="257" ht="15.75" customHeight="1">
      <c r="A257" s="441"/>
      <c r="B257" s="441"/>
      <c r="C257" s="441"/>
      <c r="D257" s="441"/>
      <c r="E257" s="441"/>
      <c r="F257" s="441"/>
      <c r="G257" s="441"/>
      <c r="H257" s="441"/>
      <c r="I257" s="441"/>
      <c r="J257" s="441"/>
      <c r="K257" s="441"/>
      <c r="L257" s="441"/>
      <c r="M257" s="441"/>
      <c r="N257" s="441"/>
      <c r="O257" s="441"/>
      <c r="P257" s="441"/>
      <c r="Q257" s="441"/>
      <c r="R257" s="441"/>
      <c r="S257" s="441"/>
      <c r="T257" s="441"/>
      <c r="U257" s="441"/>
      <c r="V257" s="441"/>
      <c r="W257" s="441"/>
      <c r="X257" s="441"/>
      <c r="Y257" s="441"/>
      <c r="Z257" s="441"/>
      <c r="AA257" s="441"/>
      <c r="AB257" s="441"/>
      <c r="AC257" s="441"/>
      <c r="AD257" s="441"/>
    </row>
    <row r="258" ht="15.75" customHeight="1">
      <c r="A258" s="441"/>
      <c r="B258" s="441"/>
      <c r="C258" s="441"/>
      <c r="D258" s="441"/>
      <c r="E258" s="441"/>
      <c r="F258" s="441"/>
      <c r="G258" s="441"/>
      <c r="H258" s="441"/>
      <c r="I258" s="441"/>
      <c r="J258" s="441"/>
      <c r="K258" s="441"/>
      <c r="L258" s="441"/>
      <c r="M258" s="441"/>
      <c r="N258" s="441"/>
      <c r="O258" s="441"/>
      <c r="P258" s="441"/>
      <c r="Q258" s="441"/>
      <c r="R258" s="441"/>
      <c r="S258" s="441"/>
      <c r="T258" s="441"/>
      <c r="U258" s="441"/>
      <c r="V258" s="441"/>
      <c r="W258" s="441"/>
      <c r="X258" s="441"/>
      <c r="Y258" s="441"/>
      <c r="Z258" s="441"/>
      <c r="AA258" s="441"/>
      <c r="AB258" s="441"/>
      <c r="AC258" s="441"/>
      <c r="AD258" s="441"/>
    </row>
    <row r="259" ht="15.75" customHeight="1">
      <c r="A259" s="441"/>
      <c r="B259" s="441"/>
      <c r="C259" s="441"/>
      <c r="D259" s="441"/>
      <c r="E259" s="441"/>
      <c r="F259" s="441"/>
      <c r="G259" s="441"/>
      <c r="H259" s="441"/>
      <c r="I259" s="441"/>
      <c r="J259" s="441"/>
      <c r="K259" s="441"/>
      <c r="L259" s="441"/>
      <c r="M259" s="441"/>
      <c r="N259" s="441"/>
      <c r="O259" s="441"/>
      <c r="P259" s="441"/>
      <c r="Q259" s="441"/>
      <c r="R259" s="441"/>
      <c r="S259" s="441"/>
      <c r="T259" s="441"/>
      <c r="U259" s="441"/>
      <c r="V259" s="441"/>
      <c r="W259" s="441"/>
      <c r="X259" s="441"/>
      <c r="Y259" s="441"/>
      <c r="Z259" s="441"/>
      <c r="AA259" s="441"/>
      <c r="AB259" s="441"/>
      <c r="AC259" s="441"/>
      <c r="AD259" s="441"/>
    </row>
    <row r="260" ht="15.75" customHeight="1">
      <c r="A260" s="441"/>
      <c r="B260" s="441"/>
      <c r="C260" s="441"/>
      <c r="D260" s="441"/>
      <c r="E260" s="441"/>
      <c r="F260" s="441"/>
      <c r="G260" s="441"/>
      <c r="H260" s="441"/>
      <c r="I260" s="441"/>
      <c r="J260" s="441"/>
      <c r="K260" s="441"/>
      <c r="L260" s="441"/>
      <c r="M260" s="441"/>
      <c r="N260" s="441"/>
      <c r="O260" s="441"/>
      <c r="P260" s="441"/>
      <c r="Q260" s="441"/>
      <c r="R260" s="441"/>
      <c r="S260" s="441"/>
      <c r="T260" s="441"/>
      <c r="U260" s="441"/>
      <c r="V260" s="441"/>
      <c r="W260" s="441"/>
      <c r="X260" s="441"/>
      <c r="Y260" s="441"/>
      <c r="Z260" s="441"/>
      <c r="AA260" s="441"/>
      <c r="AB260" s="441"/>
      <c r="AC260" s="441"/>
      <c r="AD260" s="441"/>
    </row>
    <row r="261" ht="15.75" customHeight="1">
      <c r="A261" s="441"/>
      <c r="B261" s="441"/>
      <c r="C261" s="441"/>
      <c r="D261" s="441"/>
      <c r="E261" s="441"/>
      <c r="F261" s="441"/>
      <c r="G261" s="441"/>
      <c r="H261" s="441"/>
      <c r="I261" s="441"/>
      <c r="J261" s="441"/>
      <c r="K261" s="441"/>
      <c r="L261" s="441"/>
      <c r="M261" s="441"/>
      <c r="N261" s="441"/>
      <c r="O261" s="441"/>
      <c r="P261" s="441"/>
      <c r="Q261" s="441"/>
      <c r="R261" s="441"/>
      <c r="S261" s="441"/>
      <c r="T261" s="441"/>
      <c r="U261" s="441"/>
      <c r="V261" s="441"/>
      <c r="W261" s="441"/>
      <c r="X261" s="441"/>
      <c r="Y261" s="441"/>
      <c r="Z261" s="441"/>
      <c r="AA261" s="441"/>
      <c r="AB261" s="441"/>
      <c r="AC261" s="441"/>
      <c r="AD261" s="441"/>
    </row>
    <row r="262" ht="15.75" customHeight="1">
      <c r="A262" s="441"/>
      <c r="B262" s="441"/>
      <c r="C262" s="441"/>
      <c r="D262" s="441"/>
      <c r="E262" s="441"/>
      <c r="F262" s="441"/>
      <c r="G262" s="441"/>
      <c r="H262" s="441"/>
      <c r="I262" s="441"/>
      <c r="J262" s="441"/>
      <c r="K262" s="441"/>
      <c r="L262" s="441"/>
      <c r="M262" s="441"/>
      <c r="N262" s="441"/>
      <c r="O262" s="441"/>
      <c r="P262" s="441"/>
      <c r="Q262" s="441"/>
      <c r="R262" s="441"/>
      <c r="S262" s="441"/>
      <c r="T262" s="441"/>
      <c r="U262" s="441"/>
      <c r="V262" s="441"/>
      <c r="W262" s="441"/>
      <c r="X262" s="441"/>
      <c r="Y262" s="441"/>
      <c r="Z262" s="441"/>
      <c r="AA262" s="441"/>
      <c r="AB262" s="441"/>
      <c r="AC262" s="441"/>
      <c r="AD262" s="441"/>
    </row>
    <row r="263" ht="15.75" customHeight="1">
      <c r="A263" s="441"/>
      <c r="B263" s="441"/>
      <c r="C263" s="441"/>
      <c r="D263" s="441"/>
      <c r="E263" s="441"/>
      <c r="F263" s="441"/>
      <c r="G263" s="441"/>
      <c r="H263" s="441"/>
      <c r="I263" s="441"/>
      <c r="J263" s="441"/>
      <c r="K263" s="441"/>
      <c r="L263" s="441"/>
      <c r="M263" s="441"/>
      <c r="N263" s="441"/>
      <c r="O263" s="441"/>
      <c r="P263" s="441"/>
      <c r="Q263" s="441"/>
      <c r="R263" s="441"/>
      <c r="S263" s="441"/>
      <c r="T263" s="441"/>
      <c r="U263" s="441"/>
      <c r="V263" s="441"/>
      <c r="W263" s="441"/>
      <c r="X263" s="441"/>
      <c r="Y263" s="441"/>
      <c r="Z263" s="441"/>
      <c r="AA263" s="441"/>
      <c r="AB263" s="441"/>
      <c r="AC263" s="441"/>
      <c r="AD263" s="441"/>
    </row>
    <row r="264" ht="15.75" customHeight="1">
      <c r="A264" s="441"/>
      <c r="B264" s="441"/>
      <c r="C264" s="441"/>
      <c r="D264" s="441"/>
      <c r="E264" s="441"/>
      <c r="F264" s="441"/>
      <c r="G264" s="441"/>
      <c r="H264" s="441"/>
      <c r="I264" s="441"/>
      <c r="J264" s="441"/>
      <c r="K264" s="441"/>
      <c r="L264" s="441"/>
      <c r="M264" s="441"/>
      <c r="N264" s="441"/>
      <c r="O264" s="441"/>
      <c r="P264" s="441"/>
      <c r="Q264" s="441"/>
      <c r="R264" s="441"/>
      <c r="S264" s="441"/>
      <c r="T264" s="441"/>
      <c r="U264" s="441"/>
      <c r="V264" s="441"/>
      <c r="W264" s="441"/>
      <c r="X264" s="441"/>
      <c r="Y264" s="441"/>
      <c r="Z264" s="441"/>
      <c r="AA264" s="441"/>
      <c r="AB264" s="441"/>
      <c r="AC264" s="441"/>
      <c r="AD264" s="441"/>
    </row>
    <row r="265" ht="15.75" customHeight="1">
      <c r="A265" s="441"/>
      <c r="B265" s="441"/>
      <c r="C265" s="441"/>
      <c r="D265" s="441"/>
      <c r="E265" s="441"/>
      <c r="F265" s="441"/>
      <c r="G265" s="441"/>
      <c r="H265" s="441"/>
      <c r="I265" s="441"/>
      <c r="J265" s="441"/>
      <c r="K265" s="441"/>
      <c r="L265" s="441"/>
      <c r="M265" s="441"/>
      <c r="N265" s="441"/>
      <c r="O265" s="441"/>
      <c r="P265" s="441"/>
      <c r="Q265" s="441"/>
      <c r="R265" s="441"/>
      <c r="S265" s="441"/>
      <c r="T265" s="441"/>
      <c r="U265" s="441"/>
      <c r="V265" s="441"/>
      <c r="W265" s="441"/>
      <c r="X265" s="441"/>
      <c r="Y265" s="441"/>
      <c r="Z265" s="441"/>
      <c r="AA265" s="441"/>
      <c r="AB265" s="441"/>
      <c r="AC265" s="441"/>
      <c r="AD265" s="441"/>
    </row>
    <row r="266" ht="15.75" customHeight="1">
      <c r="A266" s="441"/>
      <c r="B266" s="441"/>
      <c r="C266" s="441"/>
      <c r="D266" s="441"/>
      <c r="E266" s="441"/>
      <c r="F266" s="441"/>
      <c r="G266" s="441"/>
      <c r="H266" s="441"/>
      <c r="I266" s="441"/>
      <c r="J266" s="441"/>
      <c r="K266" s="441"/>
      <c r="L266" s="441"/>
      <c r="M266" s="441"/>
      <c r="N266" s="441"/>
      <c r="O266" s="441"/>
      <c r="P266" s="441"/>
      <c r="Q266" s="441"/>
      <c r="R266" s="441"/>
      <c r="S266" s="441"/>
      <c r="T266" s="441"/>
      <c r="U266" s="441"/>
      <c r="V266" s="441"/>
      <c r="W266" s="441"/>
      <c r="X266" s="441"/>
      <c r="Y266" s="441"/>
      <c r="Z266" s="441"/>
      <c r="AA266" s="441"/>
      <c r="AB266" s="441"/>
      <c r="AC266" s="441"/>
      <c r="AD266" s="441"/>
    </row>
    <row r="267" ht="15.75" customHeight="1">
      <c r="A267" s="441"/>
      <c r="B267" s="441"/>
      <c r="C267" s="441"/>
      <c r="D267" s="441"/>
      <c r="E267" s="441"/>
      <c r="F267" s="441"/>
      <c r="G267" s="441"/>
      <c r="H267" s="441"/>
      <c r="I267" s="441"/>
      <c r="J267" s="441"/>
      <c r="K267" s="441"/>
      <c r="L267" s="441"/>
      <c r="M267" s="441"/>
      <c r="N267" s="441"/>
      <c r="O267" s="441"/>
      <c r="P267" s="441"/>
      <c r="Q267" s="441"/>
      <c r="R267" s="441"/>
      <c r="S267" s="441"/>
      <c r="T267" s="441"/>
      <c r="U267" s="441"/>
      <c r="V267" s="441"/>
      <c r="W267" s="441"/>
      <c r="X267" s="441"/>
      <c r="Y267" s="441"/>
      <c r="Z267" s="441"/>
      <c r="AA267" s="441"/>
      <c r="AB267" s="441"/>
      <c r="AC267" s="441"/>
      <c r="AD267" s="441"/>
    </row>
    <row r="268" ht="15.75" customHeight="1">
      <c r="A268" s="441"/>
      <c r="B268" s="441"/>
      <c r="C268" s="441"/>
      <c r="D268" s="441"/>
      <c r="E268" s="441"/>
      <c r="F268" s="441"/>
      <c r="G268" s="441"/>
      <c r="H268" s="441"/>
      <c r="I268" s="441"/>
      <c r="J268" s="441"/>
      <c r="K268" s="441"/>
      <c r="L268" s="441"/>
      <c r="M268" s="441"/>
      <c r="N268" s="441"/>
      <c r="O268" s="441"/>
      <c r="P268" s="441"/>
      <c r="Q268" s="441"/>
      <c r="R268" s="441"/>
      <c r="S268" s="441"/>
      <c r="T268" s="441"/>
      <c r="U268" s="441"/>
      <c r="V268" s="441"/>
      <c r="W268" s="441"/>
      <c r="X268" s="441"/>
      <c r="Y268" s="441"/>
      <c r="Z268" s="441"/>
      <c r="AA268" s="441"/>
      <c r="AB268" s="441"/>
      <c r="AC268" s="441"/>
      <c r="AD268" s="441"/>
    </row>
    <row r="269" ht="15.75" customHeight="1">
      <c r="A269" s="441"/>
      <c r="B269" s="441"/>
      <c r="C269" s="441"/>
      <c r="D269" s="441"/>
      <c r="E269" s="441"/>
      <c r="F269" s="441"/>
      <c r="G269" s="441"/>
      <c r="H269" s="441"/>
      <c r="I269" s="441"/>
      <c r="J269" s="441"/>
      <c r="K269" s="441"/>
      <c r="L269" s="441"/>
      <c r="M269" s="441"/>
      <c r="N269" s="441"/>
      <c r="O269" s="441"/>
      <c r="P269" s="441"/>
      <c r="Q269" s="441"/>
      <c r="R269" s="441"/>
      <c r="S269" s="441"/>
      <c r="T269" s="441"/>
      <c r="U269" s="441"/>
      <c r="V269" s="441"/>
      <c r="W269" s="441"/>
      <c r="X269" s="441"/>
      <c r="Y269" s="441"/>
      <c r="Z269" s="441"/>
      <c r="AA269" s="441"/>
      <c r="AB269" s="441"/>
      <c r="AC269" s="441"/>
      <c r="AD269" s="441"/>
    </row>
    <row r="270" ht="15.75" customHeight="1">
      <c r="A270" s="441"/>
      <c r="B270" s="441"/>
      <c r="C270" s="441"/>
      <c r="D270" s="441"/>
      <c r="E270" s="441"/>
      <c r="F270" s="441"/>
      <c r="G270" s="441"/>
      <c r="H270" s="441"/>
      <c r="I270" s="441"/>
      <c r="J270" s="441"/>
      <c r="K270" s="441"/>
      <c r="L270" s="441"/>
      <c r="M270" s="441"/>
      <c r="N270" s="441"/>
      <c r="O270" s="441"/>
      <c r="P270" s="441"/>
      <c r="Q270" s="441"/>
      <c r="R270" s="441"/>
      <c r="S270" s="441"/>
      <c r="T270" s="441"/>
      <c r="U270" s="441"/>
      <c r="V270" s="441"/>
      <c r="W270" s="441"/>
      <c r="X270" s="441"/>
      <c r="Y270" s="441"/>
      <c r="Z270" s="441"/>
      <c r="AA270" s="441"/>
      <c r="AB270" s="441"/>
      <c r="AC270" s="441"/>
      <c r="AD270" s="441"/>
    </row>
    <row r="271" ht="15.75" customHeight="1">
      <c r="A271" s="441"/>
      <c r="B271" s="441"/>
      <c r="C271" s="441"/>
      <c r="D271" s="441"/>
      <c r="E271" s="441"/>
      <c r="F271" s="441"/>
      <c r="G271" s="441"/>
      <c r="H271" s="441"/>
      <c r="I271" s="441"/>
      <c r="J271" s="441"/>
      <c r="K271" s="441"/>
      <c r="L271" s="441"/>
      <c r="M271" s="441"/>
      <c r="N271" s="441"/>
      <c r="O271" s="441"/>
      <c r="P271" s="441"/>
      <c r="Q271" s="441"/>
      <c r="R271" s="441"/>
      <c r="S271" s="441"/>
      <c r="T271" s="441"/>
      <c r="U271" s="441"/>
      <c r="V271" s="441"/>
      <c r="W271" s="441"/>
      <c r="X271" s="441"/>
      <c r="Y271" s="441"/>
      <c r="Z271" s="441"/>
      <c r="AA271" s="441"/>
      <c r="AB271" s="441"/>
      <c r="AC271" s="441"/>
      <c r="AD271" s="441"/>
    </row>
    <row r="272" ht="15.75" customHeight="1">
      <c r="A272" s="441"/>
      <c r="B272" s="441"/>
      <c r="C272" s="441"/>
      <c r="D272" s="441"/>
      <c r="E272" s="441"/>
      <c r="F272" s="441"/>
      <c r="G272" s="441"/>
      <c r="H272" s="441"/>
      <c r="I272" s="441"/>
      <c r="J272" s="441"/>
      <c r="K272" s="441"/>
      <c r="L272" s="441"/>
      <c r="M272" s="441"/>
      <c r="N272" s="441"/>
      <c r="O272" s="441"/>
      <c r="P272" s="441"/>
      <c r="Q272" s="441"/>
      <c r="R272" s="441"/>
      <c r="S272" s="441"/>
      <c r="T272" s="441"/>
      <c r="U272" s="441"/>
      <c r="V272" s="441"/>
      <c r="W272" s="441"/>
      <c r="X272" s="441"/>
      <c r="Y272" s="441"/>
      <c r="Z272" s="441"/>
      <c r="AA272" s="441"/>
      <c r="AB272" s="441"/>
      <c r="AC272" s="441"/>
      <c r="AD272" s="441"/>
    </row>
    <row r="273" ht="15.75" customHeight="1">
      <c r="A273" s="441"/>
      <c r="B273" s="441"/>
      <c r="C273" s="441"/>
      <c r="D273" s="441"/>
      <c r="E273" s="441"/>
      <c r="F273" s="441"/>
      <c r="G273" s="441"/>
      <c r="H273" s="441"/>
      <c r="I273" s="441"/>
      <c r="J273" s="441"/>
      <c r="K273" s="441"/>
      <c r="L273" s="441"/>
      <c r="M273" s="441"/>
      <c r="N273" s="441"/>
      <c r="O273" s="441"/>
      <c r="P273" s="441"/>
      <c r="Q273" s="441"/>
      <c r="R273" s="441"/>
      <c r="S273" s="441"/>
      <c r="T273" s="441"/>
      <c r="U273" s="441"/>
      <c r="V273" s="441"/>
      <c r="W273" s="441"/>
      <c r="X273" s="441"/>
      <c r="Y273" s="441"/>
      <c r="Z273" s="441"/>
      <c r="AA273" s="441"/>
      <c r="AB273" s="441"/>
      <c r="AC273" s="441"/>
      <c r="AD273" s="441"/>
    </row>
    <row r="274" ht="15.75" customHeight="1">
      <c r="A274" s="441"/>
      <c r="B274" s="441"/>
      <c r="C274" s="441"/>
      <c r="D274" s="441"/>
      <c r="E274" s="441"/>
      <c r="F274" s="441"/>
      <c r="G274" s="441"/>
      <c r="H274" s="441"/>
      <c r="I274" s="441"/>
      <c r="J274" s="441"/>
      <c r="K274" s="441"/>
      <c r="L274" s="441"/>
      <c r="M274" s="441"/>
      <c r="N274" s="441"/>
      <c r="O274" s="441"/>
      <c r="P274" s="441"/>
      <c r="Q274" s="441"/>
      <c r="R274" s="441"/>
      <c r="S274" s="441"/>
      <c r="T274" s="441"/>
      <c r="U274" s="441"/>
      <c r="V274" s="441"/>
      <c r="W274" s="441"/>
      <c r="X274" s="441"/>
      <c r="Y274" s="441"/>
      <c r="Z274" s="441"/>
      <c r="AA274" s="441"/>
      <c r="AB274" s="441"/>
      <c r="AC274" s="441"/>
      <c r="AD274" s="441"/>
    </row>
    <row r="275" ht="15.75" customHeight="1">
      <c r="A275" s="441"/>
      <c r="B275" s="441"/>
      <c r="C275" s="441"/>
      <c r="D275" s="441"/>
      <c r="E275" s="441"/>
      <c r="F275" s="441"/>
      <c r="G275" s="441"/>
      <c r="H275" s="441"/>
      <c r="I275" s="441"/>
      <c r="J275" s="441"/>
      <c r="K275" s="441"/>
      <c r="L275" s="441"/>
      <c r="M275" s="441"/>
      <c r="N275" s="441"/>
      <c r="O275" s="441"/>
      <c r="P275" s="441"/>
      <c r="Q275" s="441"/>
      <c r="R275" s="441"/>
      <c r="S275" s="441"/>
      <c r="T275" s="441"/>
      <c r="U275" s="441"/>
      <c r="V275" s="441"/>
      <c r="W275" s="441"/>
      <c r="X275" s="441"/>
      <c r="Y275" s="441"/>
      <c r="Z275" s="441"/>
      <c r="AA275" s="441"/>
      <c r="AB275" s="441"/>
      <c r="AC275" s="441"/>
      <c r="AD275" s="441"/>
    </row>
    <row r="276" ht="15.75" customHeight="1">
      <c r="A276" s="441"/>
      <c r="B276" s="441"/>
      <c r="C276" s="441"/>
      <c r="D276" s="441"/>
      <c r="E276" s="441"/>
      <c r="F276" s="441"/>
      <c r="G276" s="441"/>
      <c r="H276" s="441"/>
      <c r="I276" s="441"/>
      <c r="J276" s="441"/>
      <c r="K276" s="441"/>
      <c r="L276" s="441"/>
      <c r="M276" s="441"/>
      <c r="N276" s="441"/>
      <c r="O276" s="441"/>
      <c r="P276" s="441"/>
      <c r="Q276" s="441"/>
      <c r="R276" s="441"/>
      <c r="S276" s="441"/>
      <c r="T276" s="441"/>
      <c r="U276" s="441"/>
      <c r="V276" s="441"/>
      <c r="W276" s="441"/>
      <c r="X276" s="441"/>
      <c r="Y276" s="441"/>
      <c r="Z276" s="441"/>
      <c r="AA276" s="441"/>
      <c r="AB276" s="441"/>
      <c r="AC276" s="441"/>
      <c r="AD276" s="441"/>
    </row>
    <row r="277" ht="15.75" customHeight="1">
      <c r="A277" s="441"/>
      <c r="B277" s="441"/>
      <c r="C277" s="441"/>
      <c r="D277" s="441"/>
      <c r="E277" s="441"/>
      <c r="F277" s="441"/>
      <c r="G277" s="441"/>
      <c r="H277" s="441"/>
      <c r="I277" s="441"/>
      <c r="J277" s="441"/>
      <c r="K277" s="441"/>
      <c r="L277" s="441"/>
      <c r="M277" s="441"/>
      <c r="N277" s="441"/>
      <c r="O277" s="441"/>
      <c r="P277" s="441"/>
      <c r="Q277" s="441"/>
      <c r="R277" s="441"/>
      <c r="S277" s="441"/>
      <c r="T277" s="441"/>
      <c r="U277" s="441"/>
      <c r="V277" s="441"/>
      <c r="W277" s="441"/>
      <c r="X277" s="441"/>
      <c r="Y277" s="441"/>
      <c r="Z277" s="441"/>
      <c r="AA277" s="441"/>
      <c r="AB277" s="441"/>
      <c r="AC277" s="441"/>
      <c r="AD277" s="441"/>
    </row>
    <row r="278" ht="15.75" customHeight="1">
      <c r="A278" s="441"/>
      <c r="B278" s="441"/>
      <c r="C278" s="441"/>
      <c r="D278" s="441"/>
      <c r="E278" s="441"/>
      <c r="F278" s="441"/>
      <c r="G278" s="441"/>
      <c r="H278" s="441"/>
      <c r="I278" s="441"/>
      <c r="J278" s="441"/>
      <c r="K278" s="441"/>
      <c r="L278" s="441"/>
      <c r="M278" s="441"/>
      <c r="N278" s="441"/>
      <c r="O278" s="441"/>
      <c r="P278" s="441"/>
      <c r="Q278" s="441"/>
      <c r="R278" s="441"/>
      <c r="S278" s="441"/>
      <c r="T278" s="441"/>
      <c r="U278" s="441"/>
      <c r="V278" s="441"/>
      <c r="W278" s="441"/>
      <c r="X278" s="441"/>
      <c r="Y278" s="441"/>
      <c r="Z278" s="441"/>
      <c r="AA278" s="441"/>
      <c r="AB278" s="441"/>
      <c r="AC278" s="441"/>
      <c r="AD278" s="441"/>
    </row>
    <row r="279" ht="15.75" customHeight="1">
      <c r="A279" s="441"/>
      <c r="B279" s="441"/>
      <c r="C279" s="441"/>
      <c r="D279" s="441"/>
      <c r="E279" s="441"/>
      <c r="F279" s="441"/>
      <c r="G279" s="441"/>
      <c r="H279" s="441"/>
      <c r="I279" s="441"/>
      <c r="J279" s="441"/>
      <c r="K279" s="441"/>
      <c r="L279" s="441"/>
      <c r="M279" s="441"/>
      <c r="N279" s="441"/>
      <c r="O279" s="441"/>
      <c r="P279" s="441"/>
      <c r="Q279" s="441"/>
      <c r="R279" s="441"/>
      <c r="S279" s="441"/>
      <c r="T279" s="441"/>
      <c r="U279" s="441"/>
      <c r="V279" s="441"/>
      <c r="W279" s="441"/>
      <c r="X279" s="441"/>
      <c r="Y279" s="441"/>
      <c r="Z279" s="441"/>
      <c r="AA279" s="441"/>
      <c r="AB279" s="441"/>
      <c r="AC279" s="441"/>
      <c r="AD279" s="441"/>
    </row>
    <row r="280" ht="15.75" customHeight="1">
      <c r="A280" s="441"/>
      <c r="B280" s="441"/>
      <c r="C280" s="441"/>
      <c r="D280" s="441"/>
      <c r="E280" s="441"/>
      <c r="F280" s="441"/>
      <c r="G280" s="441"/>
      <c r="H280" s="441"/>
      <c r="I280" s="441"/>
      <c r="J280" s="441"/>
      <c r="K280" s="441"/>
      <c r="L280" s="441"/>
      <c r="M280" s="441"/>
      <c r="N280" s="441"/>
      <c r="O280" s="441"/>
      <c r="P280" s="441"/>
      <c r="Q280" s="441"/>
      <c r="R280" s="441"/>
      <c r="S280" s="441"/>
      <c r="T280" s="441"/>
      <c r="U280" s="441"/>
      <c r="V280" s="441"/>
      <c r="W280" s="441"/>
      <c r="X280" s="441"/>
      <c r="Y280" s="441"/>
      <c r="Z280" s="441"/>
      <c r="AA280" s="441"/>
      <c r="AB280" s="441"/>
      <c r="AC280" s="441"/>
      <c r="AD280" s="441"/>
    </row>
    <row r="281" ht="15.75" customHeight="1">
      <c r="A281" s="441"/>
      <c r="B281" s="441"/>
      <c r="C281" s="441"/>
      <c r="D281" s="441"/>
      <c r="E281" s="441"/>
      <c r="F281" s="441"/>
      <c r="G281" s="441"/>
      <c r="H281" s="441"/>
      <c r="I281" s="441"/>
      <c r="J281" s="441"/>
      <c r="K281" s="441"/>
      <c r="L281" s="441"/>
      <c r="M281" s="441"/>
      <c r="N281" s="441"/>
      <c r="O281" s="441"/>
      <c r="P281" s="441"/>
      <c r="Q281" s="441"/>
      <c r="R281" s="441"/>
      <c r="S281" s="441"/>
      <c r="T281" s="441"/>
      <c r="U281" s="441"/>
      <c r="V281" s="441"/>
      <c r="W281" s="441"/>
      <c r="X281" s="441"/>
      <c r="Y281" s="441"/>
      <c r="Z281" s="441"/>
      <c r="AA281" s="441"/>
      <c r="AB281" s="441"/>
      <c r="AC281" s="441"/>
      <c r="AD281" s="441"/>
    </row>
    <row r="282" ht="15.75" customHeight="1">
      <c r="A282" s="441"/>
      <c r="B282" s="441"/>
      <c r="C282" s="441"/>
      <c r="D282" s="441"/>
      <c r="E282" s="441"/>
      <c r="F282" s="441"/>
      <c r="G282" s="441"/>
      <c r="H282" s="441"/>
      <c r="I282" s="441"/>
      <c r="J282" s="441"/>
      <c r="K282" s="441"/>
      <c r="L282" s="441"/>
      <c r="M282" s="441"/>
      <c r="N282" s="441"/>
      <c r="O282" s="441"/>
      <c r="P282" s="441"/>
      <c r="Q282" s="441"/>
      <c r="R282" s="441"/>
      <c r="S282" s="441"/>
      <c r="T282" s="441"/>
      <c r="U282" s="441"/>
      <c r="V282" s="441"/>
      <c r="W282" s="441"/>
      <c r="X282" s="441"/>
      <c r="Y282" s="441"/>
      <c r="Z282" s="441"/>
      <c r="AA282" s="441"/>
      <c r="AB282" s="441"/>
      <c r="AC282" s="441"/>
      <c r="AD282" s="441"/>
    </row>
    <row r="283" ht="15.75" customHeight="1">
      <c r="A283" s="441"/>
      <c r="B283" s="441"/>
      <c r="C283" s="441"/>
      <c r="D283" s="441"/>
      <c r="E283" s="441"/>
      <c r="F283" s="441"/>
      <c r="G283" s="441"/>
      <c r="H283" s="441"/>
      <c r="I283" s="441"/>
      <c r="J283" s="441"/>
      <c r="K283" s="441"/>
      <c r="L283" s="441"/>
      <c r="M283" s="441"/>
      <c r="N283" s="441"/>
      <c r="O283" s="441"/>
      <c r="P283" s="441"/>
      <c r="Q283" s="441"/>
      <c r="R283" s="441"/>
      <c r="S283" s="441"/>
      <c r="T283" s="441"/>
      <c r="U283" s="441"/>
      <c r="V283" s="441"/>
      <c r="W283" s="441"/>
      <c r="X283" s="441"/>
      <c r="Y283" s="441"/>
      <c r="Z283" s="441"/>
      <c r="AA283" s="441"/>
      <c r="AB283" s="441"/>
      <c r="AC283" s="441"/>
      <c r="AD283" s="441"/>
    </row>
    <row r="284" ht="15.75" customHeight="1">
      <c r="A284" s="441"/>
      <c r="B284" s="441"/>
      <c r="C284" s="441"/>
      <c r="D284" s="441"/>
      <c r="E284" s="441"/>
      <c r="F284" s="441"/>
      <c r="G284" s="441"/>
      <c r="H284" s="441"/>
      <c r="I284" s="441"/>
      <c r="J284" s="441"/>
      <c r="K284" s="441"/>
      <c r="L284" s="441"/>
      <c r="M284" s="441"/>
      <c r="N284" s="441"/>
      <c r="O284" s="441"/>
      <c r="P284" s="441"/>
      <c r="Q284" s="441"/>
      <c r="R284" s="441"/>
      <c r="S284" s="441"/>
      <c r="T284" s="441"/>
      <c r="U284" s="441"/>
      <c r="V284" s="441"/>
      <c r="W284" s="441"/>
      <c r="X284" s="441"/>
      <c r="Y284" s="441"/>
      <c r="Z284" s="441"/>
      <c r="AA284" s="441"/>
      <c r="AB284" s="441"/>
      <c r="AC284" s="441"/>
      <c r="AD284" s="441"/>
    </row>
    <row r="285" ht="15.75" customHeight="1">
      <c r="A285" s="441"/>
      <c r="B285" s="441"/>
      <c r="C285" s="441"/>
      <c r="D285" s="441"/>
      <c r="E285" s="441"/>
      <c r="F285" s="441"/>
      <c r="G285" s="441"/>
      <c r="H285" s="441"/>
      <c r="I285" s="441"/>
      <c r="J285" s="441"/>
      <c r="K285" s="441"/>
      <c r="L285" s="441"/>
      <c r="M285" s="441"/>
      <c r="N285" s="441"/>
      <c r="O285" s="441"/>
      <c r="P285" s="441"/>
      <c r="Q285" s="441"/>
      <c r="R285" s="441"/>
      <c r="S285" s="441"/>
      <c r="T285" s="441"/>
      <c r="U285" s="441"/>
      <c r="V285" s="441"/>
      <c r="W285" s="441"/>
      <c r="X285" s="441"/>
      <c r="Y285" s="441"/>
      <c r="Z285" s="441"/>
      <c r="AA285" s="441"/>
      <c r="AB285" s="441"/>
      <c r="AC285" s="441"/>
      <c r="AD285" s="441"/>
    </row>
    <row r="286" ht="15.75" customHeight="1">
      <c r="A286" s="441"/>
      <c r="B286" s="441"/>
      <c r="C286" s="441"/>
      <c r="D286" s="441"/>
      <c r="E286" s="441"/>
      <c r="F286" s="441"/>
      <c r="G286" s="441"/>
      <c r="H286" s="441"/>
      <c r="I286" s="441"/>
      <c r="J286" s="441"/>
      <c r="K286" s="441"/>
      <c r="L286" s="441"/>
      <c r="M286" s="441"/>
      <c r="N286" s="441"/>
      <c r="O286" s="441"/>
      <c r="P286" s="441"/>
      <c r="Q286" s="441"/>
      <c r="R286" s="441"/>
      <c r="S286" s="441"/>
      <c r="T286" s="441"/>
      <c r="U286" s="441"/>
      <c r="V286" s="441"/>
      <c r="W286" s="441"/>
      <c r="X286" s="441"/>
      <c r="Y286" s="441"/>
      <c r="Z286" s="441"/>
      <c r="AA286" s="441"/>
      <c r="AB286" s="441"/>
      <c r="AC286" s="441"/>
      <c r="AD286" s="441"/>
    </row>
    <row r="287" ht="15.75" customHeight="1">
      <c r="A287" s="441"/>
      <c r="B287" s="441"/>
      <c r="C287" s="441"/>
      <c r="D287" s="441"/>
      <c r="E287" s="441"/>
      <c r="F287" s="441"/>
      <c r="G287" s="441"/>
      <c r="H287" s="441"/>
      <c r="I287" s="441"/>
      <c r="J287" s="441"/>
      <c r="K287" s="441"/>
      <c r="L287" s="441"/>
      <c r="M287" s="441"/>
      <c r="N287" s="441"/>
      <c r="O287" s="441"/>
      <c r="P287" s="441"/>
      <c r="Q287" s="441"/>
      <c r="R287" s="441"/>
      <c r="S287" s="441"/>
      <c r="T287" s="441"/>
      <c r="U287" s="441"/>
      <c r="V287" s="441"/>
      <c r="W287" s="441"/>
      <c r="X287" s="441"/>
      <c r="Y287" s="441"/>
      <c r="Z287" s="441"/>
      <c r="AA287" s="441"/>
      <c r="AB287" s="441"/>
      <c r="AC287" s="441"/>
      <c r="AD287" s="441"/>
    </row>
    <row r="288" ht="15.75" customHeight="1">
      <c r="A288" s="441"/>
      <c r="B288" s="441"/>
      <c r="C288" s="441"/>
      <c r="D288" s="441"/>
      <c r="E288" s="441"/>
      <c r="F288" s="441"/>
      <c r="G288" s="441"/>
      <c r="H288" s="441"/>
      <c r="I288" s="441"/>
      <c r="J288" s="441"/>
      <c r="K288" s="441"/>
      <c r="L288" s="441"/>
      <c r="M288" s="441"/>
      <c r="N288" s="441"/>
      <c r="O288" s="441"/>
      <c r="P288" s="441"/>
      <c r="Q288" s="441"/>
      <c r="R288" s="441"/>
      <c r="S288" s="441"/>
      <c r="T288" s="441"/>
      <c r="U288" s="441"/>
      <c r="V288" s="441"/>
      <c r="W288" s="441"/>
      <c r="X288" s="441"/>
      <c r="Y288" s="441"/>
      <c r="Z288" s="441"/>
      <c r="AA288" s="441"/>
      <c r="AB288" s="441"/>
      <c r="AC288" s="441"/>
      <c r="AD288" s="441"/>
    </row>
    <row r="289" ht="15.75" customHeight="1">
      <c r="A289" s="441"/>
      <c r="B289" s="441"/>
      <c r="C289" s="441"/>
      <c r="D289" s="441"/>
      <c r="E289" s="441"/>
      <c r="F289" s="441"/>
      <c r="G289" s="441"/>
      <c r="H289" s="441"/>
      <c r="I289" s="441"/>
      <c r="J289" s="441"/>
      <c r="K289" s="441"/>
      <c r="L289" s="441"/>
      <c r="M289" s="441"/>
      <c r="N289" s="441"/>
      <c r="O289" s="441"/>
      <c r="P289" s="441"/>
      <c r="Q289" s="441"/>
      <c r="R289" s="441"/>
      <c r="S289" s="441"/>
      <c r="T289" s="441"/>
      <c r="U289" s="441"/>
      <c r="V289" s="441"/>
      <c r="W289" s="441"/>
      <c r="X289" s="441"/>
      <c r="Y289" s="441"/>
      <c r="Z289" s="441"/>
      <c r="AA289" s="441"/>
      <c r="AB289" s="441"/>
      <c r="AC289" s="441"/>
      <c r="AD289" s="441"/>
    </row>
    <row r="290" ht="15.75" customHeight="1">
      <c r="A290" s="441"/>
      <c r="B290" s="441"/>
      <c r="C290" s="441"/>
      <c r="D290" s="441"/>
      <c r="E290" s="441"/>
      <c r="F290" s="441"/>
      <c r="G290" s="441"/>
      <c r="H290" s="441"/>
      <c r="I290" s="441"/>
      <c r="J290" s="441"/>
      <c r="K290" s="441"/>
      <c r="L290" s="441"/>
      <c r="M290" s="441"/>
      <c r="N290" s="441"/>
      <c r="O290" s="441"/>
      <c r="P290" s="441"/>
      <c r="Q290" s="441"/>
      <c r="R290" s="441"/>
      <c r="S290" s="441"/>
      <c r="T290" s="441"/>
      <c r="U290" s="441"/>
      <c r="V290" s="441"/>
      <c r="W290" s="441"/>
      <c r="X290" s="441"/>
      <c r="Y290" s="441"/>
      <c r="Z290" s="441"/>
      <c r="AA290" s="441"/>
      <c r="AB290" s="441"/>
      <c r="AC290" s="441"/>
      <c r="AD290" s="441"/>
    </row>
    <row r="291" ht="15.75" customHeight="1">
      <c r="A291" s="441"/>
      <c r="B291" s="441"/>
      <c r="C291" s="441"/>
      <c r="D291" s="441"/>
      <c r="E291" s="441"/>
      <c r="F291" s="441"/>
      <c r="G291" s="441"/>
      <c r="H291" s="441"/>
      <c r="I291" s="441"/>
      <c r="J291" s="441"/>
      <c r="K291" s="441"/>
      <c r="L291" s="441"/>
      <c r="M291" s="441"/>
      <c r="N291" s="441"/>
      <c r="O291" s="441"/>
      <c r="P291" s="441"/>
      <c r="Q291" s="441"/>
      <c r="R291" s="441"/>
      <c r="S291" s="441"/>
      <c r="T291" s="441"/>
      <c r="U291" s="441"/>
      <c r="V291" s="441"/>
      <c r="W291" s="441"/>
      <c r="X291" s="441"/>
      <c r="Y291" s="441"/>
      <c r="Z291" s="441"/>
      <c r="AA291" s="441"/>
      <c r="AB291" s="441"/>
      <c r="AC291" s="441"/>
      <c r="AD291" s="441"/>
    </row>
    <row r="292" ht="15.75" customHeight="1">
      <c r="A292" s="441"/>
      <c r="B292" s="441"/>
      <c r="C292" s="441"/>
      <c r="D292" s="441"/>
      <c r="E292" s="441"/>
      <c r="F292" s="441"/>
      <c r="G292" s="441"/>
      <c r="H292" s="441"/>
      <c r="I292" s="441"/>
      <c r="J292" s="441"/>
      <c r="K292" s="441"/>
      <c r="L292" s="441"/>
      <c r="M292" s="441"/>
      <c r="N292" s="441"/>
      <c r="O292" s="441"/>
      <c r="P292" s="441"/>
      <c r="Q292" s="441"/>
      <c r="R292" s="441"/>
      <c r="S292" s="441"/>
      <c r="T292" s="441"/>
      <c r="U292" s="441"/>
      <c r="V292" s="441"/>
      <c r="W292" s="441"/>
      <c r="X292" s="441"/>
      <c r="Y292" s="441"/>
      <c r="Z292" s="441"/>
      <c r="AA292" s="441"/>
      <c r="AB292" s="441"/>
      <c r="AC292" s="441"/>
      <c r="AD292" s="441"/>
    </row>
    <row r="293" ht="15.75" customHeight="1">
      <c r="A293" s="441"/>
      <c r="B293" s="441"/>
      <c r="C293" s="441"/>
      <c r="D293" s="441"/>
      <c r="E293" s="441"/>
      <c r="F293" s="441"/>
      <c r="G293" s="441"/>
      <c r="H293" s="441"/>
      <c r="I293" s="441"/>
      <c r="J293" s="441"/>
      <c r="K293" s="441"/>
      <c r="L293" s="441"/>
      <c r="M293" s="441"/>
      <c r="N293" s="441"/>
      <c r="O293" s="441"/>
      <c r="P293" s="441"/>
      <c r="Q293" s="441"/>
      <c r="R293" s="441"/>
      <c r="S293" s="441"/>
      <c r="T293" s="441"/>
      <c r="U293" s="441"/>
      <c r="V293" s="441"/>
      <c r="W293" s="441"/>
      <c r="X293" s="441"/>
      <c r="Y293" s="441"/>
      <c r="Z293" s="441"/>
      <c r="AA293" s="441"/>
      <c r="AB293" s="441"/>
      <c r="AC293" s="441"/>
      <c r="AD293" s="441"/>
    </row>
    <row r="294" ht="15.75" customHeight="1">
      <c r="A294" s="441"/>
      <c r="B294" s="441"/>
      <c r="C294" s="441"/>
      <c r="D294" s="441"/>
      <c r="E294" s="441"/>
      <c r="F294" s="441"/>
      <c r="G294" s="441"/>
      <c r="H294" s="441"/>
      <c r="I294" s="441"/>
      <c r="J294" s="441"/>
      <c r="K294" s="441"/>
      <c r="L294" s="441"/>
      <c r="M294" s="441"/>
      <c r="N294" s="441"/>
      <c r="O294" s="441"/>
      <c r="P294" s="441"/>
      <c r="Q294" s="441"/>
      <c r="R294" s="441"/>
      <c r="S294" s="441"/>
      <c r="T294" s="441"/>
      <c r="U294" s="441"/>
      <c r="V294" s="441"/>
      <c r="W294" s="441"/>
      <c r="X294" s="441"/>
      <c r="Y294" s="441"/>
      <c r="Z294" s="441"/>
      <c r="AA294" s="441"/>
      <c r="AB294" s="441"/>
      <c r="AC294" s="441"/>
      <c r="AD294" s="441"/>
    </row>
    <row r="295" ht="15.75" customHeight="1">
      <c r="A295" s="441"/>
      <c r="B295" s="441"/>
      <c r="C295" s="441"/>
      <c r="D295" s="441"/>
      <c r="E295" s="441"/>
      <c r="F295" s="441"/>
      <c r="G295" s="441"/>
      <c r="H295" s="441"/>
      <c r="I295" s="441"/>
      <c r="J295" s="441"/>
      <c r="K295" s="441"/>
      <c r="L295" s="441"/>
      <c r="M295" s="441"/>
      <c r="N295" s="441"/>
      <c r="O295" s="441"/>
      <c r="P295" s="441"/>
      <c r="Q295" s="441"/>
      <c r="R295" s="441"/>
      <c r="S295" s="441"/>
      <c r="T295" s="441"/>
      <c r="U295" s="441"/>
      <c r="V295" s="441"/>
      <c r="W295" s="441"/>
      <c r="X295" s="441"/>
      <c r="Y295" s="441"/>
      <c r="Z295" s="441"/>
      <c r="AA295" s="441"/>
      <c r="AB295" s="441"/>
      <c r="AC295" s="441"/>
      <c r="AD295" s="441"/>
    </row>
    <row r="296" ht="15.75" customHeight="1">
      <c r="A296" s="441"/>
      <c r="B296" s="441"/>
      <c r="C296" s="441"/>
      <c r="D296" s="441"/>
      <c r="E296" s="441"/>
      <c r="F296" s="441"/>
      <c r="G296" s="441"/>
      <c r="H296" s="441"/>
      <c r="I296" s="441"/>
      <c r="J296" s="441"/>
      <c r="K296" s="441"/>
      <c r="L296" s="441"/>
      <c r="M296" s="441"/>
      <c r="N296" s="441"/>
      <c r="O296" s="441"/>
      <c r="P296" s="441"/>
      <c r="Q296" s="441"/>
      <c r="R296" s="441"/>
      <c r="S296" s="441"/>
      <c r="T296" s="441"/>
      <c r="U296" s="441"/>
      <c r="V296" s="441"/>
      <c r="W296" s="441"/>
      <c r="X296" s="441"/>
      <c r="Y296" s="441"/>
      <c r="Z296" s="441"/>
      <c r="AA296" s="441"/>
      <c r="AB296" s="441"/>
      <c r="AC296" s="441"/>
      <c r="AD296" s="441"/>
    </row>
    <row r="297" ht="15.75" customHeight="1">
      <c r="A297" s="441"/>
      <c r="B297" s="441"/>
      <c r="C297" s="441"/>
      <c r="D297" s="441"/>
      <c r="E297" s="441"/>
      <c r="F297" s="441"/>
      <c r="G297" s="441"/>
      <c r="H297" s="441"/>
      <c r="I297" s="441"/>
      <c r="J297" s="441"/>
      <c r="K297" s="441"/>
      <c r="L297" s="441"/>
      <c r="M297" s="441"/>
      <c r="N297" s="441"/>
      <c r="O297" s="441"/>
      <c r="P297" s="441"/>
      <c r="Q297" s="441"/>
      <c r="R297" s="441"/>
      <c r="S297" s="441"/>
      <c r="T297" s="441"/>
      <c r="U297" s="441"/>
      <c r="V297" s="441"/>
      <c r="W297" s="441"/>
      <c r="X297" s="441"/>
      <c r="Y297" s="441"/>
      <c r="Z297" s="441"/>
      <c r="AA297" s="441"/>
      <c r="AB297" s="441"/>
      <c r="AC297" s="441"/>
      <c r="AD297" s="441"/>
    </row>
    <row r="298" ht="15.75" customHeight="1">
      <c r="A298" s="441"/>
      <c r="B298" s="441"/>
      <c r="C298" s="441"/>
      <c r="D298" s="441"/>
      <c r="E298" s="441"/>
      <c r="F298" s="441"/>
      <c r="G298" s="441"/>
      <c r="H298" s="441"/>
      <c r="I298" s="441"/>
      <c r="J298" s="441"/>
      <c r="K298" s="441"/>
      <c r="L298" s="441"/>
      <c r="M298" s="441"/>
      <c r="N298" s="441"/>
      <c r="O298" s="441"/>
      <c r="P298" s="441"/>
      <c r="Q298" s="441"/>
      <c r="R298" s="441"/>
      <c r="S298" s="441"/>
      <c r="T298" s="441"/>
      <c r="U298" s="441"/>
      <c r="V298" s="441"/>
      <c r="W298" s="441"/>
      <c r="X298" s="441"/>
      <c r="Y298" s="441"/>
      <c r="Z298" s="441"/>
      <c r="AA298" s="441"/>
      <c r="AB298" s="441"/>
      <c r="AC298" s="441"/>
      <c r="AD298" s="441"/>
    </row>
    <row r="299" ht="15.75" customHeight="1">
      <c r="A299" s="441"/>
      <c r="B299" s="441"/>
      <c r="C299" s="441"/>
      <c r="D299" s="441"/>
      <c r="E299" s="441"/>
      <c r="F299" s="441"/>
      <c r="G299" s="441"/>
      <c r="H299" s="441"/>
      <c r="I299" s="441"/>
      <c r="J299" s="441"/>
      <c r="K299" s="441"/>
      <c r="L299" s="441"/>
      <c r="M299" s="441"/>
      <c r="N299" s="441"/>
      <c r="O299" s="441"/>
      <c r="P299" s="441"/>
      <c r="Q299" s="441"/>
      <c r="R299" s="441"/>
      <c r="S299" s="441"/>
      <c r="T299" s="441"/>
      <c r="U299" s="441"/>
      <c r="V299" s="441"/>
      <c r="W299" s="441"/>
      <c r="X299" s="441"/>
      <c r="Y299" s="441"/>
      <c r="Z299" s="441"/>
      <c r="AA299" s="441"/>
      <c r="AB299" s="441"/>
      <c r="AC299" s="441"/>
      <c r="AD299" s="441"/>
    </row>
    <row r="300" ht="15.75" customHeight="1">
      <c r="A300" s="441"/>
      <c r="B300" s="441"/>
      <c r="C300" s="441"/>
      <c r="D300" s="441"/>
      <c r="E300" s="441"/>
      <c r="F300" s="441"/>
      <c r="G300" s="441"/>
      <c r="H300" s="441"/>
      <c r="I300" s="441"/>
      <c r="J300" s="441"/>
      <c r="K300" s="441"/>
      <c r="L300" s="441"/>
      <c r="M300" s="441"/>
      <c r="N300" s="441"/>
      <c r="O300" s="441"/>
      <c r="P300" s="441"/>
      <c r="Q300" s="441"/>
      <c r="R300" s="441"/>
      <c r="S300" s="441"/>
      <c r="T300" s="441"/>
      <c r="U300" s="441"/>
      <c r="V300" s="441"/>
      <c r="W300" s="441"/>
      <c r="X300" s="441"/>
      <c r="Y300" s="441"/>
      <c r="Z300" s="441"/>
      <c r="AA300" s="441"/>
      <c r="AB300" s="441"/>
      <c r="AC300" s="441"/>
      <c r="AD300" s="441"/>
    </row>
    <row r="301" ht="15.75" customHeight="1">
      <c r="A301" s="441"/>
      <c r="B301" s="441"/>
      <c r="C301" s="441"/>
      <c r="D301" s="441"/>
      <c r="E301" s="441"/>
      <c r="F301" s="441"/>
      <c r="G301" s="441"/>
      <c r="H301" s="441"/>
      <c r="I301" s="441"/>
      <c r="J301" s="441"/>
      <c r="K301" s="441"/>
      <c r="L301" s="441"/>
      <c r="M301" s="441"/>
      <c r="N301" s="441"/>
      <c r="O301" s="441"/>
      <c r="P301" s="441"/>
      <c r="Q301" s="441"/>
      <c r="R301" s="441"/>
      <c r="S301" s="441"/>
      <c r="T301" s="441"/>
      <c r="U301" s="441"/>
      <c r="V301" s="441"/>
      <c r="W301" s="441"/>
      <c r="X301" s="441"/>
      <c r="Y301" s="441"/>
      <c r="Z301" s="441"/>
      <c r="AA301" s="441"/>
      <c r="AB301" s="441"/>
      <c r="AC301" s="441"/>
      <c r="AD301" s="441"/>
    </row>
    <row r="302" ht="15.75" customHeight="1">
      <c r="A302" s="441"/>
      <c r="B302" s="441"/>
      <c r="C302" s="441"/>
      <c r="D302" s="441"/>
      <c r="E302" s="441"/>
      <c r="F302" s="441"/>
      <c r="G302" s="441"/>
      <c r="H302" s="441"/>
      <c r="I302" s="441"/>
      <c r="J302" s="441"/>
      <c r="K302" s="441"/>
      <c r="L302" s="441"/>
      <c r="M302" s="441"/>
      <c r="N302" s="441"/>
      <c r="O302" s="441"/>
      <c r="P302" s="441"/>
      <c r="Q302" s="441"/>
      <c r="R302" s="441"/>
      <c r="S302" s="441"/>
      <c r="T302" s="441"/>
      <c r="U302" s="441"/>
      <c r="V302" s="441"/>
      <c r="W302" s="441"/>
      <c r="X302" s="441"/>
      <c r="Y302" s="441"/>
      <c r="Z302" s="441"/>
      <c r="AA302" s="441"/>
      <c r="AB302" s="441"/>
      <c r="AC302" s="441"/>
      <c r="AD302" s="441"/>
    </row>
    <row r="303" ht="15.75" customHeight="1">
      <c r="A303" s="441"/>
      <c r="B303" s="441"/>
      <c r="C303" s="441"/>
      <c r="D303" s="441"/>
      <c r="E303" s="441"/>
      <c r="F303" s="441"/>
      <c r="G303" s="441"/>
      <c r="H303" s="441"/>
      <c r="I303" s="441"/>
      <c r="J303" s="441"/>
      <c r="K303" s="441"/>
      <c r="L303" s="441"/>
      <c r="M303" s="441"/>
      <c r="N303" s="441"/>
      <c r="O303" s="441"/>
      <c r="P303" s="441"/>
      <c r="Q303" s="441"/>
      <c r="R303" s="441"/>
      <c r="S303" s="441"/>
      <c r="T303" s="441"/>
      <c r="U303" s="441"/>
      <c r="V303" s="441"/>
      <c r="W303" s="441"/>
      <c r="X303" s="441"/>
      <c r="Y303" s="441"/>
      <c r="Z303" s="441"/>
      <c r="AA303" s="441"/>
      <c r="AB303" s="441"/>
      <c r="AC303" s="441"/>
      <c r="AD303" s="441"/>
    </row>
    <row r="304" ht="15.75" customHeight="1">
      <c r="A304" s="441"/>
      <c r="B304" s="441"/>
      <c r="C304" s="441"/>
      <c r="D304" s="441"/>
      <c r="E304" s="441"/>
      <c r="F304" s="441"/>
      <c r="G304" s="441"/>
      <c r="H304" s="441"/>
      <c r="I304" s="441"/>
      <c r="J304" s="441"/>
      <c r="K304" s="441"/>
      <c r="L304" s="441"/>
      <c r="M304" s="441"/>
      <c r="N304" s="441"/>
      <c r="O304" s="441"/>
      <c r="P304" s="441"/>
      <c r="Q304" s="441"/>
      <c r="R304" s="441"/>
      <c r="S304" s="441"/>
      <c r="T304" s="441"/>
      <c r="U304" s="441"/>
      <c r="V304" s="441"/>
      <c r="W304" s="441"/>
      <c r="X304" s="441"/>
      <c r="Y304" s="441"/>
      <c r="Z304" s="441"/>
      <c r="AA304" s="441"/>
      <c r="AB304" s="441"/>
      <c r="AC304" s="441"/>
      <c r="AD304" s="44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128"/>
      <c r="B1" s="128" t="s">
        <v>6827</v>
      </c>
      <c r="C1" s="128" t="s">
        <v>6591</v>
      </c>
    </row>
    <row r="2">
      <c r="A2" s="445" t="s">
        <v>155</v>
      </c>
      <c r="B2" s="50" t="s">
        <v>6828</v>
      </c>
      <c r="C2" s="67" t="s">
        <v>11</v>
      </c>
    </row>
    <row r="3">
      <c r="B3" s="50" t="s">
        <v>6829</v>
      </c>
      <c r="C3" s="67" t="s">
        <v>413</v>
      </c>
    </row>
    <row r="4">
      <c r="B4" s="50" t="s">
        <v>6830</v>
      </c>
      <c r="C4" s="67" t="s">
        <v>11</v>
      </c>
    </row>
    <row r="5">
      <c r="B5" s="50" t="s">
        <v>6151</v>
      </c>
      <c r="C5" s="67" t="s">
        <v>11</v>
      </c>
    </row>
    <row r="6">
      <c r="B6" s="50" t="s">
        <v>6196</v>
      </c>
      <c r="C6" s="67" t="s">
        <v>11</v>
      </c>
    </row>
    <row r="7">
      <c r="A7" s="1"/>
    </row>
    <row r="8">
      <c r="A8" s="446" t="s">
        <v>160</v>
      </c>
      <c r="B8" s="50" t="s">
        <v>6828</v>
      </c>
      <c r="C8" s="447" t="s">
        <v>11</v>
      </c>
    </row>
    <row r="9">
      <c r="B9" s="50" t="s">
        <v>6829</v>
      </c>
      <c r="C9" s="448" t="s">
        <v>6780</v>
      </c>
    </row>
    <row r="10">
      <c r="B10" s="50" t="s">
        <v>6830</v>
      </c>
      <c r="C10" s="448" t="s">
        <v>6780</v>
      </c>
    </row>
    <row r="11">
      <c r="B11" s="50" t="s">
        <v>6151</v>
      </c>
      <c r="C11" s="448" t="s">
        <v>11</v>
      </c>
    </row>
    <row r="12">
      <c r="B12" s="50" t="s">
        <v>6196</v>
      </c>
      <c r="C12" s="448" t="s">
        <v>11</v>
      </c>
    </row>
    <row r="14">
      <c r="A14" s="445" t="s">
        <v>153</v>
      </c>
      <c r="B14" s="50" t="s">
        <v>6828</v>
      </c>
    </row>
    <row r="15">
      <c r="B15" s="50" t="s">
        <v>6829</v>
      </c>
    </row>
    <row r="16">
      <c r="B16" s="50" t="s">
        <v>6830</v>
      </c>
    </row>
    <row r="17">
      <c r="B17" s="50" t="s">
        <v>6151</v>
      </c>
    </row>
    <row r="18">
      <c r="B18" s="50" t="s">
        <v>6196</v>
      </c>
    </row>
    <row r="20">
      <c r="A20" s="446" t="s">
        <v>158</v>
      </c>
      <c r="B20" s="50" t="s">
        <v>6828</v>
      </c>
      <c r="C20" s="447" t="s">
        <v>6780</v>
      </c>
    </row>
    <row r="21" ht="15.75" customHeight="1">
      <c r="B21" s="50" t="s">
        <v>6829</v>
      </c>
      <c r="C21" s="448" t="s">
        <v>6780</v>
      </c>
    </row>
    <row r="22" ht="15.75" customHeight="1">
      <c r="B22" s="50" t="s">
        <v>6830</v>
      </c>
      <c r="C22" s="448" t="s">
        <v>6780</v>
      </c>
    </row>
    <row r="23" ht="15.75" customHeight="1">
      <c r="B23" s="50" t="s">
        <v>6151</v>
      </c>
      <c r="C23" s="448" t="s">
        <v>6788</v>
      </c>
    </row>
    <row r="24" ht="15.75" customHeight="1">
      <c r="B24" s="50" t="s">
        <v>6196</v>
      </c>
      <c r="C24" s="448" t="s">
        <v>6780</v>
      </c>
    </row>
    <row r="25" ht="15.75" customHeight="1"/>
    <row r="26" ht="15.75" customHeight="1">
      <c r="A26" s="449" t="s">
        <v>164</v>
      </c>
      <c r="B26" s="50" t="s">
        <v>6828</v>
      </c>
      <c r="C26" s="447" t="s">
        <v>6780</v>
      </c>
    </row>
    <row r="27" ht="15.75" customHeight="1">
      <c r="B27" s="50" t="s">
        <v>6829</v>
      </c>
      <c r="C27" s="448" t="s">
        <v>6780</v>
      </c>
    </row>
    <row r="28" ht="15.75" customHeight="1">
      <c r="B28" s="50" t="s">
        <v>6830</v>
      </c>
      <c r="C28" s="448" t="s">
        <v>6780</v>
      </c>
    </row>
    <row r="29" ht="15.75" customHeight="1">
      <c r="B29" s="50" t="s">
        <v>6151</v>
      </c>
      <c r="C29" s="448" t="s">
        <v>6780</v>
      </c>
    </row>
    <row r="30" ht="15.75" customHeight="1">
      <c r="B30" s="50" t="s">
        <v>6196</v>
      </c>
      <c r="C30" s="448" t="s">
        <v>6788</v>
      </c>
    </row>
    <row r="31" ht="15.75" customHeight="1"/>
    <row r="32" ht="15.75" customHeight="1">
      <c r="A32" s="449" t="s">
        <v>162</v>
      </c>
      <c r="B32" s="50" t="s">
        <v>6828</v>
      </c>
      <c r="C32" s="67" t="s">
        <v>6780</v>
      </c>
    </row>
    <row r="33" ht="15.75" customHeight="1">
      <c r="B33" s="50" t="s">
        <v>6829</v>
      </c>
      <c r="C33" s="67" t="s">
        <v>6788</v>
      </c>
    </row>
    <row r="34" ht="15.75" customHeight="1">
      <c r="B34" s="50" t="s">
        <v>6830</v>
      </c>
    </row>
    <row r="35" ht="15.75" customHeight="1">
      <c r="B35" s="50" t="s">
        <v>6151</v>
      </c>
    </row>
    <row r="36" ht="15.75" customHeight="1">
      <c r="B36" s="50" t="s">
        <v>6196</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0.0"/>
    <col customWidth="1" min="3" max="6" width="3.29"/>
    <col customWidth="1" min="7" max="9" width="11.86"/>
    <col customWidth="1" min="12" max="12" width="41.71"/>
  </cols>
  <sheetData>
    <row r="1">
      <c r="A1" s="67"/>
      <c r="B1" s="67"/>
      <c r="C1" s="67"/>
      <c r="D1" s="67"/>
      <c r="E1" s="67"/>
      <c r="F1" s="67"/>
      <c r="G1" s="67"/>
      <c r="H1" s="67"/>
      <c r="I1" s="67"/>
      <c r="J1" s="67"/>
      <c r="K1" s="67"/>
      <c r="L1" s="67"/>
      <c r="M1" s="67"/>
      <c r="N1" s="67"/>
      <c r="O1" s="67"/>
      <c r="P1" s="67"/>
      <c r="Q1" s="67"/>
      <c r="R1" s="67"/>
      <c r="S1" s="67"/>
      <c r="T1" s="67"/>
      <c r="U1" s="67"/>
      <c r="V1" s="67"/>
      <c r="W1" s="67"/>
      <c r="X1" s="67"/>
    </row>
    <row r="2">
      <c r="A2" s="67"/>
      <c r="B2" s="67"/>
      <c r="C2" s="67"/>
      <c r="D2" s="67"/>
      <c r="E2" s="67"/>
      <c r="F2" s="67"/>
      <c r="G2" s="67"/>
      <c r="H2" s="68"/>
      <c r="I2" s="67"/>
      <c r="J2" s="67"/>
      <c r="K2" s="67"/>
      <c r="L2" s="67"/>
      <c r="M2" s="67"/>
      <c r="N2" s="67"/>
      <c r="O2" s="67"/>
      <c r="P2" s="67"/>
      <c r="Q2" s="67"/>
      <c r="R2" s="67"/>
      <c r="S2" s="67"/>
      <c r="T2" s="67"/>
      <c r="U2" s="67"/>
      <c r="V2" s="67"/>
      <c r="W2" s="67"/>
      <c r="X2" s="67"/>
    </row>
    <row r="3">
      <c r="A3" s="67"/>
      <c r="B3" s="67"/>
      <c r="C3" s="67"/>
      <c r="D3" s="67"/>
      <c r="E3" s="67"/>
      <c r="F3" s="67"/>
      <c r="G3" s="67"/>
      <c r="H3" s="68"/>
      <c r="I3" s="67"/>
      <c r="J3" s="67"/>
      <c r="K3" s="67"/>
      <c r="L3" s="67"/>
      <c r="M3" s="67"/>
      <c r="N3" s="67"/>
      <c r="O3" s="67"/>
      <c r="P3" s="67"/>
      <c r="Q3" s="67"/>
      <c r="R3" s="67"/>
      <c r="S3" s="67"/>
      <c r="T3" s="67"/>
      <c r="U3" s="67"/>
      <c r="V3" s="67"/>
      <c r="W3" s="67"/>
      <c r="X3" s="67"/>
    </row>
    <row r="4">
      <c r="A4" s="67"/>
      <c r="B4" s="69" t="s">
        <v>129</v>
      </c>
      <c r="C4" s="70"/>
      <c r="D4" s="70"/>
      <c r="E4" s="70"/>
      <c r="F4" s="70"/>
      <c r="G4" s="70"/>
      <c r="H4" s="70"/>
      <c r="I4" s="71"/>
      <c r="J4" s="67"/>
      <c r="K4" s="67"/>
      <c r="L4" s="72" t="s">
        <v>130</v>
      </c>
      <c r="M4" s="67"/>
      <c r="N4" s="67"/>
      <c r="O4" s="67"/>
      <c r="P4" s="67"/>
      <c r="Q4" s="67"/>
      <c r="R4" s="67"/>
      <c r="S4" s="67"/>
      <c r="T4" s="67"/>
      <c r="U4" s="67"/>
      <c r="V4" s="67"/>
      <c r="W4" s="67"/>
      <c r="X4" s="67"/>
    </row>
    <row r="5">
      <c r="A5" s="67"/>
      <c r="B5" s="73" t="s">
        <v>0</v>
      </c>
      <c r="C5" s="74" t="s">
        <v>8</v>
      </c>
      <c r="D5" s="5"/>
      <c r="E5" s="5"/>
      <c r="F5" s="6"/>
      <c r="G5" s="75" t="s">
        <v>11</v>
      </c>
      <c r="H5" s="75" t="s">
        <v>12</v>
      </c>
      <c r="I5" s="75" t="s">
        <v>13</v>
      </c>
      <c r="J5" s="67"/>
      <c r="K5" s="67"/>
      <c r="L5" s="76" t="s">
        <v>131</v>
      </c>
      <c r="M5" s="67"/>
      <c r="N5" s="67"/>
      <c r="O5" s="67"/>
      <c r="P5" s="67"/>
      <c r="Q5" s="67"/>
      <c r="R5" s="67"/>
      <c r="S5" s="67"/>
      <c r="T5" s="67"/>
      <c r="U5" s="67"/>
      <c r="V5" s="67"/>
      <c r="W5" s="67"/>
      <c r="X5" s="67"/>
    </row>
    <row r="6">
      <c r="A6" s="67"/>
      <c r="B6" s="77" t="s">
        <v>132</v>
      </c>
      <c r="C6" s="78">
        <v>60.0</v>
      </c>
      <c r="D6" s="5"/>
      <c r="E6" s="5"/>
      <c r="F6" s="6"/>
      <c r="G6" s="79">
        <v>60.0</v>
      </c>
      <c r="H6" s="80">
        <v>0.0</v>
      </c>
      <c r="I6" s="81">
        <v>0.0</v>
      </c>
      <c r="J6" s="82"/>
      <c r="K6" s="82"/>
      <c r="L6" s="83" t="s">
        <v>133</v>
      </c>
      <c r="M6" s="67"/>
      <c r="N6" s="67"/>
      <c r="O6" s="67"/>
      <c r="P6" s="67"/>
      <c r="Q6" s="67"/>
      <c r="R6" s="67"/>
      <c r="S6" s="67"/>
      <c r="T6" s="67"/>
      <c r="U6" s="67"/>
      <c r="V6" s="67"/>
      <c r="W6" s="67"/>
      <c r="X6" s="67"/>
    </row>
    <row r="7">
      <c r="A7" s="67"/>
      <c r="B7" s="77" t="s">
        <v>134</v>
      </c>
      <c r="C7" s="78">
        <v>55.0</v>
      </c>
      <c r="D7" s="5"/>
      <c r="E7" s="5"/>
      <c r="F7" s="6"/>
      <c r="G7" s="79">
        <v>52.0</v>
      </c>
      <c r="H7" s="80">
        <v>3.0</v>
      </c>
      <c r="I7" s="84">
        <v>0.0</v>
      </c>
      <c r="J7" s="82"/>
      <c r="K7" s="82"/>
      <c r="L7" s="67"/>
      <c r="M7" s="67"/>
      <c r="N7" s="67"/>
      <c r="O7" s="67"/>
      <c r="P7" s="67"/>
      <c r="Q7" s="67"/>
      <c r="R7" s="67"/>
      <c r="S7" s="67"/>
      <c r="T7" s="67"/>
      <c r="U7" s="67"/>
      <c r="V7" s="67"/>
      <c r="W7" s="67"/>
      <c r="X7" s="67"/>
    </row>
    <row r="8">
      <c r="A8" s="67"/>
      <c r="B8" s="85" t="s">
        <v>8</v>
      </c>
      <c r="C8" s="86">
        <f>SUM(C6:F7)</f>
        <v>115</v>
      </c>
      <c r="D8" s="5"/>
      <c r="E8" s="5"/>
      <c r="F8" s="6"/>
      <c r="G8" s="87">
        <f t="shared" ref="G8:I8" si="1">SUM(G5:G7)</f>
        <v>112</v>
      </c>
      <c r="H8" s="88">
        <f t="shared" si="1"/>
        <v>3</v>
      </c>
      <c r="I8" s="89">
        <f t="shared" si="1"/>
        <v>0</v>
      </c>
      <c r="J8" s="82"/>
      <c r="K8" s="67"/>
      <c r="L8" s="67"/>
      <c r="M8" s="67"/>
      <c r="N8" s="67"/>
      <c r="O8" s="67"/>
      <c r="P8" s="67"/>
      <c r="Q8" s="67"/>
      <c r="R8" s="67"/>
      <c r="S8" s="67"/>
      <c r="T8" s="67"/>
      <c r="U8" s="67"/>
      <c r="V8" s="67"/>
      <c r="W8" s="67"/>
      <c r="X8" s="67"/>
    </row>
    <row r="9">
      <c r="A9" s="67"/>
      <c r="B9" s="90"/>
      <c r="C9" s="90"/>
      <c r="D9" s="90"/>
      <c r="E9" s="90"/>
      <c r="F9" s="90"/>
      <c r="G9" s="90"/>
      <c r="H9" s="90"/>
      <c r="I9" s="91"/>
      <c r="J9" s="67"/>
      <c r="K9" s="67"/>
      <c r="L9" s="67"/>
      <c r="M9" s="67"/>
      <c r="N9" s="67"/>
      <c r="O9" s="67"/>
      <c r="P9" s="67"/>
      <c r="Q9" s="67"/>
      <c r="R9" s="67"/>
      <c r="S9" s="67"/>
      <c r="T9" s="67"/>
      <c r="U9" s="67"/>
      <c r="V9" s="67"/>
      <c r="W9" s="67"/>
      <c r="X9" s="67"/>
    </row>
    <row r="10">
      <c r="A10" s="67"/>
      <c r="B10" s="92" t="str">
        <f>"Functional Testing - Stories Verified : " &amp; C8</f>
        <v>Functional Testing - Stories Verified : 115</v>
      </c>
      <c r="C10" s="52"/>
      <c r="D10" s="52"/>
      <c r="E10" s="52"/>
      <c r="F10" s="52"/>
      <c r="G10" s="52"/>
      <c r="H10" s="52"/>
      <c r="I10" s="53"/>
      <c r="J10" s="67"/>
      <c r="K10" s="67"/>
      <c r="L10" s="67"/>
      <c r="M10" s="67"/>
      <c r="N10" s="67"/>
      <c r="O10" s="67"/>
      <c r="P10" s="67"/>
      <c r="Q10" s="67"/>
      <c r="R10" s="67"/>
      <c r="S10" s="67"/>
      <c r="T10" s="67"/>
      <c r="U10" s="67"/>
      <c r="V10" s="67"/>
      <c r="W10" s="67"/>
      <c r="X10" s="67"/>
    </row>
    <row r="11">
      <c r="A11" s="67"/>
      <c r="B11" s="93" t="str">
        <f>"Test cases : " &amp; C8 &amp; "      Passed : "&amp; G8 &amp; "     Failed : " &amp; H8 &amp; "    Skipped : " &amp; I8</f>
        <v>Test cases : 115      Passed : 112     Failed : 3    Skipped : 0</v>
      </c>
      <c r="C11" s="55"/>
      <c r="D11" s="55"/>
      <c r="E11" s="55"/>
      <c r="F11" s="55"/>
      <c r="G11" s="55"/>
      <c r="H11" s="55"/>
      <c r="I11" s="56"/>
      <c r="J11" s="67"/>
      <c r="K11" s="67"/>
      <c r="L11" s="67"/>
      <c r="M11" s="67"/>
      <c r="N11" s="67"/>
      <c r="O11" s="67"/>
      <c r="P11" s="67"/>
      <c r="Q11" s="67"/>
      <c r="R11" s="67"/>
      <c r="S11" s="67"/>
      <c r="T11" s="67"/>
      <c r="U11" s="67"/>
      <c r="V11" s="67"/>
      <c r="W11" s="67"/>
      <c r="X11" s="67"/>
    </row>
    <row r="12">
      <c r="A12" s="67"/>
      <c r="B12" s="94" t="str">
        <f>"Test Rate : " &amp; INT((((G8+H8)/C8)*100)) &amp; "%     With Pass Rate : " &amp; INT((G8/(G8+H8))*100)  &amp; "%"</f>
        <v>Test Rate : 100%     With Pass Rate : 97%</v>
      </c>
      <c r="C12" s="58"/>
      <c r="D12" s="58"/>
      <c r="E12" s="58"/>
      <c r="F12" s="58"/>
      <c r="G12" s="58"/>
      <c r="H12" s="58"/>
      <c r="I12" s="59"/>
      <c r="J12" s="67"/>
      <c r="K12" s="67"/>
      <c r="L12" s="67"/>
      <c r="M12" s="67"/>
      <c r="N12" s="67"/>
      <c r="O12" s="67"/>
      <c r="P12" s="67"/>
      <c r="Q12" s="67"/>
      <c r="R12" s="67"/>
      <c r="S12" s="67"/>
      <c r="T12" s="67"/>
      <c r="U12" s="67"/>
      <c r="V12" s="67"/>
      <c r="W12" s="67"/>
      <c r="X12" s="67"/>
    </row>
    <row r="13">
      <c r="A13" s="67"/>
      <c r="B13" s="90"/>
      <c r="C13" s="90"/>
      <c r="D13" s="90"/>
      <c r="E13" s="90"/>
      <c r="F13" s="90"/>
      <c r="G13" s="90"/>
      <c r="H13" s="90"/>
      <c r="I13" s="90"/>
      <c r="J13" s="67"/>
      <c r="K13" s="67"/>
      <c r="L13" s="67"/>
      <c r="M13" s="67"/>
      <c r="N13" s="67"/>
      <c r="O13" s="67"/>
      <c r="P13" s="67"/>
      <c r="Q13" s="67"/>
      <c r="R13" s="67"/>
      <c r="S13" s="67"/>
      <c r="T13" s="67"/>
      <c r="U13" s="67"/>
      <c r="V13" s="67"/>
      <c r="W13" s="67"/>
      <c r="X13" s="67"/>
    </row>
    <row r="14" ht="15.75" customHeight="1">
      <c r="A14" s="67"/>
      <c r="B14" s="69" t="s">
        <v>135</v>
      </c>
      <c r="C14" s="70"/>
      <c r="D14" s="70"/>
      <c r="E14" s="70"/>
      <c r="F14" s="70"/>
      <c r="G14" s="70"/>
      <c r="H14" s="70"/>
      <c r="I14" s="71"/>
      <c r="J14" s="67"/>
      <c r="K14" s="67"/>
      <c r="L14" s="67"/>
      <c r="M14" s="67"/>
      <c r="N14" s="67"/>
      <c r="O14" s="67"/>
      <c r="P14" s="67"/>
      <c r="Q14" s="67"/>
      <c r="R14" s="67"/>
      <c r="S14" s="67"/>
      <c r="T14" s="67"/>
      <c r="U14" s="67"/>
      <c r="V14" s="67"/>
      <c r="W14" s="67"/>
      <c r="X14" s="67"/>
    </row>
    <row r="15" ht="15.75" customHeight="1">
      <c r="A15" s="67"/>
      <c r="B15" s="73" t="s">
        <v>0</v>
      </c>
      <c r="C15" s="74" t="s">
        <v>8</v>
      </c>
      <c r="D15" s="5"/>
      <c r="E15" s="5"/>
      <c r="F15" s="6"/>
      <c r="G15" s="75" t="s">
        <v>11</v>
      </c>
      <c r="H15" s="75" t="s">
        <v>12</v>
      </c>
      <c r="I15" s="75" t="s">
        <v>13</v>
      </c>
      <c r="J15" s="67"/>
      <c r="K15" s="67"/>
      <c r="L15" s="67"/>
      <c r="M15" s="67"/>
      <c r="N15" s="67"/>
      <c r="O15" s="67"/>
      <c r="P15" s="67"/>
      <c r="Q15" s="67"/>
      <c r="R15" s="67"/>
      <c r="S15" s="67"/>
      <c r="T15" s="67"/>
      <c r="U15" s="67"/>
      <c r="V15" s="67"/>
      <c r="W15" s="67"/>
      <c r="X15" s="67"/>
    </row>
    <row r="16" ht="15.75" customHeight="1">
      <c r="A16" s="67"/>
      <c r="B16" s="95" t="s">
        <v>136</v>
      </c>
      <c r="C16" s="78">
        <v>141.0</v>
      </c>
      <c r="D16" s="5"/>
      <c r="E16" s="5"/>
      <c r="F16" s="6"/>
      <c r="G16" s="79">
        <v>137.0</v>
      </c>
      <c r="H16" s="80">
        <v>3.0</v>
      </c>
      <c r="I16" s="84">
        <v>1.0</v>
      </c>
      <c r="J16" s="67"/>
      <c r="K16" s="67"/>
      <c r="L16" s="67"/>
      <c r="M16" s="67"/>
      <c r="N16" s="67"/>
      <c r="O16" s="67"/>
      <c r="P16" s="67"/>
      <c r="Q16" s="67"/>
      <c r="R16" s="67"/>
      <c r="S16" s="67"/>
      <c r="T16" s="67"/>
      <c r="U16" s="67"/>
      <c r="V16" s="67"/>
      <c r="W16" s="67"/>
      <c r="X16" s="67"/>
    </row>
    <row r="17" ht="15.75" customHeight="1">
      <c r="A17" s="67"/>
      <c r="B17" s="96"/>
      <c r="C17" s="97"/>
      <c r="D17" s="5"/>
      <c r="E17" s="5"/>
      <c r="F17" s="6"/>
      <c r="G17" s="96"/>
      <c r="H17" s="96"/>
      <c r="I17" s="98"/>
      <c r="J17" s="67"/>
      <c r="K17" s="67"/>
      <c r="L17" s="67"/>
      <c r="M17" s="67"/>
      <c r="N17" s="67"/>
      <c r="O17" s="67"/>
      <c r="P17" s="67"/>
      <c r="Q17" s="67"/>
      <c r="R17" s="67"/>
      <c r="S17" s="67"/>
      <c r="T17" s="67"/>
      <c r="U17" s="67"/>
      <c r="V17" s="67"/>
      <c r="W17" s="67"/>
      <c r="X17" s="67"/>
    </row>
    <row r="18" ht="15.75" customHeight="1">
      <c r="A18" s="67"/>
      <c r="B18" s="85" t="s">
        <v>8</v>
      </c>
      <c r="C18" s="86">
        <f>SUM(C16:F17)</f>
        <v>141</v>
      </c>
      <c r="D18" s="5"/>
      <c r="E18" s="5"/>
      <c r="F18" s="6"/>
      <c r="G18" s="87">
        <f t="shared" ref="G18:I18" si="2">SUM(G15:G17)</f>
        <v>137</v>
      </c>
      <c r="H18" s="88">
        <f t="shared" si="2"/>
        <v>3</v>
      </c>
      <c r="I18" s="99">
        <f t="shared" si="2"/>
        <v>1</v>
      </c>
      <c r="J18" s="67"/>
      <c r="K18" s="67"/>
      <c r="L18" s="67"/>
      <c r="M18" s="67"/>
      <c r="N18" s="67"/>
      <c r="O18" s="67"/>
      <c r="P18" s="67"/>
      <c r="Q18" s="67"/>
      <c r="R18" s="67"/>
      <c r="S18" s="67"/>
      <c r="T18" s="67"/>
      <c r="U18" s="67"/>
      <c r="V18" s="67"/>
      <c r="W18" s="67"/>
      <c r="X18" s="67"/>
    </row>
    <row r="19" ht="15.75" customHeight="1">
      <c r="A19" s="67"/>
      <c r="B19" s="90"/>
      <c r="C19" s="90"/>
      <c r="D19" s="90"/>
      <c r="E19" s="90"/>
      <c r="F19" s="90"/>
      <c r="G19" s="90"/>
      <c r="H19" s="90"/>
      <c r="I19" s="90"/>
      <c r="J19" s="67"/>
      <c r="K19" s="67"/>
      <c r="L19" s="67"/>
      <c r="M19" s="67"/>
      <c r="N19" s="67"/>
      <c r="O19" s="67"/>
      <c r="P19" s="67"/>
      <c r="Q19" s="67"/>
      <c r="R19" s="67"/>
      <c r="S19" s="67"/>
      <c r="T19" s="67"/>
      <c r="U19" s="67"/>
      <c r="V19" s="67"/>
      <c r="W19" s="67"/>
      <c r="X19" s="67"/>
    </row>
    <row r="20" ht="15.75" customHeight="1">
      <c r="A20" s="67"/>
      <c r="B20" s="92" t="str">
        <f>"Functional Testing - Stories Verified : " &amp; C18</f>
        <v>Functional Testing - Stories Verified : 141</v>
      </c>
      <c r="C20" s="52"/>
      <c r="D20" s="52"/>
      <c r="E20" s="52"/>
      <c r="F20" s="52"/>
      <c r="G20" s="52"/>
      <c r="H20" s="52"/>
      <c r="I20" s="53"/>
      <c r="J20" s="67"/>
      <c r="K20" s="67"/>
      <c r="L20" s="67"/>
      <c r="M20" s="67"/>
      <c r="N20" s="67"/>
      <c r="O20" s="67"/>
      <c r="P20" s="67"/>
      <c r="Q20" s="67"/>
      <c r="R20" s="67"/>
      <c r="S20" s="67"/>
      <c r="T20" s="67"/>
      <c r="U20" s="67"/>
      <c r="V20" s="67"/>
      <c r="W20" s="67"/>
      <c r="X20" s="67"/>
    </row>
    <row r="21" ht="15.75" customHeight="1">
      <c r="A21" s="67"/>
      <c r="B21" s="93" t="str">
        <f>"Test cases : " &amp; C18 &amp; "      Passed : "&amp; G18 &amp; "     Failed : " &amp; H18 &amp; "    Skipped : " &amp; I18</f>
        <v>Test cases : 141      Passed : 137     Failed : 3    Skipped : 1</v>
      </c>
      <c r="C21" s="55"/>
      <c r="D21" s="55"/>
      <c r="E21" s="55"/>
      <c r="F21" s="55"/>
      <c r="G21" s="55"/>
      <c r="H21" s="55"/>
      <c r="I21" s="56"/>
      <c r="J21" s="67"/>
      <c r="K21" s="67"/>
      <c r="L21" s="67"/>
      <c r="M21" s="67"/>
      <c r="N21" s="67"/>
      <c r="O21" s="67"/>
      <c r="P21" s="67"/>
      <c r="Q21" s="67"/>
      <c r="R21" s="67"/>
      <c r="S21" s="67"/>
      <c r="T21" s="67"/>
      <c r="U21" s="67"/>
      <c r="V21" s="67"/>
      <c r="W21" s="67"/>
      <c r="X21" s="67"/>
    </row>
    <row r="22" ht="15.75" customHeight="1">
      <c r="A22" s="67"/>
      <c r="B22" s="94" t="str">
        <f>"Test Rate : " &amp; INT((((G18+H18)/C18)*100)) &amp; "%     With Pass Rate : " &amp; INT((G18/(G18+H18))*100)  &amp; "%"</f>
        <v>Test Rate : 99%     With Pass Rate : 97%</v>
      </c>
      <c r="C22" s="58"/>
      <c r="D22" s="58"/>
      <c r="E22" s="58"/>
      <c r="F22" s="58"/>
      <c r="G22" s="58"/>
      <c r="H22" s="58"/>
      <c r="I22" s="59"/>
      <c r="J22" s="67"/>
      <c r="K22" s="67"/>
      <c r="L22" s="67"/>
      <c r="M22" s="67"/>
      <c r="N22" s="67"/>
      <c r="O22" s="67"/>
      <c r="P22" s="67"/>
      <c r="Q22" s="67"/>
      <c r="R22" s="67"/>
      <c r="S22" s="67"/>
      <c r="T22" s="67"/>
      <c r="U22" s="67"/>
      <c r="V22" s="67"/>
      <c r="W22" s="67"/>
      <c r="X22" s="67"/>
    </row>
    <row r="23" ht="15.7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row>
    <row r="24" ht="15.75" customHeight="1">
      <c r="A24" s="67"/>
      <c r="B24" s="67"/>
      <c r="C24" s="67"/>
      <c r="D24" s="67"/>
      <c r="E24" s="67"/>
      <c r="F24" s="67"/>
      <c r="G24" s="67"/>
      <c r="H24" s="67"/>
      <c r="I24" s="67"/>
      <c r="J24" s="67"/>
      <c r="K24" s="67"/>
      <c r="L24" s="67"/>
      <c r="M24" s="67"/>
      <c r="N24" s="67"/>
      <c r="O24" s="67"/>
      <c r="P24" s="67"/>
      <c r="Q24" s="67"/>
      <c r="R24" s="67"/>
      <c r="S24" s="67"/>
      <c r="T24" s="67"/>
      <c r="U24" s="67"/>
      <c r="V24" s="67"/>
      <c r="W24" s="67"/>
      <c r="X24" s="67"/>
    </row>
    <row r="25" ht="15.75" customHeight="1">
      <c r="A25" s="67"/>
      <c r="B25" s="67"/>
      <c r="C25" s="67"/>
      <c r="D25" s="67"/>
      <c r="E25" s="67"/>
      <c r="F25" s="67"/>
      <c r="G25" s="67"/>
      <c r="H25" s="67"/>
      <c r="I25" s="67"/>
      <c r="J25" s="67"/>
      <c r="K25" s="67"/>
      <c r="L25" s="67"/>
      <c r="M25" s="67"/>
      <c r="N25" s="67"/>
      <c r="O25" s="67"/>
      <c r="P25" s="67"/>
      <c r="Q25" s="67"/>
      <c r="R25" s="67"/>
      <c r="S25" s="67"/>
      <c r="T25" s="67"/>
      <c r="U25" s="67"/>
      <c r="V25" s="67"/>
      <c r="W25" s="67"/>
      <c r="X25" s="67"/>
    </row>
    <row r="26" ht="15.75" customHeight="1">
      <c r="A26" s="67"/>
      <c r="B26" s="67"/>
      <c r="C26" s="67"/>
      <c r="D26" s="67"/>
      <c r="E26" s="67"/>
      <c r="F26" s="67"/>
      <c r="G26" s="67"/>
      <c r="H26" s="67"/>
      <c r="I26" s="67"/>
      <c r="J26" s="67"/>
      <c r="K26" s="67"/>
      <c r="L26" s="67"/>
      <c r="M26" s="67"/>
      <c r="N26" s="67"/>
      <c r="O26" s="67"/>
      <c r="P26" s="67"/>
      <c r="Q26" s="67"/>
      <c r="R26" s="67"/>
      <c r="S26" s="67"/>
      <c r="T26" s="67"/>
      <c r="U26" s="67"/>
      <c r="V26" s="67"/>
      <c r="W26" s="67"/>
      <c r="X26" s="67"/>
    </row>
    <row r="27" ht="15.75" customHeight="1">
      <c r="A27" s="67"/>
      <c r="B27" s="67"/>
      <c r="C27" s="67"/>
      <c r="D27" s="67"/>
      <c r="E27" s="67"/>
      <c r="F27" s="67"/>
      <c r="G27" s="67"/>
      <c r="H27" s="67"/>
      <c r="I27" s="67"/>
      <c r="J27" s="67"/>
      <c r="K27" s="67"/>
      <c r="L27" s="67"/>
      <c r="M27" s="67"/>
      <c r="N27" s="67"/>
      <c r="O27" s="67"/>
      <c r="P27" s="67"/>
      <c r="Q27" s="67"/>
      <c r="R27" s="67"/>
      <c r="S27" s="67"/>
      <c r="T27" s="67"/>
      <c r="U27" s="67"/>
      <c r="V27" s="67"/>
      <c r="W27" s="67"/>
      <c r="X27" s="67"/>
    </row>
    <row r="28" ht="15.75" customHeight="1">
      <c r="A28" s="67"/>
      <c r="B28" s="67"/>
      <c r="C28" s="67"/>
      <c r="D28" s="67"/>
      <c r="E28" s="67"/>
      <c r="F28" s="67"/>
      <c r="G28" s="67"/>
      <c r="H28" s="67"/>
      <c r="I28" s="67"/>
      <c r="J28" s="67"/>
      <c r="K28" s="67"/>
      <c r="L28" s="67"/>
      <c r="M28" s="67"/>
      <c r="N28" s="67"/>
      <c r="O28" s="67"/>
      <c r="P28" s="67"/>
      <c r="Q28" s="67"/>
      <c r="R28" s="67"/>
      <c r="S28" s="67"/>
      <c r="T28" s="67"/>
      <c r="U28" s="67"/>
      <c r="V28" s="67"/>
      <c r="W28" s="67"/>
      <c r="X28" s="67"/>
    </row>
    <row r="29" ht="15.75" customHeight="1">
      <c r="A29" s="67"/>
      <c r="B29" s="67"/>
      <c r="C29" s="67"/>
      <c r="D29" s="67"/>
      <c r="E29" s="67"/>
      <c r="F29" s="67"/>
      <c r="G29" s="67"/>
      <c r="H29" s="67"/>
      <c r="I29" s="67"/>
      <c r="J29" s="67"/>
      <c r="K29" s="67"/>
      <c r="L29" s="67"/>
      <c r="M29" s="67"/>
      <c r="N29" s="67"/>
      <c r="O29" s="67"/>
      <c r="P29" s="67"/>
      <c r="Q29" s="67"/>
      <c r="R29" s="67"/>
      <c r="S29" s="67"/>
      <c r="T29" s="67"/>
      <c r="U29" s="67"/>
      <c r="V29" s="67"/>
      <c r="W29" s="67"/>
      <c r="X29" s="67"/>
    </row>
    <row r="30" ht="15.75" customHeight="1">
      <c r="A30" s="67"/>
      <c r="B30" s="67"/>
      <c r="C30" s="67"/>
      <c r="D30" s="67"/>
      <c r="E30" s="67"/>
      <c r="F30" s="67"/>
      <c r="G30" s="67"/>
      <c r="H30" s="67"/>
      <c r="I30" s="67"/>
      <c r="J30" s="67"/>
      <c r="K30" s="67"/>
      <c r="L30" s="67"/>
      <c r="M30" s="67"/>
      <c r="N30" s="67"/>
      <c r="O30" s="67"/>
      <c r="P30" s="67"/>
      <c r="Q30" s="67"/>
      <c r="R30" s="67"/>
      <c r="S30" s="67"/>
      <c r="T30" s="67"/>
      <c r="U30" s="67"/>
      <c r="V30" s="67"/>
      <c r="W30" s="67"/>
      <c r="X30" s="67"/>
    </row>
    <row r="31" ht="15.75" customHeight="1">
      <c r="A31" s="67"/>
      <c r="B31" s="67"/>
      <c r="C31" s="67"/>
      <c r="D31" s="67"/>
      <c r="E31" s="67"/>
      <c r="F31" s="67"/>
      <c r="G31" s="67"/>
      <c r="H31" s="67"/>
      <c r="I31" s="67"/>
      <c r="J31" s="67"/>
      <c r="K31" s="67"/>
      <c r="L31" s="67"/>
      <c r="M31" s="67"/>
      <c r="N31" s="67"/>
      <c r="O31" s="67"/>
      <c r="P31" s="67"/>
      <c r="Q31" s="67"/>
      <c r="R31" s="67"/>
      <c r="S31" s="67"/>
      <c r="T31" s="67"/>
      <c r="U31" s="67"/>
      <c r="V31" s="67"/>
      <c r="W31" s="67"/>
      <c r="X31" s="67"/>
    </row>
    <row r="32" ht="15.7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row>
    <row r="33" ht="15.7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row>
    <row r="34" ht="15.7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row>
    <row r="35" ht="15.7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row>
    <row r="36" ht="15.7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row>
    <row r="37" ht="15.7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row>
    <row r="38" ht="15.7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row>
    <row r="39" ht="15.7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row>
    <row r="40" ht="15.7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row>
    <row r="41" ht="15.7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row>
    <row r="42" ht="15.7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row>
    <row r="43" ht="15.7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row>
    <row r="44" ht="15.7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row>
    <row r="45" ht="15.7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row>
    <row r="46" ht="15.7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row>
    <row r="47" ht="15.7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row>
    <row r="48" ht="15.7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row>
    <row r="49" ht="15.7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row>
    <row r="50" ht="15.7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row>
    <row r="51" ht="15.7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row>
    <row r="52" ht="15.7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row>
    <row r="53" ht="15.7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row>
    <row r="54" ht="15.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row>
    <row r="55" ht="15.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row>
    <row r="56" ht="15.7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row>
    <row r="57" ht="15.7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row>
    <row r="58" ht="15.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row>
    <row r="59" ht="15.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row>
    <row r="60" ht="15.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row>
    <row r="61" ht="15.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row>
    <row r="62" ht="15.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row>
    <row r="63" ht="15.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row>
    <row r="64" ht="15.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row>
    <row r="65" ht="15.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row>
    <row r="66" ht="15.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row>
    <row r="67" ht="15.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row>
    <row r="68" ht="15.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row>
    <row r="69" ht="15.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row>
    <row r="70" ht="15.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row>
    <row r="71" ht="15.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row>
    <row r="72" ht="15.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row>
    <row r="73" ht="15.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row>
    <row r="74" ht="15.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row>
    <row r="75" ht="15.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row>
    <row r="76" ht="15.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row>
    <row r="77" ht="15.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row>
    <row r="78" ht="15.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row>
    <row r="79" ht="15.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row>
    <row r="80" ht="15.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row>
    <row r="81" ht="15.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row>
    <row r="82" ht="15.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row>
    <row r="83" ht="15.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row>
    <row r="84" ht="15.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row>
    <row r="85" ht="15.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row>
    <row r="86" ht="15.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row>
    <row r="87" ht="15.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row>
    <row r="88" ht="15.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row>
    <row r="89" ht="15.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row>
    <row r="90" ht="15.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row>
    <row r="91" ht="15.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row>
    <row r="92" ht="15.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row>
    <row r="93" ht="15.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row>
    <row r="94" ht="15.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row>
    <row r="95" ht="15.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row>
    <row r="96" ht="15.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row>
    <row r="97" ht="15.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row>
    <row r="98" ht="15.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row>
    <row r="99" ht="15.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row>
    <row r="100" ht="15.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row>
    <row r="101" ht="15.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row>
    <row r="102" ht="15.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row>
    <row r="103" ht="15.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row>
    <row r="104" ht="15.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row>
    <row r="105" ht="15.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row>
    <row r="106" ht="15.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row>
    <row r="107" ht="15.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row>
    <row r="108" ht="15.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row>
    <row r="109" ht="15.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row>
    <row r="110" ht="15.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row>
    <row r="111" ht="15.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row>
    <row r="112" ht="15.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row>
    <row r="113" ht="15.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row>
    <row r="114" ht="15.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row>
    <row r="115" ht="15.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row>
    <row r="116" ht="15.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row>
    <row r="117" ht="15.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row>
    <row r="118" ht="15.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row>
    <row r="119" ht="15.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row>
    <row r="120" ht="15.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row>
    <row r="121" ht="15.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row>
    <row r="122" ht="15.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row>
    <row r="123" ht="15.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row>
    <row r="124" ht="15.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row>
    <row r="125" ht="15.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row>
    <row r="126" ht="15.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row>
    <row r="127" ht="15.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row>
    <row r="128" ht="15.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row>
    <row r="129" ht="15.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row>
    <row r="130" ht="15.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row>
    <row r="131" ht="15.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row>
    <row r="132" ht="15.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row>
    <row r="133" ht="15.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row>
    <row r="134" ht="15.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row>
    <row r="135" ht="15.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row>
    <row r="136" ht="15.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row>
    <row r="137" ht="15.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row>
    <row r="138" ht="15.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row>
    <row r="139" ht="15.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row>
    <row r="140" ht="15.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row>
    <row r="141" ht="15.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row>
    <row r="142" ht="15.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row>
    <row r="143" ht="15.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row>
    <row r="144" ht="15.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row>
    <row r="145" ht="15.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row>
    <row r="146" ht="15.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row>
    <row r="147" ht="15.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row>
    <row r="148" ht="15.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row>
    <row r="149" ht="15.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row>
    <row r="150" ht="15.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row>
    <row r="151" ht="15.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row>
    <row r="152" ht="15.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row>
    <row r="153" ht="15.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row>
    <row r="154" ht="15.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row>
    <row r="155" ht="15.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row>
    <row r="156" ht="15.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row>
    <row r="157" ht="15.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row>
    <row r="158" ht="15.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row>
    <row r="159" ht="15.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row>
    <row r="160" ht="15.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row>
    <row r="161" ht="15.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row>
    <row r="162" ht="15.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row>
    <row r="163" ht="15.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row>
    <row r="164" ht="15.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row>
    <row r="165" ht="15.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row>
    <row r="166" ht="15.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row>
    <row r="167" ht="15.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row>
    <row r="168" ht="15.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row>
    <row r="169" ht="15.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row>
    <row r="170" ht="15.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row>
    <row r="171" ht="15.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row>
    <row r="172" ht="15.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row>
    <row r="173" ht="15.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row>
    <row r="174" ht="15.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row>
    <row r="175" ht="15.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row>
    <row r="176" ht="15.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row>
    <row r="177" ht="15.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row>
    <row r="178" ht="15.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row>
    <row r="179" ht="15.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row>
    <row r="180" ht="15.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row>
    <row r="181" ht="15.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row>
    <row r="182" ht="15.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row>
    <row r="183" ht="15.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row>
    <row r="184" ht="15.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row>
    <row r="185" ht="15.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row>
    <row r="186" ht="15.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row>
    <row r="187" ht="15.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row>
    <row r="188" ht="15.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row>
    <row r="189" ht="15.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row>
    <row r="190" ht="15.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row>
    <row r="191" ht="15.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row>
    <row r="192" ht="15.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row>
    <row r="193" ht="15.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row>
    <row r="194" ht="15.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row>
    <row r="195" ht="15.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row>
    <row r="196" ht="15.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row>
    <row r="197" ht="15.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row>
    <row r="198" ht="15.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row>
    <row r="199" ht="15.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row>
    <row r="200" ht="15.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row>
    <row r="201" ht="15.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row>
    <row r="202" ht="15.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row>
    <row r="203" ht="15.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row>
    <row r="204" ht="15.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row>
    <row r="205" ht="15.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row>
    <row r="206" ht="15.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row>
    <row r="207" ht="15.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row>
    <row r="208" ht="15.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row>
    <row r="209" ht="15.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row>
    <row r="210" ht="15.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row>
    <row r="211" ht="15.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row>
    <row r="212" ht="15.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row>
    <row r="213" ht="15.7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6">
    <mergeCell ref="B4:I4"/>
    <mergeCell ref="C5:F5"/>
    <mergeCell ref="C6:F6"/>
    <mergeCell ref="C7:F7"/>
    <mergeCell ref="C8:F8"/>
    <mergeCell ref="B10:I10"/>
    <mergeCell ref="B11:I11"/>
    <mergeCell ref="B21:I21"/>
    <mergeCell ref="B22:I22"/>
    <mergeCell ref="B12:I12"/>
    <mergeCell ref="B14:I14"/>
    <mergeCell ref="C15:F15"/>
    <mergeCell ref="C16:F16"/>
    <mergeCell ref="C17:F17"/>
    <mergeCell ref="C18:F18"/>
    <mergeCell ref="B20:I20"/>
  </mergeCell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0" topLeftCell="E11" activePane="bottomRight" state="frozen"/>
      <selection activeCell="E1" sqref="E1" pane="topRight"/>
      <selection activeCell="A11" sqref="A11" pane="bottomLeft"/>
      <selection activeCell="E11" sqref="E11" pane="bottomRight"/>
    </sheetView>
  </sheetViews>
  <sheetFormatPr customHeight="1" defaultColWidth="14.43" defaultRowHeight="15.0"/>
  <cols>
    <col customWidth="1" min="1" max="1" width="24.0"/>
    <col customWidth="1" min="2" max="2" width="17.14"/>
    <col customWidth="1" min="3" max="3" width="17.29"/>
    <col customWidth="1" min="4" max="4" width="17.71"/>
    <col customWidth="1" min="5" max="5" width="22.29"/>
    <col customWidth="1" min="6" max="6" width="17.71"/>
    <col customWidth="1" min="7" max="7" width="17.29"/>
    <col customWidth="1" min="8" max="8" width="18.0"/>
    <col customWidth="1" min="9" max="9" width="21.14"/>
    <col customWidth="1" min="10" max="10" width="21.86"/>
    <col customWidth="1" min="11" max="11" width="17.43"/>
    <col customWidth="1" min="12" max="12" width="18.29"/>
  </cols>
  <sheetData>
    <row r="1">
      <c r="A1" s="100" t="s">
        <v>137</v>
      </c>
      <c r="B1" s="101"/>
      <c r="C1" s="101"/>
      <c r="D1" s="102"/>
    </row>
    <row r="2" hidden="1">
      <c r="A2" s="100" t="str">
        <f t="shared" ref="A2:A6" si="1">#REF! &amp; "    ----   Test Rate : " &amp; INT((((#REF!+#REF!)/(#REF!-#REF!))*100)) &amp; "%      With Pass Rate : " &amp; INT((#REF!/(#REF!+#REF!))*100)  &amp; "%"</f>
        <v>#REF!</v>
      </c>
      <c r="B2" s="101"/>
      <c r="C2" s="101"/>
      <c r="D2" s="102"/>
    </row>
    <row r="3" hidden="1">
      <c r="A3" s="100" t="str">
        <f t="shared" si="1"/>
        <v>#REF!</v>
      </c>
      <c r="B3" s="101"/>
      <c r="C3" s="101"/>
      <c r="D3" s="102"/>
    </row>
    <row r="4" hidden="1">
      <c r="A4" s="100" t="str">
        <f t="shared" si="1"/>
        <v>#REF!</v>
      </c>
      <c r="B4" s="101"/>
      <c r="C4" s="101"/>
      <c r="D4" s="102"/>
    </row>
    <row r="5" hidden="1">
      <c r="A5" s="100" t="str">
        <f t="shared" si="1"/>
        <v>#REF!</v>
      </c>
      <c r="B5" s="101"/>
      <c r="C5" s="101"/>
      <c r="D5" s="102"/>
    </row>
    <row r="6" hidden="1">
      <c r="A6" s="100" t="str">
        <f t="shared" si="1"/>
        <v>#REF!</v>
      </c>
      <c r="B6" s="101"/>
      <c r="C6" s="101"/>
      <c r="D6" s="102"/>
    </row>
    <row r="7">
      <c r="A7" s="103" t="s">
        <v>138</v>
      </c>
      <c r="B7" s="101"/>
      <c r="C7" s="101"/>
      <c r="D7" s="102"/>
    </row>
    <row r="8">
      <c r="A8" s="104"/>
      <c r="B8" s="104"/>
      <c r="C8" s="104"/>
      <c r="D8" s="104"/>
      <c r="E8" s="105" t="s">
        <v>139</v>
      </c>
      <c r="F8" s="5"/>
      <c r="G8" s="5"/>
      <c r="H8" s="5"/>
      <c r="I8" s="5"/>
      <c r="J8" s="5"/>
      <c r="K8" s="5"/>
      <c r="L8" s="6"/>
    </row>
    <row r="9" ht="15.0" customHeight="1">
      <c r="A9" s="106" t="s">
        <v>140</v>
      </c>
      <c r="B9" s="6"/>
      <c r="C9" s="106" t="s">
        <v>141</v>
      </c>
      <c r="D9" s="6"/>
      <c r="E9" s="107" t="s">
        <v>142</v>
      </c>
      <c r="F9" s="107" t="s">
        <v>143</v>
      </c>
      <c r="G9" s="107" t="s">
        <v>144</v>
      </c>
      <c r="H9" s="107" t="s">
        <v>145</v>
      </c>
      <c r="I9" s="107" t="s">
        <v>146</v>
      </c>
      <c r="J9" s="107" t="s">
        <v>147</v>
      </c>
      <c r="K9" s="107" t="s">
        <v>148</v>
      </c>
      <c r="L9" s="107" t="s">
        <v>149</v>
      </c>
    </row>
    <row r="10" ht="29.25" customHeight="1">
      <c r="A10" s="108" t="s">
        <v>150</v>
      </c>
      <c r="B10" s="108" t="s">
        <v>151</v>
      </c>
      <c r="C10" s="108" t="s">
        <v>150</v>
      </c>
      <c r="D10" s="109" t="s">
        <v>151</v>
      </c>
      <c r="E10" s="12"/>
      <c r="F10" s="12"/>
      <c r="G10" s="12"/>
      <c r="H10" s="12"/>
      <c r="I10" s="12"/>
      <c r="J10" s="12"/>
      <c r="K10" s="12"/>
      <c r="L10" s="12"/>
    </row>
    <row r="11">
      <c r="A11" s="110" t="s">
        <v>152</v>
      </c>
      <c r="B11" s="111" t="s">
        <v>153</v>
      </c>
      <c r="C11" s="111" t="s">
        <v>154</v>
      </c>
      <c r="D11" s="112" t="s">
        <v>155</v>
      </c>
      <c r="E11" s="113" t="s">
        <v>11</v>
      </c>
      <c r="F11" s="113" t="s">
        <v>11</v>
      </c>
      <c r="G11" s="113" t="s">
        <v>11</v>
      </c>
      <c r="H11" s="113" t="s">
        <v>11</v>
      </c>
      <c r="I11" s="113" t="s">
        <v>11</v>
      </c>
      <c r="J11" s="113" t="s">
        <v>11</v>
      </c>
      <c r="K11" s="113" t="s">
        <v>11</v>
      </c>
      <c r="L11" s="113" t="s">
        <v>11</v>
      </c>
    </row>
    <row r="12">
      <c r="A12" s="114" t="s">
        <v>156</v>
      </c>
      <c r="B12" s="115" t="s">
        <v>155</v>
      </c>
      <c r="C12" s="116" t="s">
        <v>152</v>
      </c>
      <c r="D12" s="117" t="s">
        <v>153</v>
      </c>
      <c r="E12" s="113" t="s">
        <v>11</v>
      </c>
      <c r="F12" s="113" t="s">
        <v>11</v>
      </c>
      <c r="G12" s="113" t="s">
        <v>11</v>
      </c>
      <c r="H12" s="113" t="s">
        <v>11</v>
      </c>
      <c r="I12" s="113" t="s">
        <v>11</v>
      </c>
      <c r="J12" s="113" t="s">
        <v>11</v>
      </c>
      <c r="K12" s="113" t="s">
        <v>11</v>
      </c>
      <c r="L12" s="113" t="s">
        <v>11</v>
      </c>
    </row>
    <row r="13">
      <c r="A13" s="118" t="s">
        <v>152</v>
      </c>
      <c r="B13" s="111" t="s">
        <v>153</v>
      </c>
      <c r="C13" s="111" t="s">
        <v>157</v>
      </c>
      <c r="D13" s="112" t="s">
        <v>158</v>
      </c>
      <c r="E13" s="113" t="s">
        <v>11</v>
      </c>
      <c r="F13" s="113" t="s">
        <v>11</v>
      </c>
      <c r="G13" s="113" t="s">
        <v>11</v>
      </c>
      <c r="H13" s="113" t="s">
        <v>11</v>
      </c>
      <c r="I13" s="113" t="s">
        <v>11</v>
      </c>
      <c r="J13" s="113" t="s">
        <v>11</v>
      </c>
      <c r="K13" s="113" t="s">
        <v>11</v>
      </c>
      <c r="L13" s="113" t="s">
        <v>11</v>
      </c>
    </row>
    <row r="14">
      <c r="A14" s="114" t="s">
        <v>157</v>
      </c>
      <c r="B14" s="115" t="s">
        <v>158</v>
      </c>
      <c r="C14" s="115" t="s">
        <v>152</v>
      </c>
      <c r="D14" s="117" t="s">
        <v>153</v>
      </c>
      <c r="E14" s="113" t="s">
        <v>11</v>
      </c>
      <c r="F14" s="113" t="s">
        <v>11</v>
      </c>
      <c r="G14" s="113" t="s">
        <v>11</v>
      </c>
      <c r="H14" s="113" t="s">
        <v>11</v>
      </c>
      <c r="I14" s="113" t="s">
        <v>11</v>
      </c>
      <c r="J14" s="113" t="s">
        <v>11</v>
      </c>
      <c r="K14" s="113" t="s">
        <v>11</v>
      </c>
      <c r="L14" s="113" t="s">
        <v>11</v>
      </c>
    </row>
    <row r="15">
      <c r="A15" s="118" t="s">
        <v>156</v>
      </c>
      <c r="B15" s="111" t="s">
        <v>155</v>
      </c>
      <c r="C15" s="111" t="s">
        <v>157</v>
      </c>
      <c r="D15" s="112" t="s">
        <v>158</v>
      </c>
      <c r="E15" s="113" t="s">
        <v>11</v>
      </c>
      <c r="F15" s="113" t="s">
        <v>11</v>
      </c>
      <c r="G15" s="113" t="s">
        <v>11</v>
      </c>
      <c r="H15" s="113" t="s">
        <v>11</v>
      </c>
      <c r="I15" s="113" t="s">
        <v>11</v>
      </c>
      <c r="J15" s="113" t="s">
        <v>11</v>
      </c>
      <c r="K15" s="113" t="s">
        <v>11</v>
      </c>
      <c r="L15" s="113" t="s">
        <v>11</v>
      </c>
    </row>
    <row r="16">
      <c r="A16" s="114" t="s">
        <v>157</v>
      </c>
      <c r="B16" s="115" t="s">
        <v>158</v>
      </c>
      <c r="C16" s="115" t="s">
        <v>156</v>
      </c>
      <c r="D16" s="117" t="s">
        <v>155</v>
      </c>
      <c r="E16" s="113" t="s">
        <v>11</v>
      </c>
      <c r="F16" s="113" t="s">
        <v>11</v>
      </c>
      <c r="G16" s="113" t="s">
        <v>11</v>
      </c>
      <c r="H16" s="113" t="s">
        <v>11</v>
      </c>
      <c r="I16" s="113" t="s">
        <v>11</v>
      </c>
      <c r="J16" s="113" t="s">
        <v>11</v>
      </c>
      <c r="K16" s="113" t="s">
        <v>11</v>
      </c>
      <c r="L16" s="113" t="s">
        <v>11</v>
      </c>
    </row>
    <row r="17">
      <c r="A17" s="118" t="s">
        <v>156</v>
      </c>
      <c r="B17" s="111" t="s">
        <v>155</v>
      </c>
      <c r="C17" s="111" t="s">
        <v>159</v>
      </c>
      <c r="D17" s="112" t="s">
        <v>160</v>
      </c>
      <c r="E17" s="113" t="s">
        <v>11</v>
      </c>
      <c r="F17" s="113" t="s">
        <v>11</v>
      </c>
      <c r="G17" s="113" t="s">
        <v>11</v>
      </c>
      <c r="H17" s="113" t="s">
        <v>11</v>
      </c>
      <c r="I17" s="113" t="s">
        <v>11</v>
      </c>
      <c r="J17" s="113" t="s">
        <v>11</v>
      </c>
      <c r="K17" s="113" t="s">
        <v>11</v>
      </c>
      <c r="L17" s="113" t="s">
        <v>11</v>
      </c>
    </row>
    <row r="18">
      <c r="A18" s="114" t="s">
        <v>159</v>
      </c>
      <c r="B18" s="115" t="s">
        <v>160</v>
      </c>
      <c r="C18" s="115" t="s">
        <v>156</v>
      </c>
      <c r="D18" s="117" t="s">
        <v>155</v>
      </c>
      <c r="E18" s="113" t="s">
        <v>11</v>
      </c>
      <c r="F18" s="113" t="s">
        <v>11</v>
      </c>
      <c r="G18" s="113" t="s">
        <v>11</v>
      </c>
      <c r="H18" s="113" t="s">
        <v>11</v>
      </c>
      <c r="I18" s="113" t="s">
        <v>11</v>
      </c>
      <c r="J18" s="113" t="s">
        <v>11</v>
      </c>
      <c r="K18" s="113" t="s">
        <v>11</v>
      </c>
      <c r="L18" s="113" t="s">
        <v>11</v>
      </c>
    </row>
    <row r="19">
      <c r="A19" s="118" t="s">
        <v>157</v>
      </c>
      <c r="B19" s="111" t="s">
        <v>158</v>
      </c>
      <c r="C19" s="111" t="s">
        <v>161</v>
      </c>
      <c r="D19" s="112" t="s">
        <v>162</v>
      </c>
      <c r="E19" s="113" t="s">
        <v>11</v>
      </c>
      <c r="F19" s="113" t="s">
        <v>11</v>
      </c>
      <c r="G19" s="113" t="s">
        <v>11</v>
      </c>
      <c r="H19" s="113" t="s">
        <v>11</v>
      </c>
      <c r="I19" s="113" t="s">
        <v>11</v>
      </c>
      <c r="J19" s="113" t="s">
        <v>11</v>
      </c>
      <c r="K19" s="113" t="s">
        <v>11</v>
      </c>
      <c r="L19" s="113" t="s">
        <v>11</v>
      </c>
    </row>
    <row r="20">
      <c r="A20" s="114" t="s">
        <v>161</v>
      </c>
      <c r="B20" s="115" t="s">
        <v>162</v>
      </c>
      <c r="C20" s="115" t="s">
        <v>157</v>
      </c>
      <c r="D20" s="117" t="s">
        <v>158</v>
      </c>
      <c r="E20" s="113" t="s">
        <v>11</v>
      </c>
      <c r="F20" s="113" t="s">
        <v>11</v>
      </c>
      <c r="G20" s="113" t="s">
        <v>11</v>
      </c>
      <c r="H20" s="113" t="s">
        <v>11</v>
      </c>
      <c r="I20" s="113" t="s">
        <v>11</v>
      </c>
      <c r="J20" s="113" t="s">
        <v>11</v>
      </c>
      <c r="K20" s="113" t="s">
        <v>11</v>
      </c>
      <c r="L20" s="113" t="s">
        <v>11</v>
      </c>
    </row>
    <row r="21" ht="15.75" customHeight="1">
      <c r="A21" s="118" t="s">
        <v>157</v>
      </c>
      <c r="B21" s="111" t="s">
        <v>158</v>
      </c>
      <c r="C21" s="111" t="s">
        <v>163</v>
      </c>
      <c r="D21" s="112" t="s">
        <v>164</v>
      </c>
      <c r="E21" s="113" t="s">
        <v>11</v>
      </c>
      <c r="F21" s="113" t="s">
        <v>11</v>
      </c>
      <c r="G21" s="113" t="s">
        <v>11</v>
      </c>
      <c r="H21" s="113" t="s">
        <v>11</v>
      </c>
      <c r="I21" s="113" t="s">
        <v>11</v>
      </c>
      <c r="J21" s="113" t="s">
        <v>11</v>
      </c>
      <c r="K21" s="113" t="s">
        <v>11</v>
      </c>
      <c r="L21" s="113" t="s">
        <v>11</v>
      </c>
    </row>
    <row r="22" ht="15.75" customHeight="1">
      <c r="A22" s="114" t="s">
        <v>163</v>
      </c>
      <c r="B22" s="115" t="s">
        <v>164</v>
      </c>
      <c r="C22" s="115" t="s">
        <v>157</v>
      </c>
      <c r="D22" s="117" t="s">
        <v>158</v>
      </c>
      <c r="E22" s="113" t="s">
        <v>11</v>
      </c>
      <c r="F22" s="113" t="s">
        <v>11</v>
      </c>
      <c r="G22" s="113" t="s">
        <v>11</v>
      </c>
      <c r="H22" s="113" t="s">
        <v>11</v>
      </c>
      <c r="I22" s="113" t="s">
        <v>11</v>
      </c>
      <c r="J22" s="113" t="s">
        <v>11</v>
      </c>
      <c r="K22" s="113" t="s">
        <v>11</v>
      </c>
      <c r="L22" s="113" t="s">
        <v>11</v>
      </c>
    </row>
    <row r="23" ht="15.75" customHeight="1">
      <c r="A23" s="118" t="s">
        <v>157</v>
      </c>
      <c r="B23" s="111" t="s">
        <v>158</v>
      </c>
      <c r="C23" s="111" t="s">
        <v>165</v>
      </c>
      <c r="D23" s="112" t="s">
        <v>160</v>
      </c>
      <c r="E23" s="113" t="s">
        <v>11</v>
      </c>
      <c r="F23" s="113" t="s">
        <v>11</v>
      </c>
      <c r="G23" s="113" t="s">
        <v>11</v>
      </c>
      <c r="H23" s="113" t="s">
        <v>11</v>
      </c>
      <c r="I23" s="113" t="s">
        <v>11</v>
      </c>
      <c r="J23" s="113" t="s">
        <v>11</v>
      </c>
      <c r="K23" s="113" t="s">
        <v>11</v>
      </c>
      <c r="L23" s="113" t="s">
        <v>11</v>
      </c>
    </row>
    <row r="24" ht="15.75" customHeight="1">
      <c r="A24" s="114" t="s">
        <v>165</v>
      </c>
      <c r="B24" s="115" t="s">
        <v>160</v>
      </c>
      <c r="C24" s="115" t="s">
        <v>157</v>
      </c>
      <c r="D24" s="112" t="s">
        <v>158</v>
      </c>
      <c r="E24" s="113" t="s">
        <v>11</v>
      </c>
      <c r="F24" s="113" t="s">
        <v>11</v>
      </c>
      <c r="G24" s="113" t="s">
        <v>11</v>
      </c>
      <c r="H24" s="113" t="s">
        <v>11</v>
      </c>
      <c r="I24" s="113" t="s">
        <v>11</v>
      </c>
      <c r="J24" s="113" t="s">
        <v>11</v>
      </c>
      <c r="K24" s="113" t="s">
        <v>11</v>
      </c>
      <c r="L24" s="113" t="s">
        <v>11</v>
      </c>
    </row>
    <row r="25" ht="15.75" customHeight="1">
      <c r="A25" s="118" t="s">
        <v>159</v>
      </c>
      <c r="B25" s="111" t="s">
        <v>160</v>
      </c>
      <c r="C25" s="111" t="s">
        <v>166</v>
      </c>
      <c r="D25" s="112" t="s">
        <v>164</v>
      </c>
      <c r="E25" s="113" t="s">
        <v>11</v>
      </c>
      <c r="F25" s="113" t="s">
        <v>11</v>
      </c>
      <c r="G25" s="113" t="s">
        <v>11</v>
      </c>
      <c r="H25" s="113" t="s">
        <v>11</v>
      </c>
      <c r="I25" s="113" t="s">
        <v>11</v>
      </c>
      <c r="J25" s="113" t="s">
        <v>11</v>
      </c>
      <c r="K25" s="113" t="s">
        <v>11</v>
      </c>
      <c r="L25" s="113" t="s">
        <v>11</v>
      </c>
    </row>
    <row r="26" ht="15.75" customHeight="1">
      <c r="A26" s="114" t="s">
        <v>166</v>
      </c>
      <c r="B26" s="115" t="s">
        <v>164</v>
      </c>
      <c r="C26" s="115" t="s">
        <v>159</v>
      </c>
      <c r="D26" s="117" t="s">
        <v>160</v>
      </c>
      <c r="E26" s="113" t="s">
        <v>11</v>
      </c>
      <c r="F26" s="113" t="s">
        <v>11</v>
      </c>
      <c r="G26" s="113" t="s">
        <v>11</v>
      </c>
      <c r="H26" s="113" t="s">
        <v>11</v>
      </c>
      <c r="I26" s="113" t="s">
        <v>11</v>
      </c>
      <c r="J26" s="113" t="s">
        <v>11</v>
      </c>
      <c r="K26" s="113" t="s">
        <v>11</v>
      </c>
      <c r="L26" s="113" t="s">
        <v>11</v>
      </c>
    </row>
    <row r="27" ht="15.75" customHeight="1">
      <c r="A27" s="118" t="s">
        <v>166</v>
      </c>
      <c r="B27" s="111" t="s">
        <v>164</v>
      </c>
      <c r="C27" s="111" t="s">
        <v>157</v>
      </c>
      <c r="D27" s="112" t="s">
        <v>158</v>
      </c>
      <c r="E27" s="113" t="s">
        <v>11</v>
      </c>
      <c r="F27" s="113" t="s">
        <v>11</v>
      </c>
      <c r="G27" s="113" t="s">
        <v>11</v>
      </c>
      <c r="H27" s="113" t="s">
        <v>11</v>
      </c>
      <c r="I27" s="113" t="s">
        <v>11</v>
      </c>
      <c r="J27" s="113" t="s">
        <v>11</v>
      </c>
      <c r="K27" s="113" t="s">
        <v>11</v>
      </c>
      <c r="L27" s="113" t="s">
        <v>11</v>
      </c>
    </row>
    <row r="28" ht="15.75" customHeight="1">
      <c r="A28" s="114" t="s">
        <v>157</v>
      </c>
      <c r="B28" s="115" t="s">
        <v>158</v>
      </c>
      <c r="C28" s="115" t="s">
        <v>166</v>
      </c>
      <c r="D28" s="117" t="s">
        <v>164</v>
      </c>
      <c r="E28" s="113" t="s">
        <v>11</v>
      </c>
      <c r="F28" s="113" t="s">
        <v>11</v>
      </c>
      <c r="G28" s="113" t="s">
        <v>11</v>
      </c>
      <c r="H28" s="113" t="s">
        <v>11</v>
      </c>
      <c r="I28" s="113" t="s">
        <v>11</v>
      </c>
      <c r="J28" s="113" t="s">
        <v>11</v>
      </c>
      <c r="K28" s="113" t="s">
        <v>11</v>
      </c>
      <c r="L28" s="113" t="s">
        <v>11</v>
      </c>
    </row>
    <row r="29" ht="15.75" customHeight="1">
      <c r="A29" s="119" t="s">
        <v>167</v>
      </c>
      <c r="B29" s="120" t="s">
        <v>160</v>
      </c>
      <c r="C29" s="120" t="s">
        <v>168</v>
      </c>
      <c r="D29" s="121" t="s">
        <v>169</v>
      </c>
      <c r="E29" s="113" t="s">
        <v>11</v>
      </c>
      <c r="F29" s="113" t="s">
        <v>11</v>
      </c>
      <c r="G29" s="113" t="s">
        <v>11</v>
      </c>
      <c r="H29" s="113" t="s">
        <v>11</v>
      </c>
      <c r="I29" s="113" t="s">
        <v>11</v>
      </c>
      <c r="J29" s="113" t="s">
        <v>11</v>
      </c>
      <c r="K29" s="113" t="s">
        <v>11</v>
      </c>
      <c r="L29" s="113" t="s">
        <v>11</v>
      </c>
    </row>
    <row r="30" ht="15.75" customHeight="1">
      <c r="A30" s="122" t="s">
        <v>170</v>
      </c>
      <c r="B30" s="120" t="s">
        <v>164</v>
      </c>
      <c r="C30" s="120" t="s">
        <v>171</v>
      </c>
      <c r="D30" s="121" t="s">
        <v>172</v>
      </c>
      <c r="E30" s="113" t="s">
        <v>11</v>
      </c>
      <c r="F30" s="113" t="s">
        <v>11</v>
      </c>
      <c r="G30" s="113" t="s">
        <v>11</v>
      </c>
      <c r="H30" s="113" t="s">
        <v>11</v>
      </c>
      <c r="I30" s="113" t="s">
        <v>11</v>
      </c>
      <c r="J30" s="113" t="s">
        <v>11</v>
      </c>
      <c r="K30" s="113" t="s">
        <v>11</v>
      </c>
      <c r="L30" s="113" t="s">
        <v>11</v>
      </c>
    </row>
    <row r="31" ht="15.75" customHeight="1">
      <c r="A31" s="122" t="s">
        <v>170</v>
      </c>
      <c r="B31" s="120" t="s">
        <v>164</v>
      </c>
      <c r="C31" s="123" t="s">
        <v>173</v>
      </c>
      <c r="D31" s="121" t="s">
        <v>169</v>
      </c>
      <c r="E31" s="113" t="s">
        <v>11</v>
      </c>
      <c r="F31" s="113" t="s">
        <v>11</v>
      </c>
      <c r="G31" s="113" t="s">
        <v>11</v>
      </c>
      <c r="H31" s="113" t="s">
        <v>11</v>
      </c>
      <c r="I31" s="113" t="s">
        <v>11</v>
      </c>
      <c r="J31" s="113" t="s">
        <v>11</v>
      </c>
      <c r="K31" s="113" t="s">
        <v>11</v>
      </c>
      <c r="L31" s="113" t="s">
        <v>11</v>
      </c>
    </row>
    <row r="32" ht="15.75" customHeight="1">
      <c r="A32" s="118" t="s">
        <v>156</v>
      </c>
      <c r="B32" s="120" t="s">
        <v>155</v>
      </c>
      <c r="C32" s="120" t="s">
        <v>171</v>
      </c>
      <c r="D32" s="121" t="s">
        <v>172</v>
      </c>
      <c r="E32" s="113" t="s">
        <v>11</v>
      </c>
      <c r="F32" s="113" t="s">
        <v>11</v>
      </c>
      <c r="G32" s="113" t="s">
        <v>11</v>
      </c>
      <c r="H32" s="113" t="s">
        <v>11</v>
      </c>
      <c r="I32" s="113" t="s">
        <v>11</v>
      </c>
      <c r="J32" s="113" t="s">
        <v>11</v>
      </c>
      <c r="K32" s="113" t="s">
        <v>11</v>
      </c>
      <c r="L32" s="113" t="s">
        <v>11</v>
      </c>
    </row>
    <row r="33" ht="15.75" customHeight="1">
      <c r="A33" s="118" t="s">
        <v>152</v>
      </c>
      <c r="B33" s="120" t="s">
        <v>153</v>
      </c>
      <c r="C33" s="120" t="s">
        <v>174</v>
      </c>
      <c r="D33" s="121" t="s">
        <v>175</v>
      </c>
      <c r="E33" s="113" t="s">
        <v>11</v>
      </c>
      <c r="F33" s="113" t="s">
        <v>11</v>
      </c>
      <c r="G33" s="113" t="s">
        <v>11</v>
      </c>
      <c r="H33" s="113" t="s">
        <v>11</v>
      </c>
      <c r="I33" s="113" t="s">
        <v>11</v>
      </c>
      <c r="J33" s="113" t="s">
        <v>11</v>
      </c>
      <c r="K33" s="113" t="s">
        <v>11</v>
      </c>
      <c r="L33" s="113" t="s">
        <v>11</v>
      </c>
    </row>
    <row r="34" ht="15.75" customHeight="1">
      <c r="A34" s="118" t="s">
        <v>156</v>
      </c>
      <c r="B34" s="120" t="s">
        <v>155</v>
      </c>
      <c r="C34" s="120" t="s">
        <v>174</v>
      </c>
      <c r="D34" s="121" t="s">
        <v>175</v>
      </c>
      <c r="E34" s="113" t="s">
        <v>11</v>
      </c>
      <c r="F34" s="113" t="s">
        <v>11</v>
      </c>
      <c r="G34" s="113" t="s">
        <v>11</v>
      </c>
      <c r="H34" s="113" t="s">
        <v>11</v>
      </c>
      <c r="I34" s="113" t="s">
        <v>11</v>
      </c>
      <c r="J34" s="113" t="s">
        <v>11</v>
      </c>
      <c r="K34" s="113" t="s">
        <v>11</v>
      </c>
      <c r="L34" s="113" t="s">
        <v>11</v>
      </c>
    </row>
    <row r="35" ht="15.75" customHeight="1">
      <c r="A35" s="124"/>
      <c r="B35" s="124"/>
      <c r="C35" s="124"/>
      <c r="D35" s="124"/>
    </row>
    <row r="36" ht="15.75" customHeight="1">
      <c r="A36" s="124"/>
      <c r="B36" s="124"/>
      <c r="C36" s="124"/>
      <c r="D36" s="124"/>
    </row>
    <row r="37" ht="15.75" customHeight="1">
      <c r="A37" s="124"/>
      <c r="B37" s="124"/>
      <c r="C37" s="124"/>
      <c r="D37" s="124"/>
    </row>
    <row r="38" ht="15.75" customHeight="1">
      <c r="A38" s="124"/>
      <c r="B38" s="124"/>
      <c r="C38" s="124"/>
      <c r="D38" s="124"/>
    </row>
    <row r="39" ht="15.75" customHeight="1">
      <c r="A39" s="124"/>
      <c r="B39" s="124"/>
      <c r="C39" s="124"/>
      <c r="D39" s="124"/>
    </row>
    <row r="40" ht="15.75" customHeight="1">
      <c r="A40" s="124"/>
      <c r="B40" s="124"/>
      <c r="C40" s="124"/>
      <c r="D40" s="124"/>
    </row>
    <row r="41" ht="15.75" customHeight="1">
      <c r="A41" s="124"/>
      <c r="B41" s="124"/>
      <c r="C41" s="124"/>
      <c r="D41" s="124"/>
    </row>
    <row r="42" ht="15.75" customHeight="1">
      <c r="A42" s="124"/>
      <c r="B42" s="124"/>
      <c r="C42" s="124"/>
      <c r="D42" s="124"/>
    </row>
    <row r="43" ht="15.75" customHeight="1">
      <c r="A43" s="124"/>
      <c r="B43" s="124"/>
      <c r="C43" s="124"/>
      <c r="D43" s="124"/>
    </row>
    <row r="44" ht="15.75" customHeight="1">
      <c r="A44" s="124"/>
      <c r="B44" s="124"/>
      <c r="C44" s="124"/>
      <c r="D44" s="124"/>
    </row>
    <row r="45" ht="15.75" customHeight="1">
      <c r="A45" s="124"/>
      <c r="B45" s="124"/>
      <c r="C45" s="124"/>
      <c r="D45" s="124"/>
    </row>
    <row r="46" ht="15.75" customHeight="1">
      <c r="A46" s="124"/>
      <c r="B46" s="124"/>
      <c r="C46" s="124"/>
      <c r="D46" s="124"/>
    </row>
    <row r="47" ht="15.75" customHeight="1">
      <c r="A47" s="124"/>
      <c r="B47" s="124"/>
      <c r="C47" s="124"/>
      <c r="D47" s="124"/>
    </row>
    <row r="48" ht="15.75" customHeight="1">
      <c r="A48" s="124"/>
      <c r="B48" s="124"/>
      <c r="C48" s="124"/>
      <c r="D48" s="124"/>
    </row>
    <row r="49" ht="15.75" customHeight="1">
      <c r="A49" s="124"/>
      <c r="B49" s="124"/>
      <c r="C49" s="124"/>
      <c r="D49" s="124"/>
    </row>
    <row r="50" ht="15.75" customHeight="1">
      <c r="A50" s="124"/>
      <c r="B50" s="124"/>
      <c r="C50" s="124"/>
      <c r="D50" s="124"/>
    </row>
    <row r="51" ht="15.75" customHeight="1">
      <c r="A51" s="124"/>
      <c r="B51" s="124"/>
      <c r="C51" s="124"/>
      <c r="D51" s="124"/>
    </row>
    <row r="52" ht="15.75" customHeight="1">
      <c r="A52" s="124"/>
      <c r="B52" s="124"/>
      <c r="C52" s="124"/>
      <c r="D52" s="124"/>
    </row>
    <row r="53" ht="15.75" customHeight="1">
      <c r="A53" s="124"/>
      <c r="B53" s="124"/>
      <c r="C53" s="124"/>
      <c r="D53" s="124"/>
    </row>
    <row r="54" ht="15.75" customHeight="1">
      <c r="A54" s="124"/>
      <c r="B54" s="124"/>
      <c r="C54" s="124"/>
      <c r="D54" s="124"/>
    </row>
    <row r="55" ht="15.75" customHeight="1">
      <c r="A55" s="124"/>
      <c r="B55" s="124"/>
      <c r="C55" s="124"/>
      <c r="D55" s="124"/>
    </row>
    <row r="56" ht="15.75" customHeight="1">
      <c r="A56" s="124"/>
      <c r="B56" s="124"/>
      <c r="C56" s="124"/>
      <c r="D56" s="124"/>
    </row>
    <row r="57" ht="15.75" customHeight="1">
      <c r="A57" s="124"/>
      <c r="B57" s="124"/>
      <c r="C57" s="124"/>
      <c r="D57" s="124"/>
    </row>
    <row r="58" ht="15.75" customHeight="1">
      <c r="A58" s="124"/>
      <c r="B58" s="124"/>
      <c r="C58" s="124"/>
      <c r="D58" s="124"/>
    </row>
    <row r="59" ht="15.75" customHeight="1">
      <c r="A59" s="124"/>
      <c r="B59" s="124"/>
      <c r="C59" s="124"/>
      <c r="D59" s="124"/>
    </row>
    <row r="60" ht="15.75" customHeight="1">
      <c r="A60" s="124"/>
      <c r="B60" s="124"/>
      <c r="C60" s="124"/>
      <c r="D60" s="124"/>
    </row>
    <row r="61" ht="15.75" customHeight="1">
      <c r="A61" s="124"/>
      <c r="B61" s="124"/>
      <c r="C61" s="124"/>
      <c r="D61" s="124"/>
    </row>
    <row r="62" ht="15.75" customHeight="1">
      <c r="A62" s="124"/>
      <c r="B62" s="124"/>
      <c r="C62" s="124"/>
      <c r="D62" s="124"/>
    </row>
    <row r="63" ht="15.75" customHeight="1">
      <c r="A63" s="124"/>
      <c r="B63" s="124"/>
      <c r="C63" s="124"/>
      <c r="D63" s="124"/>
    </row>
    <row r="64" ht="15.75" customHeight="1">
      <c r="A64" s="124"/>
      <c r="B64" s="124"/>
      <c r="C64" s="124"/>
      <c r="D64" s="124"/>
    </row>
    <row r="65" ht="15.75" customHeight="1">
      <c r="A65" s="124"/>
      <c r="B65" s="124"/>
      <c r="C65" s="124"/>
      <c r="D65" s="124"/>
    </row>
    <row r="66" ht="15.75" customHeight="1">
      <c r="A66" s="124"/>
      <c r="B66" s="124"/>
      <c r="C66" s="124"/>
      <c r="D66" s="124"/>
    </row>
    <row r="67" ht="15.75" customHeight="1">
      <c r="A67" s="124"/>
      <c r="B67" s="124"/>
      <c r="C67" s="124"/>
      <c r="D67" s="124"/>
    </row>
    <row r="68" ht="15.75" customHeight="1">
      <c r="A68" s="124"/>
      <c r="B68" s="124"/>
      <c r="C68" s="124"/>
      <c r="D68" s="124"/>
    </row>
    <row r="69" ht="15.75" customHeight="1">
      <c r="A69" s="124"/>
      <c r="B69" s="124"/>
      <c r="C69" s="124"/>
      <c r="D69" s="124"/>
    </row>
    <row r="70" ht="15.75" customHeight="1">
      <c r="A70" s="124"/>
      <c r="B70" s="124"/>
      <c r="C70" s="124"/>
      <c r="D70" s="124"/>
    </row>
    <row r="71" ht="15.75" customHeight="1">
      <c r="A71" s="124"/>
      <c r="B71" s="124"/>
      <c r="C71" s="124"/>
      <c r="D71" s="124"/>
    </row>
    <row r="72" ht="15.75" customHeight="1">
      <c r="A72" s="124"/>
      <c r="B72" s="124"/>
      <c r="C72" s="124"/>
      <c r="D72" s="124"/>
    </row>
    <row r="73" ht="15.75" customHeight="1">
      <c r="A73" s="124"/>
      <c r="B73" s="124"/>
      <c r="C73" s="124"/>
      <c r="D73" s="124"/>
    </row>
    <row r="74" ht="15.75" customHeight="1">
      <c r="A74" s="124"/>
      <c r="B74" s="124"/>
      <c r="C74" s="124"/>
      <c r="D74" s="124"/>
    </row>
    <row r="75" ht="15.75" customHeight="1">
      <c r="A75" s="124"/>
      <c r="B75" s="124"/>
      <c r="C75" s="124"/>
      <c r="D75" s="124"/>
    </row>
    <row r="76" ht="15.75" customHeight="1">
      <c r="A76" s="124"/>
      <c r="B76" s="124"/>
      <c r="C76" s="124"/>
      <c r="D76" s="124"/>
    </row>
    <row r="77" ht="15.75" customHeight="1">
      <c r="A77" s="124"/>
      <c r="B77" s="124"/>
      <c r="C77" s="124"/>
      <c r="D77" s="124"/>
    </row>
    <row r="78" ht="15.75" customHeight="1">
      <c r="A78" s="124"/>
      <c r="B78" s="124"/>
      <c r="C78" s="124"/>
      <c r="D78" s="124"/>
    </row>
    <row r="79" ht="15.75" customHeight="1">
      <c r="A79" s="124"/>
      <c r="B79" s="124"/>
      <c r="C79" s="124"/>
      <c r="D79" s="124"/>
    </row>
    <row r="80" ht="15.75" customHeight="1">
      <c r="A80" s="124"/>
      <c r="B80" s="124"/>
      <c r="C80" s="124"/>
      <c r="D80" s="124"/>
    </row>
    <row r="81" ht="15.75" customHeight="1">
      <c r="A81" s="124"/>
      <c r="B81" s="124"/>
      <c r="C81" s="124"/>
      <c r="D81" s="124"/>
    </row>
    <row r="82" ht="15.75" customHeight="1">
      <c r="A82" s="124"/>
      <c r="B82" s="124"/>
      <c r="C82" s="124"/>
      <c r="D82" s="124"/>
    </row>
    <row r="83" ht="15.75" customHeight="1">
      <c r="A83" s="124"/>
      <c r="B83" s="124"/>
      <c r="C83" s="124"/>
      <c r="D83" s="124"/>
    </row>
    <row r="84" ht="15.75" customHeight="1">
      <c r="A84" s="124"/>
      <c r="B84" s="124"/>
      <c r="C84" s="124"/>
      <c r="D84" s="124"/>
    </row>
    <row r="85" ht="15.75" customHeight="1">
      <c r="A85" s="124"/>
      <c r="B85" s="124"/>
      <c r="C85" s="124"/>
      <c r="D85" s="124"/>
    </row>
    <row r="86" ht="15.75" customHeight="1">
      <c r="A86" s="124"/>
      <c r="B86" s="124"/>
      <c r="C86" s="124"/>
      <c r="D86" s="124"/>
    </row>
    <row r="87" ht="15.75" customHeight="1">
      <c r="A87" s="124"/>
      <c r="B87" s="124"/>
      <c r="C87" s="124"/>
      <c r="D87" s="124"/>
    </row>
    <row r="88" ht="15.75" customHeight="1">
      <c r="A88" s="124"/>
      <c r="B88" s="124"/>
      <c r="C88" s="124"/>
      <c r="D88" s="124"/>
    </row>
    <row r="89" ht="15.75" customHeight="1">
      <c r="A89" s="124"/>
      <c r="B89" s="124"/>
      <c r="C89" s="124"/>
      <c r="D89" s="124"/>
    </row>
    <row r="90" ht="15.75" customHeight="1">
      <c r="A90" s="124"/>
      <c r="B90" s="124"/>
      <c r="C90" s="124"/>
      <c r="D90" s="124"/>
    </row>
    <row r="91" ht="15.75" customHeight="1">
      <c r="A91" s="124"/>
      <c r="B91" s="124"/>
      <c r="C91" s="124"/>
      <c r="D91" s="124"/>
    </row>
    <row r="92" ht="15.75" customHeight="1">
      <c r="A92" s="124"/>
      <c r="B92" s="124"/>
      <c r="C92" s="124"/>
      <c r="D92" s="124"/>
    </row>
    <row r="93" ht="15.75" customHeight="1">
      <c r="A93" s="124"/>
      <c r="B93" s="124"/>
      <c r="C93" s="124"/>
      <c r="D93" s="124"/>
    </row>
    <row r="94" ht="15.75" customHeight="1">
      <c r="A94" s="124"/>
      <c r="B94" s="124"/>
      <c r="C94" s="124"/>
      <c r="D94" s="124"/>
    </row>
    <row r="95" ht="15.75" customHeight="1">
      <c r="A95" s="124"/>
      <c r="B95" s="124"/>
      <c r="C95" s="124"/>
      <c r="D95" s="124"/>
    </row>
    <row r="96" ht="15.75" customHeight="1">
      <c r="A96" s="124"/>
      <c r="B96" s="124"/>
      <c r="C96" s="124"/>
      <c r="D96" s="124"/>
    </row>
    <row r="97" ht="15.75" customHeight="1">
      <c r="A97" s="124"/>
      <c r="B97" s="124"/>
      <c r="C97" s="124"/>
      <c r="D97" s="124"/>
    </row>
    <row r="98" ht="15.75" customHeight="1">
      <c r="A98" s="124"/>
      <c r="B98" s="124"/>
      <c r="C98" s="124"/>
      <c r="D98" s="124"/>
    </row>
    <row r="99" ht="15.75" customHeight="1">
      <c r="A99" s="124"/>
      <c r="B99" s="124"/>
      <c r="C99" s="124"/>
      <c r="D99" s="124"/>
    </row>
    <row r="100" ht="15.75" customHeight="1">
      <c r="A100" s="124"/>
      <c r="B100" s="124"/>
      <c r="C100" s="124"/>
      <c r="D100" s="124"/>
    </row>
    <row r="101" ht="15.75" customHeight="1">
      <c r="A101" s="124"/>
      <c r="B101" s="124"/>
      <c r="C101" s="124"/>
      <c r="D101" s="124"/>
    </row>
    <row r="102" ht="15.75" customHeight="1">
      <c r="A102" s="124"/>
      <c r="B102" s="124"/>
      <c r="C102" s="124"/>
      <c r="D102" s="124"/>
    </row>
    <row r="103" ht="15.75" customHeight="1">
      <c r="A103" s="124"/>
      <c r="B103" s="124"/>
      <c r="C103" s="124"/>
      <c r="D103" s="124"/>
    </row>
    <row r="104" ht="15.75" customHeight="1">
      <c r="A104" s="124"/>
      <c r="B104" s="124"/>
      <c r="C104" s="124"/>
      <c r="D104" s="124"/>
    </row>
    <row r="105" ht="15.75" customHeight="1">
      <c r="A105" s="124"/>
      <c r="B105" s="124"/>
      <c r="C105" s="124"/>
      <c r="D105" s="124"/>
    </row>
    <row r="106" ht="15.75" customHeight="1">
      <c r="A106" s="124"/>
      <c r="B106" s="124"/>
      <c r="C106" s="124"/>
      <c r="D106" s="124"/>
    </row>
    <row r="107" ht="15.75" customHeight="1">
      <c r="A107" s="124"/>
      <c r="B107" s="124"/>
      <c r="C107" s="124"/>
      <c r="D107" s="124"/>
    </row>
    <row r="108" ht="15.75" customHeight="1">
      <c r="A108" s="124"/>
      <c r="B108" s="124"/>
      <c r="C108" s="124"/>
      <c r="D108" s="124"/>
    </row>
    <row r="109" ht="15.75" customHeight="1">
      <c r="A109" s="124"/>
      <c r="B109" s="124"/>
      <c r="C109" s="124"/>
      <c r="D109" s="124"/>
    </row>
    <row r="110" ht="15.75" customHeight="1">
      <c r="A110" s="124"/>
      <c r="B110" s="124"/>
      <c r="C110" s="124"/>
      <c r="D110" s="124"/>
    </row>
    <row r="111" ht="15.75" customHeight="1">
      <c r="A111" s="124"/>
      <c r="B111" s="124"/>
      <c r="C111" s="124"/>
      <c r="D111" s="124"/>
    </row>
    <row r="112" ht="15.75" customHeight="1">
      <c r="A112" s="124"/>
      <c r="B112" s="124"/>
      <c r="C112" s="124"/>
      <c r="D112" s="124"/>
    </row>
    <row r="113" ht="15.75" customHeight="1">
      <c r="A113" s="124"/>
      <c r="B113" s="124"/>
      <c r="C113" s="124"/>
      <c r="D113" s="124"/>
    </row>
    <row r="114" ht="15.75" customHeight="1">
      <c r="A114" s="124"/>
      <c r="B114" s="124"/>
      <c r="C114" s="124"/>
      <c r="D114" s="124"/>
    </row>
    <row r="115" ht="15.75" customHeight="1">
      <c r="A115" s="124"/>
      <c r="B115" s="124"/>
      <c r="C115" s="124"/>
      <c r="D115" s="124"/>
    </row>
    <row r="116" ht="15.75" customHeight="1">
      <c r="A116" s="124"/>
      <c r="B116" s="124"/>
      <c r="C116" s="124"/>
      <c r="D116" s="124"/>
    </row>
    <row r="117" ht="15.75" customHeight="1">
      <c r="A117" s="124"/>
      <c r="B117" s="124"/>
      <c r="C117" s="124"/>
      <c r="D117" s="124"/>
    </row>
    <row r="118" ht="15.75" customHeight="1">
      <c r="A118" s="124"/>
      <c r="B118" s="124"/>
      <c r="C118" s="124"/>
      <c r="D118" s="124"/>
    </row>
    <row r="119" ht="15.75" customHeight="1">
      <c r="A119" s="124"/>
      <c r="B119" s="124"/>
      <c r="C119" s="124"/>
      <c r="D119" s="124"/>
    </row>
    <row r="120" ht="15.75" customHeight="1">
      <c r="A120" s="124"/>
      <c r="B120" s="124"/>
      <c r="C120" s="124"/>
      <c r="D120" s="124"/>
    </row>
    <row r="121" ht="15.75" customHeight="1">
      <c r="A121" s="124"/>
      <c r="B121" s="124"/>
      <c r="C121" s="124"/>
      <c r="D121" s="124"/>
    </row>
    <row r="122" ht="15.75" customHeight="1">
      <c r="A122" s="124"/>
      <c r="B122" s="124"/>
      <c r="C122" s="124"/>
      <c r="D122" s="124"/>
    </row>
    <row r="123" ht="15.75" customHeight="1">
      <c r="A123" s="124"/>
      <c r="B123" s="124"/>
      <c r="C123" s="124"/>
      <c r="D123" s="124"/>
    </row>
    <row r="124" ht="15.75" customHeight="1">
      <c r="A124" s="124"/>
      <c r="B124" s="124"/>
      <c r="C124" s="124"/>
      <c r="D124" s="124"/>
    </row>
    <row r="125" ht="15.75" customHeight="1">
      <c r="A125" s="124"/>
      <c r="B125" s="124"/>
      <c r="C125" s="124"/>
      <c r="D125" s="124"/>
    </row>
    <row r="126" ht="15.75" customHeight="1">
      <c r="A126" s="124"/>
      <c r="B126" s="124"/>
      <c r="C126" s="124"/>
      <c r="D126" s="124"/>
    </row>
    <row r="127" ht="15.75" customHeight="1">
      <c r="A127" s="124"/>
      <c r="B127" s="124"/>
      <c r="C127" s="124"/>
      <c r="D127" s="124"/>
    </row>
    <row r="128" ht="15.75" customHeight="1">
      <c r="A128" s="124"/>
      <c r="B128" s="124"/>
      <c r="C128" s="124"/>
      <c r="D128" s="124"/>
    </row>
    <row r="129" ht="15.75" customHeight="1">
      <c r="A129" s="124"/>
      <c r="B129" s="124"/>
      <c r="C129" s="124"/>
      <c r="D129" s="124"/>
    </row>
    <row r="130" ht="15.75" customHeight="1">
      <c r="A130" s="124"/>
      <c r="B130" s="124"/>
      <c r="C130" s="124"/>
      <c r="D130" s="124"/>
    </row>
    <row r="131" ht="15.75" customHeight="1">
      <c r="A131" s="124"/>
      <c r="B131" s="124"/>
      <c r="C131" s="124"/>
      <c r="D131" s="124"/>
    </row>
    <row r="132" ht="15.75" customHeight="1">
      <c r="A132" s="124"/>
      <c r="B132" s="124"/>
      <c r="C132" s="124"/>
      <c r="D132" s="124"/>
    </row>
    <row r="133" ht="15.75" customHeight="1">
      <c r="A133" s="124"/>
      <c r="B133" s="124"/>
      <c r="C133" s="124"/>
      <c r="D133" s="124"/>
    </row>
    <row r="134" ht="15.75" customHeight="1">
      <c r="A134" s="124"/>
      <c r="B134" s="124"/>
      <c r="C134" s="124"/>
      <c r="D134" s="124"/>
    </row>
    <row r="135" ht="15.75" customHeight="1">
      <c r="A135" s="124"/>
      <c r="B135" s="124"/>
      <c r="C135" s="124"/>
      <c r="D135" s="124"/>
    </row>
    <row r="136" ht="15.75" customHeight="1">
      <c r="A136" s="124"/>
      <c r="B136" s="124"/>
      <c r="C136" s="124"/>
      <c r="D136" s="124"/>
    </row>
    <row r="137" ht="15.75" customHeight="1">
      <c r="A137" s="124"/>
      <c r="B137" s="124"/>
      <c r="C137" s="124"/>
      <c r="D137" s="124"/>
    </row>
    <row r="138" ht="15.75" customHeight="1">
      <c r="A138" s="124"/>
      <c r="B138" s="124"/>
      <c r="C138" s="124"/>
      <c r="D138" s="124"/>
    </row>
    <row r="139" ht="15.75" customHeight="1">
      <c r="A139" s="124"/>
      <c r="B139" s="124"/>
      <c r="C139" s="124"/>
      <c r="D139" s="124"/>
    </row>
    <row r="140" ht="15.75" customHeight="1">
      <c r="A140" s="124"/>
      <c r="B140" s="124"/>
      <c r="C140" s="124"/>
      <c r="D140" s="124"/>
    </row>
    <row r="141" ht="15.75" customHeight="1">
      <c r="A141" s="124"/>
      <c r="B141" s="124"/>
      <c r="C141" s="124"/>
      <c r="D141" s="124"/>
    </row>
    <row r="142" ht="15.75" customHeight="1">
      <c r="A142" s="124"/>
      <c r="B142" s="124"/>
      <c r="C142" s="124"/>
      <c r="D142" s="124"/>
    </row>
    <row r="143" ht="15.75" customHeight="1">
      <c r="A143" s="124"/>
      <c r="B143" s="124"/>
      <c r="C143" s="124"/>
      <c r="D143" s="124"/>
    </row>
    <row r="144" ht="15.75" customHeight="1">
      <c r="A144" s="124"/>
      <c r="B144" s="124"/>
      <c r="C144" s="124"/>
      <c r="D144" s="124"/>
    </row>
    <row r="145" ht="15.75" customHeight="1">
      <c r="A145" s="124"/>
      <c r="B145" s="124"/>
      <c r="C145" s="124"/>
      <c r="D145" s="124"/>
    </row>
    <row r="146" ht="15.75" customHeight="1">
      <c r="A146" s="124"/>
      <c r="B146" s="124"/>
      <c r="C146" s="124"/>
      <c r="D146" s="124"/>
    </row>
    <row r="147" ht="15.75" customHeight="1">
      <c r="A147" s="124"/>
      <c r="B147" s="124"/>
      <c r="C147" s="124"/>
      <c r="D147" s="124"/>
    </row>
    <row r="148" ht="15.75" customHeight="1">
      <c r="A148" s="124"/>
      <c r="B148" s="124"/>
      <c r="C148" s="124"/>
      <c r="D148" s="124"/>
    </row>
    <row r="149" ht="15.75" customHeight="1">
      <c r="A149" s="124"/>
      <c r="B149" s="124"/>
      <c r="C149" s="124"/>
      <c r="D149" s="124"/>
    </row>
    <row r="150" ht="15.75" customHeight="1">
      <c r="A150" s="124"/>
      <c r="B150" s="124"/>
      <c r="C150" s="124"/>
      <c r="D150" s="124"/>
    </row>
    <row r="151" ht="15.75" customHeight="1">
      <c r="A151" s="124"/>
      <c r="B151" s="124"/>
      <c r="C151" s="124"/>
      <c r="D151" s="124"/>
    </row>
    <row r="152" ht="15.75" customHeight="1">
      <c r="A152" s="124"/>
      <c r="B152" s="124"/>
      <c r="C152" s="124"/>
      <c r="D152" s="124"/>
    </row>
    <row r="153" ht="15.75" customHeight="1">
      <c r="A153" s="124"/>
      <c r="B153" s="124"/>
      <c r="C153" s="124"/>
      <c r="D153" s="124"/>
    </row>
    <row r="154" ht="15.75" customHeight="1">
      <c r="A154" s="124"/>
      <c r="B154" s="124"/>
      <c r="C154" s="124"/>
      <c r="D154" s="124"/>
    </row>
    <row r="155" ht="15.75" customHeight="1">
      <c r="A155" s="124"/>
      <c r="B155" s="124"/>
      <c r="C155" s="124"/>
      <c r="D155" s="124"/>
    </row>
    <row r="156" ht="15.75" customHeight="1">
      <c r="A156" s="124"/>
      <c r="B156" s="124"/>
      <c r="C156" s="124"/>
      <c r="D156" s="124"/>
    </row>
    <row r="157" ht="15.75" customHeight="1">
      <c r="A157" s="124"/>
      <c r="B157" s="124"/>
      <c r="C157" s="124"/>
      <c r="D157" s="124"/>
    </row>
    <row r="158" ht="15.75" customHeight="1">
      <c r="A158" s="124"/>
      <c r="B158" s="124"/>
      <c r="C158" s="124"/>
      <c r="D158" s="124"/>
    </row>
    <row r="159" ht="15.75" customHeight="1">
      <c r="A159" s="124"/>
      <c r="B159" s="124"/>
      <c r="C159" s="124"/>
      <c r="D159" s="124"/>
    </row>
    <row r="160" ht="15.75" customHeight="1">
      <c r="A160" s="124"/>
      <c r="B160" s="124"/>
      <c r="C160" s="124"/>
      <c r="D160" s="124"/>
    </row>
    <row r="161" ht="15.75" customHeight="1">
      <c r="A161" s="124"/>
      <c r="B161" s="124"/>
      <c r="C161" s="124"/>
      <c r="D161" s="124"/>
    </row>
    <row r="162" ht="15.75" customHeight="1">
      <c r="A162" s="124"/>
      <c r="B162" s="124"/>
      <c r="C162" s="124"/>
      <c r="D162" s="124"/>
    </row>
    <row r="163" ht="15.75" customHeight="1">
      <c r="A163" s="124"/>
      <c r="B163" s="124"/>
      <c r="C163" s="124"/>
      <c r="D163" s="124"/>
    </row>
    <row r="164" ht="15.75" customHeight="1">
      <c r="A164" s="124"/>
      <c r="B164" s="124"/>
      <c r="C164" s="124"/>
      <c r="D164" s="124"/>
    </row>
    <row r="165" ht="15.75" customHeight="1">
      <c r="A165" s="124"/>
      <c r="B165" s="124"/>
      <c r="C165" s="124"/>
      <c r="D165" s="124"/>
    </row>
    <row r="166" ht="15.75" customHeight="1">
      <c r="A166" s="124"/>
      <c r="B166" s="124"/>
      <c r="C166" s="124"/>
      <c r="D166" s="124"/>
    </row>
    <row r="167" ht="15.75" customHeight="1">
      <c r="A167" s="124"/>
      <c r="B167" s="124"/>
      <c r="C167" s="124"/>
      <c r="D167" s="124"/>
    </row>
    <row r="168" ht="15.75" customHeight="1">
      <c r="A168" s="124"/>
      <c r="B168" s="124"/>
      <c r="C168" s="124"/>
      <c r="D168" s="124"/>
    </row>
    <row r="169" ht="15.75" customHeight="1">
      <c r="A169" s="124"/>
      <c r="B169" s="124"/>
      <c r="C169" s="124"/>
      <c r="D169" s="124"/>
    </row>
    <row r="170" ht="15.75" customHeight="1">
      <c r="A170" s="124"/>
      <c r="B170" s="124"/>
      <c r="C170" s="124"/>
      <c r="D170" s="124"/>
    </row>
    <row r="171" ht="15.75" customHeight="1">
      <c r="A171" s="124"/>
      <c r="B171" s="124"/>
      <c r="C171" s="124"/>
      <c r="D171" s="124"/>
    </row>
    <row r="172" ht="15.75" customHeight="1">
      <c r="A172" s="124"/>
      <c r="B172" s="124"/>
      <c r="C172" s="124"/>
      <c r="D172" s="124"/>
    </row>
    <row r="173" ht="15.75" customHeight="1">
      <c r="A173" s="124"/>
      <c r="B173" s="124"/>
      <c r="C173" s="124"/>
      <c r="D173" s="124"/>
    </row>
    <row r="174" ht="15.75" customHeight="1">
      <c r="A174" s="124"/>
      <c r="B174" s="124"/>
      <c r="C174" s="124"/>
      <c r="D174" s="124"/>
    </row>
    <row r="175" ht="15.75" customHeight="1">
      <c r="A175" s="124"/>
      <c r="B175" s="124"/>
      <c r="C175" s="124"/>
      <c r="D175" s="124"/>
    </row>
    <row r="176" ht="15.75" customHeight="1">
      <c r="A176" s="124"/>
      <c r="B176" s="124"/>
      <c r="C176" s="124"/>
      <c r="D176" s="124"/>
    </row>
    <row r="177" ht="15.75" customHeight="1">
      <c r="A177" s="124"/>
      <c r="B177" s="124"/>
      <c r="C177" s="124"/>
      <c r="D177" s="124"/>
    </row>
    <row r="178" ht="15.75" customHeight="1">
      <c r="A178" s="124"/>
      <c r="B178" s="124"/>
      <c r="C178" s="124"/>
      <c r="D178" s="124"/>
    </row>
    <row r="179" ht="15.75" customHeight="1">
      <c r="A179" s="124"/>
      <c r="B179" s="124"/>
      <c r="C179" s="124"/>
      <c r="D179" s="124"/>
    </row>
    <row r="180" ht="15.75" customHeight="1">
      <c r="A180" s="124"/>
      <c r="B180" s="124"/>
      <c r="C180" s="124"/>
      <c r="D180" s="124"/>
    </row>
    <row r="181" ht="15.75" customHeight="1">
      <c r="A181" s="124"/>
      <c r="B181" s="124"/>
      <c r="C181" s="124"/>
      <c r="D181" s="124"/>
    </row>
    <row r="182" ht="15.75" customHeight="1">
      <c r="A182" s="124"/>
      <c r="B182" s="124"/>
      <c r="C182" s="124"/>
      <c r="D182" s="124"/>
    </row>
    <row r="183" ht="15.75" customHeight="1">
      <c r="A183" s="124"/>
      <c r="B183" s="124"/>
      <c r="C183" s="124"/>
      <c r="D183" s="124"/>
    </row>
    <row r="184" ht="15.75" customHeight="1">
      <c r="A184" s="124"/>
      <c r="B184" s="124"/>
      <c r="C184" s="124"/>
      <c r="D184" s="124"/>
    </row>
    <row r="185" ht="15.75" customHeight="1">
      <c r="A185" s="124"/>
      <c r="B185" s="124"/>
      <c r="C185" s="124"/>
      <c r="D185" s="124"/>
    </row>
    <row r="186" ht="15.75" customHeight="1">
      <c r="A186" s="124"/>
      <c r="B186" s="124"/>
      <c r="C186" s="124"/>
      <c r="D186" s="124"/>
    </row>
    <row r="187" ht="15.75" customHeight="1">
      <c r="A187" s="124"/>
      <c r="B187" s="124"/>
      <c r="C187" s="124"/>
      <c r="D187" s="124"/>
    </row>
    <row r="188" ht="15.75" customHeight="1">
      <c r="A188" s="124"/>
      <c r="B188" s="124"/>
      <c r="C188" s="124"/>
      <c r="D188" s="124"/>
    </row>
    <row r="189" ht="15.75" customHeight="1">
      <c r="A189" s="124"/>
      <c r="B189" s="124"/>
      <c r="C189" s="124"/>
      <c r="D189" s="124"/>
    </row>
    <row r="190" ht="15.75" customHeight="1">
      <c r="A190" s="124"/>
      <c r="B190" s="124"/>
      <c r="C190" s="124"/>
      <c r="D190" s="124"/>
    </row>
    <row r="191" ht="15.75" customHeight="1">
      <c r="A191" s="124"/>
      <c r="B191" s="124"/>
      <c r="C191" s="124"/>
      <c r="D191" s="124"/>
    </row>
    <row r="192" ht="15.75" customHeight="1">
      <c r="A192" s="124"/>
      <c r="B192" s="124"/>
      <c r="C192" s="124"/>
      <c r="D192" s="124"/>
    </row>
    <row r="193" ht="15.75" customHeight="1">
      <c r="A193" s="124"/>
      <c r="B193" s="124"/>
      <c r="C193" s="124"/>
      <c r="D193" s="124"/>
    </row>
    <row r="194" ht="15.75" customHeight="1">
      <c r="A194" s="124"/>
      <c r="B194" s="124"/>
      <c r="C194" s="124"/>
      <c r="D194" s="124"/>
    </row>
    <row r="195" ht="15.75" customHeight="1">
      <c r="A195" s="124"/>
      <c r="B195" s="124"/>
      <c r="C195" s="124"/>
      <c r="D195" s="124"/>
    </row>
    <row r="196" ht="15.75" customHeight="1">
      <c r="A196" s="124"/>
      <c r="B196" s="124"/>
      <c r="C196" s="124"/>
      <c r="D196" s="124"/>
    </row>
    <row r="197" ht="15.75" customHeight="1">
      <c r="A197" s="124"/>
      <c r="B197" s="124"/>
      <c r="C197" s="124"/>
      <c r="D197" s="124"/>
    </row>
    <row r="198" ht="15.75" customHeight="1">
      <c r="A198" s="124"/>
      <c r="B198" s="124"/>
      <c r="C198" s="124"/>
      <c r="D198" s="124"/>
    </row>
    <row r="199" ht="15.75" customHeight="1">
      <c r="A199" s="124"/>
      <c r="B199" s="124"/>
      <c r="C199" s="124"/>
      <c r="D199" s="124"/>
    </row>
    <row r="200" ht="15.75" customHeight="1">
      <c r="A200" s="124"/>
      <c r="B200" s="124"/>
      <c r="C200" s="124"/>
      <c r="D200" s="124"/>
    </row>
    <row r="201" ht="15.75" customHeight="1">
      <c r="A201" s="124"/>
      <c r="B201" s="124"/>
      <c r="C201" s="124"/>
      <c r="D201" s="124"/>
    </row>
    <row r="202" ht="15.75" customHeight="1">
      <c r="A202" s="124"/>
      <c r="B202" s="124"/>
      <c r="C202" s="124"/>
      <c r="D202" s="124"/>
    </row>
    <row r="203" ht="15.75" customHeight="1">
      <c r="A203" s="124"/>
      <c r="B203" s="124"/>
      <c r="C203" s="124"/>
      <c r="D203" s="124"/>
    </row>
    <row r="204" ht="15.75" customHeight="1">
      <c r="A204" s="124"/>
      <c r="B204" s="124"/>
      <c r="C204" s="124"/>
      <c r="D204" s="124"/>
    </row>
    <row r="205" ht="15.75" customHeight="1">
      <c r="A205" s="124"/>
      <c r="B205" s="124"/>
      <c r="C205" s="124"/>
      <c r="D205" s="124"/>
    </row>
    <row r="206" ht="15.75" customHeight="1">
      <c r="A206" s="124"/>
      <c r="B206" s="124"/>
      <c r="C206" s="124"/>
      <c r="D206" s="124"/>
    </row>
    <row r="207" ht="15.75" customHeight="1">
      <c r="A207" s="124"/>
      <c r="B207" s="124"/>
      <c r="C207" s="124"/>
      <c r="D207" s="124"/>
    </row>
    <row r="208" ht="15.75" customHeight="1">
      <c r="A208" s="124"/>
      <c r="B208" s="124"/>
      <c r="C208" s="124"/>
      <c r="D208" s="124"/>
    </row>
    <row r="209" ht="15.75" customHeight="1">
      <c r="A209" s="124"/>
      <c r="B209" s="124"/>
      <c r="C209" s="124"/>
      <c r="D209" s="124"/>
    </row>
    <row r="210" ht="15.75" customHeight="1">
      <c r="A210" s="124"/>
      <c r="B210" s="124"/>
      <c r="C210" s="124"/>
      <c r="D210" s="124"/>
    </row>
    <row r="211" ht="15.75" customHeight="1">
      <c r="A211" s="124"/>
      <c r="B211" s="124"/>
      <c r="C211" s="124"/>
      <c r="D211" s="124"/>
    </row>
    <row r="212" ht="15.75" customHeight="1">
      <c r="A212" s="124"/>
      <c r="B212" s="124"/>
      <c r="C212" s="124"/>
      <c r="D212" s="124"/>
    </row>
    <row r="213" ht="15.75" customHeight="1">
      <c r="A213" s="124"/>
      <c r="B213" s="124"/>
      <c r="C213" s="124"/>
      <c r="D213" s="124"/>
    </row>
    <row r="214" ht="15.75" customHeight="1">
      <c r="A214" s="124"/>
      <c r="B214" s="124"/>
      <c r="C214" s="124"/>
      <c r="D214" s="124"/>
    </row>
    <row r="215" ht="15.75" customHeight="1">
      <c r="A215" s="124"/>
      <c r="B215" s="124"/>
      <c r="C215" s="124"/>
      <c r="D215" s="124"/>
    </row>
    <row r="216" ht="15.75" customHeight="1">
      <c r="A216" s="124"/>
      <c r="B216" s="124"/>
      <c r="C216" s="124"/>
      <c r="D216" s="124"/>
    </row>
    <row r="217" ht="15.75" customHeight="1">
      <c r="A217" s="124"/>
      <c r="B217" s="124"/>
      <c r="C217" s="124"/>
      <c r="D217" s="124"/>
    </row>
    <row r="218" ht="15.75" customHeight="1">
      <c r="A218" s="124"/>
      <c r="B218" s="124"/>
      <c r="C218" s="124"/>
      <c r="D218" s="124"/>
    </row>
    <row r="219" ht="15.75" customHeight="1">
      <c r="A219" s="124"/>
      <c r="B219" s="124"/>
      <c r="C219" s="124"/>
      <c r="D219" s="124"/>
    </row>
    <row r="220" ht="15.75" customHeight="1">
      <c r="A220" s="124"/>
      <c r="B220" s="124"/>
      <c r="C220" s="124"/>
      <c r="D220" s="124"/>
    </row>
    <row r="221" ht="15.75" customHeight="1">
      <c r="A221" s="124"/>
      <c r="B221" s="124"/>
      <c r="C221" s="124"/>
      <c r="D221" s="124"/>
    </row>
    <row r="222" ht="15.75" customHeight="1">
      <c r="A222" s="124"/>
      <c r="B222" s="124"/>
      <c r="C222" s="124"/>
      <c r="D222" s="124"/>
    </row>
    <row r="223" ht="15.75" customHeight="1">
      <c r="A223" s="124"/>
      <c r="B223" s="124"/>
      <c r="C223" s="124"/>
      <c r="D223" s="124"/>
    </row>
    <row r="224" ht="15.75" customHeight="1">
      <c r="A224" s="124"/>
      <c r="B224" s="124"/>
      <c r="C224" s="124"/>
      <c r="D224" s="124"/>
    </row>
    <row r="225" ht="15.75" customHeight="1">
      <c r="A225" s="124"/>
      <c r="B225" s="124"/>
      <c r="C225" s="124"/>
      <c r="D225" s="124"/>
    </row>
    <row r="226" ht="15.75" customHeight="1">
      <c r="A226" s="124"/>
      <c r="B226" s="124"/>
      <c r="C226" s="124"/>
      <c r="D226" s="124"/>
    </row>
    <row r="227" ht="15.75" customHeight="1">
      <c r="A227" s="124"/>
      <c r="B227" s="124"/>
      <c r="C227" s="124"/>
      <c r="D227" s="124"/>
    </row>
    <row r="228" ht="15.75" customHeight="1">
      <c r="A228" s="124"/>
      <c r="B228" s="124"/>
      <c r="C228" s="124"/>
      <c r="D228" s="124"/>
    </row>
    <row r="229" ht="15.75" customHeight="1">
      <c r="A229" s="124"/>
      <c r="B229" s="124"/>
      <c r="C229" s="124"/>
      <c r="D229" s="124"/>
    </row>
    <row r="230" ht="15.75" customHeight="1">
      <c r="A230" s="124"/>
      <c r="B230" s="124"/>
      <c r="C230" s="124"/>
      <c r="D230" s="124"/>
    </row>
    <row r="231" ht="15.75" customHeight="1">
      <c r="A231" s="124"/>
      <c r="B231" s="124"/>
      <c r="C231" s="124"/>
      <c r="D231" s="124"/>
    </row>
    <row r="232" ht="15.75" customHeight="1">
      <c r="A232" s="124"/>
      <c r="B232" s="124"/>
      <c r="C232" s="124"/>
      <c r="D232" s="124"/>
    </row>
    <row r="233" ht="15.75" customHeight="1">
      <c r="A233" s="124"/>
      <c r="B233" s="124"/>
      <c r="C233" s="124"/>
      <c r="D233" s="124"/>
    </row>
    <row r="234" ht="15.75" customHeight="1">
      <c r="A234" s="124"/>
      <c r="B234" s="124"/>
      <c r="C234" s="124"/>
      <c r="D234" s="124"/>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1:D1"/>
    <mergeCell ref="A2:D2"/>
    <mergeCell ref="A3:D3"/>
    <mergeCell ref="A4:D4"/>
    <mergeCell ref="A5:D5"/>
    <mergeCell ref="A6:D6"/>
    <mergeCell ref="E8:L8"/>
    <mergeCell ref="I9:I10"/>
    <mergeCell ref="J9:J10"/>
    <mergeCell ref="K9:K10"/>
    <mergeCell ref="L9:L10"/>
    <mergeCell ref="A7:D7"/>
    <mergeCell ref="A9:B9"/>
    <mergeCell ref="C9:D9"/>
    <mergeCell ref="E9:E10"/>
    <mergeCell ref="F9:F10"/>
    <mergeCell ref="G9:G10"/>
    <mergeCell ref="H9:H10"/>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57"/>
    <col customWidth="1" min="2" max="2" width="114.71"/>
    <col customWidth="1" min="3" max="3" width="22.71"/>
    <col customWidth="1" min="4" max="19" width="14.43"/>
  </cols>
  <sheetData>
    <row r="1">
      <c r="A1" s="125" t="s">
        <v>176</v>
      </c>
      <c r="B1" s="126" t="s">
        <v>177</v>
      </c>
      <c r="C1" s="127" t="s">
        <v>178</v>
      </c>
      <c r="D1" s="128"/>
      <c r="E1" s="128"/>
      <c r="F1" s="128"/>
      <c r="G1" s="128"/>
      <c r="H1" s="128"/>
      <c r="I1" s="128"/>
      <c r="J1" s="128"/>
      <c r="K1" s="128"/>
      <c r="L1" s="128"/>
      <c r="M1" s="128"/>
      <c r="N1" s="128"/>
      <c r="O1" s="128"/>
      <c r="P1" s="128"/>
      <c r="Q1" s="128"/>
      <c r="R1" s="128"/>
      <c r="S1" s="128"/>
      <c r="T1" s="128"/>
      <c r="U1" s="128"/>
      <c r="V1" s="128"/>
    </row>
    <row r="2">
      <c r="A2" s="129" t="s">
        <v>179</v>
      </c>
      <c r="B2" s="130" t="s">
        <v>180</v>
      </c>
      <c r="C2" s="131" t="s">
        <v>181</v>
      </c>
      <c r="D2" s="128"/>
      <c r="E2" s="128"/>
      <c r="F2" s="128"/>
      <c r="G2" s="128"/>
      <c r="H2" s="128"/>
      <c r="I2" s="128"/>
      <c r="J2" s="128"/>
      <c r="K2" s="128"/>
      <c r="L2" s="128"/>
      <c r="M2" s="128"/>
      <c r="N2" s="128"/>
      <c r="O2" s="128"/>
      <c r="P2" s="128"/>
      <c r="Q2" s="128"/>
      <c r="R2" s="128"/>
      <c r="S2" s="128"/>
      <c r="T2" s="128"/>
      <c r="U2" s="128"/>
      <c r="V2" s="128"/>
    </row>
    <row r="3">
      <c r="A3" s="129" t="s">
        <v>182</v>
      </c>
      <c r="B3" s="130" t="s">
        <v>183</v>
      </c>
      <c r="C3" s="131" t="s">
        <v>184</v>
      </c>
      <c r="D3" s="128"/>
      <c r="E3" s="128"/>
      <c r="F3" s="128"/>
      <c r="G3" s="128"/>
      <c r="H3" s="128"/>
      <c r="I3" s="128"/>
      <c r="J3" s="128"/>
      <c r="K3" s="128"/>
      <c r="L3" s="128"/>
      <c r="M3" s="128"/>
      <c r="N3" s="128"/>
      <c r="O3" s="128"/>
      <c r="P3" s="128"/>
      <c r="Q3" s="128"/>
      <c r="R3" s="128"/>
      <c r="S3" s="128"/>
      <c r="T3" s="128"/>
      <c r="U3" s="128"/>
      <c r="V3" s="128"/>
    </row>
    <row r="4">
      <c r="A4" s="129" t="s">
        <v>182</v>
      </c>
      <c r="B4" s="130" t="s">
        <v>185</v>
      </c>
      <c r="C4" s="131" t="s">
        <v>184</v>
      </c>
      <c r="D4" s="128"/>
      <c r="E4" s="128"/>
      <c r="F4" s="128"/>
      <c r="G4" s="128"/>
      <c r="H4" s="128"/>
      <c r="I4" s="128"/>
      <c r="J4" s="128"/>
      <c r="K4" s="128"/>
      <c r="L4" s="128"/>
      <c r="M4" s="128"/>
      <c r="N4" s="128"/>
      <c r="O4" s="128"/>
      <c r="P4" s="128"/>
      <c r="Q4" s="128"/>
      <c r="R4" s="128"/>
      <c r="S4" s="128"/>
      <c r="T4" s="128"/>
      <c r="U4" s="128"/>
      <c r="V4" s="128"/>
    </row>
    <row r="5">
      <c r="A5" s="129" t="s">
        <v>186</v>
      </c>
      <c r="B5" s="130" t="s">
        <v>187</v>
      </c>
      <c r="C5" s="131" t="s">
        <v>184</v>
      </c>
      <c r="D5" s="128"/>
      <c r="E5" s="128"/>
      <c r="F5" s="128"/>
      <c r="G5" s="128"/>
      <c r="H5" s="128"/>
      <c r="I5" s="128"/>
      <c r="J5" s="128"/>
      <c r="K5" s="128"/>
      <c r="L5" s="128"/>
      <c r="M5" s="128"/>
      <c r="N5" s="128"/>
      <c r="O5" s="128"/>
      <c r="P5" s="128"/>
      <c r="Q5" s="128"/>
      <c r="R5" s="128"/>
      <c r="S5" s="128"/>
      <c r="T5" s="128"/>
      <c r="U5" s="128"/>
      <c r="V5" s="128"/>
    </row>
    <row r="6">
      <c r="A6" s="132" t="s">
        <v>188</v>
      </c>
      <c r="B6" s="133" t="s">
        <v>189</v>
      </c>
      <c r="C6" s="131" t="s">
        <v>181</v>
      </c>
      <c r="D6" s="128"/>
      <c r="E6" s="128"/>
      <c r="F6" s="128"/>
      <c r="G6" s="128"/>
      <c r="H6" s="128"/>
      <c r="I6" s="128"/>
      <c r="J6" s="128"/>
      <c r="K6" s="128"/>
      <c r="L6" s="128"/>
      <c r="M6" s="128"/>
      <c r="N6" s="128"/>
      <c r="O6" s="128"/>
      <c r="P6" s="128"/>
      <c r="Q6" s="128"/>
      <c r="R6" s="128"/>
      <c r="S6" s="128"/>
      <c r="T6" s="128"/>
      <c r="U6" s="128"/>
      <c r="V6" s="128"/>
    </row>
    <row r="7" ht="15.75" customHeight="1">
      <c r="A7" s="132" t="s">
        <v>190</v>
      </c>
      <c r="B7" s="133" t="s">
        <v>191</v>
      </c>
      <c r="C7" s="133" t="s">
        <v>181</v>
      </c>
      <c r="D7" s="128"/>
      <c r="E7" s="128"/>
      <c r="F7" s="128"/>
      <c r="G7" s="128"/>
      <c r="H7" s="128"/>
      <c r="I7" s="128"/>
      <c r="J7" s="128"/>
      <c r="K7" s="128"/>
      <c r="L7" s="128"/>
      <c r="M7" s="128"/>
      <c r="N7" s="128"/>
      <c r="O7" s="128"/>
      <c r="P7" s="128"/>
      <c r="Q7" s="128"/>
      <c r="R7" s="128"/>
      <c r="S7" s="128"/>
      <c r="T7" s="128"/>
      <c r="U7" s="128"/>
      <c r="V7" s="128"/>
    </row>
    <row r="8" ht="15.75" customHeight="1">
      <c r="A8" s="132" t="s">
        <v>192</v>
      </c>
      <c r="B8" s="133" t="s">
        <v>193</v>
      </c>
      <c r="C8" s="133" t="s">
        <v>181</v>
      </c>
      <c r="D8" s="128"/>
      <c r="E8" s="128"/>
      <c r="F8" s="128"/>
      <c r="G8" s="128"/>
      <c r="H8" s="128"/>
      <c r="I8" s="128"/>
      <c r="J8" s="128"/>
      <c r="K8" s="128"/>
      <c r="L8" s="128"/>
      <c r="M8" s="128"/>
      <c r="N8" s="128"/>
      <c r="O8" s="128"/>
      <c r="P8" s="128"/>
      <c r="Q8" s="128"/>
      <c r="R8" s="128"/>
      <c r="S8" s="128"/>
      <c r="T8" s="128"/>
      <c r="U8" s="128"/>
      <c r="V8" s="128"/>
    </row>
    <row r="9" ht="15.75" customHeight="1">
      <c r="A9" s="132" t="s">
        <v>194</v>
      </c>
      <c r="B9" s="133" t="s">
        <v>195</v>
      </c>
      <c r="C9" s="133" t="s">
        <v>181</v>
      </c>
      <c r="D9" s="128"/>
      <c r="E9" s="128"/>
      <c r="F9" s="128"/>
      <c r="G9" s="128"/>
      <c r="H9" s="128"/>
      <c r="I9" s="128"/>
      <c r="J9" s="128"/>
      <c r="K9" s="128"/>
      <c r="L9" s="128"/>
      <c r="M9" s="128"/>
      <c r="N9" s="128"/>
      <c r="O9" s="128"/>
      <c r="P9" s="128"/>
      <c r="Q9" s="128"/>
      <c r="R9" s="128"/>
      <c r="S9" s="128"/>
      <c r="T9" s="128"/>
      <c r="U9" s="128"/>
      <c r="V9" s="128"/>
    </row>
    <row r="10" ht="15.75" customHeight="1">
      <c r="A10" s="132" t="s">
        <v>196</v>
      </c>
      <c r="B10" s="133" t="s">
        <v>197</v>
      </c>
      <c r="C10" s="133" t="s">
        <v>181</v>
      </c>
      <c r="D10" s="128"/>
      <c r="E10" s="128"/>
      <c r="F10" s="128"/>
      <c r="G10" s="128"/>
      <c r="H10" s="128"/>
      <c r="I10" s="128"/>
      <c r="J10" s="128"/>
      <c r="K10" s="128"/>
      <c r="L10" s="128"/>
      <c r="M10" s="128"/>
      <c r="N10" s="128"/>
      <c r="O10" s="128"/>
      <c r="P10" s="128"/>
      <c r="Q10" s="128"/>
      <c r="R10" s="128"/>
      <c r="S10" s="128"/>
      <c r="T10" s="128"/>
      <c r="U10" s="128"/>
      <c r="V10" s="128"/>
    </row>
    <row r="11" ht="15.75" customHeight="1">
      <c r="A11" s="132" t="s">
        <v>198</v>
      </c>
      <c r="B11" s="133" t="s">
        <v>199</v>
      </c>
      <c r="C11" s="133" t="s">
        <v>181</v>
      </c>
      <c r="D11" s="128"/>
      <c r="E11" s="128"/>
      <c r="F11" s="128"/>
      <c r="G11" s="128"/>
      <c r="H11" s="128"/>
      <c r="I11" s="128"/>
      <c r="J11" s="128"/>
      <c r="K11" s="128"/>
      <c r="L11" s="128"/>
      <c r="M11" s="128"/>
      <c r="N11" s="128"/>
      <c r="O11" s="128"/>
      <c r="P11" s="128"/>
      <c r="Q11" s="128"/>
      <c r="R11" s="128"/>
      <c r="S11" s="128"/>
      <c r="T11" s="128"/>
      <c r="U11" s="128"/>
      <c r="V11" s="128"/>
    </row>
    <row r="12" ht="15.75" customHeight="1">
      <c r="A12" s="132" t="s">
        <v>200</v>
      </c>
      <c r="B12" s="133" t="s">
        <v>201</v>
      </c>
      <c r="C12" s="133" t="s">
        <v>184</v>
      </c>
      <c r="D12" s="128"/>
      <c r="E12" s="128"/>
      <c r="F12" s="128"/>
      <c r="G12" s="128"/>
      <c r="H12" s="128"/>
      <c r="I12" s="128"/>
      <c r="J12" s="128"/>
      <c r="K12" s="128"/>
      <c r="L12" s="128"/>
      <c r="M12" s="128"/>
      <c r="N12" s="128"/>
      <c r="O12" s="128"/>
      <c r="P12" s="128"/>
      <c r="Q12" s="128"/>
      <c r="R12" s="128"/>
      <c r="S12" s="128"/>
      <c r="T12" s="128"/>
      <c r="U12" s="128"/>
      <c r="V12" s="128"/>
    </row>
    <row r="13" ht="15.75" customHeight="1">
      <c r="A13" s="132" t="s">
        <v>202</v>
      </c>
      <c r="B13" s="133" t="s">
        <v>203</v>
      </c>
      <c r="C13" s="133" t="s">
        <v>181</v>
      </c>
      <c r="D13" s="128"/>
      <c r="E13" s="128"/>
      <c r="F13" s="128"/>
      <c r="G13" s="128"/>
      <c r="H13" s="128"/>
      <c r="I13" s="128"/>
      <c r="J13" s="128"/>
      <c r="K13" s="128"/>
      <c r="L13" s="128"/>
      <c r="M13" s="128"/>
      <c r="N13" s="128"/>
      <c r="O13" s="128"/>
      <c r="P13" s="128"/>
      <c r="Q13" s="128"/>
      <c r="R13" s="128"/>
      <c r="S13" s="128"/>
      <c r="T13" s="128"/>
      <c r="U13" s="128"/>
      <c r="V13" s="128"/>
    </row>
    <row r="14" ht="15.75" customHeight="1">
      <c r="A14" s="132" t="s">
        <v>204</v>
      </c>
      <c r="B14" s="133" t="s">
        <v>205</v>
      </c>
      <c r="C14" s="133" t="s">
        <v>184</v>
      </c>
      <c r="D14" s="128"/>
      <c r="E14" s="128"/>
      <c r="F14" s="128"/>
      <c r="G14" s="128"/>
      <c r="H14" s="128"/>
      <c r="I14" s="128"/>
      <c r="J14" s="128"/>
      <c r="K14" s="128"/>
      <c r="L14" s="128"/>
      <c r="M14" s="128"/>
      <c r="N14" s="128"/>
      <c r="O14" s="128"/>
      <c r="P14" s="128"/>
      <c r="Q14" s="128"/>
      <c r="R14" s="128"/>
      <c r="S14" s="128"/>
      <c r="T14" s="128"/>
      <c r="U14" s="128"/>
      <c r="V14" s="128"/>
    </row>
    <row r="15" ht="15.75" customHeight="1">
      <c r="A15" s="132" t="s">
        <v>206</v>
      </c>
      <c r="B15" s="133" t="s">
        <v>207</v>
      </c>
      <c r="C15" s="133" t="s">
        <v>181</v>
      </c>
      <c r="D15" s="128"/>
      <c r="E15" s="128"/>
      <c r="F15" s="128"/>
      <c r="G15" s="128"/>
      <c r="H15" s="128"/>
      <c r="I15" s="128"/>
      <c r="J15" s="128"/>
      <c r="K15" s="128"/>
      <c r="L15" s="128"/>
      <c r="M15" s="128"/>
      <c r="N15" s="128"/>
      <c r="O15" s="128"/>
      <c r="P15" s="128"/>
      <c r="Q15" s="128"/>
      <c r="R15" s="128"/>
      <c r="S15" s="128"/>
      <c r="T15" s="128"/>
      <c r="U15" s="128"/>
      <c r="V15" s="128"/>
    </row>
    <row r="16" ht="15.75" customHeight="1">
      <c r="A16" s="132" t="s">
        <v>208</v>
      </c>
      <c r="B16" s="133" t="s">
        <v>209</v>
      </c>
      <c r="C16" s="133" t="s">
        <v>181</v>
      </c>
      <c r="D16" s="128"/>
      <c r="E16" s="128"/>
      <c r="F16" s="128"/>
      <c r="G16" s="128"/>
      <c r="H16" s="128"/>
      <c r="I16" s="128"/>
      <c r="J16" s="128"/>
      <c r="K16" s="128"/>
      <c r="L16" s="128"/>
      <c r="M16" s="128"/>
      <c r="N16" s="128"/>
      <c r="O16" s="128"/>
      <c r="P16" s="128"/>
      <c r="Q16" s="128"/>
      <c r="R16" s="128"/>
      <c r="S16" s="128"/>
      <c r="T16" s="128"/>
      <c r="U16" s="128"/>
      <c r="V16" s="128"/>
    </row>
    <row r="17" ht="15.75" customHeight="1">
      <c r="A17" s="132" t="s">
        <v>210</v>
      </c>
      <c r="B17" s="133" t="s">
        <v>211</v>
      </c>
      <c r="C17" s="133" t="s">
        <v>181</v>
      </c>
      <c r="D17" s="128"/>
      <c r="E17" s="128"/>
      <c r="F17" s="128"/>
      <c r="G17" s="128"/>
      <c r="H17" s="128"/>
      <c r="I17" s="128"/>
      <c r="J17" s="128"/>
      <c r="K17" s="128"/>
      <c r="L17" s="128"/>
      <c r="M17" s="128"/>
      <c r="N17" s="128"/>
      <c r="O17" s="128"/>
      <c r="P17" s="128"/>
      <c r="Q17" s="128"/>
      <c r="R17" s="128"/>
      <c r="S17" s="128"/>
      <c r="T17" s="128"/>
      <c r="U17" s="128"/>
      <c r="V17" s="128"/>
    </row>
    <row r="18" ht="15.75" customHeight="1">
      <c r="A18" s="132" t="s">
        <v>212</v>
      </c>
      <c r="B18" s="133" t="s">
        <v>213</v>
      </c>
      <c r="C18" s="133" t="s">
        <v>181</v>
      </c>
      <c r="D18" s="128"/>
      <c r="E18" s="128"/>
      <c r="F18" s="128"/>
      <c r="G18" s="128"/>
      <c r="H18" s="128"/>
      <c r="I18" s="128"/>
      <c r="J18" s="128"/>
      <c r="K18" s="128"/>
      <c r="L18" s="128"/>
      <c r="M18" s="128"/>
      <c r="N18" s="128"/>
      <c r="O18" s="128"/>
      <c r="P18" s="128"/>
      <c r="Q18" s="128"/>
      <c r="R18" s="128"/>
      <c r="S18" s="128"/>
      <c r="T18" s="128"/>
      <c r="U18" s="128"/>
      <c r="V18" s="128"/>
    </row>
    <row r="19" ht="15.75" customHeight="1">
      <c r="A19" s="132" t="s">
        <v>214</v>
      </c>
      <c r="B19" s="133" t="s">
        <v>215</v>
      </c>
      <c r="C19" s="133" t="s">
        <v>181</v>
      </c>
      <c r="D19" s="128"/>
      <c r="E19" s="128"/>
      <c r="F19" s="128"/>
      <c r="G19" s="128"/>
      <c r="H19" s="128"/>
      <c r="I19" s="128"/>
      <c r="J19" s="128"/>
      <c r="K19" s="128"/>
      <c r="L19" s="128"/>
      <c r="M19" s="128"/>
      <c r="N19" s="128"/>
      <c r="O19" s="128"/>
      <c r="P19" s="128"/>
      <c r="Q19" s="128"/>
      <c r="R19" s="128"/>
      <c r="S19" s="128"/>
      <c r="T19" s="128"/>
      <c r="U19" s="128"/>
      <c r="V19" s="128"/>
    </row>
    <row r="20" ht="15.75" customHeight="1">
      <c r="A20" s="132" t="s">
        <v>216</v>
      </c>
      <c r="B20" s="133" t="s">
        <v>217</v>
      </c>
      <c r="C20" s="133" t="s">
        <v>181</v>
      </c>
      <c r="D20" s="128"/>
      <c r="E20" s="128"/>
      <c r="F20" s="128"/>
      <c r="G20" s="128"/>
      <c r="H20" s="128"/>
      <c r="I20" s="128"/>
      <c r="J20" s="128"/>
      <c r="K20" s="128"/>
      <c r="L20" s="128"/>
      <c r="M20" s="128"/>
      <c r="N20" s="128"/>
      <c r="O20" s="128"/>
      <c r="P20" s="128"/>
      <c r="Q20" s="128"/>
      <c r="R20" s="128"/>
      <c r="S20" s="128"/>
      <c r="T20" s="128"/>
      <c r="U20" s="128"/>
      <c r="V20" s="128"/>
    </row>
    <row r="21" ht="15.75" customHeight="1">
      <c r="A21" s="132" t="s">
        <v>218</v>
      </c>
      <c r="B21" s="133" t="s">
        <v>219</v>
      </c>
      <c r="C21" s="133" t="s">
        <v>184</v>
      </c>
      <c r="D21" s="128"/>
      <c r="E21" s="128"/>
      <c r="F21" s="128"/>
      <c r="G21" s="128"/>
      <c r="H21" s="128"/>
      <c r="I21" s="128"/>
      <c r="J21" s="128"/>
      <c r="K21" s="128"/>
      <c r="L21" s="128"/>
      <c r="M21" s="128"/>
      <c r="N21" s="128"/>
      <c r="O21" s="128"/>
      <c r="P21" s="128"/>
      <c r="Q21" s="128"/>
      <c r="R21" s="128"/>
      <c r="S21" s="128"/>
      <c r="T21" s="128"/>
      <c r="U21" s="128"/>
      <c r="V21" s="128"/>
    </row>
    <row r="22" ht="15.75" customHeight="1">
      <c r="A22" s="132" t="s">
        <v>220</v>
      </c>
      <c r="B22" s="133" t="s">
        <v>221</v>
      </c>
      <c r="C22" s="133" t="s">
        <v>184</v>
      </c>
      <c r="D22" s="128"/>
      <c r="E22" s="128"/>
      <c r="F22" s="128"/>
      <c r="G22" s="128"/>
      <c r="H22" s="128"/>
      <c r="I22" s="128"/>
      <c r="J22" s="128"/>
      <c r="K22" s="128"/>
      <c r="L22" s="128"/>
      <c r="M22" s="128"/>
      <c r="N22" s="128"/>
      <c r="O22" s="128"/>
      <c r="P22" s="128"/>
      <c r="Q22" s="128"/>
      <c r="R22" s="128"/>
      <c r="S22" s="128"/>
      <c r="T22" s="128"/>
      <c r="U22" s="128"/>
      <c r="V22" s="128"/>
    </row>
    <row r="23" ht="15.75" customHeight="1">
      <c r="A23" s="132" t="s">
        <v>222</v>
      </c>
      <c r="B23" s="133" t="s">
        <v>223</v>
      </c>
      <c r="C23" s="133" t="s">
        <v>184</v>
      </c>
      <c r="D23" s="128"/>
      <c r="E23" s="128"/>
      <c r="F23" s="128"/>
      <c r="G23" s="128"/>
      <c r="H23" s="128"/>
      <c r="I23" s="128"/>
      <c r="J23" s="128"/>
      <c r="K23" s="128"/>
      <c r="L23" s="128"/>
      <c r="M23" s="128"/>
      <c r="N23" s="128"/>
      <c r="O23" s="128"/>
      <c r="P23" s="128"/>
      <c r="Q23" s="128"/>
      <c r="R23" s="128"/>
      <c r="S23" s="128"/>
      <c r="T23" s="128"/>
      <c r="U23" s="128"/>
      <c r="V23" s="128"/>
    </row>
    <row r="24" ht="15.75" customHeight="1">
      <c r="A24" s="132" t="s">
        <v>224</v>
      </c>
      <c r="B24" s="133" t="s">
        <v>225</v>
      </c>
      <c r="C24" s="133" t="s">
        <v>181</v>
      </c>
      <c r="D24" s="128"/>
      <c r="E24" s="128"/>
      <c r="F24" s="128"/>
      <c r="G24" s="128"/>
      <c r="H24" s="128"/>
      <c r="I24" s="128"/>
      <c r="J24" s="128"/>
      <c r="K24" s="128"/>
      <c r="L24" s="128"/>
      <c r="M24" s="128"/>
      <c r="N24" s="128"/>
      <c r="O24" s="128"/>
      <c r="P24" s="128"/>
      <c r="Q24" s="128"/>
      <c r="R24" s="128"/>
      <c r="S24" s="128"/>
      <c r="T24" s="128"/>
      <c r="U24" s="128"/>
      <c r="V24" s="128"/>
    </row>
    <row r="25" ht="15.75" customHeight="1">
      <c r="A25" s="132" t="s">
        <v>226</v>
      </c>
      <c r="B25" s="133" t="s">
        <v>227</v>
      </c>
      <c r="C25" s="133" t="s">
        <v>181</v>
      </c>
      <c r="D25" s="128"/>
      <c r="E25" s="128"/>
      <c r="F25" s="128"/>
      <c r="G25" s="128"/>
      <c r="H25" s="128"/>
      <c r="I25" s="128"/>
      <c r="J25" s="128"/>
      <c r="K25" s="128"/>
      <c r="L25" s="128"/>
      <c r="M25" s="128"/>
      <c r="N25" s="128"/>
      <c r="O25" s="128"/>
      <c r="P25" s="128"/>
      <c r="Q25" s="128"/>
      <c r="R25" s="128"/>
      <c r="S25" s="128"/>
      <c r="T25" s="128"/>
      <c r="U25" s="128"/>
      <c r="V25" s="128"/>
    </row>
    <row r="26" ht="15.75" customHeight="1">
      <c r="A26" s="132" t="s">
        <v>179</v>
      </c>
      <c r="B26" s="133" t="s">
        <v>228</v>
      </c>
      <c r="C26" s="133" t="s">
        <v>181</v>
      </c>
      <c r="D26" s="128"/>
      <c r="E26" s="128"/>
      <c r="F26" s="128"/>
      <c r="G26" s="128"/>
      <c r="H26" s="128"/>
      <c r="I26" s="128"/>
      <c r="J26" s="128"/>
      <c r="K26" s="128"/>
      <c r="L26" s="128"/>
      <c r="M26" s="128"/>
      <c r="N26" s="128"/>
      <c r="O26" s="128"/>
      <c r="P26" s="128"/>
      <c r="Q26" s="128"/>
      <c r="R26" s="128"/>
      <c r="S26" s="128"/>
      <c r="T26" s="128"/>
      <c r="U26" s="128"/>
      <c r="V26" s="128"/>
    </row>
    <row r="27" ht="15.75" customHeight="1">
      <c r="A27" s="132" t="s">
        <v>229</v>
      </c>
      <c r="B27" s="133" t="s">
        <v>230</v>
      </c>
      <c r="C27" s="133" t="s">
        <v>184</v>
      </c>
      <c r="D27" s="128"/>
      <c r="E27" s="128"/>
      <c r="F27" s="128"/>
      <c r="G27" s="128"/>
      <c r="H27" s="128"/>
      <c r="I27" s="128"/>
      <c r="J27" s="128"/>
      <c r="K27" s="128"/>
      <c r="L27" s="128"/>
      <c r="M27" s="128"/>
      <c r="N27" s="128"/>
      <c r="O27" s="128"/>
      <c r="P27" s="128"/>
      <c r="Q27" s="128"/>
      <c r="R27" s="128"/>
      <c r="S27" s="128"/>
      <c r="T27" s="128"/>
      <c r="U27" s="128"/>
      <c r="V27" s="128"/>
    </row>
    <row r="28" ht="15.75" customHeight="1">
      <c r="A28" s="132" t="s">
        <v>231</v>
      </c>
      <c r="B28" s="133" t="s">
        <v>232</v>
      </c>
      <c r="C28" s="133" t="s">
        <v>181</v>
      </c>
      <c r="D28" s="128"/>
      <c r="E28" s="128"/>
      <c r="F28" s="128"/>
      <c r="G28" s="128"/>
      <c r="H28" s="128"/>
      <c r="I28" s="128"/>
      <c r="J28" s="128"/>
      <c r="K28" s="128"/>
      <c r="L28" s="128"/>
      <c r="M28" s="128"/>
      <c r="N28" s="128"/>
      <c r="O28" s="128"/>
      <c r="P28" s="128"/>
      <c r="Q28" s="128"/>
      <c r="R28" s="128"/>
      <c r="S28" s="128"/>
      <c r="T28" s="128"/>
      <c r="U28" s="128"/>
      <c r="V28" s="128"/>
    </row>
    <row r="29" ht="15.75" customHeight="1">
      <c r="A29" s="132" t="s">
        <v>233</v>
      </c>
      <c r="B29" s="133" t="s">
        <v>234</v>
      </c>
      <c r="C29" s="133" t="s">
        <v>181</v>
      </c>
      <c r="D29" s="128"/>
      <c r="E29" s="128"/>
      <c r="F29" s="128"/>
      <c r="G29" s="128"/>
      <c r="H29" s="128"/>
      <c r="I29" s="128"/>
      <c r="J29" s="128"/>
      <c r="K29" s="128"/>
      <c r="L29" s="128"/>
      <c r="M29" s="128"/>
      <c r="N29" s="128"/>
      <c r="O29" s="128"/>
      <c r="P29" s="128"/>
      <c r="Q29" s="128"/>
      <c r="R29" s="128"/>
      <c r="S29" s="128"/>
      <c r="T29" s="128"/>
      <c r="U29" s="128"/>
      <c r="V29" s="128"/>
    </row>
    <row r="30" ht="15.75" customHeight="1">
      <c r="A30" s="132" t="s">
        <v>235</v>
      </c>
      <c r="B30" s="133" t="s">
        <v>236</v>
      </c>
      <c r="C30" s="133" t="s">
        <v>181</v>
      </c>
      <c r="D30" s="128"/>
      <c r="E30" s="128"/>
      <c r="F30" s="128"/>
      <c r="G30" s="128"/>
      <c r="H30" s="128"/>
      <c r="I30" s="128"/>
      <c r="J30" s="128"/>
      <c r="K30" s="128"/>
      <c r="L30" s="128"/>
      <c r="M30" s="128"/>
      <c r="N30" s="128"/>
      <c r="O30" s="128"/>
      <c r="P30" s="128"/>
      <c r="Q30" s="128"/>
      <c r="R30" s="128"/>
      <c r="S30" s="128"/>
      <c r="T30" s="128"/>
      <c r="U30" s="128"/>
      <c r="V30" s="128"/>
    </row>
    <row r="31" ht="15.75" customHeight="1">
      <c r="A31" s="132" t="s">
        <v>237</v>
      </c>
      <c r="B31" s="133" t="s">
        <v>238</v>
      </c>
      <c r="C31" s="133" t="s">
        <v>184</v>
      </c>
      <c r="D31" s="128"/>
      <c r="E31" s="128"/>
      <c r="F31" s="128"/>
      <c r="G31" s="128"/>
      <c r="H31" s="128"/>
      <c r="I31" s="128"/>
      <c r="J31" s="128"/>
      <c r="K31" s="128"/>
      <c r="L31" s="128"/>
      <c r="M31" s="128"/>
      <c r="N31" s="128"/>
      <c r="O31" s="128"/>
      <c r="P31" s="128"/>
      <c r="Q31" s="128"/>
      <c r="R31" s="128"/>
      <c r="S31" s="128"/>
      <c r="T31" s="128"/>
      <c r="U31" s="128"/>
      <c r="V31" s="128"/>
    </row>
    <row r="32" ht="15.75" customHeight="1">
      <c r="A32" s="132" t="s">
        <v>239</v>
      </c>
      <c r="B32" s="133" t="s">
        <v>240</v>
      </c>
      <c r="C32" s="133" t="s">
        <v>184</v>
      </c>
      <c r="D32" s="128"/>
      <c r="E32" s="128"/>
      <c r="F32" s="128"/>
      <c r="G32" s="128"/>
      <c r="H32" s="128"/>
      <c r="I32" s="128"/>
      <c r="J32" s="128"/>
      <c r="K32" s="128"/>
      <c r="L32" s="128"/>
      <c r="M32" s="128"/>
      <c r="N32" s="128"/>
      <c r="O32" s="128"/>
      <c r="P32" s="128"/>
      <c r="Q32" s="128"/>
      <c r="R32" s="128"/>
      <c r="S32" s="128"/>
      <c r="T32" s="128"/>
      <c r="U32" s="128"/>
      <c r="V32" s="128"/>
    </row>
    <row r="33" ht="15.75" customHeight="1">
      <c r="A33" s="132" t="s">
        <v>241</v>
      </c>
      <c r="B33" s="133" t="s">
        <v>242</v>
      </c>
      <c r="C33" s="133" t="s">
        <v>181</v>
      </c>
      <c r="D33" s="128"/>
      <c r="E33" s="128"/>
      <c r="F33" s="128"/>
      <c r="G33" s="128"/>
      <c r="H33" s="128"/>
      <c r="I33" s="128"/>
      <c r="J33" s="128"/>
      <c r="K33" s="128"/>
      <c r="L33" s="128"/>
      <c r="M33" s="128"/>
      <c r="N33" s="128"/>
      <c r="O33" s="128"/>
      <c r="P33" s="128"/>
      <c r="Q33" s="128"/>
      <c r="R33" s="128"/>
      <c r="S33" s="128"/>
      <c r="T33" s="128"/>
      <c r="U33" s="128"/>
      <c r="V33" s="128"/>
    </row>
    <row r="34" ht="15.75" customHeight="1">
      <c r="A34" s="132" t="s">
        <v>243</v>
      </c>
      <c r="B34" s="133" t="s">
        <v>244</v>
      </c>
      <c r="C34" s="133" t="s">
        <v>181</v>
      </c>
      <c r="D34" s="128"/>
      <c r="E34" s="128"/>
      <c r="F34" s="128"/>
      <c r="G34" s="128"/>
      <c r="H34" s="128"/>
      <c r="I34" s="128"/>
      <c r="J34" s="128"/>
      <c r="K34" s="128"/>
      <c r="L34" s="128"/>
      <c r="M34" s="128"/>
      <c r="N34" s="128"/>
      <c r="O34" s="128"/>
      <c r="P34" s="128"/>
      <c r="Q34" s="128"/>
      <c r="R34" s="128"/>
      <c r="S34" s="128"/>
      <c r="T34" s="128"/>
      <c r="U34" s="128"/>
      <c r="V34" s="128"/>
    </row>
    <row r="35" ht="15.75" customHeight="1">
      <c r="A35" s="132" t="s">
        <v>245</v>
      </c>
      <c r="B35" s="133" t="s">
        <v>246</v>
      </c>
      <c r="C35" s="133" t="s">
        <v>181</v>
      </c>
      <c r="D35" s="128"/>
      <c r="E35" s="128"/>
      <c r="F35" s="128"/>
      <c r="G35" s="128"/>
      <c r="H35" s="128"/>
      <c r="I35" s="128"/>
      <c r="J35" s="128"/>
      <c r="K35" s="128"/>
      <c r="L35" s="128"/>
      <c r="M35" s="128"/>
      <c r="N35" s="128"/>
      <c r="O35" s="128"/>
      <c r="P35" s="128"/>
      <c r="Q35" s="128"/>
      <c r="R35" s="128"/>
      <c r="S35" s="128"/>
      <c r="T35" s="128"/>
      <c r="U35" s="128"/>
      <c r="V35" s="128"/>
    </row>
    <row r="36" ht="15.75" customHeight="1">
      <c r="A36" s="132" t="s">
        <v>247</v>
      </c>
      <c r="B36" s="133" t="s">
        <v>248</v>
      </c>
      <c r="C36" s="133" t="s">
        <v>181</v>
      </c>
      <c r="D36" s="128"/>
      <c r="E36" s="128"/>
      <c r="F36" s="128"/>
      <c r="G36" s="128"/>
      <c r="H36" s="128"/>
      <c r="I36" s="128"/>
      <c r="J36" s="128"/>
      <c r="K36" s="128"/>
      <c r="L36" s="128"/>
      <c r="M36" s="128"/>
      <c r="N36" s="128"/>
      <c r="O36" s="128"/>
      <c r="P36" s="128"/>
      <c r="Q36" s="128"/>
      <c r="R36" s="128"/>
      <c r="S36" s="128"/>
      <c r="T36" s="128"/>
      <c r="U36" s="128"/>
      <c r="V36" s="128"/>
    </row>
    <row r="37" ht="15.75" customHeight="1">
      <c r="A37" s="132" t="s">
        <v>249</v>
      </c>
      <c r="B37" s="133" t="s">
        <v>250</v>
      </c>
      <c r="C37" s="133" t="s">
        <v>181</v>
      </c>
      <c r="D37" s="128"/>
      <c r="E37" s="128"/>
      <c r="F37" s="128"/>
      <c r="G37" s="128"/>
      <c r="H37" s="128"/>
      <c r="I37" s="128"/>
      <c r="J37" s="128"/>
      <c r="K37" s="128"/>
      <c r="L37" s="128"/>
      <c r="M37" s="128"/>
      <c r="N37" s="128"/>
      <c r="O37" s="128"/>
      <c r="P37" s="128"/>
      <c r="Q37" s="128"/>
      <c r="R37" s="128"/>
      <c r="S37" s="128"/>
      <c r="T37" s="128"/>
      <c r="U37" s="128"/>
      <c r="V37" s="128"/>
    </row>
    <row r="38" ht="15.75" customHeight="1">
      <c r="A38" s="132" t="s">
        <v>251</v>
      </c>
      <c r="B38" s="133" t="s">
        <v>252</v>
      </c>
      <c r="C38" s="133" t="s">
        <v>184</v>
      </c>
      <c r="D38" s="128"/>
      <c r="E38" s="128"/>
      <c r="F38" s="128"/>
      <c r="G38" s="128"/>
      <c r="H38" s="128"/>
      <c r="I38" s="128"/>
      <c r="J38" s="128"/>
      <c r="K38" s="128"/>
      <c r="L38" s="128"/>
      <c r="M38" s="128"/>
      <c r="N38" s="128"/>
      <c r="O38" s="128"/>
      <c r="P38" s="128"/>
      <c r="Q38" s="128"/>
      <c r="R38" s="128"/>
      <c r="S38" s="128"/>
      <c r="T38" s="128"/>
      <c r="U38" s="128"/>
      <c r="V38" s="128"/>
    </row>
    <row r="39" ht="15.75" customHeight="1">
      <c r="A39" s="132" t="s">
        <v>253</v>
      </c>
      <c r="B39" s="133" t="s">
        <v>254</v>
      </c>
      <c r="C39" s="133" t="s">
        <v>184</v>
      </c>
      <c r="D39" s="128"/>
      <c r="E39" s="128"/>
      <c r="F39" s="128"/>
      <c r="G39" s="128"/>
      <c r="H39" s="128"/>
      <c r="I39" s="128"/>
      <c r="J39" s="128"/>
      <c r="K39" s="128"/>
      <c r="L39" s="128"/>
      <c r="M39" s="128"/>
      <c r="N39" s="128"/>
      <c r="O39" s="128"/>
      <c r="P39" s="128"/>
      <c r="Q39" s="128"/>
      <c r="R39" s="128"/>
      <c r="S39" s="128"/>
      <c r="T39" s="128"/>
      <c r="U39" s="128"/>
      <c r="V39" s="128"/>
    </row>
    <row r="40" ht="15.75" customHeight="1">
      <c r="A40" s="132" t="s">
        <v>255</v>
      </c>
      <c r="B40" s="133" t="s">
        <v>256</v>
      </c>
      <c r="C40" s="133" t="s">
        <v>181</v>
      </c>
      <c r="D40" s="128"/>
      <c r="E40" s="128"/>
      <c r="F40" s="128"/>
      <c r="G40" s="128"/>
      <c r="H40" s="128"/>
      <c r="I40" s="128"/>
      <c r="J40" s="128"/>
      <c r="K40" s="128"/>
      <c r="L40" s="128"/>
      <c r="M40" s="128"/>
      <c r="N40" s="128"/>
      <c r="O40" s="128"/>
      <c r="P40" s="128"/>
      <c r="Q40" s="128"/>
      <c r="R40" s="128"/>
      <c r="S40" s="128"/>
      <c r="T40" s="128"/>
      <c r="U40" s="128"/>
      <c r="V40" s="128"/>
    </row>
    <row r="41" ht="15.75" customHeight="1">
      <c r="A41" s="132" t="s">
        <v>257</v>
      </c>
      <c r="B41" s="133" t="s">
        <v>258</v>
      </c>
      <c r="C41" s="133" t="s">
        <v>181</v>
      </c>
      <c r="D41" s="128"/>
      <c r="E41" s="128"/>
      <c r="F41" s="128"/>
      <c r="G41" s="128"/>
      <c r="H41" s="128"/>
      <c r="I41" s="128"/>
      <c r="J41" s="128"/>
      <c r="K41" s="128"/>
      <c r="L41" s="128"/>
      <c r="M41" s="128"/>
      <c r="N41" s="128"/>
      <c r="O41" s="128"/>
      <c r="P41" s="128"/>
      <c r="Q41" s="128"/>
      <c r="R41" s="128"/>
      <c r="S41" s="128"/>
      <c r="T41" s="128"/>
      <c r="U41" s="128"/>
      <c r="V41" s="128"/>
    </row>
    <row r="42" ht="15.75" customHeight="1">
      <c r="A42" s="132" t="s">
        <v>259</v>
      </c>
      <c r="B42" s="133" t="s">
        <v>260</v>
      </c>
      <c r="C42" s="133" t="s">
        <v>181</v>
      </c>
      <c r="D42" s="128"/>
      <c r="E42" s="128"/>
      <c r="F42" s="128"/>
      <c r="G42" s="128"/>
      <c r="H42" s="128"/>
      <c r="I42" s="128"/>
      <c r="J42" s="128"/>
      <c r="K42" s="128"/>
      <c r="L42" s="128"/>
      <c r="M42" s="128"/>
      <c r="N42" s="128"/>
      <c r="O42" s="128"/>
      <c r="P42" s="128"/>
      <c r="Q42" s="128"/>
      <c r="R42" s="128"/>
      <c r="S42" s="128"/>
      <c r="T42" s="128"/>
      <c r="U42" s="128"/>
      <c r="V42" s="128"/>
    </row>
    <row r="43" ht="15.75" customHeight="1">
      <c r="A43" s="132" t="s">
        <v>261</v>
      </c>
      <c r="B43" s="133" t="s">
        <v>262</v>
      </c>
      <c r="C43" s="133" t="s">
        <v>181</v>
      </c>
      <c r="D43" s="128"/>
      <c r="E43" s="128"/>
      <c r="F43" s="128"/>
      <c r="G43" s="128"/>
      <c r="H43" s="128"/>
      <c r="I43" s="128"/>
      <c r="J43" s="128"/>
      <c r="K43" s="128"/>
      <c r="L43" s="128"/>
      <c r="M43" s="128"/>
      <c r="N43" s="128"/>
      <c r="O43" s="128"/>
      <c r="P43" s="128"/>
      <c r="Q43" s="128"/>
      <c r="R43" s="128"/>
      <c r="S43" s="128"/>
      <c r="T43" s="128"/>
      <c r="U43" s="128"/>
      <c r="V43" s="128"/>
    </row>
    <row r="44" ht="15.75" customHeight="1">
      <c r="A44" s="132" t="s">
        <v>263</v>
      </c>
      <c r="B44" s="133" t="s">
        <v>264</v>
      </c>
      <c r="C44" s="133" t="s">
        <v>181</v>
      </c>
      <c r="D44" s="128"/>
      <c r="E44" s="128"/>
      <c r="F44" s="128"/>
      <c r="G44" s="128"/>
      <c r="H44" s="128"/>
      <c r="I44" s="128"/>
      <c r="J44" s="128"/>
      <c r="K44" s="128"/>
      <c r="L44" s="128"/>
      <c r="M44" s="128"/>
      <c r="N44" s="128"/>
      <c r="O44" s="128"/>
      <c r="P44" s="128"/>
      <c r="Q44" s="128"/>
      <c r="R44" s="128"/>
      <c r="S44" s="128"/>
      <c r="T44" s="128"/>
      <c r="U44" s="128"/>
      <c r="V44" s="128"/>
    </row>
    <row r="45" ht="15.75" customHeight="1">
      <c r="A45" s="132" t="s">
        <v>265</v>
      </c>
      <c r="B45" s="133" t="s">
        <v>266</v>
      </c>
      <c r="C45" s="133" t="s">
        <v>184</v>
      </c>
      <c r="D45" s="128"/>
      <c r="E45" s="128"/>
      <c r="F45" s="128"/>
      <c r="G45" s="128"/>
      <c r="H45" s="128"/>
      <c r="I45" s="128"/>
      <c r="J45" s="128"/>
      <c r="K45" s="128"/>
      <c r="L45" s="128"/>
      <c r="M45" s="128"/>
      <c r="N45" s="128"/>
      <c r="O45" s="128"/>
      <c r="P45" s="128"/>
      <c r="Q45" s="128"/>
      <c r="R45" s="128"/>
      <c r="S45" s="128"/>
      <c r="T45" s="128"/>
      <c r="U45" s="128"/>
      <c r="V45" s="128"/>
    </row>
    <row r="46" ht="15.75" customHeight="1">
      <c r="A46" s="132" t="s">
        <v>267</v>
      </c>
      <c r="B46" s="133" t="s">
        <v>268</v>
      </c>
      <c r="C46" s="133" t="s">
        <v>181</v>
      </c>
      <c r="D46" s="128"/>
      <c r="E46" s="128"/>
      <c r="F46" s="128"/>
      <c r="G46" s="128"/>
      <c r="H46" s="128"/>
      <c r="I46" s="128"/>
      <c r="J46" s="128"/>
      <c r="K46" s="128"/>
      <c r="L46" s="128"/>
      <c r="M46" s="128"/>
      <c r="N46" s="128"/>
      <c r="O46" s="128"/>
      <c r="P46" s="128"/>
      <c r="Q46" s="128"/>
      <c r="R46" s="128"/>
      <c r="S46" s="128"/>
      <c r="T46" s="128"/>
      <c r="U46" s="128"/>
      <c r="V46" s="128"/>
    </row>
    <row r="47" ht="15.75" customHeight="1">
      <c r="A47" s="132" t="s">
        <v>269</v>
      </c>
      <c r="B47" s="133" t="s">
        <v>270</v>
      </c>
      <c r="C47" s="133" t="s">
        <v>181</v>
      </c>
      <c r="D47" s="128"/>
      <c r="E47" s="128"/>
      <c r="F47" s="128"/>
      <c r="G47" s="128"/>
      <c r="H47" s="128"/>
      <c r="I47" s="128"/>
      <c r="J47" s="128"/>
      <c r="K47" s="128"/>
      <c r="L47" s="128"/>
      <c r="M47" s="128"/>
      <c r="N47" s="128"/>
      <c r="O47" s="128"/>
      <c r="P47" s="128"/>
      <c r="Q47" s="128"/>
      <c r="R47" s="128"/>
      <c r="S47" s="128"/>
      <c r="T47" s="128"/>
      <c r="U47" s="128"/>
      <c r="V47" s="128"/>
    </row>
    <row r="48" ht="15.75" customHeight="1">
      <c r="A48" s="132" t="s">
        <v>271</v>
      </c>
      <c r="B48" s="133" t="s">
        <v>272</v>
      </c>
      <c r="C48" s="133" t="s">
        <v>181</v>
      </c>
      <c r="D48" s="128"/>
      <c r="E48" s="128"/>
      <c r="F48" s="128"/>
      <c r="G48" s="128"/>
      <c r="H48" s="128"/>
      <c r="I48" s="128"/>
      <c r="J48" s="128"/>
      <c r="K48" s="128"/>
      <c r="L48" s="128"/>
      <c r="M48" s="128"/>
      <c r="N48" s="128"/>
      <c r="O48" s="128"/>
      <c r="P48" s="128"/>
      <c r="Q48" s="128"/>
      <c r="R48" s="128"/>
      <c r="S48" s="128"/>
      <c r="T48" s="128"/>
      <c r="U48" s="128"/>
      <c r="V48" s="128"/>
    </row>
    <row r="49" ht="15.75" customHeight="1">
      <c r="A49" s="132" t="s">
        <v>273</v>
      </c>
      <c r="B49" s="133" t="s">
        <v>274</v>
      </c>
      <c r="C49" s="133" t="s">
        <v>181</v>
      </c>
      <c r="D49" s="128"/>
      <c r="E49" s="128"/>
      <c r="F49" s="128"/>
      <c r="G49" s="128"/>
      <c r="H49" s="128"/>
      <c r="I49" s="128"/>
      <c r="J49" s="128"/>
      <c r="K49" s="128"/>
      <c r="L49" s="128"/>
      <c r="M49" s="128"/>
      <c r="N49" s="128"/>
      <c r="O49" s="128"/>
      <c r="P49" s="128"/>
      <c r="Q49" s="128"/>
      <c r="R49" s="128"/>
      <c r="S49" s="128"/>
      <c r="T49" s="128"/>
      <c r="U49" s="128"/>
      <c r="V49" s="128"/>
    </row>
    <row r="50" ht="15.75" customHeight="1">
      <c r="A50" s="132" t="s">
        <v>275</v>
      </c>
      <c r="B50" s="133" t="s">
        <v>276</v>
      </c>
      <c r="C50" s="133" t="s">
        <v>181</v>
      </c>
      <c r="D50" s="128"/>
      <c r="E50" s="128"/>
      <c r="F50" s="128"/>
      <c r="G50" s="128"/>
      <c r="H50" s="128"/>
      <c r="I50" s="128"/>
      <c r="J50" s="128"/>
      <c r="K50" s="128"/>
      <c r="L50" s="128"/>
      <c r="M50" s="128"/>
      <c r="N50" s="128"/>
      <c r="O50" s="128"/>
      <c r="P50" s="128"/>
      <c r="Q50" s="128"/>
      <c r="R50" s="128"/>
      <c r="S50" s="128"/>
      <c r="T50" s="128"/>
      <c r="U50" s="128"/>
      <c r="V50" s="128"/>
    </row>
    <row r="51" ht="15.75" customHeight="1">
      <c r="A51" s="132" t="s">
        <v>277</v>
      </c>
      <c r="B51" s="133" t="s">
        <v>278</v>
      </c>
      <c r="C51" s="133" t="s">
        <v>184</v>
      </c>
      <c r="D51" s="128"/>
      <c r="E51" s="128"/>
      <c r="F51" s="128"/>
      <c r="G51" s="128"/>
      <c r="H51" s="128"/>
      <c r="I51" s="128"/>
      <c r="J51" s="128"/>
      <c r="K51" s="128"/>
      <c r="L51" s="128"/>
      <c r="M51" s="128"/>
      <c r="N51" s="128"/>
      <c r="O51" s="128"/>
      <c r="P51" s="128"/>
      <c r="Q51" s="128"/>
      <c r="R51" s="128"/>
      <c r="S51" s="128"/>
      <c r="T51" s="128"/>
      <c r="U51" s="128"/>
      <c r="V51" s="128"/>
    </row>
    <row r="52" ht="15.75" customHeight="1">
      <c r="A52" s="132" t="s">
        <v>279</v>
      </c>
      <c r="B52" s="133" t="s">
        <v>280</v>
      </c>
      <c r="C52" s="133" t="s">
        <v>181</v>
      </c>
      <c r="D52" s="128"/>
      <c r="E52" s="128"/>
      <c r="F52" s="128"/>
      <c r="G52" s="128"/>
      <c r="H52" s="128"/>
      <c r="I52" s="128"/>
      <c r="J52" s="128"/>
      <c r="K52" s="128"/>
      <c r="L52" s="128"/>
      <c r="M52" s="128"/>
      <c r="N52" s="128"/>
      <c r="O52" s="128"/>
      <c r="P52" s="128"/>
      <c r="Q52" s="128"/>
      <c r="R52" s="128"/>
      <c r="S52" s="128"/>
      <c r="T52" s="128"/>
      <c r="U52" s="128"/>
      <c r="V52" s="128"/>
    </row>
    <row r="53" ht="15.75" customHeight="1">
      <c r="A53" s="132" t="s">
        <v>281</v>
      </c>
      <c r="B53" s="133" t="s">
        <v>282</v>
      </c>
      <c r="C53" s="133" t="s">
        <v>181</v>
      </c>
      <c r="D53" s="128"/>
      <c r="E53" s="128"/>
      <c r="F53" s="128"/>
      <c r="G53" s="128"/>
      <c r="H53" s="128"/>
      <c r="I53" s="128"/>
      <c r="J53" s="128"/>
      <c r="K53" s="128"/>
      <c r="L53" s="128"/>
      <c r="M53" s="128"/>
      <c r="N53" s="128"/>
      <c r="O53" s="128"/>
      <c r="P53" s="128"/>
      <c r="Q53" s="128"/>
      <c r="R53" s="128"/>
      <c r="S53" s="128"/>
      <c r="T53" s="128"/>
      <c r="U53" s="128"/>
      <c r="V53" s="128"/>
    </row>
    <row r="54" ht="15.75" customHeight="1">
      <c r="A54" s="132" t="s">
        <v>283</v>
      </c>
      <c r="B54" s="133" t="s">
        <v>284</v>
      </c>
      <c r="C54" s="133" t="s">
        <v>181</v>
      </c>
      <c r="D54" s="128"/>
      <c r="E54" s="128"/>
      <c r="F54" s="128"/>
      <c r="G54" s="128"/>
      <c r="H54" s="128"/>
      <c r="I54" s="128"/>
      <c r="J54" s="128"/>
      <c r="K54" s="128"/>
      <c r="L54" s="128"/>
      <c r="M54" s="128"/>
      <c r="N54" s="128"/>
      <c r="O54" s="128"/>
      <c r="P54" s="128"/>
      <c r="Q54" s="128"/>
      <c r="R54" s="128"/>
      <c r="S54" s="128"/>
      <c r="T54" s="128"/>
      <c r="U54" s="128"/>
      <c r="V54" s="128"/>
    </row>
    <row r="55" ht="15.75" customHeight="1">
      <c r="A55" s="132" t="s">
        <v>285</v>
      </c>
      <c r="B55" s="133" t="s">
        <v>286</v>
      </c>
      <c r="C55" s="133" t="s">
        <v>181</v>
      </c>
      <c r="D55" s="128"/>
      <c r="E55" s="128"/>
      <c r="F55" s="128"/>
      <c r="G55" s="128"/>
      <c r="H55" s="128"/>
      <c r="I55" s="128"/>
      <c r="J55" s="128"/>
      <c r="K55" s="128"/>
      <c r="L55" s="128"/>
      <c r="M55" s="128"/>
      <c r="N55" s="128"/>
      <c r="O55" s="128"/>
      <c r="P55" s="128"/>
      <c r="Q55" s="128"/>
      <c r="R55" s="128"/>
      <c r="S55" s="128"/>
      <c r="T55" s="128"/>
      <c r="U55" s="128"/>
      <c r="V55" s="128"/>
    </row>
    <row r="56" ht="15.75" customHeight="1">
      <c r="A56" s="132" t="s">
        <v>287</v>
      </c>
      <c r="B56" s="133" t="s">
        <v>288</v>
      </c>
      <c r="C56" s="133" t="s">
        <v>181</v>
      </c>
      <c r="D56" s="128"/>
      <c r="E56" s="128"/>
      <c r="F56" s="128"/>
      <c r="G56" s="128"/>
      <c r="H56" s="128"/>
      <c r="I56" s="128"/>
      <c r="J56" s="128"/>
      <c r="K56" s="128"/>
      <c r="L56" s="128"/>
      <c r="M56" s="128"/>
      <c r="N56" s="128"/>
      <c r="O56" s="128"/>
      <c r="P56" s="128"/>
      <c r="Q56" s="128"/>
      <c r="R56" s="128"/>
      <c r="S56" s="128"/>
      <c r="T56" s="128"/>
      <c r="U56" s="128"/>
      <c r="V56" s="128"/>
    </row>
    <row r="57" ht="15.75" customHeight="1">
      <c r="A57" s="132" t="s">
        <v>289</v>
      </c>
      <c r="B57" s="133" t="s">
        <v>290</v>
      </c>
      <c r="C57" s="133" t="s">
        <v>181</v>
      </c>
      <c r="D57" s="128"/>
      <c r="E57" s="128"/>
      <c r="F57" s="128"/>
      <c r="G57" s="128"/>
      <c r="H57" s="128"/>
      <c r="I57" s="128"/>
      <c r="J57" s="128"/>
      <c r="K57" s="128"/>
      <c r="L57" s="128"/>
      <c r="M57" s="128"/>
      <c r="N57" s="128"/>
      <c r="O57" s="128"/>
      <c r="P57" s="128"/>
      <c r="Q57" s="128"/>
      <c r="R57" s="128"/>
      <c r="S57" s="128"/>
      <c r="T57" s="128"/>
      <c r="U57" s="128"/>
      <c r="V57" s="128"/>
    </row>
    <row r="58" ht="15.75" customHeight="1">
      <c r="A58" s="132" t="s">
        <v>291</v>
      </c>
      <c r="B58" s="133" t="s">
        <v>292</v>
      </c>
      <c r="C58" s="133" t="s">
        <v>181</v>
      </c>
      <c r="D58" s="128"/>
      <c r="E58" s="128"/>
      <c r="F58" s="128"/>
      <c r="G58" s="128"/>
      <c r="H58" s="128"/>
      <c r="I58" s="128"/>
      <c r="J58" s="128"/>
      <c r="K58" s="128"/>
      <c r="L58" s="128"/>
      <c r="M58" s="128"/>
      <c r="N58" s="128"/>
      <c r="O58" s="128"/>
      <c r="P58" s="128"/>
      <c r="Q58" s="128"/>
      <c r="R58" s="128"/>
      <c r="S58" s="128"/>
      <c r="T58" s="128"/>
      <c r="U58" s="128"/>
      <c r="V58" s="128"/>
    </row>
    <row r="59" ht="15.75" customHeight="1">
      <c r="A59" s="132" t="s">
        <v>293</v>
      </c>
      <c r="B59" s="133" t="s">
        <v>294</v>
      </c>
      <c r="C59" s="133" t="s">
        <v>184</v>
      </c>
      <c r="D59" s="128"/>
      <c r="E59" s="128"/>
      <c r="F59" s="128"/>
      <c r="G59" s="128"/>
      <c r="H59" s="128"/>
      <c r="I59" s="128"/>
      <c r="J59" s="128"/>
      <c r="K59" s="128"/>
      <c r="L59" s="128"/>
      <c r="M59" s="128"/>
      <c r="N59" s="128"/>
      <c r="O59" s="128"/>
      <c r="P59" s="128"/>
      <c r="Q59" s="128"/>
      <c r="R59" s="128"/>
      <c r="S59" s="128"/>
      <c r="T59" s="128"/>
      <c r="U59" s="128"/>
      <c r="V59" s="128"/>
    </row>
    <row r="60" ht="15.75" customHeight="1">
      <c r="A60" s="132" t="s">
        <v>295</v>
      </c>
      <c r="B60" s="133" t="s">
        <v>296</v>
      </c>
      <c r="C60" s="133" t="s">
        <v>181</v>
      </c>
      <c r="D60" s="128"/>
      <c r="E60" s="128"/>
      <c r="F60" s="128"/>
      <c r="G60" s="128"/>
      <c r="H60" s="128"/>
      <c r="I60" s="128"/>
      <c r="J60" s="128"/>
      <c r="K60" s="128"/>
      <c r="L60" s="128"/>
      <c r="M60" s="128"/>
      <c r="N60" s="128"/>
      <c r="O60" s="128"/>
      <c r="P60" s="128"/>
      <c r="Q60" s="128"/>
      <c r="R60" s="128"/>
      <c r="S60" s="128"/>
      <c r="T60" s="128"/>
      <c r="U60" s="128"/>
      <c r="V60" s="128"/>
    </row>
    <row r="61" ht="15.75" customHeight="1">
      <c r="A61" s="132" t="s">
        <v>297</v>
      </c>
      <c r="B61" s="133" t="s">
        <v>298</v>
      </c>
      <c r="C61" s="133" t="s">
        <v>181</v>
      </c>
      <c r="D61" s="128"/>
      <c r="E61" s="128"/>
      <c r="F61" s="128"/>
      <c r="G61" s="128"/>
      <c r="H61" s="128"/>
      <c r="I61" s="128"/>
      <c r="J61" s="128"/>
      <c r="K61" s="128"/>
      <c r="L61" s="128"/>
      <c r="M61" s="128"/>
      <c r="N61" s="128"/>
      <c r="O61" s="128"/>
      <c r="P61" s="128"/>
      <c r="Q61" s="128"/>
      <c r="R61" s="128"/>
      <c r="S61" s="128"/>
      <c r="T61" s="128"/>
      <c r="U61" s="128"/>
      <c r="V61" s="128"/>
    </row>
    <row r="62" ht="15.75" customHeight="1">
      <c r="A62" s="132" t="s">
        <v>299</v>
      </c>
      <c r="B62" s="133" t="s">
        <v>300</v>
      </c>
      <c r="C62" s="133" t="s">
        <v>181</v>
      </c>
      <c r="D62" s="128"/>
      <c r="E62" s="128"/>
      <c r="F62" s="128"/>
      <c r="G62" s="128"/>
      <c r="H62" s="128"/>
      <c r="I62" s="128"/>
      <c r="J62" s="128"/>
      <c r="K62" s="128"/>
      <c r="L62" s="128"/>
      <c r="M62" s="128"/>
      <c r="N62" s="128"/>
      <c r="O62" s="128"/>
      <c r="P62" s="128"/>
      <c r="Q62" s="128"/>
      <c r="R62" s="128"/>
      <c r="S62" s="128"/>
      <c r="T62" s="128"/>
      <c r="U62" s="128"/>
      <c r="V62" s="128"/>
    </row>
    <row r="63" ht="15.75" customHeight="1">
      <c r="A63" s="132" t="s">
        <v>301</v>
      </c>
      <c r="B63" s="133" t="s">
        <v>302</v>
      </c>
      <c r="C63" s="133" t="s">
        <v>181</v>
      </c>
      <c r="D63" s="128"/>
      <c r="E63" s="128"/>
      <c r="F63" s="128"/>
      <c r="G63" s="128"/>
      <c r="H63" s="128"/>
      <c r="I63" s="128"/>
      <c r="J63" s="128"/>
      <c r="K63" s="128"/>
      <c r="L63" s="128"/>
      <c r="M63" s="128"/>
      <c r="N63" s="128"/>
      <c r="O63" s="128"/>
      <c r="P63" s="128"/>
      <c r="Q63" s="128"/>
      <c r="R63" s="128"/>
      <c r="S63" s="128"/>
      <c r="T63" s="128"/>
      <c r="U63" s="128"/>
      <c r="V63" s="128"/>
    </row>
    <row r="64" ht="15.75" customHeight="1">
      <c r="A64" s="132" t="s">
        <v>303</v>
      </c>
      <c r="B64" s="133" t="s">
        <v>304</v>
      </c>
      <c r="C64" s="133" t="s">
        <v>181</v>
      </c>
      <c r="D64" s="128"/>
      <c r="E64" s="128"/>
      <c r="F64" s="128"/>
      <c r="G64" s="128"/>
      <c r="H64" s="128"/>
      <c r="I64" s="128"/>
      <c r="J64" s="128"/>
      <c r="K64" s="128"/>
      <c r="L64" s="128"/>
      <c r="M64" s="128"/>
      <c r="N64" s="128"/>
      <c r="O64" s="128"/>
      <c r="P64" s="128"/>
      <c r="Q64" s="128"/>
      <c r="R64" s="128"/>
      <c r="S64" s="128"/>
      <c r="T64" s="128"/>
      <c r="U64" s="128"/>
      <c r="V64" s="128"/>
    </row>
    <row r="65" ht="15.75" customHeight="1">
      <c r="A65" s="132" t="s">
        <v>305</v>
      </c>
      <c r="B65" s="133" t="s">
        <v>306</v>
      </c>
      <c r="C65" s="133" t="s">
        <v>181</v>
      </c>
      <c r="D65" s="128"/>
      <c r="E65" s="128"/>
      <c r="F65" s="128"/>
      <c r="G65" s="128"/>
      <c r="H65" s="128"/>
      <c r="I65" s="128"/>
      <c r="J65" s="128"/>
      <c r="K65" s="128"/>
      <c r="L65" s="128"/>
      <c r="M65" s="128"/>
      <c r="N65" s="128"/>
      <c r="O65" s="128"/>
      <c r="P65" s="128"/>
      <c r="Q65" s="128"/>
      <c r="R65" s="128"/>
      <c r="S65" s="128"/>
      <c r="T65" s="128"/>
      <c r="U65" s="128"/>
      <c r="V65" s="128"/>
    </row>
    <row r="66" ht="15.75" customHeight="1">
      <c r="A66" s="132" t="s">
        <v>307</v>
      </c>
      <c r="B66" s="133" t="s">
        <v>308</v>
      </c>
      <c r="C66" s="133" t="s">
        <v>181</v>
      </c>
      <c r="D66" s="128"/>
      <c r="E66" s="128"/>
      <c r="F66" s="128"/>
      <c r="G66" s="128"/>
      <c r="H66" s="128"/>
      <c r="I66" s="128"/>
      <c r="J66" s="128"/>
      <c r="K66" s="128"/>
      <c r="L66" s="128"/>
      <c r="M66" s="128"/>
      <c r="N66" s="128"/>
      <c r="O66" s="128"/>
      <c r="P66" s="128"/>
      <c r="Q66" s="128"/>
      <c r="R66" s="128"/>
      <c r="S66" s="128"/>
      <c r="T66" s="128"/>
      <c r="U66" s="128"/>
      <c r="V66" s="128"/>
    </row>
    <row r="67" ht="15.75" customHeight="1">
      <c r="A67" s="132" t="s">
        <v>309</v>
      </c>
      <c r="B67" s="133" t="s">
        <v>310</v>
      </c>
      <c r="C67" s="133" t="s">
        <v>184</v>
      </c>
      <c r="D67" s="128"/>
      <c r="E67" s="128"/>
      <c r="F67" s="128"/>
      <c r="G67" s="128"/>
      <c r="H67" s="128"/>
      <c r="I67" s="128"/>
      <c r="J67" s="128"/>
      <c r="K67" s="128"/>
      <c r="L67" s="128"/>
      <c r="M67" s="128"/>
      <c r="N67" s="128"/>
      <c r="O67" s="128"/>
      <c r="P67" s="128"/>
      <c r="Q67" s="128"/>
      <c r="R67" s="128"/>
      <c r="S67" s="128"/>
      <c r="T67" s="128"/>
      <c r="U67" s="128"/>
      <c r="V67" s="128"/>
    </row>
    <row r="68" ht="15.75" customHeight="1">
      <c r="A68" s="132" t="s">
        <v>311</v>
      </c>
      <c r="B68" s="133" t="s">
        <v>312</v>
      </c>
      <c r="C68" s="133" t="s">
        <v>181</v>
      </c>
      <c r="D68" s="128"/>
      <c r="E68" s="128"/>
      <c r="F68" s="128"/>
      <c r="G68" s="128"/>
      <c r="H68" s="128"/>
      <c r="I68" s="128"/>
      <c r="J68" s="128"/>
      <c r="K68" s="128"/>
      <c r="L68" s="128"/>
      <c r="M68" s="128"/>
      <c r="N68" s="128"/>
      <c r="O68" s="128"/>
      <c r="P68" s="128"/>
      <c r="Q68" s="128"/>
      <c r="R68" s="128"/>
      <c r="S68" s="128"/>
      <c r="T68" s="128"/>
      <c r="U68" s="128"/>
      <c r="V68" s="128"/>
    </row>
    <row r="69" ht="15.75" customHeight="1">
      <c r="A69" s="132" t="s">
        <v>313</v>
      </c>
      <c r="B69" s="133" t="s">
        <v>314</v>
      </c>
      <c r="C69" s="133" t="s">
        <v>181</v>
      </c>
      <c r="D69" s="128"/>
      <c r="E69" s="128"/>
      <c r="F69" s="128"/>
      <c r="G69" s="128"/>
      <c r="H69" s="128"/>
      <c r="I69" s="128"/>
      <c r="J69" s="128"/>
      <c r="K69" s="128"/>
      <c r="L69" s="128"/>
      <c r="M69" s="128"/>
      <c r="N69" s="128"/>
      <c r="O69" s="128"/>
      <c r="P69" s="128"/>
      <c r="Q69" s="128"/>
      <c r="R69" s="128"/>
      <c r="S69" s="128"/>
      <c r="T69" s="128"/>
      <c r="U69" s="128"/>
      <c r="V69" s="128"/>
    </row>
    <row r="70" ht="15.75" customHeight="1">
      <c r="A70" s="132" t="s">
        <v>315</v>
      </c>
      <c r="B70" s="133" t="s">
        <v>316</v>
      </c>
      <c r="C70" s="133" t="s">
        <v>184</v>
      </c>
      <c r="D70" s="128"/>
      <c r="E70" s="128"/>
      <c r="F70" s="128"/>
      <c r="G70" s="128"/>
      <c r="H70" s="128"/>
      <c r="I70" s="128"/>
      <c r="J70" s="128"/>
      <c r="K70" s="128"/>
      <c r="L70" s="128"/>
      <c r="M70" s="128"/>
      <c r="N70" s="128"/>
      <c r="O70" s="128"/>
      <c r="P70" s="128"/>
      <c r="Q70" s="128"/>
      <c r="R70" s="128"/>
      <c r="S70" s="128"/>
      <c r="T70" s="128"/>
      <c r="U70" s="128"/>
      <c r="V70" s="128"/>
    </row>
    <row r="71" ht="15.75" customHeight="1">
      <c r="A71" s="132" t="s">
        <v>317</v>
      </c>
      <c r="B71" s="133" t="s">
        <v>318</v>
      </c>
      <c r="C71" s="133" t="s">
        <v>181</v>
      </c>
      <c r="D71" s="128"/>
      <c r="E71" s="128"/>
      <c r="F71" s="128"/>
      <c r="G71" s="128"/>
      <c r="H71" s="128"/>
      <c r="I71" s="128"/>
      <c r="J71" s="128"/>
      <c r="K71" s="128"/>
      <c r="L71" s="128"/>
      <c r="M71" s="128"/>
      <c r="N71" s="128"/>
      <c r="O71" s="128"/>
      <c r="P71" s="128"/>
      <c r="Q71" s="128"/>
      <c r="R71" s="128"/>
      <c r="S71" s="128"/>
      <c r="T71" s="128"/>
      <c r="U71" s="128"/>
      <c r="V71" s="128"/>
    </row>
    <row r="72" ht="15.75" customHeight="1">
      <c r="A72" s="132" t="s">
        <v>319</v>
      </c>
      <c r="B72" s="133" t="s">
        <v>320</v>
      </c>
      <c r="C72" s="133" t="s">
        <v>184</v>
      </c>
      <c r="D72" s="128"/>
      <c r="E72" s="128"/>
      <c r="F72" s="128"/>
      <c r="G72" s="128"/>
      <c r="H72" s="128"/>
      <c r="I72" s="128"/>
      <c r="J72" s="128"/>
      <c r="K72" s="128"/>
      <c r="L72" s="128"/>
      <c r="M72" s="128"/>
      <c r="N72" s="128"/>
      <c r="O72" s="128"/>
      <c r="P72" s="128"/>
      <c r="Q72" s="128"/>
      <c r="R72" s="128"/>
      <c r="S72" s="128"/>
      <c r="T72" s="128"/>
      <c r="U72" s="128"/>
      <c r="V72" s="128"/>
    </row>
    <row r="73" ht="15.75" customHeight="1">
      <c r="A73" s="132" t="s">
        <v>321</v>
      </c>
      <c r="B73" s="133" t="s">
        <v>322</v>
      </c>
      <c r="C73" s="133" t="s">
        <v>184</v>
      </c>
      <c r="D73" s="128"/>
      <c r="E73" s="128"/>
      <c r="F73" s="128"/>
      <c r="G73" s="128"/>
      <c r="H73" s="128"/>
      <c r="I73" s="128"/>
      <c r="J73" s="128"/>
      <c r="K73" s="128"/>
      <c r="L73" s="128"/>
      <c r="M73" s="128"/>
      <c r="N73" s="128"/>
      <c r="O73" s="128"/>
      <c r="P73" s="128"/>
      <c r="Q73" s="128"/>
      <c r="R73" s="128"/>
      <c r="S73" s="128"/>
      <c r="T73" s="128"/>
      <c r="U73" s="128"/>
      <c r="V73" s="128"/>
    </row>
    <row r="74" ht="15.75" customHeight="1">
      <c r="A74" s="132" t="s">
        <v>323</v>
      </c>
      <c r="B74" s="133" t="s">
        <v>324</v>
      </c>
      <c r="C74" s="133" t="s">
        <v>184</v>
      </c>
      <c r="D74" s="128"/>
      <c r="E74" s="128"/>
      <c r="F74" s="128"/>
      <c r="G74" s="128"/>
      <c r="H74" s="128"/>
      <c r="I74" s="128"/>
      <c r="J74" s="128"/>
      <c r="K74" s="128"/>
      <c r="L74" s="128"/>
      <c r="M74" s="128"/>
      <c r="N74" s="128"/>
      <c r="O74" s="128"/>
      <c r="P74" s="128"/>
      <c r="Q74" s="128"/>
      <c r="R74" s="128"/>
      <c r="S74" s="128"/>
      <c r="T74" s="128"/>
      <c r="U74" s="128"/>
      <c r="V74" s="128"/>
    </row>
    <row r="75" ht="15.75" customHeight="1">
      <c r="A75" s="132" t="s">
        <v>325</v>
      </c>
      <c r="B75" s="133" t="s">
        <v>326</v>
      </c>
      <c r="C75" s="133" t="s">
        <v>184</v>
      </c>
      <c r="D75" s="128"/>
      <c r="E75" s="128"/>
      <c r="F75" s="128"/>
      <c r="G75" s="128"/>
      <c r="H75" s="128"/>
      <c r="I75" s="128"/>
      <c r="J75" s="128"/>
      <c r="K75" s="128"/>
      <c r="L75" s="128"/>
      <c r="M75" s="128"/>
      <c r="N75" s="128"/>
      <c r="O75" s="128"/>
      <c r="P75" s="128"/>
      <c r="Q75" s="128"/>
      <c r="R75" s="128"/>
      <c r="S75" s="128"/>
      <c r="T75" s="128"/>
      <c r="U75" s="128"/>
      <c r="V75" s="128"/>
    </row>
    <row r="76" ht="15.75" customHeight="1">
      <c r="A76" s="132" t="s">
        <v>327</v>
      </c>
      <c r="B76" s="133" t="s">
        <v>328</v>
      </c>
      <c r="C76" s="133" t="s">
        <v>184</v>
      </c>
      <c r="D76" s="128"/>
      <c r="E76" s="128"/>
      <c r="F76" s="128"/>
      <c r="G76" s="128"/>
      <c r="H76" s="128"/>
      <c r="I76" s="128"/>
      <c r="J76" s="128"/>
      <c r="K76" s="128"/>
      <c r="L76" s="128"/>
      <c r="M76" s="128"/>
      <c r="N76" s="128"/>
      <c r="O76" s="128"/>
      <c r="P76" s="128"/>
      <c r="Q76" s="128"/>
      <c r="R76" s="128"/>
      <c r="S76" s="128"/>
      <c r="T76" s="128"/>
      <c r="U76" s="128"/>
      <c r="V76" s="128"/>
    </row>
    <row r="77" ht="15.75" customHeight="1">
      <c r="A77" s="132" t="s">
        <v>329</v>
      </c>
      <c r="B77" s="133" t="s">
        <v>330</v>
      </c>
      <c r="C77" s="133" t="s">
        <v>181</v>
      </c>
      <c r="D77" s="128"/>
      <c r="E77" s="128"/>
      <c r="F77" s="128"/>
      <c r="G77" s="128"/>
      <c r="H77" s="128"/>
      <c r="I77" s="128"/>
      <c r="J77" s="128"/>
      <c r="K77" s="128"/>
      <c r="L77" s="128"/>
      <c r="M77" s="128"/>
      <c r="N77" s="128"/>
      <c r="O77" s="128"/>
      <c r="P77" s="128"/>
      <c r="Q77" s="128"/>
      <c r="R77" s="128"/>
      <c r="S77" s="128"/>
      <c r="T77" s="128"/>
      <c r="U77" s="128"/>
      <c r="V77" s="128"/>
    </row>
    <row r="78" ht="15.75" customHeight="1">
      <c r="A78" s="132" t="s">
        <v>331</v>
      </c>
      <c r="B78" s="133" t="s">
        <v>332</v>
      </c>
      <c r="C78" s="133" t="s">
        <v>181</v>
      </c>
      <c r="D78" s="128"/>
      <c r="E78" s="128"/>
      <c r="F78" s="128"/>
      <c r="G78" s="128"/>
      <c r="H78" s="128"/>
      <c r="I78" s="128"/>
      <c r="J78" s="128"/>
      <c r="K78" s="128"/>
      <c r="L78" s="128"/>
      <c r="M78" s="128"/>
      <c r="N78" s="128"/>
      <c r="O78" s="128"/>
      <c r="P78" s="128"/>
      <c r="Q78" s="128"/>
      <c r="R78" s="128"/>
      <c r="S78" s="128"/>
      <c r="T78" s="128"/>
      <c r="U78" s="128"/>
      <c r="V78" s="128"/>
    </row>
    <row r="79" ht="15.75" customHeight="1">
      <c r="A79" s="132" t="s">
        <v>333</v>
      </c>
      <c r="B79" s="133" t="s">
        <v>334</v>
      </c>
      <c r="C79" s="133" t="s">
        <v>181</v>
      </c>
      <c r="D79" s="128"/>
      <c r="E79" s="128"/>
      <c r="F79" s="128"/>
      <c r="G79" s="128"/>
      <c r="H79" s="128"/>
      <c r="I79" s="128"/>
      <c r="J79" s="128"/>
      <c r="K79" s="128"/>
      <c r="L79" s="128"/>
      <c r="M79" s="128"/>
      <c r="N79" s="128"/>
      <c r="O79" s="128"/>
      <c r="P79" s="128"/>
      <c r="Q79" s="128"/>
      <c r="R79" s="128"/>
      <c r="S79" s="128"/>
      <c r="T79" s="128"/>
      <c r="U79" s="128"/>
      <c r="V79" s="128"/>
    </row>
    <row r="80" ht="15.75" customHeight="1">
      <c r="A80" s="132" t="s">
        <v>335</v>
      </c>
      <c r="B80" s="133" t="s">
        <v>336</v>
      </c>
      <c r="C80" s="133" t="s">
        <v>184</v>
      </c>
      <c r="D80" s="128"/>
      <c r="E80" s="128"/>
      <c r="F80" s="128"/>
      <c r="G80" s="128"/>
      <c r="H80" s="128"/>
      <c r="I80" s="128"/>
      <c r="J80" s="128"/>
      <c r="K80" s="128"/>
      <c r="L80" s="128"/>
      <c r="M80" s="128"/>
      <c r="N80" s="128"/>
      <c r="O80" s="128"/>
      <c r="P80" s="128"/>
      <c r="Q80" s="128"/>
      <c r="R80" s="128"/>
      <c r="S80" s="128"/>
      <c r="T80" s="128"/>
      <c r="U80" s="128"/>
      <c r="V80" s="128"/>
    </row>
    <row r="81" ht="15.75" customHeight="1">
      <c r="A81" s="132" t="s">
        <v>337</v>
      </c>
      <c r="B81" s="133" t="s">
        <v>338</v>
      </c>
      <c r="C81" s="133" t="s">
        <v>184</v>
      </c>
      <c r="D81" s="128"/>
      <c r="E81" s="128"/>
      <c r="F81" s="128"/>
      <c r="G81" s="128"/>
      <c r="H81" s="128"/>
      <c r="I81" s="128"/>
      <c r="J81" s="128"/>
      <c r="K81" s="128"/>
      <c r="L81" s="128"/>
      <c r="M81" s="128"/>
      <c r="N81" s="128"/>
      <c r="O81" s="128"/>
      <c r="P81" s="128"/>
      <c r="Q81" s="128"/>
      <c r="R81" s="128"/>
      <c r="S81" s="128"/>
      <c r="T81" s="128"/>
      <c r="U81" s="128"/>
      <c r="V81" s="128"/>
    </row>
    <row r="82" ht="15.75" customHeight="1">
      <c r="A82" s="132" t="s">
        <v>339</v>
      </c>
      <c r="B82" s="133" t="s">
        <v>340</v>
      </c>
      <c r="C82" s="133" t="s">
        <v>181</v>
      </c>
      <c r="D82" s="128"/>
      <c r="E82" s="128"/>
      <c r="F82" s="128"/>
      <c r="G82" s="128"/>
      <c r="H82" s="128"/>
      <c r="I82" s="128"/>
      <c r="J82" s="128"/>
      <c r="K82" s="128"/>
      <c r="L82" s="128"/>
      <c r="M82" s="128"/>
      <c r="N82" s="128"/>
      <c r="O82" s="128"/>
      <c r="P82" s="128"/>
      <c r="Q82" s="128"/>
      <c r="R82" s="128"/>
      <c r="S82" s="128"/>
      <c r="T82" s="128"/>
      <c r="U82" s="128"/>
      <c r="V82" s="128"/>
    </row>
    <row r="83" ht="15.75" customHeight="1">
      <c r="A83" s="132" t="s">
        <v>341</v>
      </c>
      <c r="B83" s="133" t="s">
        <v>342</v>
      </c>
      <c r="C83" s="133" t="s">
        <v>184</v>
      </c>
      <c r="D83" s="128"/>
      <c r="E83" s="128"/>
      <c r="F83" s="128"/>
      <c r="G83" s="128"/>
      <c r="H83" s="128"/>
      <c r="I83" s="128"/>
      <c r="J83" s="128"/>
      <c r="K83" s="128"/>
      <c r="L83" s="128"/>
      <c r="M83" s="128"/>
      <c r="N83" s="128"/>
      <c r="O83" s="128"/>
      <c r="P83" s="128"/>
      <c r="Q83" s="128"/>
      <c r="R83" s="128"/>
      <c r="S83" s="128"/>
      <c r="T83" s="128"/>
      <c r="U83" s="128"/>
      <c r="V83" s="128"/>
    </row>
    <row r="84" ht="15.75" customHeight="1">
      <c r="A84" s="132" t="s">
        <v>343</v>
      </c>
      <c r="B84" s="133" t="s">
        <v>344</v>
      </c>
      <c r="C84" s="133" t="s">
        <v>181</v>
      </c>
      <c r="D84" s="128"/>
      <c r="E84" s="128"/>
      <c r="F84" s="128"/>
      <c r="G84" s="128"/>
      <c r="H84" s="128"/>
      <c r="I84" s="128"/>
      <c r="J84" s="128"/>
      <c r="K84" s="128"/>
      <c r="L84" s="128"/>
      <c r="M84" s="128"/>
      <c r="N84" s="128"/>
      <c r="O84" s="128"/>
      <c r="P84" s="128"/>
      <c r="Q84" s="128"/>
      <c r="R84" s="128"/>
      <c r="S84" s="128"/>
      <c r="T84" s="128"/>
      <c r="U84" s="128"/>
      <c r="V84" s="128"/>
    </row>
    <row r="85" ht="15.75" customHeight="1">
      <c r="A85" s="132" t="s">
        <v>345</v>
      </c>
      <c r="B85" s="133" t="s">
        <v>346</v>
      </c>
      <c r="C85" s="133" t="s">
        <v>181</v>
      </c>
      <c r="D85" s="128"/>
      <c r="E85" s="128"/>
      <c r="F85" s="128"/>
      <c r="G85" s="128"/>
      <c r="H85" s="128"/>
      <c r="I85" s="128"/>
      <c r="J85" s="128"/>
      <c r="K85" s="128"/>
      <c r="L85" s="128"/>
      <c r="M85" s="128"/>
      <c r="N85" s="128"/>
      <c r="O85" s="128"/>
      <c r="P85" s="128"/>
      <c r="Q85" s="128"/>
      <c r="R85" s="128"/>
      <c r="S85" s="128"/>
      <c r="T85" s="128"/>
      <c r="U85" s="128"/>
      <c r="V85" s="128"/>
    </row>
    <row r="86" ht="15.75" customHeight="1">
      <c r="A86" s="132" t="s">
        <v>347</v>
      </c>
      <c r="B86" s="133" t="s">
        <v>348</v>
      </c>
      <c r="C86" s="133" t="s">
        <v>184</v>
      </c>
      <c r="D86" s="128"/>
      <c r="E86" s="128"/>
      <c r="F86" s="128"/>
      <c r="G86" s="128"/>
      <c r="H86" s="128"/>
      <c r="I86" s="128"/>
      <c r="J86" s="128"/>
      <c r="K86" s="128"/>
      <c r="L86" s="128"/>
      <c r="M86" s="128"/>
      <c r="N86" s="128"/>
      <c r="O86" s="128"/>
      <c r="P86" s="128"/>
      <c r="Q86" s="128"/>
      <c r="R86" s="128"/>
      <c r="S86" s="128"/>
      <c r="T86" s="128"/>
      <c r="U86" s="128"/>
      <c r="V86" s="128"/>
    </row>
    <row r="87" ht="15.75" customHeight="1">
      <c r="A87" s="132" t="s">
        <v>349</v>
      </c>
      <c r="B87" s="133" t="s">
        <v>350</v>
      </c>
      <c r="C87" s="133" t="s">
        <v>181</v>
      </c>
      <c r="D87" s="128"/>
      <c r="E87" s="128"/>
      <c r="F87" s="128"/>
      <c r="G87" s="128"/>
      <c r="H87" s="128"/>
      <c r="I87" s="128"/>
      <c r="J87" s="128"/>
      <c r="K87" s="128"/>
      <c r="L87" s="128"/>
      <c r="M87" s="128"/>
      <c r="N87" s="128"/>
      <c r="O87" s="128"/>
      <c r="P87" s="128"/>
      <c r="Q87" s="128"/>
      <c r="R87" s="128"/>
      <c r="S87" s="128"/>
      <c r="T87" s="128"/>
      <c r="U87" s="128"/>
      <c r="V87" s="128"/>
    </row>
    <row r="88" ht="15.75" customHeight="1">
      <c r="A88" s="132" t="s">
        <v>351</v>
      </c>
      <c r="B88" s="133" t="s">
        <v>352</v>
      </c>
      <c r="C88" s="133" t="s">
        <v>181</v>
      </c>
      <c r="D88" s="128"/>
      <c r="E88" s="128"/>
      <c r="F88" s="128"/>
      <c r="G88" s="128"/>
      <c r="H88" s="128"/>
      <c r="I88" s="128"/>
      <c r="J88" s="128"/>
      <c r="K88" s="128"/>
      <c r="L88" s="128"/>
      <c r="M88" s="128"/>
      <c r="N88" s="128"/>
      <c r="O88" s="128"/>
      <c r="P88" s="128"/>
      <c r="Q88" s="128"/>
      <c r="R88" s="128"/>
      <c r="S88" s="128"/>
      <c r="T88" s="128"/>
      <c r="U88" s="128"/>
      <c r="V88" s="128"/>
    </row>
    <row r="89" ht="15.75" customHeight="1">
      <c r="A89" s="132" t="s">
        <v>353</v>
      </c>
      <c r="B89" s="133" t="s">
        <v>354</v>
      </c>
      <c r="C89" s="133" t="s">
        <v>181</v>
      </c>
      <c r="D89" s="128"/>
      <c r="E89" s="128"/>
      <c r="F89" s="128"/>
      <c r="G89" s="128"/>
      <c r="H89" s="128"/>
      <c r="I89" s="128"/>
      <c r="J89" s="128"/>
      <c r="K89" s="128"/>
      <c r="L89" s="128"/>
      <c r="M89" s="128"/>
      <c r="N89" s="128"/>
      <c r="O89" s="128"/>
      <c r="P89" s="128"/>
      <c r="Q89" s="128"/>
      <c r="R89" s="128"/>
      <c r="S89" s="128"/>
      <c r="T89" s="128"/>
      <c r="U89" s="128"/>
      <c r="V89" s="128"/>
    </row>
    <row r="90" ht="15.75" customHeight="1">
      <c r="A90" s="132" t="s">
        <v>355</v>
      </c>
      <c r="B90" s="133" t="s">
        <v>356</v>
      </c>
      <c r="C90" s="133" t="s">
        <v>181</v>
      </c>
      <c r="D90" s="128"/>
      <c r="E90" s="128"/>
      <c r="F90" s="128"/>
      <c r="G90" s="128"/>
      <c r="H90" s="128"/>
      <c r="I90" s="128"/>
      <c r="J90" s="128"/>
      <c r="K90" s="128"/>
      <c r="L90" s="128"/>
      <c r="M90" s="128"/>
      <c r="N90" s="128"/>
      <c r="O90" s="128"/>
      <c r="P90" s="128"/>
      <c r="Q90" s="128"/>
      <c r="R90" s="128"/>
      <c r="S90" s="128"/>
      <c r="T90" s="128"/>
      <c r="U90" s="128"/>
      <c r="V90" s="128"/>
    </row>
    <row r="91" ht="15.75" customHeight="1">
      <c r="A91" s="132" t="s">
        <v>357</v>
      </c>
      <c r="B91" s="133" t="s">
        <v>358</v>
      </c>
      <c r="C91" s="133" t="s">
        <v>181</v>
      </c>
      <c r="D91" s="128"/>
      <c r="E91" s="128"/>
      <c r="F91" s="128"/>
      <c r="G91" s="128"/>
      <c r="H91" s="128"/>
      <c r="I91" s="128"/>
      <c r="J91" s="128"/>
      <c r="K91" s="128"/>
      <c r="L91" s="128"/>
      <c r="M91" s="128"/>
      <c r="N91" s="128"/>
      <c r="O91" s="128"/>
      <c r="P91" s="128"/>
      <c r="Q91" s="128"/>
      <c r="R91" s="128"/>
      <c r="S91" s="128"/>
      <c r="T91" s="128"/>
      <c r="U91" s="128"/>
      <c r="V91" s="128"/>
    </row>
    <row r="92" ht="15.75" customHeight="1">
      <c r="A92" s="133" t="s">
        <v>359</v>
      </c>
      <c r="B92" s="134" t="s">
        <v>360</v>
      </c>
      <c r="C92" s="133" t="s">
        <v>181</v>
      </c>
      <c r="D92" s="128"/>
      <c r="E92" s="128"/>
      <c r="F92" s="128"/>
      <c r="G92" s="128"/>
      <c r="H92" s="128"/>
      <c r="I92" s="128"/>
      <c r="J92" s="128"/>
      <c r="K92" s="128"/>
      <c r="L92" s="128"/>
      <c r="M92" s="128"/>
      <c r="N92" s="128"/>
      <c r="O92" s="128"/>
      <c r="P92" s="128"/>
      <c r="Q92" s="128"/>
      <c r="R92" s="128"/>
      <c r="S92" s="128"/>
      <c r="T92" s="128"/>
      <c r="U92" s="128"/>
      <c r="V92" s="128"/>
    </row>
    <row r="93" ht="15.75" customHeight="1">
      <c r="A93" s="133" t="s">
        <v>361</v>
      </c>
      <c r="B93" s="134" t="s">
        <v>362</v>
      </c>
      <c r="C93" s="133" t="s">
        <v>184</v>
      </c>
      <c r="D93" s="128"/>
      <c r="E93" s="128"/>
      <c r="F93" s="128"/>
      <c r="G93" s="128"/>
      <c r="H93" s="128"/>
      <c r="I93" s="128"/>
      <c r="J93" s="128"/>
      <c r="K93" s="128"/>
      <c r="L93" s="128"/>
      <c r="M93" s="128"/>
      <c r="N93" s="128"/>
      <c r="O93" s="128"/>
      <c r="P93" s="128"/>
      <c r="Q93" s="128"/>
      <c r="R93" s="128"/>
      <c r="S93" s="128"/>
      <c r="T93" s="128"/>
      <c r="U93" s="128"/>
      <c r="V93" s="128"/>
    </row>
    <row r="94" ht="15.75" customHeight="1">
      <c r="A94" s="133" t="s">
        <v>363</v>
      </c>
      <c r="B94" s="135" t="s">
        <v>364</v>
      </c>
      <c r="C94" s="133" t="s">
        <v>181</v>
      </c>
      <c r="D94" s="128"/>
      <c r="E94" s="128"/>
      <c r="F94" s="128"/>
      <c r="G94" s="128"/>
      <c r="H94" s="128"/>
      <c r="I94" s="128"/>
      <c r="J94" s="128"/>
      <c r="K94" s="128"/>
      <c r="L94" s="128"/>
      <c r="M94" s="128"/>
      <c r="N94" s="128"/>
      <c r="O94" s="128"/>
      <c r="P94" s="128"/>
      <c r="Q94" s="128"/>
      <c r="R94" s="128"/>
      <c r="S94" s="128"/>
      <c r="T94" s="128"/>
      <c r="U94" s="128"/>
      <c r="V94" s="128"/>
    </row>
    <row r="95" ht="15.75" customHeight="1">
      <c r="A95" s="133" t="s">
        <v>365</v>
      </c>
      <c r="B95" s="135" t="s">
        <v>366</v>
      </c>
      <c r="C95" s="133" t="s">
        <v>181</v>
      </c>
      <c r="D95" s="128"/>
      <c r="E95" s="128"/>
      <c r="F95" s="128"/>
      <c r="G95" s="128"/>
      <c r="H95" s="128"/>
      <c r="I95" s="128"/>
      <c r="J95" s="128"/>
      <c r="K95" s="128"/>
      <c r="L95" s="128"/>
      <c r="M95" s="128"/>
      <c r="N95" s="128"/>
      <c r="O95" s="128"/>
      <c r="P95" s="128"/>
      <c r="Q95" s="128"/>
      <c r="R95" s="128"/>
      <c r="S95" s="128"/>
      <c r="T95" s="128"/>
      <c r="U95" s="128"/>
      <c r="V95" s="128"/>
    </row>
    <row r="96" ht="15.75" customHeight="1">
      <c r="A96" s="133" t="s">
        <v>367</v>
      </c>
      <c r="B96" s="134" t="s">
        <v>368</v>
      </c>
      <c r="C96" s="133" t="s">
        <v>181</v>
      </c>
      <c r="D96" s="128"/>
      <c r="E96" s="128"/>
      <c r="F96" s="128"/>
      <c r="G96" s="128"/>
      <c r="H96" s="128"/>
      <c r="I96" s="128"/>
      <c r="J96" s="128"/>
      <c r="K96" s="128"/>
      <c r="L96" s="128"/>
      <c r="M96" s="128"/>
      <c r="N96" s="128"/>
      <c r="O96" s="128"/>
      <c r="P96" s="128"/>
      <c r="Q96" s="128"/>
      <c r="R96" s="128"/>
      <c r="S96" s="128"/>
      <c r="T96" s="128"/>
      <c r="U96" s="128"/>
      <c r="V96" s="128"/>
    </row>
    <row r="97" ht="15.75" customHeight="1">
      <c r="A97" s="133" t="s">
        <v>369</v>
      </c>
      <c r="B97" s="134" t="s">
        <v>370</v>
      </c>
      <c r="C97" s="133" t="s">
        <v>181</v>
      </c>
      <c r="D97" s="128"/>
      <c r="E97" s="128"/>
      <c r="F97" s="128"/>
      <c r="G97" s="128"/>
      <c r="H97" s="128"/>
      <c r="I97" s="128"/>
      <c r="J97" s="128"/>
      <c r="K97" s="128"/>
      <c r="L97" s="128"/>
      <c r="M97" s="128"/>
      <c r="N97" s="128"/>
      <c r="O97" s="128"/>
      <c r="P97" s="128"/>
      <c r="Q97" s="128"/>
      <c r="R97" s="128"/>
      <c r="S97" s="128"/>
      <c r="T97" s="128"/>
      <c r="U97" s="128"/>
      <c r="V97" s="128"/>
    </row>
    <row r="98" ht="15.75" customHeight="1">
      <c r="A98" s="133" t="s">
        <v>371</v>
      </c>
      <c r="B98" s="134" t="s">
        <v>372</v>
      </c>
      <c r="C98" s="133" t="s">
        <v>184</v>
      </c>
      <c r="D98" s="128"/>
      <c r="E98" s="128"/>
      <c r="F98" s="128"/>
      <c r="G98" s="128"/>
      <c r="H98" s="128"/>
      <c r="I98" s="128"/>
      <c r="J98" s="128"/>
      <c r="K98" s="128"/>
      <c r="L98" s="128"/>
      <c r="M98" s="128"/>
      <c r="N98" s="128"/>
      <c r="O98" s="128"/>
      <c r="P98" s="128"/>
      <c r="Q98" s="128"/>
      <c r="R98" s="128"/>
      <c r="S98" s="128"/>
      <c r="T98" s="128"/>
      <c r="U98" s="128"/>
      <c r="V98" s="128"/>
    </row>
    <row r="99" ht="15.75" customHeight="1">
      <c r="A99" s="133" t="s">
        <v>373</v>
      </c>
      <c r="B99" s="134" t="s">
        <v>374</v>
      </c>
      <c r="C99" s="133" t="s">
        <v>184</v>
      </c>
      <c r="D99" s="128"/>
      <c r="E99" s="128"/>
      <c r="F99" s="128"/>
      <c r="G99" s="128"/>
      <c r="H99" s="128"/>
      <c r="I99" s="128"/>
      <c r="J99" s="128"/>
      <c r="K99" s="128"/>
      <c r="L99" s="128"/>
      <c r="M99" s="128"/>
      <c r="N99" s="128"/>
      <c r="O99" s="128"/>
      <c r="P99" s="128"/>
      <c r="Q99" s="128"/>
      <c r="R99" s="128"/>
      <c r="S99" s="128"/>
      <c r="T99" s="128"/>
      <c r="U99" s="128"/>
      <c r="V99" s="128"/>
    </row>
    <row r="100" ht="15.75" customHeight="1">
      <c r="A100" s="133" t="s">
        <v>375</v>
      </c>
      <c r="B100" s="134" t="s">
        <v>376</v>
      </c>
      <c r="C100" s="133" t="s">
        <v>181</v>
      </c>
      <c r="D100" s="128"/>
      <c r="E100" s="128"/>
      <c r="F100" s="128"/>
      <c r="G100" s="128"/>
      <c r="H100" s="128"/>
      <c r="I100" s="128"/>
      <c r="J100" s="128"/>
      <c r="K100" s="128"/>
      <c r="L100" s="128"/>
      <c r="M100" s="128"/>
      <c r="N100" s="128"/>
      <c r="O100" s="128"/>
      <c r="P100" s="128"/>
      <c r="Q100" s="128"/>
      <c r="R100" s="128"/>
      <c r="S100" s="128"/>
      <c r="T100" s="128"/>
      <c r="U100" s="128"/>
      <c r="V100" s="128"/>
    </row>
    <row r="101" ht="15.75" customHeight="1">
      <c r="A101" s="133" t="s">
        <v>377</v>
      </c>
      <c r="B101" s="134" t="s">
        <v>378</v>
      </c>
      <c r="C101" s="133" t="s">
        <v>181</v>
      </c>
      <c r="D101" s="128"/>
      <c r="E101" s="128"/>
      <c r="F101" s="128"/>
      <c r="G101" s="128"/>
      <c r="H101" s="128"/>
      <c r="I101" s="128"/>
      <c r="J101" s="128"/>
      <c r="K101" s="128"/>
      <c r="L101" s="128"/>
      <c r="M101" s="128"/>
      <c r="N101" s="128"/>
      <c r="O101" s="128"/>
      <c r="P101" s="128"/>
      <c r="Q101" s="128"/>
      <c r="R101" s="128"/>
      <c r="S101" s="128"/>
      <c r="T101" s="128"/>
      <c r="U101" s="128"/>
      <c r="V101" s="128"/>
    </row>
    <row r="102" ht="15.75" customHeight="1">
      <c r="A102" s="136" t="s">
        <v>379</v>
      </c>
      <c r="B102" s="137" t="s">
        <v>380</v>
      </c>
      <c r="C102" s="133" t="s">
        <v>181</v>
      </c>
      <c r="D102" s="128"/>
      <c r="E102" s="128"/>
      <c r="F102" s="128"/>
      <c r="G102" s="128"/>
      <c r="H102" s="128"/>
      <c r="I102" s="128"/>
      <c r="J102" s="128"/>
      <c r="K102" s="128"/>
      <c r="L102" s="128"/>
      <c r="M102" s="128"/>
      <c r="N102" s="128"/>
      <c r="O102" s="128"/>
      <c r="P102" s="128"/>
      <c r="Q102" s="128"/>
      <c r="R102" s="128"/>
      <c r="S102" s="128"/>
      <c r="T102" s="128"/>
      <c r="U102" s="128"/>
      <c r="V102" s="128"/>
    </row>
    <row r="103" ht="15.75" customHeight="1">
      <c r="A103" s="136" t="s">
        <v>381</v>
      </c>
      <c r="B103" s="137" t="s">
        <v>382</v>
      </c>
      <c r="C103" s="133" t="s">
        <v>181</v>
      </c>
      <c r="D103" s="128"/>
      <c r="E103" s="128"/>
      <c r="F103" s="128"/>
      <c r="G103" s="128"/>
      <c r="H103" s="128"/>
      <c r="I103" s="128"/>
      <c r="J103" s="128"/>
      <c r="K103" s="128"/>
      <c r="L103" s="128"/>
      <c r="M103" s="128"/>
      <c r="N103" s="128"/>
      <c r="O103" s="128"/>
      <c r="P103" s="128"/>
      <c r="Q103" s="128"/>
      <c r="R103" s="128"/>
      <c r="S103" s="128"/>
      <c r="T103" s="128"/>
      <c r="U103" s="128"/>
      <c r="V103" s="128"/>
    </row>
    <row r="104" ht="15.75" customHeight="1">
      <c r="A104" s="136" t="s">
        <v>383</v>
      </c>
      <c r="B104" s="137" t="s">
        <v>384</v>
      </c>
      <c r="C104" s="133" t="s">
        <v>181</v>
      </c>
      <c r="D104" s="128"/>
      <c r="E104" s="128"/>
      <c r="F104" s="128"/>
      <c r="G104" s="128"/>
      <c r="H104" s="128"/>
      <c r="I104" s="128"/>
      <c r="J104" s="128"/>
      <c r="K104" s="128"/>
      <c r="L104" s="128"/>
      <c r="M104" s="128"/>
      <c r="N104" s="128"/>
      <c r="O104" s="128"/>
      <c r="P104" s="128"/>
      <c r="Q104" s="128"/>
      <c r="R104" s="128"/>
      <c r="S104" s="128"/>
      <c r="T104" s="128"/>
      <c r="U104" s="128"/>
      <c r="V104" s="128"/>
    </row>
    <row r="105" ht="15.75" customHeight="1">
      <c r="A105" s="136" t="s">
        <v>385</v>
      </c>
      <c r="B105" s="137" t="s">
        <v>386</v>
      </c>
      <c r="C105" s="133" t="s">
        <v>181</v>
      </c>
      <c r="D105" s="128"/>
      <c r="E105" s="128"/>
      <c r="F105" s="128"/>
      <c r="G105" s="128"/>
      <c r="H105" s="128"/>
      <c r="I105" s="128"/>
      <c r="J105" s="128"/>
      <c r="K105" s="128"/>
      <c r="L105" s="128"/>
      <c r="M105" s="128"/>
      <c r="N105" s="128"/>
      <c r="O105" s="128"/>
      <c r="P105" s="128"/>
      <c r="Q105" s="128"/>
      <c r="R105" s="128"/>
      <c r="S105" s="128"/>
      <c r="T105" s="128"/>
      <c r="U105" s="128"/>
      <c r="V105" s="128"/>
    </row>
    <row r="106" ht="15.75" customHeight="1">
      <c r="A106" s="136" t="s">
        <v>387</v>
      </c>
      <c r="B106" s="137" t="s">
        <v>388</v>
      </c>
      <c r="C106" s="133" t="s">
        <v>181</v>
      </c>
      <c r="D106" s="128"/>
      <c r="E106" s="128"/>
      <c r="F106" s="128"/>
      <c r="G106" s="128"/>
      <c r="H106" s="128"/>
      <c r="I106" s="128"/>
      <c r="J106" s="128"/>
      <c r="K106" s="128"/>
      <c r="L106" s="128"/>
      <c r="M106" s="128"/>
      <c r="N106" s="128"/>
      <c r="O106" s="128"/>
      <c r="P106" s="128"/>
      <c r="Q106" s="128"/>
      <c r="R106" s="128"/>
      <c r="S106" s="128"/>
      <c r="T106" s="128"/>
      <c r="U106" s="128"/>
      <c r="V106" s="128"/>
    </row>
    <row r="107" ht="15.75" customHeight="1">
      <c r="A107" s="133"/>
      <c r="B107" s="133"/>
      <c r="C107" s="133"/>
      <c r="D107" s="128"/>
      <c r="E107" s="128"/>
      <c r="F107" s="128"/>
      <c r="G107" s="128"/>
      <c r="H107" s="128"/>
      <c r="I107" s="128"/>
      <c r="J107" s="128"/>
      <c r="K107" s="128"/>
      <c r="L107" s="128"/>
      <c r="M107" s="128"/>
      <c r="N107" s="128"/>
      <c r="O107" s="128"/>
      <c r="P107" s="128"/>
      <c r="Q107" s="128"/>
      <c r="R107" s="128"/>
      <c r="S107" s="128"/>
      <c r="T107" s="128"/>
      <c r="U107" s="128"/>
      <c r="V107" s="128"/>
    </row>
    <row r="108" ht="15.75" customHeight="1">
      <c r="A108" s="133"/>
      <c r="B108" s="133"/>
      <c r="C108" s="133"/>
      <c r="D108" s="128"/>
      <c r="E108" s="128"/>
      <c r="F108" s="128"/>
      <c r="G108" s="128"/>
      <c r="H108" s="128"/>
      <c r="I108" s="128"/>
      <c r="J108" s="128"/>
      <c r="K108" s="128"/>
      <c r="L108" s="128"/>
      <c r="M108" s="128"/>
      <c r="N108" s="128"/>
      <c r="O108" s="128"/>
      <c r="P108" s="128"/>
      <c r="Q108" s="128"/>
      <c r="R108" s="128"/>
      <c r="S108" s="128"/>
      <c r="T108" s="128"/>
      <c r="U108" s="128"/>
      <c r="V108" s="128"/>
    </row>
    <row r="109" ht="15.75" customHeight="1">
      <c r="A109" s="133"/>
      <c r="B109" s="133"/>
      <c r="C109" s="133"/>
      <c r="D109" s="128"/>
      <c r="E109" s="128"/>
      <c r="F109" s="128"/>
      <c r="G109" s="128"/>
      <c r="H109" s="128"/>
      <c r="I109" s="128"/>
      <c r="J109" s="128"/>
      <c r="K109" s="128"/>
      <c r="L109" s="128"/>
      <c r="M109" s="128"/>
      <c r="N109" s="128"/>
      <c r="O109" s="128"/>
      <c r="P109" s="128"/>
      <c r="Q109" s="128"/>
      <c r="R109" s="128"/>
      <c r="S109" s="128"/>
      <c r="T109" s="128"/>
      <c r="U109" s="128"/>
      <c r="V109" s="128"/>
    </row>
    <row r="110" ht="15.75" customHeight="1">
      <c r="A110" s="133"/>
      <c r="B110" s="133"/>
      <c r="C110" s="133"/>
      <c r="D110" s="128"/>
      <c r="E110" s="128"/>
      <c r="F110" s="128"/>
      <c r="G110" s="128"/>
      <c r="H110" s="128"/>
      <c r="I110" s="128"/>
      <c r="J110" s="128"/>
      <c r="K110" s="128"/>
      <c r="L110" s="128"/>
      <c r="M110" s="128"/>
      <c r="N110" s="128"/>
      <c r="O110" s="128"/>
      <c r="P110" s="128"/>
      <c r="Q110" s="128"/>
      <c r="R110" s="128"/>
      <c r="S110" s="128"/>
      <c r="T110" s="128"/>
      <c r="U110" s="128"/>
      <c r="V110" s="128"/>
    </row>
    <row r="111" ht="15.75" customHeight="1">
      <c r="A111" s="133"/>
      <c r="B111" s="133"/>
      <c r="C111" s="133"/>
      <c r="D111" s="128"/>
      <c r="E111" s="128"/>
      <c r="F111" s="128"/>
      <c r="G111" s="128"/>
      <c r="H111" s="128"/>
      <c r="I111" s="128"/>
      <c r="J111" s="128"/>
      <c r="K111" s="128"/>
      <c r="L111" s="128"/>
      <c r="M111" s="128"/>
      <c r="N111" s="128"/>
      <c r="O111" s="128"/>
      <c r="P111" s="128"/>
      <c r="Q111" s="128"/>
      <c r="R111" s="128"/>
      <c r="S111" s="128"/>
      <c r="T111" s="128"/>
      <c r="U111" s="128"/>
      <c r="V111" s="128"/>
    </row>
    <row r="112" ht="15.75" customHeight="1">
      <c r="A112" s="133"/>
      <c r="B112" s="133"/>
      <c r="C112" s="133"/>
      <c r="D112" s="128"/>
      <c r="E112" s="128"/>
      <c r="F112" s="128"/>
      <c r="G112" s="128"/>
      <c r="H112" s="128"/>
      <c r="I112" s="128"/>
      <c r="J112" s="128"/>
      <c r="K112" s="128"/>
      <c r="L112" s="128"/>
      <c r="M112" s="128"/>
      <c r="N112" s="128"/>
      <c r="O112" s="128"/>
      <c r="P112" s="128"/>
      <c r="Q112" s="128"/>
      <c r="R112" s="128"/>
      <c r="S112" s="128"/>
      <c r="T112" s="128"/>
      <c r="U112" s="128"/>
      <c r="V112" s="128"/>
    </row>
    <row r="113" ht="15.75" customHeight="1">
      <c r="A113" s="133"/>
      <c r="B113" s="133"/>
      <c r="C113" s="133"/>
      <c r="D113" s="128"/>
      <c r="E113" s="128"/>
      <c r="F113" s="128"/>
      <c r="G113" s="128"/>
      <c r="H113" s="128"/>
      <c r="I113" s="128"/>
      <c r="J113" s="128"/>
      <c r="K113" s="128"/>
      <c r="L113" s="128"/>
      <c r="M113" s="128"/>
      <c r="N113" s="128"/>
      <c r="O113" s="128"/>
      <c r="P113" s="128"/>
      <c r="Q113" s="128"/>
      <c r="R113" s="128"/>
      <c r="S113" s="128"/>
      <c r="T113" s="128"/>
      <c r="U113" s="128"/>
      <c r="V113" s="128"/>
    </row>
    <row r="114" ht="15.75" customHeight="1">
      <c r="A114" s="133"/>
      <c r="B114" s="133"/>
      <c r="C114" s="133"/>
      <c r="D114" s="128"/>
      <c r="E114" s="128"/>
      <c r="F114" s="128"/>
      <c r="G114" s="128"/>
      <c r="H114" s="128"/>
      <c r="I114" s="128"/>
      <c r="J114" s="128"/>
      <c r="K114" s="128"/>
      <c r="L114" s="128"/>
      <c r="M114" s="128"/>
      <c r="N114" s="128"/>
      <c r="O114" s="128"/>
      <c r="P114" s="128"/>
      <c r="Q114" s="128"/>
      <c r="R114" s="128"/>
      <c r="S114" s="128"/>
      <c r="T114" s="128"/>
      <c r="U114" s="128"/>
      <c r="V114" s="128"/>
    </row>
    <row r="115" ht="15.75" customHeight="1">
      <c r="A115" s="133"/>
      <c r="B115" s="133"/>
      <c r="C115" s="133"/>
      <c r="D115" s="128"/>
      <c r="E115" s="128"/>
      <c r="F115" s="128"/>
      <c r="G115" s="128"/>
      <c r="H115" s="128"/>
      <c r="I115" s="128"/>
      <c r="J115" s="128"/>
      <c r="K115" s="128"/>
      <c r="L115" s="128"/>
      <c r="M115" s="128"/>
      <c r="N115" s="128"/>
      <c r="O115" s="128"/>
      <c r="P115" s="128"/>
      <c r="Q115" s="128"/>
      <c r="R115" s="128"/>
      <c r="S115" s="128"/>
      <c r="T115" s="128"/>
      <c r="U115" s="128"/>
      <c r="V115" s="128"/>
    </row>
    <row r="116" ht="15.75" customHeight="1">
      <c r="A116" s="133"/>
      <c r="B116" s="133"/>
      <c r="C116" s="133"/>
      <c r="D116" s="128"/>
      <c r="E116" s="128"/>
      <c r="F116" s="128"/>
      <c r="G116" s="128"/>
      <c r="H116" s="128"/>
      <c r="I116" s="128"/>
      <c r="J116" s="128"/>
      <c r="K116" s="128"/>
      <c r="L116" s="128"/>
      <c r="M116" s="128"/>
      <c r="N116" s="128"/>
      <c r="O116" s="128"/>
      <c r="P116" s="128"/>
      <c r="Q116" s="128"/>
      <c r="R116" s="128"/>
      <c r="S116" s="128"/>
      <c r="T116" s="128"/>
      <c r="U116" s="128"/>
      <c r="V116" s="128"/>
    </row>
    <row r="117" ht="15.75" customHeight="1">
      <c r="A117" s="133"/>
      <c r="B117" s="133"/>
      <c r="C117" s="133"/>
      <c r="D117" s="128"/>
      <c r="E117" s="128"/>
      <c r="F117" s="128"/>
      <c r="G117" s="128"/>
      <c r="H117" s="128"/>
      <c r="I117" s="128"/>
      <c r="J117" s="128"/>
      <c r="K117" s="128"/>
      <c r="L117" s="128"/>
      <c r="M117" s="128"/>
      <c r="N117" s="128"/>
      <c r="O117" s="128"/>
      <c r="P117" s="128"/>
      <c r="Q117" s="128"/>
      <c r="R117" s="128"/>
      <c r="S117" s="128"/>
      <c r="T117" s="128"/>
      <c r="U117" s="128"/>
      <c r="V117" s="128"/>
    </row>
    <row r="118" ht="15.75" customHeight="1">
      <c r="A118" s="133"/>
      <c r="B118" s="133"/>
      <c r="C118" s="133"/>
      <c r="D118" s="128"/>
      <c r="E118" s="128"/>
      <c r="F118" s="128"/>
      <c r="G118" s="128"/>
      <c r="H118" s="128"/>
      <c r="I118" s="128"/>
      <c r="J118" s="128"/>
      <c r="K118" s="128"/>
      <c r="L118" s="128"/>
      <c r="M118" s="128"/>
      <c r="N118" s="128"/>
      <c r="O118" s="128"/>
      <c r="P118" s="128"/>
      <c r="Q118" s="128"/>
      <c r="R118" s="128"/>
      <c r="S118" s="128"/>
      <c r="T118" s="128"/>
      <c r="U118" s="128"/>
      <c r="V118" s="128"/>
    </row>
    <row r="119" ht="15.75" customHeight="1">
      <c r="A119" s="133"/>
      <c r="B119" s="133"/>
      <c r="C119" s="133"/>
      <c r="D119" s="128"/>
      <c r="E119" s="128"/>
      <c r="F119" s="128"/>
      <c r="G119" s="128"/>
      <c r="H119" s="128"/>
      <c r="I119" s="128"/>
      <c r="J119" s="128"/>
      <c r="K119" s="128"/>
      <c r="L119" s="128"/>
      <c r="M119" s="128"/>
      <c r="N119" s="128"/>
      <c r="O119" s="128"/>
      <c r="P119" s="128"/>
      <c r="Q119" s="128"/>
      <c r="R119" s="128"/>
      <c r="S119" s="128"/>
      <c r="T119" s="128"/>
      <c r="U119" s="128"/>
      <c r="V119" s="128"/>
    </row>
    <row r="120" ht="15.75" customHeight="1">
      <c r="A120" s="133"/>
      <c r="B120" s="133"/>
      <c r="C120" s="133"/>
      <c r="D120" s="128"/>
      <c r="E120" s="128"/>
      <c r="F120" s="128"/>
      <c r="G120" s="128"/>
      <c r="H120" s="128"/>
      <c r="I120" s="128"/>
      <c r="J120" s="128"/>
      <c r="K120" s="128"/>
      <c r="L120" s="128"/>
      <c r="M120" s="128"/>
      <c r="N120" s="128"/>
      <c r="O120" s="128"/>
      <c r="P120" s="128"/>
      <c r="Q120" s="128"/>
      <c r="R120" s="128"/>
      <c r="S120" s="128"/>
      <c r="T120" s="128"/>
      <c r="U120" s="128"/>
      <c r="V120" s="128"/>
    </row>
    <row r="121" ht="15.75" customHeight="1">
      <c r="A121" s="50"/>
      <c r="B121" s="138"/>
      <c r="C121" s="50"/>
      <c r="D121" s="128"/>
      <c r="E121" s="128"/>
      <c r="F121" s="128"/>
      <c r="G121" s="128"/>
      <c r="H121" s="128"/>
      <c r="I121" s="128"/>
      <c r="J121" s="128"/>
      <c r="K121" s="128"/>
      <c r="L121" s="128"/>
      <c r="M121" s="128"/>
      <c r="N121" s="128"/>
      <c r="O121" s="128"/>
      <c r="P121" s="128"/>
      <c r="Q121" s="128"/>
      <c r="R121" s="128"/>
      <c r="S121" s="128"/>
      <c r="T121" s="128"/>
      <c r="U121" s="128"/>
      <c r="V121" s="128"/>
    </row>
    <row r="122" ht="15.75" customHeight="1">
      <c r="A122" s="50"/>
      <c r="B122" s="138"/>
      <c r="C122" s="50"/>
      <c r="D122" s="128"/>
      <c r="E122" s="128"/>
      <c r="F122" s="128"/>
      <c r="G122" s="128"/>
      <c r="H122" s="128"/>
      <c r="I122" s="128"/>
      <c r="J122" s="128"/>
      <c r="K122" s="128"/>
      <c r="L122" s="128"/>
      <c r="M122" s="128"/>
      <c r="N122" s="128"/>
      <c r="O122" s="128"/>
      <c r="P122" s="128"/>
      <c r="Q122" s="128"/>
      <c r="R122" s="128"/>
      <c r="S122" s="128"/>
      <c r="T122" s="128"/>
      <c r="U122" s="128"/>
      <c r="V122" s="128"/>
    </row>
    <row r="123" ht="15.75" customHeight="1">
      <c r="A123" s="50"/>
      <c r="B123" s="138"/>
      <c r="C123" s="50"/>
      <c r="D123" s="128"/>
      <c r="E123" s="128"/>
      <c r="F123" s="128"/>
      <c r="G123" s="128"/>
      <c r="H123" s="128"/>
      <c r="I123" s="128"/>
      <c r="J123" s="128"/>
      <c r="K123" s="128"/>
      <c r="L123" s="128"/>
      <c r="M123" s="128"/>
      <c r="N123" s="128"/>
      <c r="O123" s="128"/>
      <c r="P123" s="128"/>
      <c r="Q123" s="128"/>
      <c r="R123" s="128"/>
      <c r="S123" s="128"/>
      <c r="T123" s="128"/>
      <c r="U123" s="128"/>
      <c r="V123" s="128"/>
    </row>
    <row r="124" ht="15.75" customHeight="1">
      <c r="A124" s="139"/>
      <c r="B124" s="138"/>
      <c r="C124" s="128"/>
      <c r="D124" s="128"/>
      <c r="E124" s="128"/>
      <c r="F124" s="128"/>
      <c r="G124" s="128"/>
      <c r="H124" s="128"/>
      <c r="I124" s="128"/>
      <c r="J124" s="128"/>
      <c r="K124" s="128"/>
      <c r="L124" s="128"/>
      <c r="M124" s="128"/>
      <c r="N124" s="128"/>
      <c r="O124" s="128"/>
      <c r="P124" s="128"/>
      <c r="Q124" s="128"/>
      <c r="R124" s="128"/>
      <c r="S124" s="128"/>
      <c r="T124" s="128"/>
      <c r="U124" s="128"/>
      <c r="V124" s="128"/>
    </row>
    <row r="125" ht="15.75" customHeight="1">
      <c r="A125" s="139"/>
      <c r="B125" s="138"/>
      <c r="C125" s="128"/>
      <c r="D125" s="128"/>
      <c r="E125" s="128"/>
      <c r="F125" s="128"/>
      <c r="G125" s="128"/>
      <c r="H125" s="128"/>
      <c r="I125" s="128"/>
      <c r="J125" s="128"/>
      <c r="K125" s="128"/>
      <c r="L125" s="128"/>
      <c r="M125" s="128"/>
      <c r="N125" s="128"/>
      <c r="O125" s="128"/>
      <c r="P125" s="128"/>
      <c r="Q125" s="128"/>
      <c r="R125" s="128"/>
      <c r="S125" s="128"/>
      <c r="T125" s="128"/>
      <c r="U125" s="128"/>
      <c r="V125" s="128"/>
    </row>
    <row r="126" ht="15.75" customHeight="1">
      <c r="A126" s="139"/>
      <c r="B126" s="138"/>
      <c r="C126" s="128"/>
      <c r="D126" s="128"/>
      <c r="E126" s="128"/>
      <c r="F126" s="128"/>
      <c r="G126" s="128"/>
      <c r="H126" s="128"/>
      <c r="I126" s="128"/>
      <c r="J126" s="128"/>
      <c r="K126" s="128"/>
      <c r="L126" s="128"/>
      <c r="M126" s="128"/>
      <c r="N126" s="128"/>
      <c r="O126" s="128"/>
      <c r="P126" s="128"/>
      <c r="Q126" s="128"/>
      <c r="R126" s="128"/>
      <c r="S126" s="128"/>
      <c r="T126" s="128"/>
      <c r="U126" s="128"/>
      <c r="V126" s="128"/>
    </row>
    <row r="127" ht="15.75" customHeight="1">
      <c r="A127" s="139"/>
      <c r="B127" s="138"/>
      <c r="C127" s="128"/>
      <c r="D127" s="128"/>
      <c r="E127" s="128"/>
      <c r="F127" s="128"/>
      <c r="G127" s="128"/>
      <c r="H127" s="128"/>
      <c r="I127" s="128"/>
      <c r="J127" s="128"/>
      <c r="K127" s="128"/>
      <c r="L127" s="128"/>
      <c r="M127" s="128"/>
      <c r="N127" s="128"/>
      <c r="O127" s="128"/>
      <c r="P127" s="128"/>
      <c r="Q127" s="128"/>
      <c r="R127" s="128"/>
      <c r="S127" s="128"/>
      <c r="T127" s="128"/>
      <c r="U127" s="128"/>
      <c r="V127" s="128"/>
    </row>
    <row r="128" ht="15.75" customHeight="1">
      <c r="A128" s="139"/>
      <c r="B128" s="138"/>
      <c r="C128" s="128"/>
      <c r="D128" s="128"/>
      <c r="E128" s="128"/>
      <c r="F128" s="128"/>
      <c r="G128" s="128"/>
      <c r="H128" s="128"/>
      <c r="I128" s="128"/>
      <c r="J128" s="128"/>
      <c r="K128" s="128"/>
      <c r="L128" s="128"/>
      <c r="M128" s="128"/>
      <c r="N128" s="128"/>
      <c r="O128" s="128"/>
      <c r="P128" s="128"/>
      <c r="Q128" s="128"/>
      <c r="R128" s="128"/>
      <c r="S128" s="128"/>
      <c r="T128" s="128"/>
      <c r="U128" s="128"/>
      <c r="V128" s="128"/>
    </row>
    <row r="129" ht="15.75" customHeight="1">
      <c r="A129" s="139"/>
      <c r="B129" s="138"/>
      <c r="C129" s="128"/>
      <c r="D129" s="128"/>
      <c r="E129" s="128"/>
      <c r="F129" s="128"/>
      <c r="G129" s="128"/>
      <c r="H129" s="128"/>
      <c r="I129" s="128"/>
      <c r="J129" s="128"/>
      <c r="K129" s="128"/>
      <c r="L129" s="128"/>
      <c r="M129" s="128"/>
      <c r="N129" s="128"/>
      <c r="O129" s="128"/>
      <c r="P129" s="128"/>
      <c r="Q129" s="128"/>
      <c r="R129" s="128"/>
      <c r="S129" s="128"/>
      <c r="T129" s="128"/>
      <c r="U129" s="128"/>
      <c r="V129" s="128"/>
    </row>
    <row r="130" ht="15.75" customHeight="1">
      <c r="A130" s="139"/>
      <c r="B130" s="138"/>
      <c r="C130" s="128"/>
      <c r="D130" s="128"/>
      <c r="E130" s="128"/>
      <c r="F130" s="128"/>
      <c r="G130" s="128"/>
      <c r="H130" s="128"/>
      <c r="I130" s="128"/>
      <c r="J130" s="128"/>
      <c r="K130" s="128"/>
      <c r="L130" s="128"/>
      <c r="M130" s="128"/>
      <c r="N130" s="128"/>
      <c r="O130" s="128"/>
      <c r="P130" s="128"/>
      <c r="Q130" s="128"/>
      <c r="R130" s="128"/>
      <c r="S130" s="128"/>
      <c r="T130" s="128"/>
      <c r="U130" s="128"/>
      <c r="V130" s="128"/>
    </row>
    <row r="131" ht="15.75" customHeight="1">
      <c r="A131" s="139"/>
      <c r="B131" s="138"/>
      <c r="C131" s="128"/>
      <c r="D131" s="128"/>
      <c r="E131" s="128"/>
      <c r="F131" s="128"/>
      <c r="G131" s="128"/>
      <c r="H131" s="128"/>
      <c r="I131" s="128"/>
      <c r="J131" s="128"/>
      <c r="K131" s="128"/>
      <c r="L131" s="128"/>
      <c r="M131" s="128"/>
      <c r="N131" s="128"/>
      <c r="O131" s="128"/>
      <c r="P131" s="128"/>
      <c r="Q131" s="128"/>
      <c r="R131" s="128"/>
      <c r="S131" s="128"/>
      <c r="T131" s="128"/>
      <c r="U131" s="128"/>
      <c r="V131" s="128"/>
    </row>
    <row r="132" ht="15.75" customHeight="1">
      <c r="A132" s="139"/>
      <c r="B132" s="138"/>
      <c r="C132" s="128"/>
      <c r="D132" s="128"/>
      <c r="E132" s="128"/>
      <c r="F132" s="128"/>
      <c r="G132" s="128"/>
      <c r="H132" s="128"/>
      <c r="I132" s="128"/>
      <c r="J132" s="128"/>
      <c r="K132" s="128"/>
      <c r="L132" s="128"/>
      <c r="M132" s="128"/>
      <c r="N132" s="128"/>
      <c r="O132" s="128"/>
      <c r="P132" s="128"/>
      <c r="Q132" s="128"/>
      <c r="R132" s="128"/>
      <c r="S132" s="128"/>
      <c r="T132" s="128"/>
      <c r="U132" s="128"/>
      <c r="V132" s="128"/>
    </row>
    <row r="133" ht="15.75" customHeight="1">
      <c r="A133" s="139"/>
      <c r="B133" s="138"/>
      <c r="C133" s="128"/>
      <c r="D133" s="128"/>
      <c r="E133" s="128"/>
      <c r="F133" s="128"/>
      <c r="G133" s="128"/>
      <c r="H133" s="128"/>
      <c r="I133" s="128"/>
      <c r="J133" s="128"/>
      <c r="K133" s="128"/>
      <c r="L133" s="128"/>
      <c r="M133" s="128"/>
      <c r="N133" s="128"/>
      <c r="O133" s="128"/>
      <c r="P133" s="128"/>
      <c r="Q133" s="128"/>
      <c r="R133" s="128"/>
      <c r="S133" s="128"/>
      <c r="T133" s="128"/>
      <c r="U133" s="128"/>
      <c r="V133" s="128"/>
    </row>
    <row r="134" ht="15.75" customHeight="1">
      <c r="A134" s="139"/>
      <c r="B134" s="138"/>
      <c r="C134" s="128"/>
      <c r="D134" s="128"/>
      <c r="E134" s="128"/>
      <c r="F134" s="128"/>
      <c r="G134" s="128"/>
      <c r="H134" s="128"/>
      <c r="I134" s="128"/>
      <c r="J134" s="128"/>
      <c r="K134" s="128"/>
      <c r="L134" s="128"/>
      <c r="M134" s="128"/>
      <c r="N134" s="128"/>
      <c r="O134" s="128"/>
      <c r="P134" s="128"/>
      <c r="Q134" s="128"/>
      <c r="R134" s="128"/>
      <c r="S134" s="128"/>
      <c r="T134" s="128"/>
      <c r="U134" s="128"/>
      <c r="V134" s="128"/>
    </row>
    <row r="135" ht="15.75" customHeight="1">
      <c r="A135" s="139"/>
      <c r="B135" s="138"/>
      <c r="C135" s="128"/>
      <c r="D135" s="128"/>
      <c r="E135" s="128"/>
      <c r="F135" s="128"/>
      <c r="G135" s="128"/>
      <c r="H135" s="128"/>
      <c r="I135" s="128"/>
      <c r="J135" s="128"/>
      <c r="K135" s="128"/>
      <c r="L135" s="128"/>
      <c r="M135" s="128"/>
      <c r="N135" s="128"/>
      <c r="O135" s="128"/>
      <c r="P135" s="128"/>
      <c r="Q135" s="128"/>
      <c r="R135" s="128"/>
      <c r="S135" s="128"/>
      <c r="T135" s="128"/>
      <c r="U135" s="128"/>
      <c r="V135" s="128"/>
    </row>
    <row r="136" ht="15.75" customHeight="1">
      <c r="A136" s="139"/>
      <c r="B136" s="138"/>
      <c r="C136" s="128"/>
      <c r="D136" s="128"/>
      <c r="E136" s="128"/>
      <c r="F136" s="128"/>
      <c r="G136" s="128"/>
      <c r="H136" s="128"/>
      <c r="I136" s="128"/>
      <c r="J136" s="128"/>
      <c r="K136" s="128"/>
      <c r="L136" s="128"/>
      <c r="M136" s="128"/>
      <c r="N136" s="128"/>
      <c r="O136" s="128"/>
      <c r="P136" s="128"/>
      <c r="Q136" s="128"/>
      <c r="R136" s="128"/>
      <c r="S136" s="128"/>
      <c r="T136" s="128"/>
      <c r="U136" s="128"/>
      <c r="V136" s="128"/>
    </row>
    <row r="137" ht="15.75" customHeight="1">
      <c r="A137" s="139"/>
      <c r="B137" s="138"/>
      <c r="C137" s="128"/>
      <c r="D137" s="128"/>
      <c r="E137" s="128"/>
      <c r="F137" s="128"/>
      <c r="G137" s="128"/>
      <c r="H137" s="128"/>
      <c r="I137" s="128"/>
      <c r="J137" s="128"/>
      <c r="K137" s="128"/>
      <c r="L137" s="128"/>
      <c r="M137" s="128"/>
      <c r="N137" s="128"/>
      <c r="O137" s="128"/>
      <c r="P137" s="128"/>
      <c r="Q137" s="128"/>
      <c r="R137" s="128"/>
      <c r="S137" s="128"/>
      <c r="T137" s="128"/>
      <c r="U137" s="128"/>
      <c r="V137" s="128"/>
    </row>
    <row r="138" ht="15.75" customHeight="1">
      <c r="A138" s="139"/>
      <c r="B138" s="138"/>
      <c r="C138" s="128"/>
      <c r="D138" s="128"/>
      <c r="E138" s="128"/>
      <c r="F138" s="128"/>
      <c r="G138" s="128"/>
      <c r="H138" s="128"/>
      <c r="I138" s="128"/>
      <c r="J138" s="128"/>
      <c r="K138" s="128"/>
      <c r="L138" s="128"/>
      <c r="M138" s="128"/>
      <c r="N138" s="128"/>
      <c r="O138" s="128"/>
      <c r="P138" s="128"/>
      <c r="Q138" s="128"/>
      <c r="R138" s="128"/>
      <c r="S138" s="128"/>
      <c r="T138" s="128"/>
      <c r="U138" s="128"/>
      <c r="V138" s="128"/>
    </row>
    <row r="139" ht="15.75" customHeight="1">
      <c r="A139" s="139"/>
      <c r="B139" s="138"/>
      <c r="C139" s="128"/>
      <c r="D139" s="128"/>
      <c r="E139" s="128"/>
      <c r="F139" s="128"/>
      <c r="G139" s="128"/>
      <c r="H139" s="128"/>
      <c r="I139" s="128"/>
      <c r="J139" s="128"/>
      <c r="K139" s="128"/>
      <c r="L139" s="128"/>
      <c r="M139" s="128"/>
      <c r="N139" s="128"/>
      <c r="O139" s="128"/>
      <c r="P139" s="128"/>
      <c r="Q139" s="128"/>
      <c r="R139" s="128"/>
      <c r="S139" s="128"/>
      <c r="T139" s="128"/>
      <c r="U139" s="128"/>
      <c r="V139" s="128"/>
    </row>
    <row r="140" ht="15.75" customHeight="1">
      <c r="A140" s="139"/>
      <c r="B140" s="138"/>
      <c r="C140" s="128"/>
      <c r="D140" s="128"/>
      <c r="E140" s="128"/>
      <c r="F140" s="128"/>
      <c r="G140" s="128"/>
      <c r="H140" s="128"/>
      <c r="I140" s="128"/>
      <c r="J140" s="128"/>
      <c r="K140" s="128"/>
      <c r="L140" s="128"/>
      <c r="M140" s="128"/>
      <c r="N140" s="128"/>
      <c r="O140" s="128"/>
      <c r="P140" s="128"/>
      <c r="Q140" s="128"/>
      <c r="R140" s="128"/>
      <c r="S140" s="128"/>
      <c r="T140" s="128"/>
      <c r="U140" s="128"/>
      <c r="V140" s="128"/>
    </row>
    <row r="141" ht="15.75" customHeight="1">
      <c r="A141" s="139"/>
      <c r="B141" s="138"/>
      <c r="C141" s="128"/>
      <c r="D141" s="128"/>
      <c r="E141" s="128"/>
      <c r="F141" s="128"/>
      <c r="G141" s="128"/>
      <c r="H141" s="128"/>
      <c r="I141" s="128"/>
      <c r="J141" s="128"/>
      <c r="K141" s="128"/>
      <c r="L141" s="128"/>
      <c r="M141" s="128"/>
      <c r="N141" s="128"/>
      <c r="O141" s="128"/>
      <c r="P141" s="128"/>
      <c r="Q141" s="128"/>
      <c r="R141" s="128"/>
      <c r="S141" s="128"/>
      <c r="T141" s="128"/>
      <c r="U141" s="128"/>
      <c r="V141" s="128"/>
    </row>
    <row r="142" ht="15.75" customHeight="1">
      <c r="A142" s="139"/>
      <c r="B142" s="138"/>
      <c r="C142" s="128"/>
      <c r="D142" s="128"/>
      <c r="E142" s="128"/>
      <c r="F142" s="128"/>
      <c r="G142" s="128"/>
      <c r="H142" s="128"/>
      <c r="I142" s="128"/>
      <c r="J142" s="128"/>
      <c r="K142" s="128"/>
      <c r="L142" s="128"/>
      <c r="M142" s="128"/>
      <c r="N142" s="128"/>
      <c r="O142" s="128"/>
      <c r="P142" s="128"/>
      <c r="Q142" s="128"/>
      <c r="R142" s="128"/>
      <c r="S142" s="128"/>
      <c r="T142" s="128"/>
      <c r="U142" s="128"/>
      <c r="V142" s="128"/>
    </row>
    <row r="143" ht="15.75" customHeight="1">
      <c r="A143" s="139"/>
      <c r="B143" s="138"/>
      <c r="C143" s="128"/>
      <c r="D143" s="128"/>
      <c r="E143" s="128"/>
      <c r="F143" s="128"/>
      <c r="G143" s="128"/>
      <c r="H143" s="128"/>
      <c r="I143" s="128"/>
      <c r="J143" s="128"/>
      <c r="K143" s="128"/>
      <c r="L143" s="128"/>
      <c r="M143" s="128"/>
      <c r="N143" s="128"/>
      <c r="O143" s="128"/>
      <c r="P143" s="128"/>
      <c r="Q143" s="128"/>
      <c r="R143" s="128"/>
      <c r="S143" s="128"/>
      <c r="T143" s="128"/>
      <c r="U143" s="128"/>
      <c r="V143" s="128"/>
    </row>
    <row r="144" ht="15.75" customHeight="1">
      <c r="A144" s="139"/>
      <c r="B144" s="138"/>
      <c r="C144" s="128"/>
      <c r="D144" s="128"/>
      <c r="E144" s="128"/>
      <c r="F144" s="128"/>
      <c r="G144" s="128"/>
      <c r="H144" s="128"/>
      <c r="I144" s="128"/>
      <c r="J144" s="128"/>
      <c r="K144" s="128"/>
      <c r="L144" s="128"/>
      <c r="M144" s="128"/>
      <c r="N144" s="128"/>
      <c r="O144" s="128"/>
      <c r="P144" s="128"/>
      <c r="Q144" s="128"/>
      <c r="R144" s="128"/>
      <c r="S144" s="128"/>
      <c r="T144" s="128"/>
      <c r="U144" s="128"/>
      <c r="V144" s="128"/>
    </row>
    <row r="145" ht="15.75" customHeight="1">
      <c r="A145" s="139"/>
      <c r="B145" s="138"/>
      <c r="C145" s="128"/>
      <c r="D145" s="128"/>
      <c r="E145" s="128"/>
      <c r="F145" s="128"/>
      <c r="G145" s="128"/>
      <c r="H145" s="128"/>
      <c r="I145" s="128"/>
      <c r="J145" s="128"/>
      <c r="K145" s="128"/>
      <c r="L145" s="128"/>
      <c r="M145" s="128"/>
      <c r="N145" s="128"/>
      <c r="O145" s="128"/>
      <c r="P145" s="128"/>
      <c r="Q145" s="128"/>
      <c r="R145" s="128"/>
      <c r="S145" s="128"/>
      <c r="T145" s="128"/>
      <c r="U145" s="128"/>
      <c r="V145" s="128"/>
    </row>
    <row r="146" ht="15.75" customHeight="1">
      <c r="A146" s="139"/>
      <c r="B146" s="138"/>
      <c r="C146" s="128"/>
      <c r="D146" s="128"/>
      <c r="E146" s="128"/>
      <c r="F146" s="128"/>
      <c r="G146" s="128"/>
      <c r="H146" s="128"/>
      <c r="I146" s="128"/>
      <c r="J146" s="128"/>
      <c r="K146" s="128"/>
      <c r="L146" s="128"/>
      <c r="M146" s="128"/>
      <c r="N146" s="128"/>
      <c r="O146" s="128"/>
      <c r="P146" s="128"/>
      <c r="Q146" s="128"/>
      <c r="R146" s="128"/>
      <c r="S146" s="128"/>
      <c r="T146" s="128"/>
      <c r="U146" s="128"/>
      <c r="V146" s="128"/>
    </row>
    <row r="147" ht="15.75" customHeight="1">
      <c r="A147" s="139"/>
      <c r="B147" s="138"/>
      <c r="C147" s="128"/>
      <c r="D147" s="128"/>
      <c r="E147" s="128"/>
      <c r="F147" s="128"/>
      <c r="G147" s="128"/>
      <c r="H147" s="128"/>
      <c r="I147" s="128"/>
      <c r="J147" s="128"/>
      <c r="K147" s="128"/>
      <c r="L147" s="128"/>
      <c r="M147" s="128"/>
      <c r="N147" s="128"/>
      <c r="O147" s="128"/>
      <c r="P147" s="128"/>
      <c r="Q147" s="128"/>
      <c r="R147" s="128"/>
      <c r="S147" s="128"/>
      <c r="T147" s="128"/>
      <c r="U147" s="128"/>
      <c r="V147" s="128"/>
    </row>
    <row r="148" ht="15.75" customHeight="1">
      <c r="A148" s="139"/>
      <c r="B148" s="138"/>
      <c r="C148" s="128"/>
      <c r="D148" s="128"/>
      <c r="E148" s="128"/>
      <c r="F148" s="128"/>
      <c r="G148" s="128"/>
      <c r="H148" s="128"/>
      <c r="I148" s="128"/>
      <c r="J148" s="128"/>
      <c r="K148" s="128"/>
      <c r="L148" s="128"/>
      <c r="M148" s="128"/>
      <c r="N148" s="128"/>
      <c r="O148" s="128"/>
      <c r="P148" s="128"/>
      <c r="Q148" s="128"/>
      <c r="R148" s="128"/>
      <c r="S148" s="128"/>
      <c r="T148" s="128"/>
      <c r="U148" s="128"/>
      <c r="V148" s="128"/>
    </row>
    <row r="149" ht="15.75" customHeight="1">
      <c r="A149" s="139"/>
      <c r="B149" s="138"/>
      <c r="C149" s="128"/>
      <c r="D149" s="128"/>
      <c r="E149" s="128"/>
      <c r="F149" s="128"/>
      <c r="G149" s="128"/>
      <c r="H149" s="128"/>
      <c r="I149" s="128"/>
      <c r="J149" s="128"/>
      <c r="K149" s="128"/>
      <c r="L149" s="128"/>
      <c r="M149" s="128"/>
      <c r="N149" s="128"/>
      <c r="O149" s="128"/>
      <c r="P149" s="128"/>
      <c r="Q149" s="128"/>
      <c r="R149" s="128"/>
      <c r="S149" s="128"/>
      <c r="T149" s="128"/>
      <c r="U149" s="128"/>
      <c r="V149" s="128"/>
    </row>
    <row r="150" ht="15.75" customHeight="1">
      <c r="A150" s="139"/>
      <c r="B150" s="138"/>
      <c r="C150" s="128"/>
      <c r="D150" s="128"/>
      <c r="E150" s="128"/>
      <c r="F150" s="128"/>
      <c r="G150" s="128"/>
      <c r="H150" s="128"/>
      <c r="I150" s="128"/>
      <c r="J150" s="128"/>
      <c r="K150" s="128"/>
      <c r="L150" s="128"/>
      <c r="M150" s="128"/>
      <c r="N150" s="128"/>
      <c r="O150" s="128"/>
      <c r="P150" s="128"/>
      <c r="Q150" s="128"/>
      <c r="R150" s="128"/>
      <c r="S150" s="128"/>
      <c r="T150" s="128"/>
      <c r="U150" s="128"/>
      <c r="V150" s="128"/>
    </row>
    <row r="151" ht="15.75" customHeight="1">
      <c r="A151" s="139"/>
      <c r="B151" s="138"/>
      <c r="C151" s="128"/>
      <c r="D151" s="128"/>
      <c r="E151" s="128"/>
      <c r="F151" s="128"/>
      <c r="G151" s="128"/>
      <c r="H151" s="128"/>
      <c r="I151" s="128"/>
      <c r="J151" s="128"/>
      <c r="K151" s="128"/>
      <c r="L151" s="128"/>
      <c r="M151" s="128"/>
      <c r="N151" s="128"/>
      <c r="O151" s="128"/>
      <c r="P151" s="128"/>
      <c r="Q151" s="128"/>
      <c r="R151" s="128"/>
      <c r="S151" s="128"/>
      <c r="T151" s="128"/>
      <c r="U151" s="128"/>
      <c r="V151" s="128"/>
    </row>
    <row r="152" ht="15.75" customHeight="1">
      <c r="A152" s="139"/>
      <c r="B152" s="138"/>
      <c r="C152" s="128"/>
      <c r="D152" s="128"/>
      <c r="E152" s="128"/>
      <c r="F152" s="128"/>
      <c r="G152" s="128"/>
      <c r="H152" s="128"/>
      <c r="I152" s="128"/>
      <c r="J152" s="128"/>
      <c r="K152" s="128"/>
      <c r="L152" s="128"/>
      <c r="M152" s="128"/>
      <c r="N152" s="128"/>
      <c r="O152" s="128"/>
      <c r="P152" s="128"/>
      <c r="Q152" s="128"/>
      <c r="R152" s="128"/>
      <c r="S152" s="128"/>
      <c r="T152" s="128"/>
      <c r="U152" s="128"/>
      <c r="V152" s="128"/>
    </row>
    <row r="153" ht="15.75" customHeight="1">
      <c r="A153" s="139"/>
      <c r="B153" s="138"/>
      <c r="C153" s="128"/>
      <c r="D153" s="128"/>
      <c r="E153" s="128"/>
      <c r="F153" s="128"/>
      <c r="G153" s="128"/>
      <c r="H153" s="128"/>
      <c r="I153" s="128"/>
      <c r="J153" s="128"/>
      <c r="K153" s="128"/>
      <c r="L153" s="128"/>
      <c r="M153" s="128"/>
      <c r="N153" s="128"/>
      <c r="O153" s="128"/>
      <c r="P153" s="128"/>
      <c r="Q153" s="128"/>
      <c r="R153" s="128"/>
      <c r="S153" s="128"/>
      <c r="T153" s="128"/>
      <c r="U153" s="128"/>
      <c r="V153" s="128"/>
    </row>
    <row r="154" ht="15.75" customHeight="1">
      <c r="A154" s="139"/>
      <c r="B154" s="138"/>
      <c r="C154" s="128"/>
      <c r="D154" s="128"/>
      <c r="E154" s="128"/>
      <c r="F154" s="128"/>
      <c r="G154" s="128"/>
      <c r="H154" s="128"/>
      <c r="I154" s="128"/>
      <c r="J154" s="128"/>
      <c r="K154" s="128"/>
      <c r="L154" s="128"/>
      <c r="M154" s="128"/>
      <c r="N154" s="128"/>
      <c r="O154" s="128"/>
      <c r="P154" s="128"/>
      <c r="Q154" s="128"/>
      <c r="R154" s="128"/>
      <c r="S154" s="128"/>
      <c r="T154" s="128"/>
      <c r="U154" s="128"/>
      <c r="V154" s="128"/>
    </row>
    <row r="155" ht="15.75" customHeight="1">
      <c r="A155" s="139"/>
      <c r="B155" s="138"/>
      <c r="C155" s="128"/>
      <c r="D155" s="128"/>
      <c r="E155" s="128"/>
      <c r="F155" s="128"/>
      <c r="G155" s="128"/>
      <c r="H155" s="128"/>
      <c r="I155" s="128"/>
      <c r="J155" s="128"/>
      <c r="K155" s="128"/>
      <c r="L155" s="128"/>
      <c r="M155" s="128"/>
      <c r="N155" s="128"/>
      <c r="O155" s="128"/>
      <c r="P155" s="128"/>
      <c r="Q155" s="128"/>
      <c r="R155" s="128"/>
      <c r="S155" s="128"/>
      <c r="T155" s="128"/>
      <c r="U155" s="128"/>
      <c r="V155" s="128"/>
    </row>
    <row r="156" ht="15.75" customHeight="1">
      <c r="A156" s="139"/>
      <c r="B156" s="138"/>
      <c r="C156" s="128"/>
      <c r="D156" s="128"/>
      <c r="E156" s="128"/>
      <c r="F156" s="128"/>
      <c r="G156" s="128"/>
      <c r="H156" s="128"/>
      <c r="I156" s="128"/>
      <c r="J156" s="128"/>
      <c r="K156" s="128"/>
      <c r="L156" s="128"/>
      <c r="M156" s="128"/>
      <c r="N156" s="128"/>
      <c r="O156" s="128"/>
      <c r="P156" s="128"/>
      <c r="Q156" s="128"/>
      <c r="R156" s="128"/>
      <c r="S156" s="128"/>
      <c r="T156" s="128"/>
      <c r="U156" s="128"/>
      <c r="V156" s="128"/>
    </row>
    <row r="157" ht="15.75" customHeight="1">
      <c r="A157" s="139"/>
      <c r="B157" s="138"/>
      <c r="C157" s="128"/>
      <c r="D157" s="128"/>
      <c r="E157" s="128"/>
      <c r="F157" s="128"/>
      <c r="G157" s="128"/>
      <c r="H157" s="128"/>
      <c r="I157" s="128"/>
      <c r="J157" s="128"/>
      <c r="K157" s="128"/>
      <c r="L157" s="128"/>
      <c r="M157" s="128"/>
      <c r="N157" s="128"/>
      <c r="O157" s="128"/>
      <c r="P157" s="128"/>
      <c r="Q157" s="128"/>
      <c r="R157" s="128"/>
      <c r="S157" s="128"/>
      <c r="T157" s="128"/>
      <c r="U157" s="128"/>
      <c r="V157" s="128"/>
    </row>
    <row r="158" ht="15.75" customHeight="1">
      <c r="A158" s="139"/>
      <c r="B158" s="138"/>
      <c r="C158" s="128"/>
      <c r="D158" s="128"/>
      <c r="E158" s="128"/>
      <c r="F158" s="128"/>
      <c r="G158" s="128"/>
      <c r="H158" s="128"/>
      <c r="I158" s="128"/>
      <c r="J158" s="128"/>
      <c r="K158" s="128"/>
      <c r="L158" s="128"/>
      <c r="M158" s="128"/>
      <c r="N158" s="128"/>
      <c r="O158" s="128"/>
      <c r="P158" s="128"/>
      <c r="Q158" s="128"/>
      <c r="R158" s="128"/>
      <c r="S158" s="128"/>
      <c r="T158" s="128"/>
      <c r="U158" s="128"/>
      <c r="V158" s="128"/>
    </row>
    <row r="159" ht="15.75" customHeight="1">
      <c r="A159" s="139"/>
      <c r="B159" s="138"/>
      <c r="C159" s="128"/>
      <c r="D159" s="128"/>
      <c r="E159" s="128"/>
      <c r="F159" s="128"/>
      <c r="G159" s="128"/>
      <c r="H159" s="128"/>
      <c r="I159" s="128"/>
      <c r="J159" s="128"/>
      <c r="K159" s="128"/>
      <c r="L159" s="128"/>
      <c r="M159" s="128"/>
      <c r="N159" s="128"/>
      <c r="O159" s="128"/>
      <c r="P159" s="128"/>
      <c r="Q159" s="128"/>
      <c r="R159" s="128"/>
      <c r="S159" s="128"/>
      <c r="T159" s="128"/>
      <c r="U159" s="128"/>
      <c r="V159" s="128"/>
    </row>
    <row r="160" ht="15.75" customHeight="1">
      <c r="A160" s="139"/>
      <c r="B160" s="138"/>
      <c r="C160" s="128"/>
      <c r="D160" s="128"/>
      <c r="E160" s="128"/>
      <c r="F160" s="128"/>
      <c r="G160" s="128"/>
      <c r="H160" s="128"/>
      <c r="I160" s="128"/>
      <c r="J160" s="128"/>
      <c r="K160" s="128"/>
      <c r="L160" s="128"/>
      <c r="M160" s="128"/>
      <c r="N160" s="128"/>
      <c r="O160" s="128"/>
      <c r="P160" s="128"/>
      <c r="Q160" s="128"/>
      <c r="R160" s="128"/>
      <c r="S160" s="128"/>
      <c r="T160" s="128"/>
      <c r="U160" s="128"/>
      <c r="V160" s="128"/>
    </row>
    <row r="161" ht="15.75" customHeight="1">
      <c r="A161" s="139"/>
      <c r="B161" s="138"/>
      <c r="C161" s="128"/>
      <c r="D161" s="128"/>
      <c r="E161" s="128"/>
      <c r="F161" s="128"/>
      <c r="G161" s="128"/>
      <c r="H161" s="128"/>
      <c r="I161" s="128"/>
      <c r="J161" s="128"/>
      <c r="K161" s="128"/>
      <c r="L161" s="128"/>
      <c r="M161" s="128"/>
      <c r="N161" s="128"/>
      <c r="O161" s="128"/>
      <c r="P161" s="128"/>
      <c r="Q161" s="128"/>
      <c r="R161" s="128"/>
      <c r="S161" s="128"/>
      <c r="T161" s="128"/>
      <c r="U161" s="128"/>
      <c r="V161" s="128"/>
    </row>
    <row r="162" ht="15.75" customHeight="1">
      <c r="A162" s="139"/>
      <c r="B162" s="138"/>
      <c r="C162" s="128"/>
      <c r="D162" s="128"/>
      <c r="E162" s="128"/>
      <c r="F162" s="128"/>
      <c r="G162" s="128"/>
      <c r="H162" s="128"/>
      <c r="I162" s="128"/>
      <c r="J162" s="128"/>
      <c r="K162" s="128"/>
      <c r="L162" s="128"/>
      <c r="M162" s="128"/>
      <c r="N162" s="128"/>
      <c r="O162" s="128"/>
      <c r="P162" s="128"/>
      <c r="Q162" s="128"/>
      <c r="R162" s="128"/>
      <c r="S162" s="128"/>
      <c r="T162" s="128"/>
      <c r="U162" s="128"/>
      <c r="V162" s="128"/>
    </row>
    <row r="163" ht="15.75" customHeight="1">
      <c r="A163" s="139"/>
      <c r="B163" s="138"/>
      <c r="C163" s="128"/>
      <c r="D163" s="128"/>
      <c r="E163" s="128"/>
      <c r="F163" s="128"/>
      <c r="G163" s="128"/>
      <c r="H163" s="128"/>
      <c r="I163" s="128"/>
      <c r="J163" s="128"/>
      <c r="K163" s="128"/>
      <c r="L163" s="128"/>
      <c r="M163" s="128"/>
      <c r="N163" s="128"/>
      <c r="O163" s="128"/>
      <c r="P163" s="128"/>
      <c r="Q163" s="128"/>
      <c r="R163" s="128"/>
      <c r="S163" s="128"/>
      <c r="T163" s="128"/>
      <c r="U163" s="128"/>
      <c r="V163" s="128"/>
    </row>
    <row r="164" ht="15.75" customHeight="1">
      <c r="A164" s="139"/>
      <c r="B164" s="138"/>
      <c r="C164" s="128"/>
      <c r="D164" s="128"/>
      <c r="E164" s="128"/>
      <c r="F164" s="128"/>
      <c r="G164" s="128"/>
      <c r="H164" s="128"/>
      <c r="I164" s="128"/>
      <c r="J164" s="128"/>
      <c r="K164" s="128"/>
      <c r="L164" s="128"/>
      <c r="M164" s="128"/>
      <c r="N164" s="128"/>
      <c r="O164" s="128"/>
      <c r="P164" s="128"/>
      <c r="Q164" s="128"/>
      <c r="R164" s="128"/>
      <c r="S164" s="128"/>
      <c r="T164" s="128"/>
      <c r="U164" s="128"/>
      <c r="V164" s="128"/>
    </row>
    <row r="165" ht="15.75" customHeight="1">
      <c r="A165" s="139"/>
      <c r="B165" s="138"/>
      <c r="C165" s="128"/>
      <c r="D165" s="128"/>
      <c r="E165" s="128"/>
      <c r="F165" s="128"/>
      <c r="G165" s="128"/>
      <c r="H165" s="128"/>
      <c r="I165" s="128"/>
      <c r="J165" s="128"/>
      <c r="K165" s="128"/>
      <c r="L165" s="128"/>
      <c r="M165" s="128"/>
      <c r="N165" s="128"/>
      <c r="O165" s="128"/>
      <c r="P165" s="128"/>
      <c r="Q165" s="128"/>
      <c r="R165" s="128"/>
      <c r="S165" s="128"/>
      <c r="T165" s="128"/>
      <c r="U165" s="128"/>
      <c r="V165" s="128"/>
    </row>
    <row r="166" ht="15.75" customHeight="1">
      <c r="A166" s="139"/>
      <c r="B166" s="138"/>
      <c r="C166" s="128"/>
      <c r="D166" s="128"/>
      <c r="E166" s="128"/>
      <c r="F166" s="128"/>
      <c r="G166" s="128"/>
      <c r="H166" s="128"/>
      <c r="I166" s="128"/>
      <c r="J166" s="128"/>
      <c r="K166" s="128"/>
      <c r="L166" s="128"/>
      <c r="M166" s="128"/>
      <c r="N166" s="128"/>
      <c r="O166" s="128"/>
      <c r="P166" s="128"/>
      <c r="Q166" s="128"/>
      <c r="R166" s="128"/>
      <c r="S166" s="128"/>
      <c r="T166" s="128"/>
      <c r="U166" s="128"/>
      <c r="V166" s="128"/>
    </row>
    <row r="167" ht="15.75" customHeight="1">
      <c r="A167" s="139"/>
      <c r="B167" s="138"/>
      <c r="C167" s="128"/>
      <c r="D167" s="128"/>
      <c r="E167" s="128"/>
      <c r="F167" s="128"/>
      <c r="G167" s="128"/>
      <c r="H167" s="128"/>
      <c r="I167" s="128"/>
      <c r="J167" s="128"/>
      <c r="K167" s="128"/>
      <c r="L167" s="128"/>
      <c r="M167" s="128"/>
      <c r="N167" s="128"/>
      <c r="O167" s="128"/>
      <c r="P167" s="128"/>
      <c r="Q167" s="128"/>
      <c r="R167" s="128"/>
      <c r="S167" s="128"/>
      <c r="T167" s="128"/>
      <c r="U167" s="128"/>
      <c r="V167" s="128"/>
    </row>
    <row r="168" ht="15.75" customHeight="1">
      <c r="A168" s="139"/>
      <c r="B168" s="138"/>
      <c r="C168" s="128"/>
      <c r="D168" s="128"/>
      <c r="E168" s="128"/>
      <c r="F168" s="128"/>
      <c r="G168" s="128"/>
      <c r="H168" s="128"/>
      <c r="I168" s="128"/>
      <c r="J168" s="128"/>
      <c r="K168" s="128"/>
      <c r="L168" s="128"/>
      <c r="M168" s="128"/>
      <c r="N168" s="128"/>
      <c r="O168" s="128"/>
      <c r="P168" s="128"/>
      <c r="Q168" s="128"/>
      <c r="R168" s="128"/>
      <c r="S168" s="128"/>
      <c r="T168" s="128"/>
      <c r="U168" s="128"/>
      <c r="V168" s="128"/>
    </row>
    <row r="169" ht="15.75" customHeight="1">
      <c r="A169" s="139"/>
      <c r="B169" s="138"/>
      <c r="C169" s="128"/>
      <c r="D169" s="128"/>
      <c r="E169" s="128"/>
      <c r="F169" s="128"/>
      <c r="G169" s="128"/>
      <c r="H169" s="128"/>
      <c r="I169" s="128"/>
      <c r="J169" s="128"/>
      <c r="K169" s="128"/>
      <c r="L169" s="128"/>
      <c r="M169" s="128"/>
      <c r="N169" s="128"/>
      <c r="O169" s="128"/>
      <c r="P169" s="128"/>
      <c r="Q169" s="128"/>
      <c r="R169" s="128"/>
      <c r="S169" s="128"/>
      <c r="T169" s="128"/>
      <c r="U169" s="128"/>
      <c r="V169" s="128"/>
    </row>
    <row r="170" ht="15.75" customHeight="1">
      <c r="A170" s="139"/>
      <c r="B170" s="138"/>
      <c r="C170" s="128"/>
      <c r="D170" s="128"/>
      <c r="E170" s="128"/>
      <c r="F170" s="128"/>
      <c r="G170" s="128"/>
      <c r="H170" s="128"/>
      <c r="I170" s="128"/>
      <c r="J170" s="128"/>
      <c r="K170" s="128"/>
      <c r="L170" s="128"/>
      <c r="M170" s="128"/>
      <c r="N170" s="128"/>
      <c r="O170" s="128"/>
      <c r="P170" s="128"/>
      <c r="Q170" s="128"/>
      <c r="R170" s="128"/>
      <c r="S170" s="128"/>
      <c r="T170" s="128"/>
      <c r="U170" s="128"/>
      <c r="V170" s="128"/>
    </row>
    <row r="171" ht="15.75" customHeight="1">
      <c r="A171" s="139"/>
      <c r="B171" s="138"/>
      <c r="C171" s="128"/>
      <c r="D171" s="128"/>
      <c r="E171" s="128"/>
      <c r="F171" s="128"/>
      <c r="G171" s="128"/>
      <c r="H171" s="128"/>
      <c r="I171" s="128"/>
      <c r="J171" s="128"/>
      <c r="K171" s="128"/>
      <c r="L171" s="128"/>
      <c r="M171" s="128"/>
      <c r="N171" s="128"/>
      <c r="O171" s="128"/>
      <c r="P171" s="128"/>
      <c r="Q171" s="128"/>
      <c r="R171" s="128"/>
      <c r="S171" s="128"/>
      <c r="T171" s="128"/>
      <c r="U171" s="128"/>
      <c r="V171" s="128"/>
    </row>
    <row r="172" ht="15.75" customHeight="1">
      <c r="A172" s="139"/>
      <c r="B172" s="138"/>
      <c r="C172" s="128"/>
      <c r="D172" s="128"/>
      <c r="E172" s="128"/>
      <c r="F172" s="128"/>
      <c r="G172" s="128"/>
      <c r="H172" s="128"/>
      <c r="I172" s="128"/>
      <c r="J172" s="128"/>
      <c r="K172" s="128"/>
      <c r="L172" s="128"/>
      <c r="M172" s="128"/>
      <c r="N172" s="128"/>
      <c r="O172" s="128"/>
      <c r="P172" s="128"/>
      <c r="Q172" s="128"/>
      <c r="R172" s="128"/>
      <c r="S172" s="128"/>
      <c r="T172" s="128"/>
      <c r="U172" s="128"/>
      <c r="V172" s="128"/>
    </row>
    <row r="173" ht="15.75" customHeight="1">
      <c r="A173" s="139"/>
      <c r="B173" s="138"/>
      <c r="C173" s="128"/>
      <c r="D173" s="128"/>
      <c r="E173" s="128"/>
      <c r="F173" s="128"/>
      <c r="G173" s="128"/>
      <c r="H173" s="128"/>
      <c r="I173" s="128"/>
      <c r="J173" s="128"/>
      <c r="K173" s="128"/>
      <c r="L173" s="128"/>
      <c r="M173" s="128"/>
      <c r="N173" s="128"/>
      <c r="O173" s="128"/>
      <c r="P173" s="128"/>
      <c r="Q173" s="128"/>
      <c r="R173" s="128"/>
      <c r="S173" s="128"/>
      <c r="T173" s="128"/>
      <c r="U173" s="128"/>
      <c r="V173" s="128"/>
    </row>
    <row r="174" ht="15.75" customHeight="1">
      <c r="A174" s="139"/>
      <c r="B174" s="138"/>
      <c r="C174" s="128"/>
      <c r="D174" s="128"/>
      <c r="E174" s="128"/>
      <c r="F174" s="128"/>
      <c r="G174" s="128"/>
      <c r="H174" s="128"/>
      <c r="I174" s="128"/>
      <c r="J174" s="128"/>
      <c r="K174" s="128"/>
      <c r="L174" s="128"/>
      <c r="M174" s="128"/>
      <c r="N174" s="128"/>
      <c r="O174" s="128"/>
      <c r="P174" s="128"/>
      <c r="Q174" s="128"/>
      <c r="R174" s="128"/>
      <c r="S174" s="128"/>
      <c r="T174" s="128"/>
      <c r="U174" s="128"/>
      <c r="V174" s="128"/>
    </row>
    <row r="175" ht="15.75" customHeight="1">
      <c r="A175" s="139"/>
      <c r="B175" s="138"/>
      <c r="C175" s="128"/>
      <c r="D175" s="128"/>
      <c r="E175" s="128"/>
      <c r="F175" s="128"/>
      <c r="G175" s="128"/>
      <c r="H175" s="128"/>
      <c r="I175" s="128"/>
      <c r="J175" s="128"/>
      <c r="K175" s="128"/>
      <c r="L175" s="128"/>
      <c r="M175" s="128"/>
      <c r="N175" s="128"/>
      <c r="O175" s="128"/>
      <c r="P175" s="128"/>
      <c r="Q175" s="128"/>
      <c r="R175" s="128"/>
      <c r="S175" s="128"/>
      <c r="T175" s="128"/>
      <c r="U175" s="128"/>
      <c r="V175" s="128"/>
    </row>
    <row r="176" ht="15.75" customHeight="1">
      <c r="A176" s="139"/>
      <c r="B176" s="138"/>
      <c r="C176" s="128"/>
      <c r="D176" s="128"/>
      <c r="E176" s="128"/>
      <c r="F176" s="128"/>
      <c r="G176" s="128"/>
      <c r="H176" s="128"/>
      <c r="I176" s="128"/>
      <c r="J176" s="128"/>
      <c r="K176" s="128"/>
      <c r="L176" s="128"/>
      <c r="M176" s="128"/>
      <c r="N176" s="128"/>
      <c r="O176" s="128"/>
      <c r="P176" s="128"/>
      <c r="Q176" s="128"/>
      <c r="R176" s="128"/>
      <c r="S176" s="128"/>
      <c r="T176" s="128"/>
      <c r="U176" s="128"/>
      <c r="V176" s="128"/>
    </row>
    <row r="177" ht="15.75" customHeight="1">
      <c r="A177" s="139"/>
      <c r="B177" s="138"/>
      <c r="C177" s="128"/>
      <c r="D177" s="128"/>
      <c r="E177" s="128"/>
      <c r="F177" s="128"/>
      <c r="G177" s="128"/>
      <c r="H177" s="128"/>
      <c r="I177" s="128"/>
      <c r="J177" s="128"/>
      <c r="K177" s="128"/>
      <c r="L177" s="128"/>
      <c r="M177" s="128"/>
      <c r="N177" s="128"/>
      <c r="O177" s="128"/>
      <c r="P177" s="128"/>
      <c r="Q177" s="128"/>
      <c r="R177" s="128"/>
      <c r="S177" s="128"/>
      <c r="T177" s="128"/>
      <c r="U177" s="128"/>
      <c r="V177" s="128"/>
    </row>
    <row r="178" ht="15.75" customHeight="1">
      <c r="A178" s="139"/>
      <c r="B178" s="138"/>
      <c r="C178" s="128"/>
      <c r="D178" s="128"/>
      <c r="E178" s="128"/>
      <c r="F178" s="128"/>
      <c r="G178" s="128"/>
      <c r="H178" s="128"/>
      <c r="I178" s="128"/>
      <c r="J178" s="128"/>
      <c r="K178" s="128"/>
      <c r="L178" s="128"/>
      <c r="M178" s="128"/>
      <c r="N178" s="128"/>
      <c r="O178" s="128"/>
      <c r="P178" s="128"/>
      <c r="Q178" s="128"/>
      <c r="R178" s="128"/>
      <c r="S178" s="128"/>
      <c r="T178" s="128"/>
      <c r="U178" s="128"/>
      <c r="V178" s="128"/>
    </row>
    <row r="179" ht="15.75" customHeight="1">
      <c r="A179" s="139"/>
      <c r="B179" s="138"/>
      <c r="C179" s="128"/>
      <c r="D179" s="128"/>
      <c r="E179" s="128"/>
      <c r="F179" s="128"/>
      <c r="G179" s="128"/>
      <c r="H179" s="128"/>
      <c r="I179" s="128"/>
      <c r="J179" s="128"/>
      <c r="K179" s="128"/>
      <c r="L179" s="128"/>
      <c r="M179" s="128"/>
      <c r="N179" s="128"/>
      <c r="O179" s="128"/>
      <c r="P179" s="128"/>
      <c r="Q179" s="128"/>
      <c r="R179" s="128"/>
      <c r="S179" s="128"/>
      <c r="T179" s="128"/>
      <c r="U179" s="128"/>
      <c r="V179" s="128"/>
    </row>
    <row r="180" ht="15.75" customHeight="1">
      <c r="A180" s="139"/>
      <c r="B180" s="138"/>
      <c r="C180" s="128"/>
      <c r="D180" s="128"/>
      <c r="E180" s="128"/>
      <c r="F180" s="128"/>
      <c r="G180" s="128"/>
      <c r="H180" s="128"/>
      <c r="I180" s="128"/>
      <c r="J180" s="128"/>
      <c r="K180" s="128"/>
      <c r="L180" s="128"/>
      <c r="M180" s="128"/>
      <c r="N180" s="128"/>
      <c r="O180" s="128"/>
      <c r="P180" s="128"/>
      <c r="Q180" s="128"/>
      <c r="R180" s="128"/>
      <c r="S180" s="128"/>
      <c r="T180" s="128"/>
      <c r="U180" s="128"/>
      <c r="V180" s="128"/>
    </row>
    <row r="181" ht="15.75" customHeight="1">
      <c r="A181" s="139"/>
      <c r="B181" s="138"/>
      <c r="C181" s="128"/>
      <c r="D181" s="128"/>
      <c r="E181" s="128"/>
      <c r="F181" s="128"/>
      <c r="G181" s="128"/>
      <c r="H181" s="128"/>
      <c r="I181" s="128"/>
      <c r="J181" s="128"/>
      <c r="K181" s="128"/>
      <c r="L181" s="128"/>
      <c r="M181" s="128"/>
      <c r="N181" s="128"/>
      <c r="O181" s="128"/>
      <c r="P181" s="128"/>
      <c r="Q181" s="128"/>
      <c r="R181" s="128"/>
      <c r="S181" s="128"/>
      <c r="T181" s="128"/>
      <c r="U181" s="128"/>
      <c r="V181" s="128"/>
    </row>
    <row r="182" ht="15.75" customHeight="1">
      <c r="A182" s="139"/>
      <c r="B182" s="138"/>
      <c r="C182" s="128"/>
      <c r="D182" s="128"/>
      <c r="E182" s="128"/>
      <c r="F182" s="128"/>
      <c r="G182" s="128"/>
      <c r="H182" s="128"/>
      <c r="I182" s="128"/>
      <c r="J182" s="128"/>
      <c r="K182" s="128"/>
      <c r="L182" s="128"/>
      <c r="M182" s="128"/>
      <c r="N182" s="128"/>
      <c r="O182" s="128"/>
      <c r="P182" s="128"/>
      <c r="Q182" s="128"/>
      <c r="R182" s="128"/>
      <c r="S182" s="128"/>
      <c r="T182" s="128"/>
      <c r="U182" s="128"/>
      <c r="V182" s="128"/>
    </row>
    <row r="183" ht="15.75" customHeight="1">
      <c r="A183" s="139"/>
      <c r="B183" s="138"/>
      <c r="C183" s="128"/>
      <c r="D183" s="128"/>
      <c r="E183" s="128"/>
      <c r="F183" s="128"/>
      <c r="G183" s="128"/>
      <c r="H183" s="128"/>
      <c r="I183" s="128"/>
      <c r="J183" s="128"/>
      <c r="K183" s="128"/>
      <c r="L183" s="128"/>
      <c r="M183" s="128"/>
      <c r="N183" s="128"/>
      <c r="O183" s="128"/>
      <c r="P183" s="128"/>
      <c r="Q183" s="128"/>
      <c r="R183" s="128"/>
      <c r="S183" s="128"/>
      <c r="T183" s="128"/>
      <c r="U183" s="128"/>
      <c r="V183" s="128"/>
    </row>
    <row r="184" ht="15.75" customHeight="1">
      <c r="A184" s="139"/>
      <c r="B184" s="138"/>
      <c r="C184" s="128"/>
      <c r="D184" s="128"/>
      <c r="E184" s="128"/>
      <c r="F184" s="128"/>
      <c r="G184" s="128"/>
      <c r="H184" s="128"/>
      <c r="I184" s="128"/>
      <c r="J184" s="128"/>
      <c r="K184" s="128"/>
      <c r="L184" s="128"/>
      <c r="M184" s="128"/>
      <c r="N184" s="128"/>
      <c r="O184" s="128"/>
      <c r="P184" s="128"/>
      <c r="Q184" s="128"/>
      <c r="R184" s="128"/>
      <c r="S184" s="128"/>
      <c r="T184" s="128"/>
      <c r="U184" s="128"/>
      <c r="V184" s="128"/>
    </row>
    <row r="185" ht="15.75" customHeight="1">
      <c r="A185" s="139"/>
      <c r="B185" s="138"/>
      <c r="C185" s="128"/>
      <c r="D185" s="128"/>
      <c r="E185" s="128"/>
      <c r="F185" s="128"/>
      <c r="G185" s="128"/>
      <c r="H185" s="128"/>
      <c r="I185" s="128"/>
      <c r="J185" s="128"/>
      <c r="K185" s="128"/>
      <c r="L185" s="128"/>
      <c r="M185" s="128"/>
      <c r="N185" s="128"/>
      <c r="O185" s="128"/>
      <c r="P185" s="128"/>
      <c r="Q185" s="128"/>
      <c r="R185" s="128"/>
      <c r="S185" s="128"/>
      <c r="T185" s="128"/>
      <c r="U185" s="128"/>
      <c r="V185" s="128"/>
    </row>
    <row r="186" ht="15.75" customHeight="1">
      <c r="A186" s="139"/>
      <c r="B186" s="138"/>
      <c r="C186" s="128"/>
      <c r="D186" s="128"/>
      <c r="E186" s="128"/>
      <c r="F186" s="128"/>
      <c r="G186" s="128"/>
      <c r="H186" s="128"/>
      <c r="I186" s="128"/>
      <c r="J186" s="128"/>
      <c r="K186" s="128"/>
      <c r="L186" s="128"/>
      <c r="M186" s="128"/>
      <c r="N186" s="128"/>
      <c r="O186" s="128"/>
      <c r="P186" s="128"/>
      <c r="Q186" s="128"/>
      <c r="R186" s="128"/>
      <c r="S186" s="128"/>
      <c r="T186" s="128"/>
      <c r="U186" s="128"/>
      <c r="V186" s="128"/>
    </row>
    <row r="187" ht="15.75" customHeight="1">
      <c r="A187" s="139"/>
      <c r="B187" s="138"/>
      <c r="C187" s="128"/>
      <c r="D187" s="128"/>
      <c r="E187" s="128"/>
      <c r="F187" s="128"/>
      <c r="G187" s="128"/>
      <c r="H187" s="128"/>
      <c r="I187" s="128"/>
      <c r="J187" s="128"/>
      <c r="K187" s="128"/>
      <c r="L187" s="128"/>
      <c r="M187" s="128"/>
      <c r="N187" s="128"/>
      <c r="O187" s="128"/>
      <c r="P187" s="128"/>
      <c r="Q187" s="128"/>
      <c r="R187" s="128"/>
      <c r="S187" s="128"/>
      <c r="T187" s="128"/>
      <c r="U187" s="128"/>
      <c r="V187" s="128"/>
    </row>
    <row r="188" ht="15.75" customHeight="1">
      <c r="A188" s="139"/>
      <c r="B188" s="138"/>
      <c r="C188" s="128"/>
      <c r="D188" s="128"/>
      <c r="E188" s="128"/>
      <c r="F188" s="128"/>
      <c r="G188" s="128"/>
      <c r="H188" s="128"/>
      <c r="I188" s="128"/>
      <c r="J188" s="128"/>
      <c r="K188" s="128"/>
      <c r="L188" s="128"/>
      <c r="M188" s="128"/>
      <c r="N188" s="128"/>
      <c r="O188" s="128"/>
      <c r="P188" s="128"/>
      <c r="Q188" s="128"/>
      <c r="R188" s="128"/>
      <c r="S188" s="128"/>
      <c r="T188" s="128"/>
      <c r="U188" s="128"/>
      <c r="V188" s="128"/>
    </row>
    <row r="189" ht="15.75" customHeight="1">
      <c r="A189" s="139"/>
      <c r="B189" s="138"/>
      <c r="C189" s="128"/>
      <c r="D189" s="128"/>
      <c r="E189" s="128"/>
      <c r="F189" s="128"/>
      <c r="G189" s="128"/>
      <c r="H189" s="128"/>
      <c r="I189" s="128"/>
      <c r="J189" s="128"/>
      <c r="K189" s="128"/>
      <c r="L189" s="128"/>
      <c r="M189" s="128"/>
      <c r="N189" s="128"/>
      <c r="O189" s="128"/>
      <c r="P189" s="128"/>
      <c r="Q189" s="128"/>
      <c r="R189" s="128"/>
      <c r="S189" s="128"/>
      <c r="T189" s="128"/>
      <c r="U189" s="128"/>
      <c r="V189" s="128"/>
    </row>
    <row r="190" ht="15.75" customHeight="1">
      <c r="A190" s="139"/>
      <c r="B190" s="138"/>
      <c r="C190" s="128"/>
      <c r="D190" s="128"/>
      <c r="E190" s="128"/>
      <c r="F190" s="128"/>
      <c r="G190" s="128"/>
      <c r="H190" s="128"/>
      <c r="I190" s="128"/>
      <c r="J190" s="128"/>
      <c r="K190" s="128"/>
      <c r="L190" s="128"/>
      <c r="M190" s="128"/>
      <c r="N190" s="128"/>
      <c r="O190" s="128"/>
      <c r="P190" s="128"/>
      <c r="Q190" s="128"/>
      <c r="R190" s="128"/>
      <c r="S190" s="128"/>
      <c r="T190" s="128"/>
      <c r="U190" s="128"/>
      <c r="V190" s="128"/>
    </row>
    <row r="191" ht="15.75" customHeight="1">
      <c r="A191" s="139"/>
      <c r="B191" s="138"/>
      <c r="C191" s="128"/>
      <c r="D191" s="128"/>
      <c r="E191" s="128"/>
      <c r="F191" s="128"/>
      <c r="G191" s="128"/>
      <c r="H191" s="128"/>
      <c r="I191" s="128"/>
      <c r="J191" s="128"/>
      <c r="K191" s="128"/>
      <c r="L191" s="128"/>
      <c r="M191" s="128"/>
      <c r="N191" s="128"/>
      <c r="O191" s="128"/>
      <c r="P191" s="128"/>
      <c r="Q191" s="128"/>
      <c r="R191" s="128"/>
      <c r="S191" s="128"/>
      <c r="T191" s="128"/>
      <c r="U191" s="128"/>
      <c r="V191" s="128"/>
    </row>
    <row r="192" ht="15.75" customHeight="1">
      <c r="A192" s="139"/>
      <c r="B192" s="138"/>
      <c r="C192" s="128"/>
      <c r="D192" s="128"/>
      <c r="E192" s="128"/>
      <c r="F192" s="128"/>
      <c r="G192" s="128"/>
      <c r="H192" s="128"/>
      <c r="I192" s="128"/>
      <c r="J192" s="128"/>
      <c r="K192" s="128"/>
      <c r="L192" s="128"/>
      <c r="M192" s="128"/>
      <c r="N192" s="128"/>
      <c r="O192" s="128"/>
      <c r="P192" s="128"/>
      <c r="Q192" s="128"/>
      <c r="R192" s="128"/>
      <c r="S192" s="128"/>
      <c r="T192" s="128"/>
      <c r="U192" s="128"/>
      <c r="V192" s="128"/>
    </row>
    <row r="193" ht="15.75" customHeight="1">
      <c r="A193" s="139"/>
      <c r="B193" s="138"/>
      <c r="C193" s="128"/>
      <c r="D193" s="128"/>
      <c r="E193" s="128"/>
      <c r="F193" s="128"/>
      <c r="G193" s="128"/>
      <c r="H193" s="128"/>
      <c r="I193" s="128"/>
      <c r="J193" s="128"/>
      <c r="K193" s="128"/>
      <c r="L193" s="128"/>
      <c r="M193" s="128"/>
      <c r="N193" s="128"/>
      <c r="O193" s="128"/>
      <c r="P193" s="128"/>
      <c r="Q193" s="128"/>
      <c r="R193" s="128"/>
      <c r="S193" s="128"/>
      <c r="T193" s="128"/>
      <c r="U193" s="128"/>
      <c r="V193" s="128"/>
    </row>
    <row r="194" ht="15.75" customHeight="1">
      <c r="A194" s="139"/>
      <c r="B194" s="138"/>
      <c r="C194" s="128"/>
      <c r="D194" s="128"/>
      <c r="E194" s="128"/>
      <c r="F194" s="128"/>
      <c r="G194" s="128"/>
      <c r="H194" s="128"/>
      <c r="I194" s="128"/>
      <c r="J194" s="128"/>
      <c r="K194" s="128"/>
      <c r="L194" s="128"/>
      <c r="M194" s="128"/>
      <c r="N194" s="128"/>
      <c r="O194" s="128"/>
      <c r="P194" s="128"/>
      <c r="Q194" s="128"/>
      <c r="R194" s="128"/>
      <c r="S194" s="128"/>
      <c r="T194" s="128"/>
      <c r="U194" s="128"/>
      <c r="V194" s="128"/>
    </row>
    <row r="195" ht="15.75" customHeight="1">
      <c r="A195" s="139"/>
      <c r="B195" s="138"/>
      <c r="C195" s="128"/>
      <c r="D195" s="128"/>
      <c r="E195" s="128"/>
      <c r="F195" s="128"/>
      <c r="G195" s="128"/>
      <c r="H195" s="128"/>
      <c r="I195" s="128"/>
      <c r="J195" s="128"/>
      <c r="K195" s="128"/>
      <c r="L195" s="128"/>
      <c r="M195" s="128"/>
      <c r="N195" s="128"/>
      <c r="O195" s="128"/>
      <c r="P195" s="128"/>
      <c r="Q195" s="128"/>
      <c r="R195" s="128"/>
      <c r="S195" s="128"/>
      <c r="T195" s="128"/>
      <c r="U195" s="128"/>
      <c r="V195" s="128"/>
    </row>
    <row r="196" ht="15.75" customHeight="1">
      <c r="A196" s="139"/>
      <c r="B196" s="138"/>
      <c r="C196" s="128"/>
      <c r="D196" s="128"/>
      <c r="E196" s="128"/>
      <c r="F196" s="128"/>
      <c r="G196" s="128"/>
      <c r="H196" s="128"/>
      <c r="I196" s="128"/>
      <c r="J196" s="128"/>
      <c r="K196" s="128"/>
      <c r="L196" s="128"/>
      <c r="M196" s="128"/>
      <c r="N196" s="128"/>
      <c r="O196" s="128"/>
      <c r="P196" s="128"/>
      <c r="Q196" s="128"/>
      <c r="R196" s="128"/>
      <c r="S196" s="128"/>
      <c r="T196" s="128"/>
      <c r="U196" s="128"/>
      <c r="V196" s="128"/>
    </row>
    <row r="197" ht="15.75" customHeight="1">
      <c r="A197" s="139"/>
      <c r="B197" s="138"/>
      <c r="C197" s="128"/>
      <c r="D197" s="128"/>
      <c r="E197" s="128"/>
      <c r="F197" s="128"/>
      <c r="G197" s="128"/>
      <c r="H197" s="128"/>
      <c r="I197" s="128"/>
      <c r="J197" s="128"/>
      <c r="K197" s="128"/>
      <c r="L197" s="128"/>
      <c r="M197" s="128"/>
      <c r="N197" s="128"/>
      <c r="O197" s="128"/>
      <c r="P197" s="128"/>
      <c r="Q197" s="128"/>
      <c r="R197" s="128"/>
      <c r="S197" s="128"/>
      <c r="T197" s="128"/>
      <c r="U197" s="128"/>
      <c r="V197" s="128"/>
    </row>
    <row r="198" ht="15.75" customHeight="1">
      <c r="A198" s="139"/>
      <c r="B198" s="138"/>
      <c r="C198" s="128"/>
      <c r="D198" s="128"/>
      <c r="E198" s="128"/>
      <c r="F198" s="128"/>
      <c r="G198" s="128"/>
      <c r="H198" s="128"/>
      <c r="I198" s="128"/>
      <c r="J198" s="128"/>
      <c r="K198" s="128"/>
      <c r="L198" s="128"/>
      <c r="M198" s="128"/>
      <c r="N198" s="128"/>
      <c r="O198" s="128"/>
      <c r="P198" s="128"/>
      <c r="Q198" s="128"/>
      <c r="R198" s="128"/>
      <c r="S198" s="128"/>
      <c r="T198" s="128"/>
      <c r="U198" s="128"/>
      <c r="V198" s="128"/>
    </row>
    <row r="199" ht="15.75" customHeight="1">
      <c r="A199" s="139"/>
      <c r="B199" s="138"/>
      <c r="C199" s="128"/>
      <c r="D199" s="128"/>
      <c r="E199" s="128"/>
      <c r="F199" s="128"/>
      <c r="G199" s="128"/>
      <c r="H199" s="128"/>
      <c r="I199" s="128"/>
      <c r="J199" s="128"/>
      <c r="K199" s="128"/>
      <c r="L199" s="128"/>
      <c r="M199" s="128"/>
      <c r="N199" s="128"/>
      <c r="O199" s="128"/>
      <c r="P199" s="128"/>
      <c r="Q199" s="128"/>
      <c r="R199" s="128"/>
      <c r="S199" s="128"/>
      <c r="T199" s="128"/>
      <c r="U199" s="128"/>
      <c r="V199" s="128"/>
    </row>
    <row r="200" ht="15.75" customHeight="1">
      <c r="A200" s="139"/>
      <c r="B200" s="138"/>
      <c r="C200" s="128"/>
      <c r="D200" s="128"/>
      <c r="E200" s="128"/>
      <c r="F200" s="128"/>
      <c r="G200" s="128"/>
      <c r="H200" s="128"/>
      <c r="I200" s="128"/>
      <c r="J200" s="128"/>
      <c r="K200" s="128"/>
      <c r="L200" s="128"/>
      <c r="M200" s="128"/>
      <c r="N200" s="128"/>
      <c r="O200" s="128"/>
      <c r="P200" s="128"/>
      <c r="Q200" s="128"/>
      <c r="R200" s="128"/>
      <c r="S200" s="128"/>
      <c r="T200" s="128"/>
      <c r="U200" s="128"/>
      <c r="V200" s="128"/>
    </row>
    <row r="201" ht="15.75" customHeight="1">
      <c r="A201" s="139"/>
      <c r="B201" s="138"/>
      <c r="C201" s="128"/>
      <c r="D201" s="128"/>
      <c r="E201" s="128"/>
      <c r="F201" s="128"/>
      <c r="G201" s="128"/>
      <c r="H201" s="128"/>
      <c r="I201" s="128"/>
      <c r="J201" s="128"/>
      <c r="K201" s="128"/>
      <c r="L201" s="128"/>
      <c r="M201" s="128"/>
      <c r="N201" s="128"/>
      <c r="O201" s="128"/>
      <c r="P201" s="128"/>
      <c r="Q201" s="128"/>
      <c r="R201" s="128"/>
      <c r="S201" s="128"/>
      <c r="T201" s="128"/>
      <c r="U201" s="128"/>
      <c r="V201" s="128"/>
    </row>
    <row r="202" ht="15.75" customHeight="1">
      <c r="A202" s="139"/>
      <c r="B202" s="138"/>
      <c r="C202" s="128"/>
      <c r="D202" s="128"/>
      <c r="E202" s="128"/>
      <c r="F202" s="128"/>
      <c r="G202" s="128"/>
      <c r="H202" s="128"/>
      <c r="I202" s="128"/>
      <c r="J202" s="128"/>
      <c r="K202" s="128"/>
      <c r="L202" s="128"/>
      <c r="M202" s="128"/>
      <c r="N202" s="128"/>
      <c r="O202" s="128"/>
      <c r="P202" s="128"/>
      <c r="Q202" s="128"/>
      <c r="R202" s="128"/>
      <c r="S202" s="128"/>
      <c r="T202" s="128"/>
      <c r="U202" s="128"/>
      <c r="V202" s="128"/>
    </row>
    <row r="203" ht="15.75" customHeight="1">
      <c r="A203" s="139"/>
      <c r="B203" s="138"/>
      <c r="C203" s="128"/>
      <c r="D203" s="128"/>
      <c r="E203" s="128"/>
      <c r="F203" s="128"/>
      <c r="G203" s="128"/>
      <c r="H203" s="128"/>
      <c r="I203" s="128"/>
      <c r="J203" s="128"/>
      <c r="K203" s="128"/>
      <c r="L203" s="128"/>
      <c r="M203" s="128"/>
      <c r="N203" s="128"/>
      <c r="O203" s="128"/>
      <c r="P203" s="128"/>
      <c r="Q203" s="128"/>
      <c r="R203" s="128"/>
      <c r="S203" s="128"/>
      <c r="T203" s="128"/>
      <c r="U203" s="128"/>
      <c r="V203" s="128"/>
    </row>
    <row r="204" ht="15.75" customHeight="1">
      <c r="A204" s="139"/>
      <c r="B204" s="138"/>
      <c r="C204" s="128"/>
      <c r="D204" s="128"/>
      <c r="E204" s="128"/>
      <c r="F204" s="128"/>
      <c r="G204" s="128"/>
      <c r="H204" s="128"/>
      <c r="I204" s="128"/>
      <c r="J204" s="128"/>
      <c r="K204" s="128"/>
      <c r="L204" s="128"/>
      <c r="M204" s="128"/>
      <c r="N204" s="128"/>
      <c r="O204" s="128"/>
      <c r="P204" s="128"/>
      <c r="Q204" s="128"/>
      <c r="R204" s="128"/>
      <c r="S204" s="128"/>
      <c r="T204" s="128"/>
      <c r="U204" s="128"/>
      <c r="V204" s="128"/>
    </row>
    <row r="205" ht="15.75" customHeight="1">
      <c r="A205" s="139"/>
      <c r="B205" s="138"/>
      <c r="C205" s="128"/>
      <c r="D205" s="128"/>
      <c r="E205" s="128"/>
      <c r="F205" s="128"/>
      <c r="G205" s="128"/>
      <c r="H205" s="128"/>
      <c r="I205" s="128"/>
      <c r="J205" s="128"/>
      <c r="K205" s="128"/>
      <c r="L205" s="128"/>
      <c r="M205" s="128"/>
      <c r="N205" s="128"/>
      <c r="O205" s="128"/>
      <c r="P205" s="128"/>
      <c r="Q205" s="128"/>
      <c r="R205" s="128"/>
      <c r="S205" s="128"/>
      <c r="T205" s="128"/>
      <c r="U205" s="128"/>
      <c r="V205" s="128"/>
    </row>
    <row r="206" ht="15.75" customHeight="1">
      <c r="A206" s="139"/>
      <c r="B206" s="138"/>
      <c r="C206" s="128"/>
      <c r="D206" s="128"/>
      <c r="E206" s="128"/>
      <c r="F206" s="128"/>
      <c r="G206" s="128"/>
      <c r="H206" s="128"/>
      <c r="I206" s="128"/>
      <c r="J206" s="128"/>
      <c r="K206" s="128"/>
      <c r="L206" s="128"/>
      <c r="M206" s="128"/>
      <c r="N206" s="128"/>
      <c r="O206" s="128"/>
      <c r="P206" s="128"/>
      <c r="Q206" s="128"/>
      <c r="R206" s="128"/>
      <c r="S206" s="128"/>
      <c r="T206" s="128"/>
      <c r="U206" s="128"/>
      <c r="V206" s="128"/>
    </row>
    <row r="207" ht="15.75" customHeight="1">
      <c r="A207" s="139"/>
      <c r="B207" s="138"/>
      <c r="C207" s="128"/>
      <c r="D207" s="128"/>
      <c r="E207" s="128"/>
      <c r="F207" s="128"/>
      <c r="G207" s="128"/>
      <c r="H207" s="128"/>
      <c r="I207" s="128"/>
      <c r="J207" s="128"/>
      <c r="K207" s="128"/>
      <c r="L207" s="128"/>
      <c r="M207" s="128"/>
      <c r="N207" s="128"/>
      <c r="O207" s="128"/>
      <c r="P207" s="128"/>
      <c r="Q207" s="128"/>
      <c r="R207" s="128"/>
      <c r="S207" s="128"/>
      <c r="T207" s="128"/>
      <c r="U207" s="128"/>
      <c r="V207" s="128"/>
    </row>
    <row r="208" ht="15.75" customHeight="1">
      <c r="A208" s="139"/>
      <c r="B208" s="138"/>
      <c r="C208" s="128"/>
      <c r="D208" s="128"/>
      <c r="E208" s="128"/>
      <c r="F208" s="128"/>
      <c r="G208" s="128"/>
      <c r="H208" s="128"/>
      <c r="I208" s="128"/>
      <c r="J208" s="128"/>
      <c r="K208" s="128"/>
      <c r="L208" s="128"/>
      <c r="M208" s="128"/>
      <c r="N208" s="128"/>
      <c r="O208" s="128"/>
      <c r="P208" s="128"/>
      <c r="Q208" s="128"/>
      <c r="R208" s="128"/>
      <c r="S208" s="128"/>
      <c r="T208" s="128"/>
      <c r="U208" s="128"/>
      <c r="V208" s="128"/>
    </row>
    <row r="209" ht="15.75" customHeight="1">
      <c r="A209" s="139"/>
      <c r="B209" s="138"/>
      <c r="C209" s="128"/>
      <c r="D209" s="128"/>
      <c r="E209" s="128"/>
      <c r="F209" s="128"/>
      <c r="G209" s="128"/>
      <c r="H209" s="128"/>
      <c r="I209" s="128"/>
      <c r="J209" s="128"/>
      <c r="K209" s="128"/>
      <c r="L209" s="128"/>
      <c r="M209" s="128"/>
      <c r="N209" s="128"/>
      <c r="O209" s="128"/>
      <c r="P209" s="128"/>
      <c r="Q209" s="128"/>
      <c r="R209" s="128"/>
      <c r="S209" s="128"/>
      <c r="T209" s="128"/>
      <c r="U209" s="128"/>
      <c r="V209" s="128"/>
    </row>
    <row r="210" ht="15.75" customHeight="1">
      <c r="A210" s="139"/>
      <c r="B210" s="138"/>
      <c r="C210" s="128"/>
      <c r="D210" s="128"/>
      <c r="E210" s="128"/>
      <c r="F210" s="128"/>
      <c r="G210" s="128"/>
      <c r="H210" s="128"/>
      <c r="I210" s="128"/>
      <c r="J210" s="128"/>
      <c r="K210" s="128"/>
      <c r="L210" s="128"/>
      <c r="M210" s="128"/>
      <c r="N210" s="128"/>
      <c r="O210" s="128"/>
      <c r="P210" s="128"/>
      <c r="Q210" s="128"/>
      <c r="R210" s="128"/>
      <c r="S210" s="128"/>
      <c r="T210" s="128"/>
      <c r="U210" s="128"/>
      <c r="V210" s="128"/>
    </row>
    <row r="211" ht="15.75" customHeight="1">
      <c r="A211" s="139"/>
      <c r="B211" s="138"/>
      <c r="C211" s="128"/>
      <c r="D211" s="128"/>
      <c r="E211" s="128"/>
      <c r="F211" s="128"/>
      <c r="G211" s="128"/>
      <c r="H211" s="128"/>
      <c r="I211" s="128"/>
      <c r="J211" s="128"/>
      <c r="K211" s="128"/>
      <c r="L211" s="128"/>
      <c r="M211" s="128"/>
      <c r="N211" s="128"/>
      <c r="O211" s="128"/>
      <c r="P211" s="128"/>
      <c r="Q211" s="128"/>
      <c r="R211" s="128"/>
      <c r="S211" s="128"/>
      <c r="T211" s="128"/>
      <c r="U211" s="128"/>
      <c r="V211" s="128"/>
    </row>
    <row r="212" ht="15.75" customHeight="1">
      <c r="A212" s="139"/>
      <c r="B212" s="138"/>
      <c r="C212" s="128"/>
      <c r="D212" s="128"/>
      <c r="E212" s="128"/>
      <c r="F212" s="128"/>
      <c r="G212" s="128"/>
      <c r="H212" s="128"/>
      <c r="I212" s="128"/>
      <c r="J212" s="128"/>
      <c r="K212" s="128"/>
      <c r="L212" s="128"/>
      <c r="M212" s="128"/>
      <c r="N212" s="128"/>
      <c r="O212" s="128"/>
      <c r="P212" s="128"/>
      <c r="Q212" s="128"/>
      <c r="R212" s="128"/>
      <c r="S212" s="128"/>
      <c r="T212" s="128"/>
      <c r="U212" s="128"/>
      <c r="V212" s="128"/>
    </row>
    <row r="213" ht="15.75" customHeight="1">
      <c r="A213" s="139"/>
      <c r="B213" s="138"/>
      <c r="C213" s="128"/>
      <c r="D213" s="128"/>
      <c r="E213" s="128"/>
      <c r="F213" s="128"/>
      <c r="G213" s="128"/>
      <c r="H213" s="128"/>
      <c r="I213" s="128"/>
      <c r="J213" s="128"/>
      <c r="K213" s="128"/>
      <c r="L213" s="128"/>
      <c r="M213" s="128"/>
      <c r="N213" s="128"/>
      <c r="O213" s="128"/>
      <c r="P213" s="128"/>
      <c r="Q213" s="128"/>
      <c r="R213" s="128"/>
      <c r="S213" s="128"/>
      <c r="T213" s="128"/>
      <c r="U213" s="128"/>
      <c r="V213" s="128"/>
    </row>
    <row r="214" ht="15.75" customHeight="1">
      <c r="A214" s="139"/>
      <c r="B214" s="138"/>
      <c r="C214" s="128"/>
      <c r="D214" s="128"/>
      <c r="E214" s="128"/>
      <c r="F214" s="128"/>
      <c r="G214" s="128"/>
      <c r="H214" s="128"/>
      <c r="I214" s="128"/>
      <c r="J214" s="128"/>
      <c r="K214" s="128"/>
      <c r="L214" s="128"/>
      <c r="M214" s="128"/>
      <c r="N214" s="128"/>
      <c r="O214" s="128"/>
      <c r="P214" s="128"/>
      <c r="Q214" s="128"/>
      <c r="R214" s="128"/>
      <c r="S214" s="128"/>
      <c r="T214" s="128"/>
      <c r="U214" s="128"/>
      <c r="V214" s="128"/>
    </row>
    <row r="215" ht="15.75" customHeight="1">
      <c r="A215" s="139"/>
      <c r="B215" s="138"/>
      <c r="C215" s="128"/>
      <c r="D215" s="128"/>
      <c r="E215" s="128"/>
      <c r="F215" s="128"/>
      <c r="G215" s="128"/>
      <c r="H215" s="128"/>
      <c r="I215" s="128"/>
      <c r="J215" s="128"/>
      <c r="K215" s="128"/>
      <c r="L215" s="128"/>
      <c r="M215" s="128"/>
      <c r="N215" s="128"/>
      <c r="O215" s="128"/>
      <c r="P215" s="128"/>
      <c r="Q215" s="128"/>
      <c r="R215" s="128"/>
      <c r="S215" s="128"/>
      <c r="T215" s="128"/>
      <c r="U215" s="128"/>
      <c r="V215" s="128"/>
    </row>
    <row r="216" ht="15.75" customHeight="1">
      <c r="A216" s="139"/>
      <c r="B216" s="138"/>
      <c r="C216" s="128"/>
      <c r="D216" s="128"/>
      <c r="E216" s="128"/>
      <c r="F216" s="128"/>
      <c r="G216" s="128"/>
      <c r="H216" s="128"/>
      <c r="I216" s="128"/>
      <c r="J216" s="128"/>
      <c r="K216" s="128"/>
      <c r="L216" s="128"/>
      <c r="M216" s="128"/>
      <c r="N216" s="128"/>
      <c r="O216" s="128"/>
      <c r="P216" s="128"/>
      <c r="Q216" s="128"/>
      <c r="R216" s="128"/>
      <c r="S216" s="128"/>
      <c r="T216" s="128"/>
      <c r="U216" s="128"/>
      <c r="V216" s="128"/>
    </row>
    <row r="217" ht="15.75" customHeight="1">
      <c r="A217" s="139"/>
      <c r="B217" s="138"/>
      <c r="C217" s="128"/>
      <c r="D217" s="128"/>
      <c r="E217" s="128"/>
      <c r="F217" s="128"/>
      <c r="G217" s="128"/>
      <c r="H217" s="128"/>
      <c r="I217" s="128"/>
      <c r="J217" s="128"/>
      <c r="K217" s="128"/>
      <c r="L217" s="128"/>
      <c r="M217" s="128"/>
      <c r="N217" s="128"/>
      <c r="O217" s="128"/>
      <c r="P217" s="128"/>
      <c r="Q217" s="128"/>
      <c r="R217" s="128"/>
      <c r="S217" s="128"/>
      <c r="T217" s="128"/>
      <c r="U217" s="128"/>
      <c r="V217" s="128"/>
    </row>
    <row r="218" ht="15.75" customHeight="1">
      <c r="A218" s="139"/>
      <c r="B218" s="138"/>
      <c r="C218" s="128"/>
      <c r="D218" s="128"/>
      <c r="E218" s="128"/>
      <c r="F218" s="128"/>
      <c r="G218" s="128"/>
      <c r="H218" s="128"/>
      <c r="I218" s="128"/>
      <c r="J218" s="128"/>
      <c r="K218" s="128"/>
      <c r="L218" s="128"/>
      <c r="M218" s="128"/>
      <c r="N218" s="128"/>
      <c r="O218" s="128"/>
      <c r="P218" s="128"/>
      <c r="Q218" s="128"/>
      <c r="R218" s="128"/>
      <c r="S218" s="128"/>
      <c r="T218" s="128"/>
      <c r="U218" s="128"/>
      <c r="V218" s="128"/>
    </row>
    <row r="219" ht="15.75" customHeight="1">
      <c r="A219" s="139"/>
      <c r="B219" s="138"/>
      <c r="C219" s="128"/>
      <c r="D219" s="128"/>
      <c r="E219" s="128"/>
      <c r="F219" s="128"/>
      <c r="G219" s="128"/>
      <c r="H219" s="128"/>
      <c r="I219" s="128"/>
      <c r="J219" s="128"/>
      <c r="K219" s="128"/>
      <c r="L219" s="128"/>
      <c r="M219" s="128"/>
      <c r="N219" s="128"/>
      <c r="O219" s="128"/>
      <c r="P219" s="128"/>
      <c r="Q219" s="128"/>
      <c r="R219" s="128"/>
      <c r="S219" s="128"/>
      <c r="T219" s="128"/>
      <c r="U219" s="128"/>
      <c r="V219" s="128"/>
    </row>
    <row r="220" ht="15.75" customHeight="1">
      <c r="A220" s="139"/>
      <c r="B220" s="138"/>
      <c r="C220" s="128"/>
      <c r="D220" s="128"/>
      <c r="E220" s="128"/>
      <c r="F220" s="128"/>
      <c r="G220" s="128"/>
      <c r="H220" s="128"/>
      <c r="I220" s="128"/>
      <c r="J220" s="128"/>
      <c r="K220" s="128"/>
      <c r="L220" s="128"/>
      <c r="M220" s="128"/>
      <c r="N220" s="128"/>
      <c r="O220" s="128"/>
      <c r="P220" s="128"/>
      <c r="Q220" s="128"/>
      <c r="R220" s="128"/>
      <c r="S220" s="128"/>
      <c r="T220" s="128"/>
      <c r="U220" s="128"/>
      <c r="V220" s="128"/>
    </row>
    <row r="221" ht="15.75" customHeight="1">
      <c r="A221" s="139"/>
      <c r="B221" s="138"/>
      <c r="C221" s="128"/>
      <c r="D221" s="128"/>
      <c r="E221" s="128"/>
      <c r="F221" s="128"/>
      <c r="G221" s="128"/>
      <c r="H221" s="128"/>
      <c r="I221" s="128"/>
      <c r="J221" s="128"/>
      <c r="K221" s="128"/>
      <c r="L221" s="128"/>
      <c r="M221" s="128"/>
      <c r="N221" s="128"/>
      <c r="O221" s="128"/>
      <c r="P221" s="128"/>
      <c r="Q221" s="128"/>
      <c r="R221" s="128"/>
      <c r="S221" s="128"/>
      <c r="T221" s="128"/>
      <c r="U221" s="128"/>
      <c r="V221" s="128"/>
    </row>
    <row r="222" ht="15.75" customHeight="1">
      <c r="A222" s="139"/>
      <c r="B222" s="138"/>
      <c r="C222" s="128"/>
      <c r="D222" s="128"/>
      <c r="E222" s="128"/>
      <c r="F222" s="128"/>
      <c r="G222" s="128"/>
      <c r="H222" s="128"/>
      <c r="I222" s="128"/>
      <c r="J222" s="128"/>
      <c r="K222" s="128"/>
      <c r="L222" s="128"/>
      <c r="M222" s="128"/>
      <c r="N222" s="128"/>
      <c r="O222" s="128"/>
      <c r="P222" s="128"/>
      <c r="Q222" s="128"/>
      <c r="R222" s="128"/>
      <c r="S222" s="128"/>
      <c r="T222" s="128"/>
      <c r="U222" s="128"/>
      <c r="V222" s="128"/>
    </row>
    <row r="223" ht="15.75" customHeight="1">
      <c r="A223" s="139"/>
      <c r="B223" s="138"/>
      <c r="C223" s="128"/>
      <c r="D223" s="128"/>
      <c r="E223" s="128"/>
      <c r="F223" s="128"/>
      <c r="G223" s="128"/>
      <c r="H223" s="128"/>
      <c r="I223" s="128"/>
      <c r="J223" s="128"/>
      <c r="K223" s="128"/>
      <c r="L223" s="128"/>
      <c r="M223" s="128"/>
      <c r="N223" s="128"/>
      <c r="O223" s="128"/>
      <c r="P223" s="128"/>
      <c r="Q223" s="128"/>
      <c r="R223" s="128"/>
      <c r="S223" s="128"/>
      <c r="T223" s="128"/>
      <c r="U223" s="128"/>
      <c r="V223" s="128"/>
    </row>
    <row r="224" ht="15.75" customHeight="1">
      <c r="A224" s="139"/>
      <c r="B224" s="138"/>
      <c r="C224" s="128"/>
      <c r="D224" s="128"/>
      <c r="E224" s="128"/>
      <c r="F224" s="128"/>
      <c r="G224" s="128"/>
      <c r="H224" s="128"/>
      <c r="I224" s="128"/>
      <c r="J224" s="128"/>
      <c r="K224" s="128"/>
      <c r="L224" s="128"/>
      <c r="M224" s="128"/>
      <c r="N224" s="128"/>
      <c r="O224" s="128"/>
      <c r="P224" s="128"/>
      <c r="Q224" s="128"/>
      <c r="R224" s="128"/>
      <c r="S224" s="128"/>
      <c r="T224" s="128"/>
      <c r="U224" s="128"/>
      <c r="V224" s="128"/>
    </row>
    <row r="225" ht="15.75" customHeight="1">
      <c r="A225" s="139"/>
      <c r="B225" s="138"/>
      <c r="C225" s="128"/>
      <c r="D225" s="128"/>
      <c r="E225" s="128"/>
      <c r="F225" s="128"/>
      <c r="G225" s="128"/>
      <c r="H225" s="128"/>
      <c r="I225" s="128"/>
      <c r="J225" s="128"/>
      <c r="K225" s="128"/>
      <c r="L225" s="128"/>
      <c r="M225" s="128"/>
      <c r="N225" s="128"/>
      <c r="O225" s="128"/>
      <c r="P225" s="128"/>
      <c r="Q225" s="128"/>
      <c r="R225" s="128"/>
      <c r="S225" s="128"/>
      <c r="T225" s="128"/>
      <c r="U225" s="128"/>
      <c r="V225" s="128"/>
    </row>
    <row r="226" ht="15.75" customHeight="1">
      <c r="A226" s="139"/>
      <c r="B226" s="138"/>
      <c r="C226" s="128"/>
      <c r="D226" s="128"/>
      <c r="E226" s="128"/>
      <c r="F226" s="128"/>
      <c r="G226" s="128"/>
      <c r="H226" s="128"/>
      <c r="I226" s="128"/>
      <c r="J226" s="128"/>
      <c r="K226" s="128"/>
      <c r="L226" s="128"/>
      <c r="M226" s="128"/>
      <c r="N226" s="128"/>
      <c r="O226" s="128"/>
      <c r="P226" s="128"/>
      <c r="Q226" s="128"/>
      <c r="R226" s="128"/>
      <c r="S226" s="128"/>
      <c r="T226" s="128"/>
      <c r="U226" s="128"/>
      <c r="V226" s="128"/>
    </row>
    <row r="227" ht="15.75" customHeight="1">
      <c r="A227" s="139"/>
      <c r="B227" s="138"/>
      <c r="C227" s="128"/>
      <c r="D227" s="128"/>
      <c r="E227" s="128"/>
      <c r="F227" s="128"/>
      <c r="G227" s="128"/>
      <c r="H227" s="128"/>
      <c r="I227" s="128"/>
      <c r="J227" s="128"/>
      <c r="K227" s="128"/>
      <c r="L227" s="128"/>
      <c r="M227" s="128"/>
      <c r="N227" s="128"/>
      <c r="O227" s="128"/>
      <c r="P227" s="128"/>
      <c r="Q227" s="128"/>
      <c r="R227" s="128"/>
      <c r="S227" s="128"/>
      <c r="T227" s="128"/>
      <c r="U227" s="128"/>
      <c r="V227" s="128"/>
    </row>
    <row r="228" ht="15.75" customHeight="1">
      <c r="A228" s="139"/>
      <c r="B228" s="138"/>
      <c r="C228" s="128"/>
      <c r="D228" s="128"/>
      <c r="E228" s="128"/>
      <c r="F228" s="128"/>
      <c r="G228" s="128"/>
      <c r="H228" s="128"/>
      <c r="I228" s="128"/>
      <c r="J228" s="128"/>
      <c r="K228" s="128"/>
      <c r="L228" s="128"/>
      <c r="M228" s="128"/>
      <c r="N228" s="128"/>
      <c r="O228" s="128"/>
      <c r="P228" s="128"/>
      <c r="Q228" s="128"/>
      <c r="R228" s="128"/>
      <c r="S228" s="128"/>
      <c r="T228" s="128"/>
      <c r="U228" s="128"/>
      <c r="V228" s="128"/>
    </row>
    <row r="229" ht="15.75" customHeight="1">
      <c r="A229" s="139"/>
      <c r="B229" s="138"/>
      <c r="C229" s="128"/>
      <c r="D229" s="128"/>
      <c r="E229" s="128"/>
      <c r="F229" s="128"/>
      <c r="G229" s="128"/>
      <c r="H229" s="128"/>
      <c r="I229" s="128"/>
      <c r="J229" s="128"/>
      <c r="K229" s="128"/>
      <c r="L229" s="128"/>
      <c r="M229" s="128"/>
      <c r="N229" s="128"/>
      <c r="O229" s="128"/>
      <c r="P229" s="128"/>
      <c r="Q229" s="128"/>
      <c r="R229" s="128"/>
      <c r="S229" s="128"/>
      <c r="T229" s="128"/>
      <c r="U229" s="128"/>
      <c r="V229" s="128"/>
    </row>
    <row r="230" ht="15.75" customHeight="1">
      <c r="A230" s="139"/>
      <c r="B230" s="138"/>
      <c r="C230" s="128"/>
      <c r="D230" s="128"/>
      <c r="E230" s="128"/>
      <c r="F230" s="128"/>
      <c r="G230" s="128"/>
      <c r="H230" s="128"/>
      <c r="I230" s="128"/>
      <c r="J230" s="128"/>
      <c r="K230" s="128"/>
      <c r="L230" s="128"/>
      <c r="M230" s="128"/>
      <c r="N230" s="128"/>
      <c r="O230" s="128"/>
      <c r="P230" s="128"/>
      <c r="Q230" s="128"/>
      <c r="R230" s="128"/>
      <c r="S230" s="128"/>
      <c r="T230" s="128"/>
      <c r="U230" s="128"/>
      <c r="V230" s="128"/>
    </row>
    <row r="231" ht="15.75" customHeight="1">
      <c r="A231" s="139"/>
      <c r="B231" s="138"/>
      <c r="C231" s="128"/>
      <c r="D231" s="128"/>
      <c r="E231" s="128"/>
      <c r="F231" s="128"/>
      <c r="G231" s="128"/>
      <c r="H231" s="128"/>
      <c r="I231" s="128"/>
      <c r="J231" s="128"/>
      <c r="K231" s="128"/>
      <c r="L231" s="128"/>
      <c r="M231" s="128"/>
      <c r="N231" s="128"/>
      <c r="O231" s="128"/>
      <c r="P231" s="128"/>
      <c r="Q231" s="128"/>
      <c r="R231" s="128"/>
      <c r="S231" s="128"/>
      <c r="T231" s="128"/>
      <c r="U231" s="128"/>
      <c r="V231" s="128"/>
    </row>
    <row r="232" ht="15.75" customHeight="1">
      <c r="A232" s="139"/>
      <c r="B232" s="138"/>
      <c r="C232" s="128"/>
      <c r="D232" s="128"/>
      <c r="E232" s="128"/>
      <c r="F232" s="128"/>
      <c r="G232" s="128"/>
      <c r="H232" s="128"/>
      <c r="I232" s="128"/>
      <c r="J232" s="128"/>
      <c r="K232" s="128"/>
      <c r="L232" s="128"/>
      <c r="M232" s="128"/>
      <c r="N232" s="128"/>
      <c r="O232" s="128"/>
      <c r="P232" s="128"/>
      <c r="Q232" s="128"/>
      <c r="R232" s="128"/>
      <c r="S232" s="128"/>
      <c r="T232" s="128"/>
      <c r="U232" s="128"/>
      <c r="V232" s="128"/>
    </row>
    <row r="233" ht="15.75" customHeight="1">
      <c r="A233" s="139"/>
      <c r="B233" s="138"/>
      <c r="C233" s="128"/>
      <c r="D233" s="128"/>
      <c r="E233" s="128"/>
      <c r="F233" s="128"/>
      <c r="G233" s="128"/>
      <c r="H233" s="128"/>
      <c r="I233" s="128"/>
      <c r="J233" s="128"/>
      <c r="K233" s="128"/>
      <c r="L233" s="128"/>
      <c r="M233" s="128"/>
      <c r="N233" s="128"/>
      <c r="O233" s="128"/>
      <c r="P233" s="128"/>
      <c r="Q233" s="128"/>
      <c r="R233" s="128"/>
      <c r="S233" s="128"/>
      <c r="T233" s="128"/>
      <c r="U233" s="128"/>
      <c r="V233" s="128"/>
    </row>
    <row r="234" ht="15.75" customHeight="1">
      <c r="A234" s="139"/>
      <c r="B234" s="138"/>
      <c r="C234" s="128"/>
      <c r="D234" s="128"/>
      <c r="E234" s="128"/>
      <c r="F234" s="128"/>
      <c r="G234" s="128"/>
      <c r="H234" s="128"/>
      <c r="I234" s="128"/>
      <c r="J234" s="128"/>
      <c r="K234" s="128"/>
      <c r="L234" s="128"/>
      <c r="M234" s="128"/>
      <c r="N234" s="128"/>
      <c r="O234" s="128"/>
      <c r="P234" s="128"/>
      <c r="Q234" s="128"/>
      <c r="R234" s="128"/>
      <c r="S234" s="128"/>
      <c r="T234" s="128"/>
      <c r="U234" s="128"/>
      <c r="V234" s="128"/>
    </row>
    <row r="235" ht="15.75" customHeight="1">
      <c r="A235" s="139"/>
      <c r="B235" s="138"/>
      <c r="C235" s="128"/>
      <c r="D235" s="128"/>
      <c r="E235" s="128"/>
      <c r="F235" s="128"/>
      <c r="G235" s="128"/>
      <c r="H235" s="128"/>
      <c r="I235" s="128"/>
      <c r="J235" s="128"/>
      <c r="K235" s="128"/>
      <c r="L235" s="128"/>
      <c r="M235" s="128"/>
      <c r="N235" s="128"/>
      <c r="O235" s="128"/>
      <c r="P235" s="128"/>
      <c r="Q235" s="128"/>
      <c r="R235" s="128"/>
      <c r="S235" s="128"/>
      <c r="T235" s="128"/>
      <c r="U235" s="128"/>
      <c r="V235" s="128"/>
    </row>
    <row r="236" ht="15.75" customHeight="1">
      <c r="A236" s="139"/>
      <c r="B236" s="138"/>
      <c r="C236" s="128"/>
      <c r="D236" s="128"/>
      <c r="E236" s="128"/>
      <c r="F236" s="128"/>
      <c r="G236" s="128"/>
      <c r="H236" s="128"/>
      <c r="I236" s="128"/>
      <c r="J236" s="128"/>
      <c r="K236" s="128"/>
      <c r="L236" s="128"/>
      <c r="M236" s="128"/>
      <c r="N236" s="128"/>
      <c r="O236" s="128"/>
      <c r="P236" s="128"/>
      <c r="Q236" s="128"/>
      <c r="R236" s="128"/>
      <c r="S236" s="128"/>
      <c r="T236" s="128"/>
      <c r="U236" s="128"/>
      <c r="V236" s="128"/>
    </row>
    <row r="237" ht="15.75" customHeight="1">
      <c r="A237" s="139"/>
      <c r="B237" s="138"/>
      <c r="C237" s="128"/>
      <c r="D237" s="128"/>
      <c r="E237" s="128"/>
      <c r="F237" s="128"/>
      <c r="G237" s="128"/>
      <c r="H237" s="128"/>
      <c r="I237" s="128"/>
      <c r="J237" s="128"/>
      <c r="K237" s="128"/>
      <c r="L237" s="128"/>
      <c r="M237" s="128"/>
      <c r="N237" s="128"/>
      <c r="O237" s="128"/>
      <c r="P237" s="128"/>
      <c r="Q237" s="128"/>
      <c r="R237" s="128"/>
      <c r="S237" s="128"/>
      <c r="T237" s="128"/>
      <c r="U237" s="128"/>
      <c r="V237" s="128"/>
    </row>
    <row r="238" ht="15.75" customHeight="1">
      <c r="A238" s="139"/>
      <c r="B238" s="138"/>
      <c r="C238" s="128"/>
      <c r="D238" s="128"/>
      <c r="E238" s="128"/>
      <c r="F238" s="128"/>
      <c r="G238" s="128"/>
      <c r="H238" s="128"/>
      <c r="I238" s="128"/>
      <c r="J238" s="128"/>
      <c r="K238" s="128"/>
      <c r="L238" s="128"/>
      <c r="M238" s="128"/>
      <c r="N238" s="128"/>
      <c r="O238" s="128"/>
      <c r="P238" s="128"/>
      <c r="Q238" s="128"/>
      <c r="R238" s="128"/>
      <c r="S238" s="128"/>
      <c r="T238" s="128"/>
      <c r="U238" s="128"/>
      <c r="V238" s="128"/>
    </row>
    <row r="239" ht="15.75" customHeight="1">
      <c r="A239" s="139"/>
      <c r="B239" s="138"/>
      <c r="C239" s="128"/>
      <c r="D239" s="128"/>
      <c r="E239" s="128"/>
      <c r="F239" s="128"/>
      <c r="G239" s="128"/>
      <c r="H239" s="128"/>
      <c r="I239" s="128"/>
      <c r="J239" s="128"/>
      <c r="K239" s="128"/>
      <c r="L239" s="128"/>
      <c r="M239" s="128"/>
      <c r="N239" s="128"/>
      <c r="O239" s="128"/>
      <c r="P239" s="128"/>
      <c r="Q239" s="128"/>
      <c r="R239" s="128"/>
      <c r="S239" s="128"/>
      <c r="T239" s="128"/>
      <c r="U239" s="128"/>
      <c r="V239" s="128"/>
    </row>
    <row r="240" ht="15.75" customHeight="1">
      <c r="A240" s="139"/>
      <c r="B240" s="138"/>
      <c r="C240" s="128"/>
      <c r="D240" s="128"/>
      <c r="E240" s="128"/>
      <c r="F240" s="128"/>
      <c r="G240" s="128"/>
      <c r="H240" s="128"/>
      <c r="I240" s="128"/>
      <c r="J240" s="128"/>
      <c r="K240" s="128"/>
      <c r="L240" s="128"/>
      <c r="M240" s="128"/>
      <c r="N240" s="128"/>
      <c r="O240" s="128"/>
      <c r="P240" s="128"/>
      <c r="Q240" s="128"/>
      <c r="R240" s="128"/>
      <c r="S240" s="128"/>
      <c r="T240" s="128"/>
      <c r="U240" s="128"/>
      <c r="V240" s="128"/>
    </row>
    <row r="241" ht="15.75" customHeight="1">
      <c r="A241" s="139"/>
      <c r="B241" s="138"/>
      <c r="C241" s="128"/>
      <c r="D241" s="128"/>
      <c r="E241" s="128"/>
      <c r="F241" s="128"/>
      <c r="G241" s="128"/>
      <c r="H241" s="128"/>
      <c r="I241" s="128"/>
      <c r="J241" s="128"/>
      <c r="K241" s="128"/>
      <c r="L241" s="128"/>
      <c r="M241" s="128"/>
      <c r="N241" s="128"/>
      <c r="O241" s="128"/>
      <c r="P241" s="128"/>
      <c r="Q241" s="128"/>
      <c r="R241" s="128"/>
      <c r="S241" s="128"/>
      <c r="T241" s="128"/>
      <c r="U241" s="128"/>
      <c r="V241" s="128"/>
    </row>
    <row r="242" ht="15.75" customHeight="1">
      <c r="A242" s="139"/>
      <c r="B242" s="138"/>
      <c r="C242" s="128"/>
      <c r="D242" s="128"/>
      <c r="E242" s="128"/>
      <c r="F242" s="128"/>
      <c r="G242" s="128"/>
      <c r="H242" s="128"/>
      <c r="I242" s="128"/>
      <c r="J242" s="128"/>
      <c r="K242" s="128"/>
      <c r="L242" s="128"/>
      <c r="M242" s="128"/>
      <c r="N242" s="128"/>
      <c r="O242" s="128"/>
      <c r="P242" s="128"/>
      <c r="Q242" s="128"/>
      <c r="R242" s="128"/>
      <c r="S242" s="128"/>
      <c r="T242" s="128"/>
      <c r="U242" s="128"/>
      <c r="V242" s="128"/>
    </row>
    <row r="243" ht="15.75" customHeight="1">
      <c r="A243" s="139"/>
      <c r="B243" s="138"/>
      <c r="C243" s="128"/>
      <c r="D243" s="128"/>
      <c r="E243" s="128"/>
      <c r="F243" s="128"/>
      <c r="G243" s="128"/>
      <c r="H243" s="128"/>
      <c r="I243" s="128"/>
      <c r="J243" s="128"/>
      <c r="K243" s="128"/>
      <c r="L243" s="128"/>
      <c r="M243" s="128"/>
      <c r="N243" s="128"/>
      <c r="O243" s="128"/>
      <c r="P243" s="128"/>
      <c r="Q243" s="128"/>
      <c r="R243" s="128"/>
      <c r="S243" s="128"/>
      <c r="T243" s="128"/>
      <c r="U243" s="128"/>
      <c r="V243" s="128"/>
    </row>
    <row r="244" ht="15.75" customHeight="1">
      <c r="A244" s="139"/>
      <c r="B244" s="138"/>
      <c r="C244" s="128"/>
      <c r="D244" s="128"/>
      <c r="E244" s="128"/>
      <c r="F244" s="128"/>
      <c r="G244" s="128"/>
      <c r="H244" s="128"/>
      <c r="I244" s="128"/>
      <c r="J244" s="128"/>
      <c r="K244" s="128"/>
      <c r="L244" s="128"/>
      <c r="M244" s="128"/>
      <c r="N244" s="128"/>
      <c r="O244" s="128"/>
      <c r="P244" s="128"/>
      <c r="Q244" s="128"/>
      <c r="R244" s="128"/>
      <c r="S244" s="128"/>
      <c r="T244" s="128"/>
      <c r="U244" s="128"/>
      <c r="V244" s="128"/>
    </row>
    <row r="245" ht="15.75" customHeight="1">
      <c r="A245" s="139"/>
      <c r="B245" s="138"/>
      <c r="C245" s="128"/>
      <c r="D245" s="128"/>
      <c r="E245" s="128"/>
      <c r="F245" s="128"/>
      <c r="G245" s="128"/>
      <c r="H245" s="128"/>
      <c r="I245" s="128"/>
      <c r="J245" s="128"/>
      <c r="K245" s="128"/>
      <c r="L245" s="128"/>
      <c r="M245" s="128"/>
      <c r="N245" s="128"/>
      <c r="O245" s="128"/>
      <c r="P245" s="128"/>
      <c r="Q245" s="128"/>
      <c r="R245" s="128"/>
      <c r="S245" s="128"/>
      <c r="T245" s="128"/>
      <c r="U245" s="128"/>
      <c r="V245" s="128"/>
    </row>
    <row r="246" ht="15.75" customHeight="1">
      <c r="A246" s="139"/>
      <c r="B246" s="138"/>
      <c r="C246" s="128"/>
      <c r="D246" s="128"/>
      <c r="E246" s="128"/>
      <c r="F246" s="128"/>
      <c r="G246" s="128"/>
      <c r="H246" s="128"/>
      <c r="I246" s="128"/>
      <c r="J246" s="128"/>
      <c r="K246" s="128"/>
      <c r="L246" s="128"/>
      <c r="M246" s="128"/>
      <c r="N246" s="128"/>
      <c r="O246" s="128"/>
      <c r="P246" s="128"/>
      <c r="Q246" s="128"/>
      <c r="R246" s="128"/>
      <c r="S246" s="128"/>
      <c r="T246" s="128"/>
      <c r="U246" s="128"/>
      <c r="V246" s="128"/>
    </row>
    <row r="247" ht="15.75" customHeight="1">
      <c r="A247" s="139"/>
      <c r="B247" s="138"/>
      <c r="C247" s="128"/>
      <c r="D247" s="128"/>
      <c r="E247" s="128"/>
      <c r="F247" s="128"/>
      <c r="G247" s="128"/>
      <c r="H247" s="128"/>
      <c r="I247" s="128"/>
      <c r="J247" s="128"/>
      <c r="K247" s="128"/>
      <c r="L247" s="128"/>
      <c r="M247" s="128"/>
      <c r="N247" s="128"/>
      <c r="O247" s="128"/>
      <c r="P247" s="128"/>
      <c r="Q247" s="128"/>
      <c r="R247" s="128"/>
      <c r="S247" s="128"/>
      <c r="T247" s="128"/>
      <c r="U247" s="128"/>
      <c r="V247" s="128"/>
    </row>
    <row r="248" ht="15.75" customHeight="1">
      <c r="A248" s="139"/>
      <c r="B248" s="138"/>
      <c r="C248" s="128"/>
      <c r="D248" s="128"/>
      <c r="E248" s="128"/>
      <c r="F248" s="128"/>
      <c r="G248" s="128"/>
      <c r="H248" s="128"/>
      <c r="I248" s="128"/>
      <c r="J248" s="128"/>
      <c r="K248" s="128"/>
      <c r="L248" s="128"/>
      <c r="M248" s="128"/>
      <c r="N248" s="128"/>
      <c r="O248" s="128"/>
      <c r="P248" s="128"/>
      <c r="Q248" s="128"/>
      <c r="R248" s="128"/>
      <c r="S248" s="128"/>
      <c r="T248" s="128"/>
      <c r="U248" s="128"/>
      <c r="V248" s="128"/>
    </row>
    <row r="249" ht="15.75" customHeight="1">
      <c r="A249" s="139"/>
      <c r="B249" s="138"/>
      <c r="C249" s="128"/>
      <c r="D249" s="128"/>
      <c r="E249" s="128"/>
      <c r="F249" s="128"/>
      <c r="G249" s="128"/>
      <c r="H249" s="128"/>
      <c r="I249" s="128"/>
      <c r="J249" s="128"/>
      <c r="K249" s="128"/>
      <c r="L249" s="128"/>
      <c r="M249" s="128"/>
      <c r="N249" s="128"/>
      <c r="O249" s="128"/>
      <c r="P249" s="128"/>
      <c r="Q249" s="128"/>
      <c r="R249" s="128"/>
      <c r="S249" s="128"/>
      <c r="T249" s="128"/>
      <c r="U249" s="128"/>
      <c r="V249" s="128"/>
    </row>
    <row r="250" ht="15.75" customHeight="1">
      <c r="A250" s="139"/>
      <c r="B250" s="138"/>
      <c r="C250" s="128"/>
      <c r="D250" s="128"/>
      <c r="E250" s="128"/>
      <c r="F250" s="128"/>
      <c r="G250" s="128"/>
      <c r="H250" s="128"/>
      <c r="I250" s="128"/>
      <c r="J250" s="128"/>
      <c r="K250" s="128"/>
      <c r="L250" s="128"/>
      <c r="M250" s="128"/>
      <c r="N250" s="128"/>
      <c r="O250" s="128"/>
      <c r="P250" s="128"/>
      <c r="Q250" s="128"/>
      <c r="R250" s="128"/>
      <c r="S250" s="128"/>
      <c r="T250" s="128"/>
      <c r="U250" s="128"/>
      <c r="V250" s="128"/>
    </row>
    <row r="251" ht="15.75" customHeight="1">
      <c r="A251" s="139"/>
      <c r="B251" s="138"/>
      <c r="C251" s="128"/>
      <c r="D251" s="128"/>
      <c r="E251" s="128"/>
      <c r="F251" s="128"/>
      <c r="G251" s="128"/>
      <c r="H251" s="128"/>
      <c r="I251" s="128"/>
      <c r="J251" s="128"/>
      <c r="K251" s="128"/>
      <c r="L251" s="128"/>
      <c r="M251" s="128"/>
      <c r="N251" s="128"/>
      <c r="O251" s="128"/>
      <c r="P251" s="128"/>
      <c r="Q251" s="128"/>
      <c r="R251" s="128"/>
      <c r="S251" s="128"/>
      <c r="T251" s="128"/>
      <c r="U251" s="128"/>
      <c r="V251" s="128"/>
    </row>
    <row r="252" ht="15.75" customHeight="1">
      <c r="A252" s="139"/>
      <c r="B252" s="138"/>
      <c r="C252" s="128"/>
      <c r="D252" s="128"/>
      <c r="E252" s="128"/>
      <c r="F252" s="128"/>
      <c r="G252" s="128"/>
      <c r="H252" s="128"/>
      <c r="I252" s="128"/>
      <c r="J252" s="128"/>
      <c r="K252" s="128"/>
      <c r="L252" s="128"/>
      <c r="M252" s="128"/>
      <c r="N252" s="128"/>
      <c r="O252" s="128"/>
      <c r="P252" s="128"/>
      <c r="Q252" s="128"/>
      <c r="R252" s="128"/>
      <c r="S252" s="128"/>
      <c r="T252" s="128"/>
      <c r="U252" s="128"/>
      <c r="V252" s="128"/>
    </row>
    <row r="253" ht="15.75" customHeight="1">
      <c r="A253" s="139"/>
      <c r="B253" s="138"/>
      <c r="C253" s="128"/>
      <c r="D253" s="128"/>
      <c r="E253" s="128"/>
      <c r="F253" s="128"/>
      <c r="G253" s="128"/>
      <c r="H253" s="128"/>
      <c r="I253" s="128"/>
      <c r="J253" s="128"/>
      <c r="K253" s="128"/>
      <c r="L253" s="128"/>
      <c r="M253" s="128"/>
      <c r="N253" s="128"/>
      <c r="O253" s="128"/>
      <c r="P253" s="128"/>
      <c r="Q253" s="128"/>
      <c r="R253" s="128"/>
      <c r="S253" s="128"/>
      <c r="T253" s="128"/>
      <c r="U253" s="128"/>
      <c r="V253" s="128"/>
    </row>
    <row r="254" ht="15.75" customHeight="1">
      <c r="A254" s="139"/>
      <c r="B254" s="138"/>
      <c r="C254" s="128"/>
      <c r="D254" s="128"/>
      <c r="E254" s="128"/>
      <c r="F254" s="128"/>
      <c r="G254" s="128"/>
      <c r="H254" s="128"/>
      <c r="I254" s="128"/>
      <c r="J254" s="128"/>
      <c r="K254" s="128"/>
      <c r="L254" s="128"/>
      <c r="M254" s="128"/>
      <c r="N254" s="128"/>
      <c r="O254" s="128"/>
      <c r="P254" s="128"/>
      <c r="Q254" s="128"/>
      <c r="R254" s="128"/>
      <c r="S254" s="128"/>
      <c r="T254" s="128"/>
      <c r="U254" s="128"/>
      <c r="V254" s="128"/>
    </row>
    <row r="255" ht="15.75" customHeight="1">
      <c r="A255" s="139"/>
      <c r="B255" s="138"/>
      <c r="C255" s="128"/>
      <c r="D255" s="128"/>
      <c r="E255" s="128"/>
      <c r="F255" s="128"/>
      <c r="G255" s="128"/>
      <c r="H255" s="128"/>
      <c r="I255" s="128"/>
      <c r="J255" s="128"/>
      <c r="K255" s="128"/>
      <c r="L255" s="128"/>
      <c r="M255" s="128"/>
      <c r="N255" s="128"/>
      <c r="O255" s="128"/>
      <c r="P255" s="128"/>
      <c r="Q255" s="128"/>
      <c r="R255" s="128"/>
      <c r="S255" s="128"/>
      <c r="T255" s="128"/>
      <c r="U255" s="128"/>
      <c r="V255" s="128"/>
    </row>
    <row r="256" ht="15.75" customHeight="1">
      <c r="A256" s="139"/>
      <c r="B256" s="138"/>
      <c r="C256" s="128"/>
      <c r="D256" s="128"/>
      <c r="E256" s="128"/>
      <c r="F256" s="128"/>
      <c r="G256" s="128"/>
      <c r="H256" s="128"/>
      <c r="I256" s="128"/>
      <c r="J256" s="128"/>
      <c r="K256" s="128"/>
      <c r="L256" s="128"/>
      <c r="M256" s="128"/>
      <c r="N256" s="128"/>
      <c r="O256" s="128"/>
      <c r="P256" s="128"/>
      <c r="Q256" s="128"/>
      <c r="R256" s="128"/>
      <c r="S256" s="128"/>
      <c r="T256" s="128"/>
      <c r="U256" s="128"/>
      <c r="V256" s="128"/>
    </row>
    <row r="257" ht="15.75" customHeight="1">
      <c r="A257" s="139"/>
      <c r="B257" s="138"/>
      <c r="C257" s="128"/>
      <c r="D257" s="128"/>
      <c r="E257" s="128"/>
      <c r="F257" s="128"/>
      <c r="G257" s="128"/>
      <c r="H257" s="128"/>
      <c r="I257" s="128"/>
      <c r="J257" s="128"/>
      <c r="K257" s="128"/>
      <c r="L257" s="128"/>
      <c r="M257" s="128"/>
      <c r="N257" s="128"/>
      <c r="O257" s="128"/>
      <c r="P257" s="128"/>
      <c r="Q257" s="128"/>
      <c r="R257" s="128"/>
      <c r="S257" s="128"/>
      <c r="T257" s="128"/>
      <c r="U257" s="128"/>
      <c r="V257" s="128"/>
    </row>
    <row r="258" ht="15.75" customHeight="1">
      <c r="A258" s="139"/>
      <c r="B258" s="138"/>
      <c r="C258" s="128"/>
      <c r="D258" s="128"/>
      <c r="E258" s="128"/>
      <c r="F258" s="128"/>
      <c r="G258" s="128"/>
      <c r="H258" s="128"/>
      <c r="I258" s="128"/>
      <c r="J258" s="128"/>
      <c r="K258" s="128"/>
      <c r="L258" s="128"/>
      <c r="M258" s="128"/>
      <c r="N258" s="128"/>
      <c r="O258" s="128"/>
      <c r="P258" s="128"/>
      <c r="Q258" s="128"/>
      <c r="R258" s="128"/>
      <c r="S258" s="128"/>
      <c r="T258" s="128"/>
      <c r="U258" s="128"/>
      <c r="V258" s="128"/>
    </row>
    <row r="259" ht="15.75" customHeight="1">
      <c r="A259" s="139"/>
      <c r="B259" s="138"/>
      <c r="C259" s="128"/>
      <c r="D259" s="128"/>
      <c r="E259" s="128"/>
      <c r="F259" s="128"/>
      <c r="G259" s="128"/>
      <c r="H259" s="128"/>
      <c r="I259" s="128"/>
      <c r="J259" s="128"/>
      <c r="K259" s="128"/>
      <c r="L259" s="128"/>
      <c r="M259" s="128"/>
      <c r="N259" s="128"/>
      <c r="O259" s="128"/>
      <c r="P259" s="128"/>
      <c r="Q259" s="128"/>
      <c r="R259" s="128"/>
      <c r="S259" s="128"/>
      <c r="T259" s="128"/>
      <c r="U259" s="128"/>
      <c r="V259" s="128"/>
    </row>
    <row r="260" ht="15.75" customHeight="1">
      <c r="A260" s="139"/>
      <c r="B260" s="138"/>
      <c r="C260" s="128"/>
      <c r="D260" s="128"/>
      <c r="E260" s="128"/>
      <c r="F260" s="128"/>
      <c r="G260" s="128"/>
      <c r="H260" s="128"/>
      <c r="I260" s="128"/>
      <c r="J260" s="128"/>
      <c r="K260" s="128"/>
      <c r="L260" s="128"/>
      <c r="M260" s="128"/>
      <c r="N260" s="128"/>
      <c r="O260" s="128"/>
      <c r="P260" s="128"/>
      <c r="Q260" s="128"/>
      <c r="R260" s="128"/>
      <c r="S260" s="128"/>
      <c r="T260" s="128"/>
      <c r="U260" s="128"/>
      <c r="V260" s="128"/>
    </row>
    <row r="261" ht="15.75" customHeight="1">
      <c r="A261" s="139"/>
      <c r="B261" s="138"/>
      <c r="C261" s="128"/>
      <c r="D261" s="128"/>
      <c r="E261" s="128"/>
      <c r="F261" s="128"/>
      <c r="G261" s="128"/>
      <c r="H261" s="128"/>
      <c r="I261" s="128"/>
      <c r="J261" s="128"/>
      <c r="K261" s="128"/>
      <c r="L261" s="128"/>
      <c r="M261" s="128"/>
      <c r="N261" s="128"/>
      <c r="O261" s="128"/>
      <c r="P261" s="128"/>
      <c r="Q261" s="128"/>
      <c r="R261" s="128"/>
      <c r="S261" s="128"/>
      <c r="T261" s="128"/>
      <c r="U261" s="128"/>
      <c r="V261" s="128"/>
    </row>
    <row r="262" ht="15.75" customHeight="1">
      <c r="A262" s="139"/>
      <c r="B262" s="138"/>
      <c r="C262" s="128"/>
      <c r="D262" s="128"/>
      <c r="E262" s="128"/>
      <c r="F262" s="128"/>
      <c r="G262" s="128"/>
      <c r="H262" s="128"/>
      <c r="I262" s="128"/>
      <c r="J262" s="128"/>
      <c r="K262" s="128"/>
      <c r="L262" s="128"/>
      <c r="M262" s="128"/>
      <c r="N262" s="128"/>
      <c r="O262" s="128"/>
      <c r="P262" s="128"/>
      <c r="Q262" s="128"/>
      <c r="R262" s="128"/>
      <c r="S262" s="128"/>
      <c r="T262" s="128"/>
      <c r="U262" s="128"/>
      <c r="V262" s="128"/>
    </row>
    <row r="263" ht="15.75" customHeight="1">
      <c r="A263" s="139"/>
      <c r="B263" s="138"/>
      <c r="C263" s="128"/>
      <c r="D263" s="128"/>
      <c r="E263" s="128"/>
      <c r="F263" s="128"/>
      <c r="G263" s="128"/>
      <c r="H263" s="128"/>
      <c r="I263" s="128"/>
      <c r="J263" s="128"/>
      <c r="K263" s="128"/>
      <c r="L263" s="128"/>
      <c r="M263" s="128"/>
      <c r="N263" s="128"/>
      <c r="O263" s="128"/>
      <c r="P263" s="128"/>
      <c r="Q263" s="128"/>
      <c r="R263" s="128"/>
      <c r="S263" s="128"/>
      <c r="T263" s="128"/>
      <c r="U263" s="128"/>
      <c r="V263" s="128"/>
    </row>
    <row r="264" ht="15.75" customHeight="1">
      <c r="A264" s="139"/>
      <c r="B264" s="138"/>
      <c r="C264" s="128"/>
      <c r="D264" s="128"/>
      <c r="E264" s="128"/>
      <c r="F264" s="128"/>
      <c r="G264" s="128"/>
      <c r="H264" s="128"/>
      <c r="I264" s="128"/>
      <c r="J264" s="128"/>
      <c r="K264" s="128"/>
      <c r="L264" s="128"/>
      <c r="M264" s="128"/>
      <c r="N264" s="128"/>
      <c r="O264" s="128"/>
      <c r="P264" s="128"/>
      <c r="Q264" s="128"/>
      <c r="R264" s="128"/>
      <c r="S264" s="128"/>
      <c r="T264" s="128"/>
      <c r="U264" s="128"/>
      <c r="V264" s="128"/>
    </row>
    <row r="265" ht="15.75" customHeight="1">
      <c r="A265" s="139"/>
      <c r="B265" s="138"/>
      <c r="C265" s="128"/>
      <c r="D265" s="128"/>
      <c r="E265" s="128"/>
      <c r="F265" s="128"/>
      <c r="G265" s="128"/>
      <c r="H265" s="128"/>
      <c r="I265" s="128"/>
      <c r="J265" s="128"/>
      <c r="K265" s="128"/>
      <c r="L265" s="128"/>
      <c r="M265" s="128"/>
      <c r="N265" s="128"/>
      <c r="O265" s="128"/>
      <c r="P265" s="128"/>
      <c r="Q265" s="128"/>
      <c r="R265" s="128"/>
      <c r="S265" s="128"/>
      <c r="T265" s="128"/>
      <c r="U265" s="128"/>
      <c r="V265" s="128"/>
    </row>
    <row r="266" ht="15.75" customHeight="1">
      <c r="A266" s="139"/>
      <c r="B266" s="138"/>
      <c r="C266" s="128"/>
      <c r="D266" s="128"/>
      <c r="E266" s="128"/>
      <c r="F266" s="128"/>
      <c r="G266" s="128"/>
      <c r="H266" s="128"/>
      <c r="I266" s="128"/>
      <c r="J266" s="128"/>
      <c r="K266" s="128"/>
      <c r="L266" s="128"/>
      <c r="M266" s="128"/>
      <c r="N266" s="128"/>
      <c r="O266" s="128"/>
      <c r="P266" s="128"/>
      <c r="Q266" s="128"/>
      <c r="R266" s="128"/>
      <c r="S266" s="128"/>
      <c r="T266" s="128"/>
      <c r="U266" s="128"/>
      <c r="V266" s="128"/>
    </row>
    <row r="267" ht="15.75" customHeight="1">
      <c r="A267" s="139"/>
      <c r="B267" s="138"/>
      <c r="C267" s="128"/>
      <c r="D267" s="128"/>
      <c r="E267" s="128"/>
      <c r="F267" s="128"/>
      <c r="G267" s="128"/>
      <c r="H267" s="128"/>
      <c r="I267" s="128"/>
      <c r="J267" s="128"/>
      <c r="K267" s="128"/>
      <c r="L267" s="128"/>
      <c r="M267" s="128"/>
      <c r="N267" s="128"/>
      <c r="O267" s="128"/>
      <c r="P267" s="128"/>
      <c r="Q267" s="128"/>
      <c r="R267" s="128"/>
      <c r="S267" s="128"/>
      <c r="T267" s="128"/>
      <c r="U267" s="128"/>
      <c r="V267" s="128"/>
    </row>
    <row r="268" ht="15.75" customHeight="1">
      <c r="A268" s="139"/>
      <c r="B268" s="138"/>
      <c r="C268" s="128"/>
      <c r="D268" s="128"/>
      <c r="E268" s="128"/>
      <c r="F268" s="128"/>
      <c r="G268" s="128"/>
      <c r="H268" s="128"/>
      <c r="I268" s="128"/>
      <c r="J268" s="128"/>
      <c r="K268" s="128"/>
      <c r="L268" s="128"/>
      <c r="M268" s="128"/>
      <c r="N268" s="128"/>
      <c r="O268" s="128"/>
      <c r="P268" s="128"/>
      <c r="Q268" s="128"/>
      <c r="R268" s="128"/>
      <c r="S268" s="128"/>
      <c r="T268" s="128"/>
      <c r="U268" s="128"/>
      <c r="V268" s="128"/>
    </row>
    <row r="269" ht="15.75" customHeight="1">
      <c r="A269" s="139"/>
      <c r="B269" s="138"/>
      <c r="C269" s="128"/>
      <c r="D269" s="128"/>
      <c r="E269" s="128"/>
      <c r="F269" s="128"/>
      <c r="G269" s="128"/>
      <c r="H269" s="128"/>
      <c r="I269" s="128"/>
      <c r="J269" s="128"/>
      <c r="K269" s="128"/>
      <c r="L269" s="128"/>
      <c r="M269" s="128"/>
      <c r="N269" s="128"/>
      <c r="O269" s="128"/>
      <c r="P269" s="128"/>
      <c r="Q269" s="128"/>
      <c r="R269" s="128"/>
      <c r="S269" s="128"/>
      <c r="T269" s="128"/>
      <c r="U269" s="128"/>
      <c r="V269" s="128"/>
    </row>
    <row r="270" ht="15.75" customHeight="1">
      <c r="A270" s="139"/>
      <c r="B270" s="138"/>
      <c r="C270" s="128"/>
      <c r="D270" s="128"/>
      <c r="E270" s="128"/>
      <c r="F270" s="128"/>
      <c r="G270" s="128"/>
      <c r="H270" s="128"/>
      <c r="I270" s="128"/>
      <c r="J270" s="128"/>
      <c r="K270" s="128"/>
      <c r="L270" s="128"/>
      <c r="M270" s="128"/>
      <c r="N270" s="128"/>
      <c r="O270" s="128"/>
      <c r="P270" s="128"/>
      <c r="Q270" s="128"/>
      <c r="R270" s="128"/>
      <c r="S270" s="128"/>
      <c r="T270" s="128"/>
      <c r="U270" s="128"/>
      <c r="V270" s="128"/>
    </row>
    <row r="271" ht="15.75" customHeight="1">
      <c r="A271" s="139"/>
      <c r="B271" s="138"/>
      <c r="C271" s="128"/>
      <c r="D271" s="128"/>
      <c r="E271" s="128"/>
      <c r="F271" s="128"/>
      <c r="G271" s="128"/>
      <c r="H271" s="128"/>
      <c r="I271" s="128"/>
      <c r="J271" s="128"/>
      <c r="K271" s="128"/>
      <c r="L271" s="128"/>
      <c r="M271" s="128"/>
      <c r="N271" s="128"/>
      <c r="O271" s="128"/>
      <c r="P271" s="128"/>
      <c r="Q271" s="128"/>
      <c r="R271" s="128"/>
      <c r="S271" s="128"/>
      <c r="T271" s="128"/>
      <c r="U271" s="128"/>
      <c r="V271" s="128"/>
    </row>
    <row r="272" ht="15.75" customHeight="1">
      <c r="A272" s="139"/>
      <c r="B272" s="138"/>
      <c r="C272" s="128"/>
      <c r="D272" s="128"/>
      <c r="E272" s="128"/>
      <c r="F272" s="128"/>
      <c r="G272" s="128"/>
      <c r="H272" s="128"/>
      <c r="I272" s="128"/>
      <c r="J272" s="128"/>
      <c r="K272" s="128"/>
      <c r="L272" s="128"/>
      <c r="M272" s="128"/>
      <c r="N272" s="128"/>
      <c r="O272" s="128"/>
      <c r="P272" s="128"/>
      <c r="Q272" s="128"/>
      <c r="R272" s="128"/>
      <c r="S272" s="128"/>
      <c r="T272" s="128"/>
      <c r="U272" s="128"/>
      <c r="V272" s="128"/>
    </row>
    <row r="273" ht="15.75" customHeight="1">
      <c r="A273" s="139"/>
      <c r="B273" s="138"/>
      <c r="C273" s="128"/>
      <c r="D273" s="128"/>
      <c r="E273" s="128"/>
      <c r="F273" s="128"/>
      <c r="G273" s="128"/>
      <c r="H273" s="128"/>
      <c r="I273" s="128"/>
      <c r="J273" s="128"/>
      <c r="K273" s="128"/>
      <c r="L273" s="128"/>
      <c r="M273" s="128"/>
      <c r="N273" s="128"/>
      <c r="O273" s="128"/>
      <c r="P273" s="128"/>
      <c r="Q273" s="128"/>
      <c r="R273" s="128"/>
      <c r="S273" s="128"/>
      <c r="T273" s="128"/>
      <c r="U273" s="128"/>
      <c r="V273" s="128"/>
    </row>
    <row r="274" ht="15.75" customHeight="1">
      <c r="A274" s="139"/>
      <c r="B274" s="138"/>
      <c r="C274" s="128"/>
      <c r="D274" s="128"/>
      <c r="E274" s="128"/>
      <c r="F274" s="128"/>
      <c r="G274" s="128"/>
      <c r="H274" s="128"/>
      <c r="I274" s="128"/>
      <c r="J274" s="128"/>
      <c r="K274" s="128"/>
      <c r="L274" s="128"/>
      <c r="M274" s="128"/>
      <c r="N274" s="128"/>
      <c r="O274" s="128"/>
      <c r="P274" s="128"/>
      <c r="Q274" s="128"/>
      <c r="R274" s="128"/>
      <c r="S274" s="128"/>
      <c r="T274" s="128"/>
      <c r="U274" s="128"/>
      <c r="V274" s="128"/>
    </row>
    <row r="275" ht="15.75" customHeight="1">
      <c r="A275" s="139"/>
      <c r="B275" s="138"/>
      <c r="C275" s="128"/>
      <c r="D275" s="128"/>
      <c r="E275" s="128"/>
      <c r="F275" s="128"/>
      <c r="G275" s="128"/>
      <c r="H275" s="128"/>
      <c r="I275" s="128"/>
      <c r="J275" s="128"/>
      <c r="K275" s="128"/>
      <c r="L275" s="128"/>
      <c r="M275" s="128"/>
      <c r="N275" s="128"/>
      <c r="O275" s="128"/>
      <c r="P275" s="128"/>
      <c r="Q275" s="128"/>
      <c r="R275" s="128"/>
      <c r="S275" s="128"/>
      <c r="T275" s="128"/>
      <c r="U275" s="128"/>
      <c r="V275" s="128"/>
    </row>
    <row r="276" ht="15.75" customHeight="1">
      <c r="A276" s="139"/>
      <c r="B276" s="138"/>
      <c r="C276" s="128"/>
      <c r="D276" s="128"/>
      <c r="E276" s="128"/>
      <c r="F276" s="128"/>
      <c r="G276" s="128"/>
      <c r="H276" s="128"/>
      <c r="I276" s="128"/>
      <c r="J276" s="128"/>
      <c r="K276" s="128"/>
      <c r="L276" s="128"/>
      <c r="M276" s="128"/>
      <c r="N276" s="128"/>
      <c r="O276" s="128"/>
      <c r="P276" s="128"/>
      <c r="Q276" s="128"/>
      <c r="R276" s="128"/>
      <c r="S276" s="128"/>
      <c r="T276" s="128"/>
      <c r="U276" s="128"/>
      <c r="V276" s="128"/>
    </row>
    <row r="277" ht="15.75" customHeight="1">
      <c r="A277" s="139"/>
      <c r="B277" s="138"/>
      <c r="C277" s="128"/>
      <c r="D277" s="128"/>
      <c r="E277" s="128"/>
      <c r="F277" s="128"/>
      <c r="G277" s="128"/>
      <c r="H277" s="128"/>
      <c r="I277" s="128"/>
      <c r="J277" s="128"/>
      <c r="K277" s="128"/>
      <c r="L277" s="128"/>
      <c r="M277" s="128"/>
      <c r="N277" s="128"/>
      <c r="O277" s="128"/>
      <c r="P277" s="128"/>
      <c r="Q277" s="128"/>
      <c r="R277" s="128"/>
      <c r="S277" s="128"/>
      <c r="T277" s="128"/>
      <c r="U277" s="128"/>
      <c r="V277" s="128"/>
    </row>
    <row r="278" ht="15.75" customHeight="1">
      <c r="A278" s="139"/>
      <c r="B278" s="138"/>
      <c r="C278" s="128"/>
      <c r="D278" s="128"/>
      <c r="E278" s="128"/>
      <c r="F278" s="128"/>
      <c r="G278" s="128"/>
      <c r="H278" s="128"/>
      <c r="I278" s="128"/>
      <c r="J278" s="128"/>
      <c r="K278" s="128"/>
      <c r="L278" s="128"/>
      <c r="M278" s="128"/>
      <c r="N278" s="128"/>
      <c r="O278" s="128"/>
      <c r="P278" s="128"/>
      <c r="Q278" s="128"/>
      <c r="R278" s="128"/>
      <c r="S278" s="128"/>
      <c r="T278" s="128"/>
      <c r="U278" s="128"/>
      <c r="V278" s="128"/>
    </row>
    <row r="279" ht="15.75" customHeight="1">
      <c r="A279" s="139"/>
      <c r="B279" s="138"/>
      <c r="C279" s="128"/>
      <c r="D279" s="128"/>
      <c r="E279" s="128"/>
      <c r="F279" s="128"/>
      <c r="G279" s="128"/>
      <c r="H279" s="128"/>
      <c r="I279" s="128"/>
      <c r="J279" s="128"/>
      <c r="K279" s="128"/>
      <c r="L279" s="128"/>
      <c r="M279" s="128"/>
      <c r="N279" s="128"/>
      <c r="O279" s="128"/>
      <c r="P279" s="128"/>
      <c r="Q279" s="128"/>
      <c r="R279" s="128"/>
      <c r="S279" s="128"/>
      <c r="T279" s="128"/>
      <c r="U279" s="128"/>
      <c r="V279" s="128"/>
    </row>
    <row r="280" ht="15.75" customHeight="1">
      <c r="A280" s="139"/>
      <c r="B280" s="138"/>
      <c r="C280" s="128"/>
      <c r="D280" s="128"/>
      <c r="E280" s="128"/>
      <c r="F280" s="128"/>
      <c r="G280" s="128"/>
      <c r="H280" s="128"/>
      <c r="I280" s="128"/>
      <c r="J280" s="128"/>
      <c r="K280" s="128"/>
      <c r="L280" s="128"/>
      <c r="M280" s="128"/>
      <c r="N280" s="128"/>
      <c r="O280" s="128"/>
      <c r="P280" s="128"/>
      <c r="Q280" s="128"/>
      <c r="R280" s="128"/>
      <c r="S280" s="128"/>
      <c r="T280" s="128"/>
      <c r="U280" s="128"/>
      <c r="V280" s="128"/>
    </row>
    <row r="281" ht="15.75" customHeight="1">
      <c r="A281" s="139"/>
      <c r="B281" s="138"/>
      <c r="C281" s="128"/>
      <c r="D281" s="128"/>
      <c r="E281" s="128"/>
      <c r="F281" s="128"/>
      <c r="G281" s="128"/>
      <c r="H281" s="128"/>
      <c r="I281" s="128"/>
      <c r="J281" s="128"/>
      <c r="K281" s="128"/>
      <c r="L281" s="128"/>
      <c r="M281" s="128"/>
      <c r="N281" s="128"/>
      <c r="O281" s="128"/>
      <c r="P281" s="128"/>
      <c r="Q281" s="128"/>
      <c r="R281" s="128"/>
      <c r="S281" s="128"/>
      <c r="T281" s="128"/>
      <c r="U281" s="128"/>
      <c r="V281" s="128"/>
    </row>
    <row r="282" ht="15.75" customHeight="1">
      <c r="A282" s="139"/>
      <c r="B282" s="138"/>
      <c r="C282" s="128"/>
      <c r="D282" s="128"/>
      <c r="E282" s="128"/>
      <c r="F282" s="128"/>
      <c r="G282" s="128"/>
      <c r="H282" s="128"/>
      <c r="I282" s="128"/>
      <c r="J282" s="128"/>
      <c r="K282" s="128"/>
      <c r="L282" s="128"/>
      <c r="M282" s="128"/>
      <c r="N282" s="128"/>
      <c r="O282" s="128"/>
      <c r="P282" s="128"/>
      <c r="Q282" s="128"/>
      <c r="R282" s="128"/>
      <c r="S282" s="128"/>
      <c r="T282" s="128"/>
      <c r="U282" s="128"/>
      <c r="V282" s="128"/>
    </row>
    <row r="283" ht="15.75" customHeight="1">
      <c r="A283" s="139"/>
      <c r="B283" s="138"/>
      <c r="C283" s="128"/>
      <c r="D283" s="128"/>
      <c r="E283" s="128"/>
      <c r="F283" s="128"/>
      <c r="G283" s="128"/>
      <c r="H283" s="128"/>
      <c r="I283" s="128"/>
      <c r="J283" s="128"/>
      <c r="K283" s="128"/>
      <c r="L283" s="128"/>
      <c r="M283" s="128"/>
      <c r="N283" s="128"/>
      <c r="O283" s="128"/>
      <c r="P283" s="128"/>
      <c r="Q283" s="128"/>
      <c r="R283" s="128"/>
      <c r="S283" s="128"/>
      <c r="T283" s="128"/>
      <c r="U283" s="128"/>
      <c r="V283" s="128"/>
    </row>
    <row r="284" ht="15.75" customHeight="1">
      <c r="A284" s="139"/>
      <c r="B284" s="138"/>
      <c r="C284" s="128"/>
      <c r="D284" s="128"/>
      <c r="E284" s="128"/>
      <c r="F284" s="128"/>
      <c r="G284" s="128"/>
      <c r="H284" s="128"/>
      <c r="I284" s="128"/>
      <c r="J284" s="128"/>
      <c r="K284" s="128"/>
      <c r="L284" s="128"/>
      <c r="M284" s="128"/>
      <c r="N284" s="128"/>
      <c r="O284" s="128"/>
      <c r="P284" s="128"/>
      <c r="Q284" s="128"/>
      <c r="R284" s="128"/>
      <c r="S284" s="128"/>
      <c r="T284" s="128"/>
      <c r="U284" s="128"/>
      <c r="V284" s="128"/>
    </row>
    <row r="285" ht="15.75" customHeight="1">
      <c r="A285" s="139"/>
      <c r="B285" s="138"/>
      <c r="C285" s="128"/>
      <c r="D285" s="128"/>
      <c r="E285" s="128"/>
      <c r="F285" s="128"/>
      <c r="G285" s="128"/>
      <c r="H285" s="128"/>
      <c r="I285" s="128"/>
      <c r="J285" s="128"/>
      <c r="K285" s="128"/>
      <c r="L285" s="128"/>
      <c r="M285" s="128"/>
      <c r="N285" s="128"/>
      <c r="O285" s="128"/>
      <c r="P285" s="128"/>
      <c r="Q285" s="128"/>
      <c r="R285" s="128"/>
      <c r="S285" s="128"/>
      <c r="T285" s="128"/>
      <c r="U285" s="128"/>
      <c r="V285" s="128"/>
    </row>
    <row r="286" ht="15.75" customHeight="1">
      <c r="A286" s="139"/>
      <c r="B286" s="138"/>
      <c r="C286" s="128"/>
      <c r="D286" s="128"/>
      <c r="E286" s="128"/>
      <c r="F286" s="128"/>
      <c r="G286" s="128"/>
      <c r="H286" s="128"/>
      <c r="I286" s="128"/>
      <c r="J286" s="128"/>
      <c r="K286" s="128"/>
      <c r="L286" s="128"/>
      <c r="M286" s="128"/>
      <c r="N286" s="128"/>
      <c r="O286" s="128"/>
      <c r="P286" s="128"/>
      <c r="Q286" s="128"/>
      <c r="R286" s="128"/>
      <c r="S286" s="128"/>
      <c r="T286" s="128"/>
      <c r="U286" s="128"/>
      <c r="V286" s="128"/>
    </row>
    <row r="287" ht="15.75" customHeight="1">
      <c r="A287" s="139"/>
      <c r="B287" s="138"/>
      <c r="C287" s="128"/>
      <c r="D287" s="128"/>
      <c r="E287" s="128"/>
      <c r="F287" s="128"/>
      <c r="G287" s="128"/>
      <c r="H287" s="128"/>
      <c r="I287" s="128"/>
      <c r="J287" s="128"/>
      <c r="K287" s="128"/>
      <c r="L287" s="128"/>
      <c r="M287" s="128"/>
      <c r="N287" s="128"/>
      <c r="O287" s="128"/>
      <c r="P287" s="128"/>
      <c r="Q287" s="128"/>
      <c r="R287" s="128"/>
      <c r="S287" s="128"/>
      <c r="T287" s="128"/>
      <c r="U287" s="128"/>
      <c r="V287" s="128"/>
    </row>
    <row r="288" ht="15.75" customHeight="1">
      <c r="A288" s="139"/>
      <c r="B288" s="138"/>
      <c r="C288" s="128"/>
      <c r="D288" s="128"/>
      <c r="E288" s="128"/>
      <c r="F288" s="128"/>
      <c r="G288" s="128"/>
      <c r="H288" s="128"/>
      <c r="I288" s="128"/>
      <c r="J288" s="128"/>
      <c r="K288" s="128"/>
      <c r="L288" s="128"/>
      <c r="M288" s="128"/>
      <c r="N288" s="128"/>
      <c r="O288" s="128"/>
      <c r="P288" s="128"/>
      <c r="Q288" s="128"/>
      <c r="R288" s="128"/>
      <c r="S288" s="128"/>
      <c r="T288" s="128"/>
      <c r="U288" s="128"/>
      <c r="V288" s="128"/>
    </row>
    <row r="289" ht="15.75" customHeight="1">
      <c r="A289" s="139"/>
      <c r="B289" s="138"/>
      <c r="C289" s="128"/>
      <c r="D289" s="128"/>
      <c r="E289" s="128"/>
      <c r="F289" s="128"/>
      <c r="G289" s="128"/>
      <c r="H289" s="128"/>
      <c r="I289" s="128"/>
      <c r="J289" s="128"/>
      <c r="K289" s="128"/>
      <c r="L289" s="128"/>
      <c r="M289" s="128"/>
      <c r="N289" s="128"/>
      <c r="O289" s="128"/>
      <c r="P289" s="128"/>
      <c r="Q289" s="128"/>
      <c r="R289" s="128"/>
      <c r="S289" s="128"/>
      <c r="T289" s="128"/>
      <c r="U289" s="128"/>
      <c r="V289" s="128"/>
    </row>
    <row r="290" ht="15.75" customHeight="1">
      <c r="A290" s="139"/>
      <c r="B290" s="138"/>
      <c r="C290" s="128"/>
      <c r="D290" s="128"/>
      <c r="E290" s="128"/>
      <c r="F290" s="128"/>
      <c r="G290" s="128"/>
      <c r="H290" s="128"/>
      <c r="I290" s="128"/>
      <c r="J290" s="128"/>
      <c r="K290" s="128"/>
      <c r="L290" s="128"/>
      <c r="M290" s="128"/>
      <c r="N290" s="128"/>
      <c r="O290" s="128"/>
      <c r="P290" s="128"/>
      <c r="Q290" s="128"/>
      <c r="R290" s="128"/>
      <c r="S290" s="128"/>
      <c r="T290" s="128"/>
      <c r="U290" s="128"/>
      <c r="V290" s="128"/>
    </row>
    <row r="291" ht="15.75" customHeight="1">
      <c r="A291" s="139"/>
      <c r="B291" s="138"/>
      <c r="C291" s="128"/>
      <c r="D291" s="128"/>
      <c r="E291" s="128"/>
      <c r="F291" s="128"/>
      <c r="G291" s="128"/>
      <c r="H291" s="128"/>
      <c r="I291" s="128"/>
      <c r="J291" s="128"/>
      <c r="K291" s="128"/>
      <c r="L291" s="128"/>
      <c r="M291" s="128"/>
      <c r="N291" s="128"/>
      <c r="O291" s="128"/>
      <c r="P291" s="128"/>
      <c r="Q291" s="128"/>
      <c r="R291" s="128"/>
      <c r="S291" s="128"/>
      <c r="T291" s="128"/>
      <c r="U291" s="128"/>
      <c r="V291" s="128"/>
    </row>
    <row r="292" ht="15.75" customHeight="1">
      <c r="A292" s="139"/>
      <c r="B292" s="138"/>
      <c r="C292" s="128"/>
      <c r="D292" s="128"/>
      <c r="E292" s="128"/>
      <c r="F292" s="128"/>
      <c r="G292" s="128"/>
      <c r="H292" s="128"/>
      <c r="I292" s="128"/>
      <c r="J292" s="128"/>
      <c r="K292" s="128"/>
      <c r="L292" s="128"/>
      <c r="M292" s="128"/>
      <c r="N292" s="128"/>
      <c r="O292" s="128"/>
      <c r="P292" s="128"/>
      <c r="Q292" s="128"/>
      <c r="R292" s="128"/>
      <c r="S292" s="128"/>
      <c r="T292" s="128"/>
      <c r="U292" s="128"/>
      <c r="V292" s="128"/>
    </row>
    <row r="293" ht="15.75" customHeight="1">
      <c r="A293" s="139"/>
      <c r="B293" s="138"/>
      <c r="C293" s="128"/>
      <c r="D293" s="128"/>
      <c r="E293" s="128"/>
      <c r="F293" s="128"/>
      <c r="G293" s="128"/>
      <c r="H293" s="128"/>
      <c r="I293" s="128"/>
      <c r="J293" s="128"/>
      <c r="K293" s="128"/>
      <c r="L293" s="128"/>
      <c r="M293" s="128"/>
      <c r="N293" s="128"/>
      <c r="O293" s="128"/>
      <c r="P293" s="128"/>
      <c r="Q293" s="128"/>
      <c r="R293" s="128"/>
      <c r="S293" s="128"/>
      <c r="T293" s="128"/>
      <c r="U293" s="128"/>
      <c r="V293" s="128"/>
    </row>
    <row r="294" ht="15.75" customHeight="1">
      <c r="A294" s="139"/>
      <c r="B294" s="138"/>
      <c r="C294" s="128"/>
      <c r="D294" s="128"/>
      <c r="E294" s="128"/>
      <c r="F294" s="128"/>
      <c r="G294" s="128"/>
      <c r="H294" s="128"/>
      <c r="I294" s="128"/>
      <c r="J294" s="128"/>
      <c r="K294" s="128"/>
      <c r="L294" s="128"/>
      <c r="M294" s="128"/>
      <c r="N294" s="128"/>
      <c r="O294" s="128"/>
      <c r="P294" s="128"/>
      <c r="Q294" s="128"/>
      <c r="R294" s="128"/>
      <c r="S294" s="128"/>
      <c r="T294" s="128"/>
      <c r="U294" s="128"/>
      <c r="V294" s="128"/>
    </row>
    <row r="295" ht="15.75" customHeight="1">
      <c r="A295" s="139"/>
      <c r="B295" s="138"/>
      <c r="C295" s="128"/>
      <c r="D295" s="128"/>
      <c r="E295" s="128"/>
      <c r="F295" s="128"/>
      <c r="G295" s="128"/>
      <c r="H295" s="128"/>
      <c r="I295" s="128"/>
      <c r="J295" s="128"/>
      <c r="K295" s="128"/>
      <c r="L295" s="128"/>
      <c r="M295" s="128"/>
      <c r="N295" s="128"/>
      <c r="O295" s="128"/>
      <c r="P295" s="128"/>
      <c r="Q295" s="128"/>
      <c r="R295" s="128"/>
      <c r="S295" s="128"/>
      <c r="T295" s="128"/>
      <c r="U295" s="128"/>
      <c r="V295" s="128"/>
    </row>
    <row r="296" ht="15.75" customHeight="1">
      <c r="A296" s="139"/>
      <c r="B296" s="138"/>
      <c r="C296" s="128"/>
      <c r="D296" s="128"/>
      <c r="E296" s="128"/>
      <c r="F296" s="128"/>
      <c r="G296" s="128"/>
      <c r="H296" s="128"/>
      <c r="I296" s="128"/>
      <c r="J296" s="128"/>
      <c r="K296" s="128"/>
      <c r="L296" s="128"/>
      <c r="M296" s="128"/>
      <c r="N296" s="128"/>
      <c r="O296" s="128"/>
      <c r="P296" s="128"/>
      <c r="Q296" s="128"/>
      <c r="R296" s="128"/>
      <c r="S296" s="128"/>
      <c r="T296" s="128"/>
      <c r="U296" s="128"/>
      <c r="V296" s="128"/>
    </row>
    <row r="297" ht="15.75" customHeight="1">
      <c r="A297" s="139"/>
      <c r="B297" s="138"/>
      <c r="C297" s="128"/>
      <c r="D297" s="128"/>
      <c r="E297" s="128"/>
      <c r="F297" s="128"/>
      <c r="G297" s="128"/>
      <c r="H297" s="128"/>
      <c r="I297" s="128"/>
      <c r="J297" s="128"/>
      <c r="K297" s="128"/>
      <c r="L297" s="128"/>
      <c r="M297" s="128"/>
      <c r="N297" s="128"/>
      <c r="O297" s="128"/>
      <c r="P297" s="128"/>
      <c r="Q297" s="128"/>
      <c r="R297" s="128"/>
      <c r="S297" s="128"/>
      <c r="T297" s="128"/>
      <c r="U297" s="128"/>
      <c r="V297" s="128"/>
    </row>
    <row r="298" ht="15.75" customHeight="1">
      <c r="A298" s="139"/>
      <c r="B298" s="138"/>
      <c r="C298" s="128"/>
      <c r="D298" s="128"/>
      <c r="E298" s="128"/>
      <c r="F298" s="128"/>
      <c r="G298" s="128"/>
      <c r="H298" s="128"/>
      <c r="I298" s="128"/>
      <c r="J298" s="128"/>
      <c r="K298" s="128"/>
      <c r="L298" s="128"/>
      <c r="M298" s="128"/>
      <c r="N298" s="128"/>
      <c r="O298" s="128"/>
      <c r="P298" s="128"/>
      <c r="Q298" s="128"/>
      <c r="R298" s="128"/>
      <c r="S298" s="128"/>
      <c r="T298" s="128"/>
      <c r="U298" s="128"/>
      <c r="V298" s="128"/>
    </row>
    <row r="299" ht="15.75" customHeight="1">
      <c r="A299" s="139"/>
      <c r="B299" s="138"/>
      <c r="C299" s="128"/>
      <c r="D299" s="128"/>
      <c r="E299" s="128"/>
      <c r="F299" s="128"/>
      <c r="G299" s="128"/>
      <c r="H299" s="128"/>
      <c r="I299" s="128"/>
      <c r="J299" s="128"/>
      <c r="K299" s="128"/>
      <c r="L299" s="128"/>
      <c r="M299" s="128"/>
      <c r="N299" s="128"/>
      <c r="O299" s="128"/>
      <c r="P299" s="128"/>
      <c r="Q299" s="128"/>
      <c r="R299" s="128"/>
      <c r="S299" s="128"/>
      <c r="T299" s="128"/>
      <c r="U299" s="128"/>
      <c r="V299" s="128"/>
    </row>
    <row r="300" ht="15.75" customHeight="1">
      <c r="A300" s="139"/>
      <c r="B300" s="138"/>
      <c r="C300" s="128"/>
      <c r="D300" s="128"/>
      <c r="E300" s="128"/>
      <c r="F300" s="128"/>
      <c r="G300" s="128"/>
      <c r="H300" s="128"/>
      <c r="I300" s="128"/>
      <c r="J300" s="128"/>
      <c r="K300" s="128"/>
      <c r="L300" s="128"/>
      <c r="M300" s="128"/>
      <c r="N300" s="128"/>
      <c r="O300" s="128"/>
      <c r="P300" s="128"/>
      <c r="Q300" s="128"/>
      <c r="R300" s="128"/>
      <c r="S300" s="128"/>
      <c r="T300" s="128"/>
      <c r="U300" s="128"/>
      <c r="V300" s="128"/>
    </row>
    <row r="301" ht="15.75" customHeight="1">
      <c r="A301" s="139"/>
      <c r="B301" s="138"/>
      <c r="C301" s="128"/>
      <c r="D301" s="128"/>
      <c r="E301" s="128"/>
      <c r="F301" s="128"/>
      <c r="G301" s="128"/>
      <c r="H301" s="128"/>
      <c r="I301" s="128"/>
      <c r="J301" s="128"/>
      <c r="K301" s="128"/>
      <c r="L301" s="128"/>
      <c r="M301" s="128"/>
      <c r="N301" s="128"/>
      <c r="O301" s="128"/>
      <c r="P301" s="128"/>
      <c r="Q301" s="128"/>
      <c r="R301" s="128"/>
      <c r="S301" s="128"/>
      <c r="T301" s="128"/>
      <c r="U301" s="128"/>
      <c r="V301" s="128"/>
    </row>
    <row r="302" ht="15.75" customHeight="1">
      <c r="A302" s="139"/>
      <c r="B302" s="138"/>
      <c r="C302" s="128"/>
      <c r="D302" s="128"/>
      <c r="E302" s="128"/>
      <c r="F302" s="128"/>
      <c r="G302" s="128"/>
      <c r="H302" s="128"/>
      <c r="I302" s="128"/>
      <c r="J302" s="128"/>
      <c r="K302" s="128"/>
      <c r="L302" s="128"/>
      <c r="M302" s="128"/>
      <c r="N302" s="128"/>
      <c r="O302" s="128"/>
      <c r="P302" s="128"/>
      <c r="Q302" s="128"/>
      <c r="R302" s="128"/>
      <c r="S302" s="128"/>
      <c r="T302" s="128"/>
      <c r="U302" s="128"/>
      <c r="V302" s="128"/>
    </row>
    <row r="303" ht="15.75" customHeight="1">
      <c r="A303" s="139"/>
      <c r="B303" s="138"/>
      <c r="C303" s="128"/>
      <c r="D303" s="128"/>
      <c r="E303" s="128"/>
      <c r="F303" s="128"/>
      <c r="G303" s="128"/>
      <c r="H303" s="128"/>
      <c r="I303" s="128"/>
      <c r="J303" s="128"/>
      <c r="K303" s="128"/>
      <c r="L303" s="128"/>
      <c r="M303" s="128"/>
      <c r="N303" s="128"/>
      <c r="O303" s="128"/>
      <c r="P303" s="128"/>
      <c r="Q303" s="128"/>
      <c r="R303" s="128"/>
      <c r="S303" s="128"/>
      <c r="T303" s="128"/>
      <c r="U303" s="128"/>
      <c r="V303" s="128"/>
    </row>
    <row r="304" ht="15.75" customHeight="1">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row>
    <row r="305" ht="15.75" customHeight="1">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row>
    <row r="306" ht="15.75" customHeight="1">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row>
    <row r="307" ht="15.75" customHeight="1">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row>
    <row r="308" ht="15.75" customHeight="1">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row>
    <row r="309" ht="15.75" customHeight="1">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row>
    <row r="310" ht="15.75" customHeight="1">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row>
    <row r="311" ht="15.75" customHeight="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row>
    <row r="312" ht="15.75" customHeight="1">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row>
    <row r="313" ht="15.75" customHeight="1">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row>
    <row r="314" ht="15.75" customHeight="1">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row>
    <row r="315" ht="15.75" customHeight="1">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row>
    <row r="316" ht="15.75" customHeight="1">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row>
    <row r="317" ht="15.75" customHeight="1">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row>
    <row r="318" ht="15.75" customHeight="1">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row>
    <row r="319" ht="15.75" customHeight="1">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row>
    <row r="320" ht="15.75" customHeight="1">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row>
    <row r="321" ht="15.75" customHeight="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row>
    <row r="322" ht="15.75" customHeight="1">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row>
    <row r="323" ht="15.75" customHeight="1">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row>
    <row r="324" ht="15.75" customHeight="1">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row>
    <row r="325" ht="15.75" customHeight="1">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row>
    <row r="326" ht="15.75" customHeight="1">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row>
    <row r="327" ht="15.75" customHeight="1">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row>
    <row r="328" ht="15.75" customHeight="1">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row>
    <row r="329" ht="15.75" customHeight="1">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row>
    <row r="330" ht="15.75" customHeight="1">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row>
    <row r="331" ht="15.75" customHeight="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row>
    <row r="332" ht="15.75" customHeight="1">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row>
    <row r="333" ht="15.75" customHeight="1">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row>
    <row r="334" ht="15.75" customHeight="1">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row>
    <row r="335" ht="15.75" customHeight="1">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row>
    <row r="336" ht="15.75" customHeight="1">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row>
    <row r="337" ht="15.75" customHeight="1">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row>
    <row r="338" ht="15.75" customHeight="1">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row>
    <row r="339" ht="15.75" customHeight="1">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row>
    <row r="340" ht="15.75" customHeight="1">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row>
    <row r="341" ht="15.75" customHeight="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row>
    <row r="342" ht="15.75" customHeight="1">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row>
    <row r="343" ht="15.75" customHeight="1">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row>
    <row r="344" ht="15.75" customHeight="1">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row>
    <row r="345" ht="15.75" customHeight="1">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row>
    <row r="346" ht="15.75" customHeight="1">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row>
    <row r="347" ht="15.75" customHeight="1">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row>
    <row r="348" ht="15.75" customHeight="1">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row>
    <row r="349" ht="15.75" customHeight="1">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row>
    <row r="350" ht="15.75" customHeight="1">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row>
    <row r="351" ht="15.75" customHeight="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row>
    <row r="352" ht="15.75" customHeight="1">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row>
    <row r="353" ht="15.75" customHeight="1">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row>
    <row r="354" ht="15.75" customHeight="1">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row>
    <row r="355" ht="15.75" customHeight="1">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row>
    <row r="356" ht="15.75" customHeight="1">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row>
    <row r="357" ht="15.75" customHeight="1">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row>
    <row r="358" ht="15.75" customHeight="1">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row>
    <row r="359" ht="15.75" customHeight="1">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row>
    <row r="360" ht="15.75" customHeight="1">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row>
    <row r="361" ht="15.75" customHeight="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row>
    <row r="362" ht="15.75" customHeight="1">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row>
    <row r="363" ht="15.75" customHeight="1">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row>
    <row r="364" ht="15.75" customHeight="1">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row>
    <row r="365" ht="15.75" customHeight="1">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row>
    <row r="366" ht="15.75" customHeight="1">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row>
    <row r="367" ht="15.75" customHeight="1">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row>
    <row r="368" ht="15.75" customHeight="1">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row>
    <row r="369" ht="15.75" customHeight="1">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row>
    <row r="370" ht="15.75" customHeight="1">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row>
    <row r="371" ht="15.75" customHeight="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row>
    <row r="372" ht="15.75" customHeight="1">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row>
    <row r="373" ht="15.75" customHeight="1">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row>
    <row r="374" ht="15.75" customHeight="1">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row>
    <row r="375" ht="15.75" customHeight="1">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row>
    <row r="376" ht="15.75" customHeight="1">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row>
    <row r="377" ht="15.75" customHeight="1">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row>
    <row r="378" ht="15.75" customHeight="1">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row>
    <row r="379" ht="15.75" customHeight="1">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row>
    <row r="380" ht="15.75" customHeight="1">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row>
    <row r="381" ht="15.75" customHeight="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row>
    <row r="382" ht="15.75" customHeight="1">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row>
    <row r="383" ht="15.75" customHeight="1">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row>
    <row r="384" ht="15.75" customHeight="1">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row>
    <row r="385" ht="15.75" customHeight="1">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row>
    <row r="386" ht="15.75" customHeight="1">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row>
    <row r="387" ht="15.75" customHeight="1">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row>
    <row r="388" ht="15.75" customHeight="1">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row>
    <row r="389" ht="15.75" customHeight="1">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row>
    <row r="390" ht="15.75" customHeight="1">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row>
    <row r="391" ht="15.75" customHeight="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row>
    <row r="392" ht="15.75" customHeight="1">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row>
    <row r="393" ht="15.75" customHeight="1">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row>
    <row r="394" ht="15.75" customHeight="1">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row>
    <row r="395" ht="15.75" customHeight="1">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row>
    <row r="396" ht="15.75" customHeight="1">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row>
    <row r="397" ht="15.75" customHeight="1">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row>
    <row r="398" ht="15.75"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row>
    <row r="399" ht="15.75"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row>
    <row r="400" ht="15.75"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row>
    <row r="401" ht="15.75"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row>
    <row r="402" ht="15.75"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row>
    <row r="403" ht="15.75"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row>
    <row r="404" ht="15.75"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row>
    <row r="405" ht="15.75"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row>
    <row r="406" ht="15.75"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row>
    <row r="407" ht="15.75"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row>
    <row r="408" ht="15.75"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row>
    <row r="409" ht="15.75"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row>
    <row r="410" ht="15.75"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row>
    <row r="411" ht="15.75"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row>
    <row r="412" ht="15.75"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row>
    <row r="413" ht="15.75"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row>
    <row r="414" ht="15.75"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row>
    <row r="415" ht="15.75"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row>
    <row r="416" ht="15.75"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row>
    <row r="417" ht="15.75"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row>
    <row r="418" ht="15.75"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row>
    <row r="419" ht="15.75"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row>
    <row r="420" ht="15.75"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row>
    <row r="421" ht="15.75"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row>
    <row r="422" ht="15.75"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row>
    <row r="423" ht="15.75"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row>
    <row r="424" ht="15.75"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row>
    <row r="425" ht="15.75"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row>
    <row r="426" ht="15.75"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row>
    <row r="427" ht="15.75"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row>
    <row r="428" ht="15.75"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row>
    <row r="429" ht="15.75"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row>
    <row r="430" ht="15.75"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row>
    <row r="431" ht="15.75"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row>
    <row r="432" ht="15.75"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row>
    <row r="433" ht="15.75"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row>
    <row r="434" ht="15.75"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row>
    <row r="435" ht="15.75"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row>
    <row r="436" ht="15.75"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row>
    <row r="437" ht="15.75"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row>
    <row r="438" ht="15.75"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row>
    <row r="439" ht="15.75"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row>
    <row r="440" ht="15.75"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row>
    <row r="441" ht="15.75"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row>
    <row r="442" ht="15.75"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row>
    <row r="443" ht="15.75"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row>
    <row r="444" ht="15.75"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row>
    <row r="445" ht="15.75"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row>
    <row r="446" ht="15.75"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row>
    <row r="447" ht="15.75"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row>
    <row r="448" ht="15.75"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row>
    <row r="449" ht="15.75"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row>
    <row r="450" ht="15.75"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row>
    <row r="451" ht="15.75"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row>
    <row r="452" ht="15.75"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row>
    <row r="453" ht="15.75"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row>
    <row r="454" ht="15.75"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row>
    <row r="455" ht="15.75"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row>
    <row r="456" ht="15.75"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row>
    <row r="457" ht="15.75"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row>
    <row r="458" ht="15.75"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row>
    <row r="459" ht="15.75"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row>
    <row r="460" ht="15.75"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row>
    <row r="461" ht="15.75"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row>
    <row r="462" ht="15.75"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row>
    <row r="463" ht="15.75"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row>
    <row r="464" ht="15.75"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row>
    <row r="465" ht="15.75"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row>
    <row r="466" ht="15.75"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row>
    <row r="467" ht="15.75"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row>
    <row r="468" ht="15.75"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row>
    <row r="469" ht="15.75"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row>
    <row r="470" ht="15.75"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row>
    <row r="471" ht="15.75"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row>
    <row r="472" ht="15.75"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row>
    <row r="473" ht="15.75"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row>
    <row r="474" ht="15.75"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row>
    <row r="475" ht="15.75"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row>
    <row r="476" ht="15.75"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row>
    <row r="477" ht="15.75"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row>
    <row r="478" ht="15.75"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row>
    <row r="479" ht="15.75"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row>
    <row r="480" ht="15.75"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row>
    <row r="481" ht="15.75"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row>
    <row r="482" ht="15.75"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row>
    <row r="483" ht="15.75"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row>
    <row r="484" ht="15.75"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row>
    <row r="485" ht="15.75"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row>
    <row r="486" ht="15.75"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row>
    <row r="487" ht="15.75"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row>
    <row r="488" ht="15.75"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row>
    <row r="489" ht="15.75"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row>
    <row r="490" ht="15.75"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row>
    <row r="491" ht="15.75"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row>
    <row r="492" ht="15.75"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row>
    <row r="493" ht="15.75"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row>
    <row r="494" ht="15.75"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row>
    <row r="495" ht="15.75"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row>
    <row r="496" ht="15.75"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row>
    <row r="497" ht="15.75"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row>
    <row r="498" ht="15.75"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row>
    <row r="499" ht="15.75"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row>
    <row r="500" ht="15.75"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row>
    <row r="501" ht="15.75"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row>
    <row r="502" ht="15.75"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row>
    <row r="503" ht="15.75"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row>
    <row r="504" ht="15.75"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row>
    <row r="505" ht="15.75"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row>
    <row r="506" ht="15.75"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row>
    <row r="507" ht="15.75"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row>
    <row r="508" ht="15.75"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row>
    <row r="509" ht="15.75"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row>
    <row r="510" ht="15.75"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row>
    <row r="511" ht="15.75"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row>
    <row r="512" ht="15.75"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row>
    <row r="513" ht="15.75"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row>
    <row r="514" ht="15.75"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row>
    <row r="515" ht="15.75"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row>
    <row r="516" ht="15.75"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row>
    <row r="517" ht="15.75"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row>
    <row r="518" ht="15.75"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row>
    <row r="519" ht="15.75"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row>
    <row r="520" ht="15.75"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row>
    <row r="521" ht="15.75"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row>
    <row r="522" ht="15.75"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row>
    <row r="523" ht="15.75"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row>
    <row r="524" ht="15.75"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row>
    <row r="525" ht="15.75"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row>
    <row r="526" ht="15.75"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row>
    <row r="527" ht="15.75"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row>
    <row r="528" ht="15.75"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row>
    <row r="529" ht="15.75"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row>
    <row r="530" ht="15.75"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row>
    <row r="531" ht="15.75"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row>
    <row r="532" ht="15.75"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row>
    <row r="533" ht="15.75"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row>
    <row r="534" ht="15.75"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row>
    <row r="535" ht="15.75"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row>
    <row r="536" ht="15.75"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row>
    <row r="537" ht="15.75"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row>
    <row r="538" ht="15.75"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row>
    <row r="539" ht="15.75"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row>
    <row r="540" ht="15.75"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row>
    <row r="541" ht="15.75"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row>
    <row r="542" ht="15.75"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row>
    <row r="543" ht="15.75"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row>
    <row r="544" ht="15.75"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row>
    <row r="545" ht="15.75"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row>
    <row r="546" ht="15.75"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row>
    <row r="547" ht="15.75"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row>
    <row r="548" ht="15.75"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row>
    <row r="549" ht="15.75"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row>
    <row r="550" ht="15.75"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row>
    <row r="551" ht="15.75"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row>
    <row r="552" ht="15.75"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row>
    <row r="553" ht="15.75"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row>
    <row r="554" ht="15.75"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row>
    <row r="555" ht="15.75"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row>
    <row r="556" ht="15.75"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row>
    <row r="557" ht="15.75"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row>
    <row r="558" ht="15.75"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row>
    <row r="559" ht="15.75"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row>
    <row r="560" ht="15.75"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row>
    <row r="561" ht="15.75"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row>
    <row r="562" ht="15.75"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row>
    <row r="563" ht="15.75"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row>
    <row r="564" ht="15.75"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row>
    <row r="565" ht="15.75"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row>
    <row r="566" ht="15.75"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row>
    <row r="567" ht="15.75"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row>
    <row r="568" ht="15.75"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row>
    <row r="569" ht="15.75"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row>
    <row r="570" ht="15.75"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row>
    <row r="571" ht="15.75"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row>
    <row r="572" ht="15.75"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row>
    <row r="573" ht="15.75"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row>
    <row r="574" ht="15.75"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row>
    <row r="575" ht="15.75"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row>
    <row r="576" ht="15.75"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row>
    <row r="577" ht="15.75"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row>
    <row r="578" ht="15.75"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row>
    <row r="579" ht="15.75"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row>
    <row r="580" ht="15.75"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row>
    <row r="581" ht="15.75"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row>
    <row r="582" ht="15.75"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row>
    <row r="583" ht="15.75"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row>
    <row r="584" ht="15.75"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row>
    <row r="585" ht="15.75"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row>
    <row r="586" ht="15.75"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row>
    <row r="587" ht="15.75"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row>
    <row r="588" ht="15.75"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row>
    <row r="589" ht="15.75"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row>
    <row r="590" ht="15.75"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row>
    <row r="591" ht="15.75"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row>
    <row r="592" ht="15.75"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row>
    <row r="593" ht="15.75"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row>
    <row r="594" ht="15.75"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row>
    <row r="595" ht="15.75"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row>
    <row r="596" ht="15.75"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row>
    <row r="597" ht="15.75"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row>
    <row r="598" ht="15.75"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row>
    <row r="599" ht="15.75"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row>
    <row r="600" ht="15.75"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row>
    <row r="601" ht="15.75"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row>
    <row r="602" ht="15.75"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row>
    <row r="603" ht="15.75"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row>
    <row r="604" ht="15.75"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row>
    <row r="605" ht="15.75"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row>
    <row r="606" ht="15.75"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row>
    <row r="607" ht="15.75"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row>
    <row r="608" ht="15.75"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row>
    <row r="609" ht="15.75"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row>
    <row r="610" ht="15.75"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row>
    <row r="611" ht="15.75"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row>
    <row r="612" ht="15.75"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row>
    <row r="613" ht="15.75"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row>
    <row r="614" ht="15.75"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row>
    <row r="615" ht="15.75"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row>
    <row r="616" ht="15.75"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row>
    <row r="617" ht="15.75"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row>
    <row r="618" ht="15.75"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row>
    <row r="619" ht="15.75"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row>
    <row r="620" ht="15.75"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row>
    <row r="621" ht="15.75"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row>
    <row r="622" ht="15.75"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row>
    <row r="623" ht="15.75"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row>
    <row r="624" ht="15.75"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row>
    <row r="625" ht="15.75"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row>
    <row r="626" ht="15.75"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row>
    <row r="627" ht="15.75"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row>
    <row r="628" ht="15.75"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row>
    <row r="629" ht="15.75"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row>
    <row r="630" ht="15.75"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row>
    <row r="631" ht="15.75"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row>
    <row r="632" ht="15.75"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row>
    <row r="633" ht="15.75"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row>
    <row r="634" ht="15.75"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row>
    <row r="635" ht="15.75"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row>
    <row r="636" ht="15.75"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row>
    <row r="637" ht="15.75"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row>
    <row r="638" ht="15.75"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row>
    <row r="639" ht="15.75"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row>
    <row r="640" ht="15.75"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row>
    <row r="641" ht="15.75"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row>
    <row r="642" ht="15.75"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row>
    <row r="643" ht="15.75"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row>
    <row r="644" ht="15.75"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row>
    <row r="645" ht="15.75"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row>
    <row r="646" ht="15.75"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row>
    <row r="647" ht="15.75"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row>
    <row r="648" ht="15.75"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row>
    <row r="649" ht="15.75"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row>
    <row r="650" ht="15.75"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row>
    <row r="651" ht="15.75"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row>
    <row r="652" ht="15.75"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row>
    <row r="653" ht="15.75"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row>
    <row r="654" ht="15.75"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row>
    <row r="655" ht="15.75"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row>
    <row r="656" ht="15.75"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row>
    <row r="657" ht="15.75"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row>
    <row r="658" ht="15.75"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row>
    <row r="659" ht="15.75"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row>
    <row r="660" ht="15.75"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row>
    <row r="661" ht="15.75"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row>
    <row r="662" ht="15.75"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row>
    <row r="663" ht="15.75"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row>
    <row r="664" ht="15.75"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row>
    <row r="665" ht="15.75"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row>
    <row r="666" ht="15.75"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row>
    <row r="667" ht="15.75"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row>
    <row r="668" ht="15.75"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row>
    <row r="669" ht="15.75"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row>
    <row r="670" ht="15.75"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row>
    <row r="671" ht="15.75"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row>
    <row r="672" ht="15.75"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row>
    <row r="673" ht="15.75"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row>
    <row r="674" ht="15.75"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row>
    <row r="675" ht="15.75"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row>
    <row r="676" ht="15.75"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row>
    <row r="677" ht="15.75"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row>
    <row r="678" ht="15.75"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row>
    <row r="679" ht="15.75"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row>
    <row r="680" ht="15.75"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row>
    <row r="681" ht="15.75"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row>
    <row r="682" ht="15.75"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row>
    <row r="683" ht="15.75"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row>
    <row r="684" ht="15.75"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row>
    <row r="685" ht="15.75"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row>
    <row r="686" ht="15.75"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row>
    <row r="687" ht="15.75"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row>
    <row r="688" ht="15.75"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row>
    <row r="689" ht="15.75"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row>
    <row r="690" ht="15.75"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row>
    <row r="691" ht="15.75"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row>
    <row r="692" ht="15.75"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row>
    <row r="693" ht="15.75"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row>
    <row r="694" ht="15.75"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row>
    <row r="695" ht="15.75"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row>
    <row r="696" ht="15.75"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row>
    <row r="697" ht="15.75"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row>
    <row r="698" ht="15.75"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row>
    <row r="699" ht="15.75"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row>
    <row r="700" ht="15.75"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row>
    <row r="701" ht="15.75"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row>
    <row r="702" ht="15.75"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row>
    <row r="703" ht="15.75"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row>
    <row r="704" ht="15.75"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row>
    <row r="705" ht="15.75"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row>
    <row r="706" ht="15.75"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row>
    <row r="707" ht="15.75"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row>
    <row r="708" ht="15.75"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row>
    <row r="709" ht="15.75"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row>
    <row r="710" ht="15.75"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row>
    <row r="711" ht="15.75"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row>
    <row r="712" ht="15.75"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row>
    <row r="713" ht="15.75"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row>
    <row r="714" ht="15.75"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row>
    <row r="715" ht="15.75"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row>
    <row r="716" ht="15.75"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row>
    <row r="717" ht="15.75"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row>
    <row r="718" ht="15.75"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row>
    <row r="719" ht="15.75"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row>
    <row r="720" ht="15.75"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row>
    <row r="721" ht="15.75"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row>
    <row r="722" ht="15.75"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row>
    <row r="723" ht="15.75"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row>
    <row r="724" ht="15.75"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row>
    <row r="725" ht="15.75"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row>
    <row r="726" ht="15.75"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row>
    <row r="727" ht="15.75"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row>
    <row r="728" ht="15.75"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row>
    <row r="729" ht="15.75"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row>
    <row r="730" ht="15.75"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row>
    <row r="731" ht="15.75"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row>
    <row r="732" ht="15.75"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row>
    <row r="733" ht="15.75"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row>
    <row r="734" ht="15.75"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row>
    <row r="735" ht="15.75"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row>
    <row r="736" ht="15.75"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row>
    <row r="737" ht="15.75"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row>
    <row r="738" ht="15.75"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row>
    <row r="739" ht="15.75"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row>
    <row r="740" ht="15.75"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row>
    <row r="741" ht="15.75"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row>
    <row r="742" ht="15.75"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row>
    <row r="743" ht="15.75"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row>
    <row r="744" ht="15.75"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row>
    <row r="745" ht="15.75"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row>
    <row r="746" ht="15.75"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row>
    <row r="747" ht="15.75"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row>
    <row r="748" ht="15.75"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row>
    <row r="749" ht="15.75"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row>
    <row r="750" ht="15.75"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row>
    <row r="751" ht="15.75"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row>
    <row r="752" ht="15.75"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row>
    <row r="753" ht="15.75"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row>
    <row r="754" ht="15.75"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row>
    <row r="755" ht="15.75"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row>
    <row r="756" ht="15.75"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row>
    <row r="757" ht="15.75"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row>
    <row r="758" ht="15.75"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row>
    <row r="759" ht="15.75"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row>
    <row r="760" ht="15.75"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row>
    <row r="761" ht="15.75"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row>
    <row r="762" ht="15.75"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row>
    <row r="763" ht="15.75"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row>
    <row r="764" ht="15.75"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row>
    <row r="765" ht="15.75"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row>
    <row r="766" ht="15.75"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row>
    <row r="767" ht="15.75"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row>
    <row r="768" ht="15.75"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row>
    <row r="769" ht="15.75"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row>
    <row r="770" ht="15.75"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row>
    <row r="771" ht="15.75"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row>
    <row r="772" ht="15.75"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row>
    <row r="773" ht="15.75"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row>
    <row r="774" ht="15.75"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row>
    <row r="775" ht="15.75"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row>
    <row r="776" ht="15.75"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row>
    <row r="777" ht="15.75"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row>
    <row r="778" ht="15.75"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row>
    <row r="779" ht="15.75"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row>
    <row r="780" ht="15.75"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row>
    <row r="781" ht="15.75"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row>
    <row r="782" ht="15.75"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row>
    <row r="783" ht="15.75"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row>
    <row r="784" ht="15.75"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row>
    <row r="785" ht="15.75"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row>
    <row r="786" ht="15.75"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row>
    <row r="787" ht="15.75"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row>
    <row r="788" ht="15.75"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row>
    <row r="789" ht="15.75"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row>
    <row r="790" ht="15.75"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row>
    <row r="791" ht="15.75"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row>
    <row r="792" ht="15.75"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row>
    <row r="793" ht="15.75"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row>
    <row r="794" ht="15.75"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row>
    <row r="795" ht="15.75"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row>
    <row r="796" ht="15.75"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row>
    <row r="797" ht="15.75"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row>
    <row r="798" ht="15.75"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row>
    <row r="799" ht="15.75"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row>
    <row r="800" ht="15.75"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row>
    <row r="801" ht="15.75"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row>
    <row r="802" ht="15.75"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row>
    <row r="803" ht="15.75"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row>
    <row r="804" ht="15.75"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row>
    <row r="805" ht="15.75"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row>
    <row r="806" ht="15.75"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row>
    <row r="807" ht="15.75"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row>
    <row r="808" ht="15.75"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row>
    <row r="809" ht="15.75"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row>
    <row r="810" ht="15.75"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row>
    <row r="811" ht="15.75"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row>
    <row r="812" ht="15.75"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row>
    <row r="813" ht="15.75"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row>
    <row r="814" ht="15.75"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row>
    <row r="815" ht="15.75"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row>
    <row r="816" ht="15.75"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row>
    <row r="817" ht="15.75"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row>
    <row r="818" ht="15.75"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row>
    <row r="819" ht="15.75"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row>
    <row r="820" ht="15.75"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row>
    <row r="821" ht="15.75"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row>
    <row r="822" ht="15.75"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row>
    <row r="823" ht="15.75"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row>
    <row r="824" ht="15.75"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row>
    <row r="825" ht="15.75"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row>
    <row r="826" ht="15.75"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row>
    <row r="827" ht="15.75"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row>
    <row r="828" ht="15.75"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row>
    <row r="829" ht="15.75"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row>
    <row r="830" ht="15.75"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row>
    <row r="831" ht="15.75"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row>
    <row r="832" ht="15.75"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row>
    <row r="833" ht="15.75"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row>
    <row r="834" ht="15.75"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row>
    <row r="835" ht="15.75"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row>
    <row r="836" ht="15.75"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row>
    <row r="837" ht="15.75"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row>
    <row r="838" ht="15.75"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row>
    <row r="839" ht="15.75"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row>
    <row r="840" ht="15.75"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row>
    <row r="841" ht="15.75"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row>
    <row r="842" ht="15.75"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row>
    <row r="843" ht="15.75"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row>
    <row r="844" ht="15.75"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row>
    <row r="845" ht="15.75"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row>
    <row r="846" ht="15.75"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row>
    <row r="847" ht="15.75"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row>
    <row r="848" ht="15.75"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row>
    <row r="849" ht="15.75"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row>
    <row r="850" ht="15.75"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row>
    <row r="851" ht="15.75"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row>
    <row r="852" ht="15.75"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row>
    <row r="853" ht="15.75"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row>
    <row r="854" ht="15.75"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row>
    <row r="855" ht="15.75"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row>
    <row r="856" ht="15.75"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row>
    <row r="857" ht="15.75"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row>
    <row r="858" ht="15.75"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row>
    <row r="859" ht="15.75"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row>
    <row r="860" ht="15.75"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row>
    <row r="861" ht="15.75"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row>
    <row r="862" ht="15.75"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row>
    <row r="863" ht="15.75"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row>
    <row r="864" ht="15.75"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row>
    <row r="865" ht="15.75"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row>
    <row r="866" ht="15.75"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row>
    <row r="867" ht="15.75"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row>
    <row r="868" ht="15.75"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row>
    <row r="869" ht="15.75"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row>
    <row r="870" ht="15.75"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row>
    <row r="871" ht="15.75"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row>
    <row r="872" ht="15.75"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row>
    <row r="873" ht="15.75"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row>
    <row r="874" ht="15.75"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row>
    <row r="875" ht="15.75"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row>
    <row r="876" ht="15.75"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row>
    <row r="877" ht="15.75"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row>
    <row r="878" ht="15.75"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row>
    <row r="879" ht="15.75"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row>
    <row r="880" ht="15.75"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row>
    <row r="881" ht="15.75"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row>
    <row r="882" ht="15.75"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row>
    <row r="883" ht="15.75"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row>
    <row r="884" ht="15.75"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row>
    <row r="885" ht="15.75"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row>
    <row r="886" ht="15.75"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row>
    <row r="887" ht="15.75"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row>
    <row r="888" ht="15.75"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row>
    <row r="889" ht="15.75"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row>
    <row r="890" ht="15.75"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row>
    <row r="891" ht="15.75"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row>
    <row r="892" ht="15.75"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row>
    <row r="893" ht="15.75"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row>
    <row r="894" ht="15.75"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row>
    <row r="895" ht="15.75"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row>
    <row r="896" ht="15.75"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row>
    <row r="897" ht="15.75"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row>
    <row r="898" ht="15.75"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row>
    <row r="899" ht="15.75"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row>
    <row r="900" ht="15.75"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row>
    <row r="901" ht="15.75"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row>
    <row r="902" ht="15.75"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row>
    <row r="903" ht="15.75"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row>
    <row r="904" ht="15.75"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row>
    <row r="905" ht="15.75"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row>
    <row r="906" ht="15.75"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row>
    <row r="907" ht="15.75"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row>
    <row r="908" ht="15.75"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row>
    <row r="909" ht="15.75"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row>
    <row r="910" ht="15.75"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row>
    <row r="911" ht="15.75"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row>
    <row r="912" ht="15.75"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row>
    <row r="913" ht="15.75"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row>
    <row r="914" ht="15.75"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row>
    <row r="915" ht="15.75"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row>
    <row r="916" ht="15.75"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row>
    <row r="917" ht="15.75"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row>
    <row r="918" ht="15.75"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row>
    <row r="919" ht="15.75"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row>
    <row r="920" ht="15.75"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row>
    <row r="921" ht="15.75"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row>
    <row r="922" ht="15.75"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row>
    <row r="923" ht="15.75"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row>
    <row r="924" ht="15.75"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row>
    <row r="925" ht="15.75"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row>
    <row r="926" ht="15.75"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row>
    <row r="927" ht="15.7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row>
    <row r="928" ht="15.7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row>
    <row r="929" ht="15.7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row>
    <row r="930" ht="15.7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row>
    <row r="931" ht="15.7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row>
    <row r="932" ht="15.7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row>
    <row r="933" ht="15.7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row>
    <row r="934" ht="15.7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row>
    <row r="935" ht="15.7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row>
    <row r="936" ht="15.7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row>
    <row r="937" ht="15.7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row>
    <row r="938" ht="15.7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row>
    <row r="939" ht="15.7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row>
    <row r="940" ht="15.7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row>
    <row r="941" ht="15.7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row>
    <row r="942" ht="15.7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row>
    <row r="943" ht="15.7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row>
    <row r="944" ht="15.7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row>
    <row r="945" ht="15.7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row>
    <row r="946" ht="15.7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row>
    <row r="947" ht="15.7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row>
    <row r="948" ht="15.7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row>
    <row r="949" ht="15.7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row>
    <row r="950" ht="15.7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row>
    <row r="951" ht="15.7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row>
    <row r="952" ht="15.7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row>
    <row r="953" ht="15.7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row>
    <row r="954" ht="15.7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row>
    <row r="955" ht="15.7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row>
    <row r="956" ht="15.7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row>
    <row r="957" ht="15.7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row>
    <row r="958" ht="15.7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row>
    <row r="959" ht="15.7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row>
    <row r="960" ht="15.7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row>
    <row r="961" ht="15.7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row>
    <row r="962" ht="15.7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row>
    <row r="963" ht="15.7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row>
    <row r="964" ht="15.7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row>
    <row r="965" ht="15.7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row>
    <row r="966" ht="15.7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row>
    <row r="967" ht="15.7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row>
    <row r="968" ht="15.7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row>
    <row r="969" ht="15.7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row>
    <row r="970" ht="15.7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row>
    <row r="971" ht="15.7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row>
    <row r="972" ht="15.7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row>
    <row r="973" ht="15.7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row>
    <row r="974" ht="15.7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row>
    <row r="975" ht="15.7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row>
    <row r="976" ht="15.7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row>
    <row r="977" ht="15.7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row>
    <row r="978" ht="15.7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row>
    <row r="979" ht="15.7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row>
    <row r="980" ht="15.7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row>
    <row r="981" ht="15.7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row>
    <row r="982" ht="15.7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row>
    <row r="983" ht="15.7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row>
    <row r="984" ht="15.7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row>
    <row r="985" ht="15.7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row>
    <row r="986" ht="15.7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row>
    <row r="987" ht="15.7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row>
    <row r="988" ht="15.7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row>
    <row r="989" ht="15.7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row>
    <row r="990" ht="15.7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row>
    <row r="991" ht="15.7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row>
    <row r="992" ht="15.7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row>
    <row r="993" ht="15.7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row>
    <row r="994" ht="15.7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row>
    <row r="995" ht="15.7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row>
    <row r="996" ht="15.7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row>
    <row r="997" ht="15.7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row>
    <row r="998" ht="15.7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row>
    <row r="999" ht="15.7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row>
    <row r="1000" ht="15.7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row>
    <row r="1001" ht="15.75" customHeight="1">
      <c r="A1001" s="67"/>
      <c r="B1001" s="67"/>
      <c r="C1001" s="67"/>
      <c r="D1001" s="67"/>
      <c r="E1001" s="67"/>
      <c r="F1001" s="67"/>
      <c r="G1001" s="67"/>
      <c r="H1001" s="67"/>
      <c r="I1001" s="67"/>
      <c r="J1001" s="67"/>
      <c r="K1001" s="67"/>
      <c r="L1001" s="67"/>
      <c r="M1001" s="67"/>
      <c r="N1001" s="67"/>
      <c r="O1001" s="67"/>
      <c r="P1001" s="67"/>
      <c r="Q1001" s="67"/>
      <c r="R1001" s="67"/>
      <c r="S1001" s="67"/>
      <c r="T1001" s="67"/>
      <c r="U1001" s="67"/>
      <c r="V1001" s="67"/>
    </row>
    <row r="1002" ht="15.75" customHeight="1">
      <c r="A1002" s="67"/>
      <c r="B1002" s="67"/>
      <c r="C1002" s="67"/>
      <c r="D1002" s="67"/>
      <c r="E1002" s="67"/>
      <c r="F1002" s="67"/>
      <c r="G1002" s="67"/>
      <c r="H1002" s="67"/>
      <c r="I1002" s="67"/>
      <c r="J1002" s="67"/>
      <c r="K1002" s="67"/>
      <c r="L1002" s="67"/>
      <c r="M1002" s="67"/>
      <c r="N1002" s="67"/>
      <c r="O1002" s="67"/>
      <c r="P1002" s="67"/>
      <c r="Q1002" s="67"/>
      <c r="R1002" s="67"/>
      <c r="S1002" s="67"/>
      <c r="T1002" s="67"/>
      <c r="U1002" s="67"/>
      <c r="V1002" s="67"/>
    </row>
    <row r="1003" ht="15.75" customHeight="1">
      <c r="A1003" s="67"/>
      <c r="B1003" s="67"/>
      <c r="C1003" s="67"/>
      <c r="D1003" s="67"/>
      <c r="E1003" s="67"/>
      <c r="F1003" s="67"/>
      <c r="G1003" s="67"/>
      <c r="H1003" s="67"/>
      <c r="I1003" s="67"/>
      <c r="J1003" s="67"/>
      <c r="K1003" s="67"/>
      <c r="L1003" s="67"/>
      <c r="M1003" s="67"/>
      <c r="N1003" s="67"/>
      <c r="O1003" s="67"/>
      <c r="P1003" s="67"/>
      <c r="Q1003" s="67"/>
      <c r="R1003" s="67"/>
      <c r="S1003" s="67"/>
      <c r="T1003" s="67"/>
      <c r="U1003" s="67"/>
      <c r="V1003" s="67"/>
    </row>
    <row r="1004" ht="15.75" customHeight="1">
      <c r="A1004" s="67"/>
      <c r="B1004" s="67"/>
      <c r="C1004" s="67"/>
      <c r="D1004" s="67"/>
      <c r="E1004" s="67"/>
      <c r="F1004" s="67"/>
      <c r="G1004" s="67"/>
      <c r="H1004" s="67"/>
      <c r="I1004" s="67"/>
      <c r="J1004" s="67"/>
      <c r="K1004" s="67"/>
      <c r="L1004" s="67"/>
      <c r="M1004" s="67"/>
      <c r="N1004" s="67"/>
      <c r="O1004" s="67"/>
      <c r="P1004" s="67"/>
      <c r="Q1004" s="67"/>
      <c r="R1004" s="67"/>
      <c r="S1004" s="67"/>
      <c r="T1004" s="67"/>
      <c r="U1004" s="67"/>
      <c r="V1004" s="67"/>
    </row>
    <row r="1005" ht="15.75" customHeight="1">
      <c r="A1005" s="67"/>
      <c r="B1005" s="67"/>
      <c r="C1005" s="67"/>
      <c r="D1005" s="67"/>
      <c r="E1005" s="67"/>
      <c r="F1005" s="67"/>
      <c r="G1005" s="67"/>
      <c r="H1005" s="67"/>
      <c r="I1005" s="67"/>
      <c r="J1005" s="67"/>
      <c r="K1005" s="67"/>
      <c r="L1005" s="67"/>
      <c r="M1005" s="67"/>
      <c r="N1005" s="67"/>
      <c r="O1005" s="67"/>
      <c r="P1005" s="67"/>
      <c r="Q1005" s="67"/>
      <c r="R1005" s="67"/>
      <c r="S1005" s="67"/>
      <c r="T1005" s="67"/>
      <c r="U1005" s="67"/>
      <c r="V1005" s="67"/>
    </row>
    <row r="1006" ht="15.75" customHeight="1">
      <c r="A1006" s="67"/>
      <c r="B1006" s="67"/>
      <c r="C1006" s="67"/>
      <c r="D1006" s="67"/>
      <c r="E1006" s="67"/>
      <c r="F1006" s="67"/>
      <c r="G1006" s="67"/>
      <c r="H1006" s="67"/>
      <c r="I1006" s="67"/>
      <c r="J1006" s="67"/>
      <c r="K1006" s="67"/>
      <c r="L1006" s="67"/>
      <c r="M1006" s="67"/>
      <c r="N1006" s="67"/>
      <c r="O1006" s="67"/>
      <c r="P1006" s="67"/>
      <c r="Q1006" s="67"/>
      <c r="R1006" s="67"/>
      <c r="S1006" s="67"/>
      <c r="T1006" s="67"/>
      <c r="U1006" s="67"/>
      <c r="V1006" s="67"/>
    </row>
    <row r="1007" ht="15.75" customHeight="1">
      <c r="A1007" s="67"/>
      <c r="B1007" s="67"/>
      <c r="C1007" s="67"/>
      <c r="D1007" s="67"/>
      <c r="E1007" s="67"/>
      <c r="F1007" s="67"/>
      <c r="G1007" s="67"/>
      <c r="H1007" s="67"/>
      <c r="I1007" s="67"/>
      <c r="J1007" s="67"/>
      <c r="K1007" s="67"/>
      <c r="L1007" s="67"/>
      <c r="M1007" s="67"/>
      <c r="N1007" s="67"/>
      <c r="O1007" s="67"/>
      <c r="P1007" s="67"/>
      <c r="Q1007" s="67"/>
      <c r="R1007" s="67"/>
      <c r="S1007" s="67"/>
      <c r="T1007" s="67"/>
      <c r="U1007" s="67"/>
      <c r="V1007" s="67"/>
    </row>
    <row r="1008" ht="15.75" customHeight="1">
      <c r="A1008" s="67"/>
      <c r="B1008" s="67"/>
      <c r="C1008" s="67"/>
      <c r="D1008" s="67"/>
      <c r="E1008" s="67"/>
      <c r="F1008" s="67"/>
      <c r="G1008" s="67"/>
      <c r="H1008" s="67"/>
      <c r="I1008" s="67"/>
      <c r="J1008" s="67"/>
      <c r="K1008" s="67"/>
      <c r="L1008" s="67"/>
      <c r="M1008" s="67"/>
      <c r="N1008" s="67"/>
      <c r="O1008" s="67"/>
      <c r="P1008" s="67"/>
      <c r="Q1008" s="67"/>
      <c r="R1008" s="67"/>
      <c r="S1008" s="67"/>
      <c r="T1008" s="67"/>
      <c r="U1008" s="67"/>
      <c r="V1008" s="67"/>
    </row>
    <row r="1009" ht="15.75" customHeight="1">
      <c r="A1009" s="67"/>
      <c r="B1009" s="67"/>
      <c r="C1009" s="67"/>
      <c r="D1009" s="67"/>
      <c r="E1009" s="67"/>
      <c r="F1009" s="67"/>
      <c r="G1009" s="67"/>
      <c r="H1009" s="67"/>
      <c r="I1009" s="67"/>
      <c r="J1009" s="67"/>
      <c r="K1009" s="67"/>
      <c r="L1009" s="67"/>
      <c r="M1009" s="67"/>
      <c r="N1009" s="67"/>
      <c r="O1009" s="67"/>
      <c r="P1009" s="67"/>
      <c r="Q1009" s="67"/>
      <c r="R1009" s="67"/>
      <c r="S1009" s="67"/>
      <c r="T1009" s="67"/>
      <c r="U1009" s="67"/>
      <c r="V1009" s="67"/>
    </row>
    <row r="1010" ht="15.75" customHeight="1">
      <c r="A1010" s="67"/>
      <c r="B1010" s="67"/>
      <c r="C1010" s="67"/>
      <c r="D1010" s="67"/>
      <c r="E1010" s="67"/>
      <c r="F1010" s="67"/>
      <c r="G1010" s="67"/>
      <c r="H1010" s="67"/>
      <c r="I1010" s="67"/>
      <c r="J1010" s="67"/>
      <c r="K1010" s="67"/>
      <c r="L1010" s="67"/>
      <c r="M1010" s="67"/>
      <c r="N1010" s="67"/>
      <c r="O1010" s="67"/>
      <c r="P1010" s="67"/>
      <c r="Q1010" s="67"/>
      <c r="R1010" s="67"/>
      <c r="S1010" s="67"/>
      <c r="T1010" s="67"/>
      <c r="U1010" s="67"/>
      <c r="V1010" s="67"/>
    </row>
    <row r="1011" ht="15.75" customHeight="1">
      <c r="A1011" s="67"/>
      <c r="B1011" s="67"/>
      <c r="C1011" s="67"/>
      <c r="D1011" s="67"/>
      <c r="E1011" s="67"/>
      <c r="F1011" s="67"/>
      <c r="G1011" s="67"/>
      <c r="H1011" s="67"/>
      <c r="I1011" s="67"/>
      <c r="J1011" s="67"/>
      <c r="K1011" s="67"/>
      <c r="L1011" s="67"/>
      <c r="M1011" s="67"/>
      <c r="N1011" s="67"/>
      <c r="O1011" s="67"/>
      <c r="P1011" s="67"/>
      <c r="Q1011" s="67"/>
      <c r="R1011" s="67"/>
      <c r="S1011" s="67"/>
      <c r="T1011" s="67"/>
      <c r="U1011" s="67"/>
      <c r="V1011" s="67"/>
    </row>
    <row r="1012" ht="15.75" customHeight="1">
      <c r="A1012" s="67"/>
      <c r="B1012" s="67"/>
      <c r="C1012" s="67"/>
      <c r="D1012" s="67"/>
      <c r="E1012" s="67"/>
      <c r="F1012" s="67"/>
      <c r="G1012" s="67"/>
      <c r="H1012" s="67"/>
      <c r="I1012" s="67"/>
      <c r="J1012" s="67"/>
      <c r="K1012" s="67"/>
      <c r="L1012" s="67"/>
      <c r="M1012" s="67"/>
      <c r="N1012" s="67"/>
      <c r="O1012" s="67"/>
      <c r="P1012" s="67"/>
      <c r="Q1012" s="67"/>
      <c r="R1012" s="67"/>
      <c r="S1012" s="67"/>
      <c r="T1012" s="67"/>
      <c r="U1012" s="67"/>
      <c r="V1012" s="67"/>
    </row>
    <row r="1013" ht="15.75" customHeight="1">
      <c r="A1013" s="67"/>
      <c r="B1013" s="67"/>
      <c r="C1013" s="67"/>
      <c r="D1013" s="67"/>
      <c r="E1013" s="67"/>
      <c r="F1013" s="67"/>
      <c r="G1013" s="67"/>
      <c r="H1013" s="67"/>
      <c r="I1013" s="67"/>
      <c r="J1013" s="67"/>
      <c r="K1013" s="67"/>
      <c r="L1013" s="67"/>
      <c r="M1013" s="67"/>
      <c r="N1013" s="67"/>
      <c r="O1013" s="67"/>
      <c r="P1013" s="67"/>
      <c r="Q1013" s="67"/>
      <c r="R1013" s="67"/>
      <c r="S1013" s="67"/>
      <c r="T1013" s="67"/>
      <c r="U1013" s="67"/>
      <c r="V1013" s="67"/>
    </row>
    <row r="1014" ht="15.75" customHeight="1">
      <c r="A1014" s="67"/>
      <c r="B1014" s="67"/>
      <c r="C1014" s="67"/>
      <c r="D1014" s="67"/>
      <c r="E1014" s="67"/>
      <c r="F1014" s="67"/>
      <c r="G1014" s="67"/>
      <c r="H1014" s="67"/>
      <c r="I1014" s="67"/>
      <c r="J1014" s="67"/>
      <c r="K1014" s="67"/>
      <c r="L1014" s="67"/>
      <c r="M1014" s="67"/>
      <c r="N1014" s="67"/>
      <c r="O1014" s="67"/>
      <c r="P1014" s="67"/>
      <c r="Q1014" s="67"/>
      <c r="R1014" s="67"/>
      <c r="S1014" s="67"/>
      <c r="T1014" s="67"/>
      <c r="U1014" s="67"/>
      <c r="V1014" s="67"/>
    </row>
    <row r="1015" ht="15.75" customHeight="1">
      <c r="A1015" s="67"/>
      <c r="B1015" s="67"/>
      <c r="C1015" s="67"/>
      <c r="D1015" s="67"/>
      <c r="E1015" s="67"/>
      <c r="F1015" s="67"/>
      <c r="G1015" s="67"/>
      <c r="H1015" s="67"/>
      <c r="I1015" s="67"/>
      <c r="J1015" s="67"/>
      <c r="K1015" s="67"/>
      <c r="L1015" s="67"/>
      <c r="M1015" s="67"/>
      <c r="N1015" s="67"/>
      <c r="O1015" s="67"/>
      <c r="P1015" s="67"/>
      <c r="Q1015" s="67"/>
      <c r="R1015" s="67"/>
      <c r="S1015" s="67"/>
      <c r="T1015" s="67"/>
      <c r="U1015" s="67"/>
      <c r="V1015" s="67"/>
    </row>
    <row r="1016" ht="15.75" customHeight="1">
      <c r="A1016" s="67"/>
      <c r="B1016" s="67"/>
      <c r="C1016" s="67"/>
      <c r="D1016" s="67"/>
      <c r="E1016" s="67"/>
      <c r="F1016" s="67"/>
      <c r="G1016" s="67"/>
      <c r="H1016" s="67"/>
      <c r="I1016" s="67"/>
      <c r="J1016" s="67"/>
      <c r="K1016" s="67"/>
      <c r="L1016" s="67"/>
      <c r="M1016" s="67"/>
      <c r="N1016" s="67"/>
      <c r="O1016" s="67"/>
      <c r="P1016" s="67"/>
      <c r="Q1016" s="67"/>
      <c r="R1016" s="67"/>
      <c r="S1016" s="67"/>
      <c r="T1016" s="67"/>
      <c r="U1016" s="67"/>
      <c r="V1016" s="67"/>
    </row>
    <row r="1017" ht="15.75" customHeight="1">
      <c r="A1017" s="67"/>
      <c r="B1017" s="67"/>
      <c r="C1017" s="67"/>
      <c r="D1017" s="67"/>
      <c r="E1017" s="67"/>
      <c r="F1017" s="67"/>
      <c r="G1017" s="67"/>
      <c r="H1017" s="67"/>
      <c r="I1017" s="67"/>
      <c r="J1017" s="67"/>
      <c r="K1017" s="67"/>
      <c r="L1017" s="67"/>
      <c r="M1017" s="67"/>
      <c r="N1017" s="67"/>
      <c r="O1017" s="67"/>
      <c r="P1017" s="67"/>
      <c r="Q1017" s="67"/>
      <c r="R1017" s="67"/>
      <c r="S1017" s="67"/>
      <c r="T1017" s="67"/>
      <c r="U1017" s="67"/>
      <c r="V1017" s="67"/>
    </row>
    <row r="1018" ht="15.75" customHeight="1">
      <c r="A1018" s="67"/>
      <c r="B1018" s="67"/>
      <c r="C1018" s="67"/>
      <c r="D1018" s="67"/>
      <c r="E1018" s="67"/>
      <c r="F1018" s="67"/>
      <c r="G1018" s="67"/>
      <c r="H1018" s="67"/>
      <c r="I1018" s="67"/>
      <c r="J1018" s="67"/>
      <c r="K1018" s="67"/>
      <c r="L1018" s="67"/>
      <c r="M1018" s="67"/>
      <c r="N1018" s="67"/>
      <c r="O1018" s="67"/>
      <c r="P1018" s="67"/>
      <c r="Q1018" s="67"/>
      <c r="R1018" s="67"/>
      <c r="S1018" s="67"/>
      <c r="T1018" s="67"/>
      <c r="U1018" s="67"/>
      <c r="V1018" s="67"/>
    </row>
    <row r="1019" ht="15.75" customHeight="1">
      <c r="A1019" s="67"/>
      <c r="B1019" s="67"/>
      <c r="C1019" s="67"/>
      <c r="D1019" s="67"/>
      <c r="E1019" s="67"/>
      <c r="F1019" s="67"/>
      <c r="G1019" s="67"/>
      <c r="H1019" s="67"/>
      <c r="I1019" s="67"/>
      <c r="J1019" s="67"/>
      <c r="K1019" s="67"/>
      <c r="L1019" s="67"/>
      <c r="M1019" s="67"/>
      <c r="N1019" s="67"/>
      <c r="O1019" s="67"/>
      <c r="P1019" s="67"/>
      <c r="Q1019" s="67"/>
      <c r="R1019" s="67"/>
      <c r="S1019" s="67"/>
      <c r="T1019" s="67"/>
      <c r="U1019" s="67"/>
      <c r="V1019" s="67"/>
    </row>
    <row r="1020" ht="15.75" customHeight="1">
      <c r="A1020" s="67"/>
      <c r="B1020" s="67"/>
      <c r="C1020" s="67"/>
      <c r="D1020" s="67"/>
      <c r="E1020" s="67"/>
      <c r="F1020" s="67"/>
      <c r="G1020" s="67"/>
      <c r="H1020" s="67"/>
      <c r="I1020" s="67"/>
      <c r="J1020" s="67"/>
      <c r="K1020" s="67"/>
      <c r="L1020" s="67"/>
      <c r="M1020" s="67"/>
      <c r="N1020" s="67"/>
      <c r="O1020" s="67"/>
      <c r="P1020" s="67"/>
      <c r="Q1020" s="67"/>
      <c r="R1020" s="67"/>
      <c r="S1020" s="67"/>
      <c r="T1020" s="67"/>
      <c r="U1020" s="67"/>
      <c r="V1020" s="67"/>
    </row>
    <row r="1021" ht="15.75" customHeight="1">
      <c r="A1021" s="67"/>
      <c r="B1021" s="67"/>
      <c r="C1021" s="67"/>
      <c r="D1021" s="67"/>
      <c r="E1021" s="67"/>
      <c r="F1021" s="67"/>
      <c r="G1021" s="67"/>
      <c r="H1021" s="67"/>
      <c r="I1021" s="67"/>
      <c r="J1021" s="67"/>
      <c r="K1021" s="67"/>
      <c r="L1021" s="67"/>
      <c r="M1021" s="67"/>
      <c r="N1021" s="67"/>
      <c r="O1021" s="67"/>
      <c r="P1021" s="67"/>
      <c r="Q1021" s="67"/>
      <c r="R1021" s="67"/>
      <c r="S1021" s="67"/>
      <c r="T1021" s="67"/>
      <c r="U1021" s="67"/>
      <c r="V1021" s="67"/>
    </row>
    <row r="1022" ht="15.75" customHeight="1">
      <c r="A1022" s="67"/>
      <c r="B1022" s="67"/>
      <c r="C1022" s="67"/>
      <c r="D1022" s="67"/>
      <c r="E1022" s="67"/>
      <c r="F1022" s="67"/>
      <c r="G1022" s="67"/>
      <c r="H1022" s="67"/>
      <c r="I1022" s="67"/>
      <c r="J1022" s="67"/>
      <c r="K1022" s="67"/>
      <c r="L1022" s="67"/>
      <c r="M1022" s="67"/>
      <c r="N1022" s="67"/>
      <c r="O1022" s="67"/>
      <c r="P1022" s="67"/>
      <c r="Q1022" s="67"/>
      <c r="R1022" s="67"/>
      <c r="S1022" s="67"/>
      <c r="T1022" s="67"/>
      <c r="U1022" s="67"/>
      <c r="V1022" s="67"/>
    </row>
    <row r="1023" ht="15.75" customHeight="1">
      <c r="A1023" s="67"/>
      <c r="B1023" s="67"/>
      <c r="C1023" s="67"/>
      <c r="D1023" s="67"/>
      <c r="E1023" s="67"/>
      <c r="F1023" s="67"/>
      <c r="G1023" s="67"/>
      <c r="H1023" s="67"/>
      <c r="I1023" s="67"/>
      <c r="J1023" s="67"/>
      <c r="K1023" s="67"/>
      <c r="L1023" s="67"/>
      <c r="M1023" s="67"/>
      <c r="N1023" s="67"/>
      <c r="O1023" s="67"/>
      <c r="P1023" s="67"/>
      <c r="Q1023" s="67"/>
      <c r="R1023" s="67"/>
      <c r="S1023" s="67"/>
      <c r="T1023" s="67"/>
      <c r="U1023" s="67"/>
      <c r="V1023" s="67"/>
    </row>
    <row r="1024" ht="15.75" customHeight="1">
      <c r="A1024" s="67"/>
      <c r="B1024" s="67"/>
      <c r="C1024" s="67"/>
      <c r="D1024" s="67"/>
      <c r="E1024" s="67"/>
      <c r="F1024" s="67"/>
      <c r="G1024" s="67"/>
      <c r="H1024" s="67"/>
      <c r="I1024" s="67"/>
      <c r="J1024" s="67"/>
      <c r="K1024" s="67"/>
      <c r="L1024" s="67"/>
      <c r="M1024" s="67"/>
      <c r="N1024" s="67"/>
      <c r="O1024" s="67"/>
      <c r="P1024" s="67"/>
      <c r="Q1024" s="67"/>
      <c r="R1024" s="67"/>
      <c r="S1024" s="67"/>
      <c r="T1024" s="67"/>
      <c r="U1024" s="67"/>
      <c r="V1024" s="67"/>
    </row>
    <row r="1025" ht="15.75" customHeight="1">
      <c r="A1025" s="67"/>
      <c r="B1025" s="67"/>
      <c r="C1025" s="67"/>
      <c r="D1025" s="67"/>
      <c r="E1025" s="67"/>
      <c r="F1025" s="67"/>
      <c r="G1025" s="67"/>
      <c r="H1025" s="67"/>
      <c r="I1025" s="67"/>
      <c r="J1025" s="67"/>
      <c r="K1025" s="67"/>
      <c r="L1025" s="67"/>
      <c r="M1025" s="67"/>
      <c r="N1025" s="67"/>
      <c r="O1025" s="67"/>
      <c r="P1025" s="67"/>
      <c r="Q1025" s="67"/>
      <c r="R1025" s="67"/>
      <c r="S1025" s="67"/>
      <c r="T1025" s="67"/>
      <c r="U1025" s="67"/>
      <c r="V1025" s="67"/>
    </row>
    <row r="1026" ht="15.75" customHeight="1">
      <c r="A1026" s="67"/>
      <c r="B1026" s="67"/>
      <c r="C1026" s="67"/>
      <c r="D1026" s="67"/>
      <c r="E1026" s="67"/>
      <c r="F1026" s="67"/>
      <c r="G1026" s="67"/>
      <c r="H1026" s="67"/>
      <c r="I1026" s="67"/>
      <c r="J1026" s="67"/>
      <c r="K1026" s="67"/>
      <c r="L1026" s="67"/>
      <c r="M1026" s="67"/>
      <c r="N1026" s="67"/>
      <c r="O1026" s="67"/>
      <c r="P1026" s="67"/>
      <c r="Q1026" s="67"/>
      <c r="R1026" s="67"/>
      <c r="S1026" s="67"/>
      <c r="T1026" s="67"/>
      <c r="U1026" s="67"/>
      <c r="V1026" s="67"/>
    </row>
  </sheetData>
  <autoFilter ref="$A$1:$S$926"/>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20.43"/>
    <col customWidth="1" min="3" max="3" width="25.86"/>
    <col customWidth="1" min="6" max="6" width="42.14"/>
    <col customWidth="1" min="7" max="7" width="44.0"/>
    <col customWidth="1" min="8" max="8" width="51.86"/>
    <col customWidth="1" min="9" max="9" width="41.71"/>
    <col customWidth="1" min="13" max="13" width="52.57"/>
  </cols>
  <sheetData>
    <row r="1">
      <c r="A1" s="140" t="s">
        <v>389</v>
      </c>
      <c r="B1" s="141" t="s">
        <v>390</v>
      </c>
      <c r="C1" s="141" t="s">
        <v>391</v>
      </c>
      <c r="D1" s="142" t="s">
        <v>392</v>
      </c>
      <c r="E1" s="141" t="s">
        <v>393</v>
      </c>
      <c r="F1" s="141" t="s">
        <v>394</v>
      </c>
      <c r="G1" s="141" t="s">
        <v>395</v>
      </c>
      <c r="H1" s="142" t="s">
        <v>396</v>
      </c>
      <c r="I1" s="142" t="s">
        <v>397</v>
      </c>
      <c r="J1" s="143" t="s">
        <v>398</v>
      </c>
      <c r="K1" s="144" t="s">
        <v>399</v>
      </c>
      <c r="L1" s="144" t="s">
        <v>400</v>
      </c>
      <c r="M1" s="144" t="s">
        <v>401</v>
      </c>
      <c r="N1" s="145" t="s">
        <v>402</v>
      </c>
      <c r="O1" s="146" t="s">
        <v>403</v>
      </c>
      <c r="P1" s="147"/>
    </row>
    <row r="2">
      <c r="A2" s="148" t="s">
        <v>404</v>
      </c>
      <c r="B2" s="149"/>
      <c r="C2" s="150" t="s">
        <v>405</v>
      </c>
      <c r="D2" s="151" t="s">
        <v>406</v>
      </c>
      <c r="E2" s="151" t="s">
        <v>407</v>
      </c>
      <c r="F2" s="152" t="s">
        <v>408</v>
      </c>
      <c r="G2" s="153" t="s">
        <v>409</v>
      </c>
      <c r="H2" s="154" t="s">
        <v>410</v>
      </c>
      <c r="I2" s="154" t="s">
        <v>411</v>
      </c>
      <c r="J2" s="155" t="s">
        <v>412</v>
      </c>
      <c r="K2" s="151" t="s">
        <v>413</v>
      </c>
      <c r="L2" s="156"/>
      <c r="M2" s="156"/>
      <c r="N2" s="156"/>
      <c r="O2" s="156"/>
    </row>
    <row r="3">
      <c r="A3" s="148" t="s">
        <v>404</v>
      </c>
      <c r="B3" s="157"/>
      <c r="C3" s="157"/>
      <c r="D3" s="151" t="s">
        <v>414</v>
      </c>
      <c r="E3" s="151" t="s">
        <v>407</v>
      </c>
      <c r="F3" s="157"/>
      <c r="G3" s="153" t="s">
        <v>415</v>
      </c>
      <c r="H3" s="154" t="s">
        <v>416</v>
      </c>
      <c r="I3" s="154" t="s">
        <v>417</v>
      </c>
      <c r="J3" s="155" t="s">
        <v>412</v>
      </c>
      <c r="K3" s="151" t="s">
        <v>413</v>
      </c>
      <c r="L3" s="156"/>
      <c r="M3" s="156"/>
      <c r="N3" s="156"/>
      <c r="O3" s="156"/>
    </row>
    <row r="4">
      <c r="A4" s="148" t="s">
        <v>404</v>
      </c>
      <c r="B4" s="157"/>
      <c r="C4" s="157"/>
      <c r="D4" s="151" t="s">
        <v>418</v>
      </c>
      <c r="E4" s="151" t="s">
        <v>407</v>
      </c>
      <c r="F4" s="157"/>
      <c r="G4" s="153" t="s">
        <v>419</v>
      </c>
      <c r="H4" s="154" t="s">
        <v>420</v>
      </c>
      <c r="I4" s="154" t="s">
        <v>421</v>
      </c>
      <c r="J4" s="155" t="s">
        <v>412</v>
      </c>
      <c r="K4" s="151" t="s">
        <v>413</v>
      </c>
      <c r="L4" s="156"/>
      <c r="M4" s="156"/>
      <c r="N4" s="156"/>
      <c r="O4" s="156"/>
    </row>
    <row r="5">
      <c r="A5" s="148" t="s">
        <v>404</v>
      </c>
      <c r="B5" s="157"/>
      <c r="C5" s="157"/>
      <c r="D5" s="151" t="s">
        <v>422</v>
      </c>
      <c r="E5" s="151" t="s">
        <v>407</v>
      </c>
      <c r="F5" s="157"/>
      <c r="G5" s="153" t="s">
        <v>423</v>
      </c>
      <c r="H5" s="154" t="s">
        <v>424</v>
      </c>
      <c r="I5" s="154" t="s">
        <v>425</v>
      </c>
      <c r="J5" s="155" t="s">
        <v>412</v>
      </c>
      <c r="K5" s="151" t="s">
        <v>413</v>
      </c>
      <c r="L5" s="156"/>
      <c r="M5" s="156"/>
      <c r="N5" s="156"/>
      <c r="O5" s="156"/>
    </row>
    <row r="6">
      <c r="A6" s="148" t="s">
        <v>426</v>
      </c>
      <c r="B6" s="149"/>
      <c r="C6" s="158" t="s">
        <v>427</v>
      </c>
      <c r="D6" s="151" t="s">
        <v>428</v>
      </c>
      <c r="E6" s="151" t="s">
        <v>407</v>
      </c>
      <c r="F6" s="152" t="s">
        <v>429</v>
      </c>
      <c r="G6" s="153" t="s">
        <v>430</v>
      </c>
      <c r="H6" s="154" t="s">
        <v>431</v>
      </c>
      <c r="I6" s="154" t="s">
        <v>432</v>
      </c>
      <c r="J6" s="155" t="s">
        <v>412</v>
      </c>
      <c r="K6" s="151" t="s">
        <v>413</v>
      </c>
      <c r="L6" s="156"/>
      <c r="M6" s="156"/>
      <c r="N6" s="156"/>
      <c r="O6" s="156"/>
    </row>
    <row r="7">
      <c r="A7" s="148" t="s">
        <v>426</v>
      </c>
      <c r="B7" s="157"/>
      <c r="C7" s="157"/>
      <c r="D7" s="151" t="s">
        <v>433</v>
      </c>
      <c r="E7" s="151" t="s">
        <v>407</v>
      </c>
      <c r="F7" s="152" t="s">
        <v>434</v>
      </c>
      <c r="G7" s="153" t="s">
        <v>435</v>
      </c>
      <c r="H7" s="154" t="s">
        <v>436</v>
      </c>
      <c r="I7" s="154" t="s">
        <v>437</v>
      </c>
      <c r="J7" s="155" t="s">
        <v>412</v>
      </c>
      <c r="K7" s="151" t="s">
        <v>438</v>
      </c>
      <c r="L7" s="151" t="s">
        <v>439</v>
      </c>
      <c r="M7" s="156"/>
      <c r="N7" s="156"/>
      <c r="O7" s="156"/>
    </row>
    <row r="8">
      <c r="A8" s="148" t="s">
        <v>426</v>
      </c>
      <c r="B8" s="157"/>
      <c r="C8" s="157"/>
      <c r="D8" s="151" t="s">
        <v>440</v>
      </c>
      <c r="E8" s="151" t="s">
        <v>407</v>
      </c>
      <c r="F8" s="157"/>
      <c r="G8" s="153" t="s">
        <v>441</v>
      </c>
      <c r="H8" s="154" t="s">
        <v>442</v>
      </c>
      <c r="I8" s="154" t="s">
        <v>443</v>
      </c>
      <c r="J8" s="155" t="s">
        <v>412</v>
      </c>
      <c r="K8" s="151" t="s">
        <v>438</v>
      </c>
      <c r="L8" s="151" t="s">
        <v>439</v>
      </c>
      <c r="M8" s="156"/>
      <c r="N8" s="156"/>
      <c r="O8" s="156"/>
    </row>
    <row r="9">
      <c r="A9" s="148" t="s">
        <v>426</v>
      </c>
      <c r="B9" s="157"/>
      <c r="C9" s="157"/>
      <c r="D9" s="151" t="s">
        <v>444</v>
      </c>
      <c r="E9" s="151" t="s">
        <v>407</v>
      </c>
      <c r="F9" s="157"/>
      <c r="G9" s="153" t="s">
        <v>445</v>
      </c>
      <c r="H9" s="154" t="s">
        <v>446</v>
      </c>
      <c r="I9" s="154" t="s">
        <v>447</v>
      </c>
      <c r="J9" s="155" t="s">
        <v>412</v>
      </c>
      <c r="K9" s="151" t="s">
        <v>438</v>
      </c>
      <c r="L9" s="151" t="s">
        <v>439</v>
      </c>
      <c r="M9" s="156"/>
      <c r="N9" s="156"/>
      <c r="O9" s="156"/>
    </row>
    <row r="10">
      <c r="A10" s="148" t="s">
        <v>426</v>
      </c>
      <c r="B10" s="157"/>
      <c r="C10" s="157"/>
      <c r="D10" s="151" t="s">
        <v>448</v>
      </c>
      <c r="E10" s="151" t="s">
        <v>407</v>
      </c>
      <c r="F10" s="152" t="s">
        <v>449</v>
      </c>
      <c r="G10" s="153" t="s">
        <v>450</v>
      </c>
      <c r="H10" s="154" t="s">
        <v>451</v>
      </c>
      <c r="I10" s="154" t="s">
        <v>452</v>
      </c>
      <c r="J10" s="155" t="s">
        <v>412</v>
      </c>
      <c r="K10" s="151" t="s">
        <v>438</v>
      </c>
      <c r="L10" s="151" t="s">
        <v>439</v>
      </c>
      <c r="M10" s="156"/>
      <c r="N10" s="156"/>
      <c r="O10" s="156"/>
    </row>
    <row r="11">
      <c r="A11" s="148" t="s">
        <v>426</v>
      </c>
      <c r="B11" s="157"/>
      <c r="C11" s="157"/>
      <c r="D11" s="151" t="s">
        <v>453</v>
      </c>
      <c r="E11" s="151" t="s">
        <v>407</v>
      </c>
      <c r="F11" s="157"/>
      <c r="G11" s="153" t="s">
        <v>454</v>
      </c>
      <c r="H11" s="154" t="s">
        <v>455</v>
      </c>
      <c r="I11" s="154" t="s">
        <v>456</v>
      </c>
      <c r="J11" s="155" t="s">
        <v>412</v>
      </c>
      <c r="K11" s="151" t="s">
        <v>438</v>
      </c>
      <c r="L11" s="151" t="s">
        <v>439</v>
      </c>
      <c r="M11" s="156"/>
      <c r="N11" s="156"/>
      <c r="O11" s="156"/>
    </row>
    <row r="12">
      <c r="A12" s="148" t="s">
        <v>426</v>
      </c>
      <c r="B12" s="157"/>
      <c r="C12" s="157"/>
      <c r="D12" s="151" t="s">
        <v>457</v>
      </c>
      <c r="E12" s="151" t="s">
        <v>407</v>
      </c>
      <c r="F12" s="157"/>
      <c r="G12" s="153" t="s">
        <v>458</v>
      </c>
      <c r="H12" s="154" t="s">
        <v>451</v>
      </c>
      <c r="I12" s="153" t="s">
        <v>459</v>
      </c>
      <c r="J12" s="155" t="s">
        <v>412</v>
      </c>
      <c r="K12" s="151" t="s">
        <v>413</v>
      </c>
      <c r="L12" s="156"/>
      <c r="M12" s="156"/>
      <c r="N12" s="156"/>
      <c r="O12" s="156"/>
    </row>
    <row r="13">
      <c r="A13" s="148" t="s">
        <v>426</v>
      </c>
      <c r="B13" s="157"/>
      <c r="C13" s="157"/>
      <c r="D13" s="151" t="s">
        <v>460</v>
      </c>
      <c r="E13" s="151" t="s">
        <v>407</v>
      </c>
      <c r="F13" s="157"/>
      <c r="G13" s="153" t="s">
        <v>461</v>
      </c>
      <c r="H13" s="154" t="s">
        <v>462</v>
      </c>
      <c r="I13" s="154" t="s">
        <v>463</v>
      </c>
      <c r="J13" s="155" t="s">
        <v>412</v>
      </c>
      <c r="K13" s="151" t="s">
        <v>438</v>
      </c>
      <c r="L13" s="151" t="s">
        <v>439</v>
      </c>
      <c r="M13" s="156"/>
      <c r="N13" s="156"/>
      <c r="O13" s="156"/>
    </row>
    <row r="14">
      <c r="A14" s="148" t="s">
        <v>426</v>
      </c>
      <c r="B14" s="157"/>
      <c r="C14" s="157"/>
      <c r="D14" s="151" t="s">
        <v>464</v>
      </c>
      <c r="E14" s="151" t="s">
        <v>407</v>
      </c>
      <c r="F14" s="157"/>
      <c r="G14" s="153" t="s">
        <v>465</v>
      </c>
      <c r="H14" s="154" t="s">
        <v>466</v>
      </c>
      <c r="I14" s="154" t="s">
        <v>467</v>
      </c>
      <c r="J14" s="155" t="s">
        <v>412</v>
      </c>
      <c r="K14" s="151" t="s">
        <v>438</v>
      </c>
      <c r="L14" s="151" t="s">
        <v>439</v>
      </c>
      <c r="M14" s="156"/>
      <c r="N14" s="156"/>
      <c r="O14" s="156"/>
    </row>
    <row r="15">
      <c r="A15" s="148" t="s">
        <v>426</v>
      </c>
      <c r="B15" s="157"/>
      <c r="C15" s="157"/>
      <c r="D15" s="151" t="s">
        <v>468</v>
      </c>
      <c r="E15" s="151" t="s">
        <v>407</v>
      </c>
      <c r="F15" s="156"/>
      <c r="G15" s="153" t="s">
        <v>469</v>
      </c>
      <c r="H15" s="154" t="s">
        <v>462</v>
      </c>
      <c r="I15" s="154" t="s">
        <v>470</v>
      </c>
      <c r="J15" s="155" t="s">
        <v>412</v>
      </c>
      <c r="K15" s="151" t="s">
        <v>438</v>
      </c>
      <c r="L15" s="151" t="s">
        <v>439</v>
      </c>
      <c r="M15" s="156"/>
      <c r="N15" s="156"/>
      <c r="O15" s="156"/>
    </row>
    <row r="16">
      <c r="A16" s="148" t="s">
        <v>426</v>
      </c>
      <c r="B16" s="157"/>
      <c r="C16" s="157"/>
      <c r="D16" s="151" t="s">
        <v>471</v>
      </c>
      <c r="E16" s="151" t="s">
        <v>407</v>
      </c>
      <c r="F16" s="156"/>
      <c r="G16" s="153" t="s">
        <v>472</v>
      </c>
      <c r="H16" s="154" t="s">
        <v>473</v>
      </c>
      <c r="I16" s="154" t="s">
        <v>474</v>
      </c>
      <c r="J16" s="155" t="s">
        <v>412</v>
      </c>
      <c r="K16" s="151" t="s">
        <v>438</v>
      </c>
      <c r="L16" s="151" t="s">
        <v>439</v>
      </c>
      <c r="M16" s="156"/>
      <c r="N16" s="156"/>
      <c r="O16" s="156"/>
    </row>
    <row r="17">
      <c r="A17" s="148" t="s">
        <v>426</v>
      </c>
      <c r="B17" s="157"/>
      <c r="C17" s="157"/>
      <c r="D17" s="151" t="s">
        <v>475</v>
      </c>
      <c r="E17" s="151" t="s">
        <v>407</v>
      </c>
      <c r="F17" s="156"/>
      <c r="G17" s="153" t="s">
        <v>476</v>
      </c>
      <c r="H17" s="154" t="s">
        <v>477</v>
      </c>
      <c r="I17" s="154" t="s">
        <v>478</v>
      </c>
      <c r="J17" s="155" t="s">
        <v>412</v>
      </c>
      <c r="K17" s="151" t="s">
        <v>438</v>
      </c>
      <c r="L17" s="151" t="s">
        <v>439</v>
      </c>
      <c r="M17" s="156"/>
      <c r="N17" s="156"/>
      <c r="O17" s="156"/>
    </row>
    <row r="18">
      <c r="A18" s="148" t="s">
        <v>479</v>
      </c>
      <c r="B18" s="149"/>
      <c r="C18" s="159" t="s">
        <v>480</v>
      </c>
      <c r="D18" s="151" t="s">
        <v>481</v>
      </c>
      <c r="E18" s="151" t="s">
        <v>407</v>
      </c>
      <c r="F18" s="151" t="s">
        <v>482</v>
      </c>
      <c r="G18" s="153" t="s">
        <v>483</v>
      </c>
      <c r="H18" s="154" t="s">
        <v>484</v>
      </c>
      <c r="I18" s="154" t="s">
        <v>485</v>
      </c>
      <c r="J18" s="155" t="s">
        <v>412</v>
      </c>
      <c r="K18" s="151" t="s">
        <v>438</v>
      </c>
      <c r="L18" s="151" t="s">
        <v>439</v>
      </c>
      <c r="M18" s="156"/>
      <c r="N18" s="156"/>
      <c r="O18" s="156"/>
    </row>
    <row r="19">
      <c r="A19" s="148" t="s">
        <v>479</v>
      </c>
      <c r="B19" s="157"/>
      <c r="C19" s="157"/>
      <c r="D19" s="151" t="s">
        <v>486</v>
      </c>
      <c r="E19" s="151" t="s">
        <v>407</v>
      </c>
      <c r="F19" s="156"/>
      <c r="G19" s="153" t="s">
        <v>487</v>
      </c>
      <c r="H19" s="154" t="s">
        <v>488</v>
      </c>
      <c r="I19" s="154" t="s">
        <v>489</v>
      </c>
      <c r="J19" s="155" t="s">
        <v>412</v>
      </c>
      <c r="K19" s="151" t="s">
        <v>438</v>
      </c>
      <c r="L19" s="151" t="s">
        <v>439</v>
      </c>
      <c r="M19" s="156"/>
      <c r="N19" s="156"/>
      <c r="O19" s="156"/>
    </row>
    <row r="20">
      <c r="A20" s="148" t="s">
        <v>479</v>
      </c>
      <c r="B20" s="157"/>
      <c r="C20" s="157"/>
      <c r="D20" s="151" t="s">
        <v>490</v>
      </c>
      <c r="E20" s="151" t="s">
        <v>407</v>
      </c>
      <c r="F20" s="151" t="s">
        <v>491</v>
      </c>
      <c r="G20" s="153" t="s">
        <v>492</v>
      </c>
      <c r="H20" s="154" t="s">
        <v>493</v>
      </c>
      <c r="I20" s="154" t="s">
        <v>494</v>
      </c>
      <c r="J20" s="155" t="s">
        <v>412</v>
      </c>
      <c r="K20" s="151" t="s">
        <v>438</v>
      </c>
      <c r="L20" s="151" t="s">
        <v>439</v>
      </c>
      <c r="M20" s="156"/>
      <c r="N20" s="156"/>
      <c r="O20" s="156"/>
    </row>
    <row r="21">
      <c r="A21" s="148" t="s">
        <v>479</v>
      </c>
      <c r="B21" s="157"/>
      <c r="C21" s="157"/>
      <c r="D21" s="151" t="s">
        <v>495</v>
      </c>
      <c r="E21" s="151" t="s">
        <v>407</v>
      </c>
      <c r="F21" s="156"/>
      <c r="G21" s="153" t="s">
        <v>496</v>
      </c>
      <c r="H21" s="154" t="s">
        <v>497</v>
      </c>
      <c r="I21" s="154" t="s">
        <v>498</v>
      </c>
      <c r="J21" s="155" t="s">
        <v>412</v>
      </c>
      <c r="K21" s="151" t="s">
        <v>438</v>
      </c>
      <c r="L21" s="151" t="s">
        <v>439</v>
      </c>
      <c r="M21" s="156"/>
      <c r="N21" s="156"/>
      <c r="O21" s="156"/>
    </row>
    <row r="22">
      <c r="A22" s="148" t="s">
        <v>479</v>
      </c>
      <c r="B22" s="157"/>
      <c r="C22" s="157"/>
      <c r="D22" s="151" t="s">
        <v>499</v>
      </c>
      <c r="E22" s="151" t="s">
        <v>407</v>
      </c>
      <c r="F22" s="156"/>
      <c r="G22" s="153" t="s">
        <v>500</v>
      </c>
      <c r="H22" s="154" t="s">
        <v>501</v>
      </c>
      <c r="I22" s="154" t="s">
        <v>502</v>
      </c>
      <c r="J22" s="155" t="s">
        <v>412</v>
      </c>
      <c r="K22" s="151" t="s">
        <v>438</v>
      </c>
      <c r="L22" s="151" t="s">
        <v>439</v>
      </c>
      <c r="M22" s="156"/>
      <c r="N22" s="156"/>
      <c r="O22" s="156"/>
    </row>
    <row r="23">
      <c r="A23" s="148" t="s">
        <v>479</v>
      </c>
      <c r="B23" s="157"/>
      <c r="C23" s="157"/>
      <c r="D23" s="151" t="s">
        <v>503</v>
      </c>
      <c r="E23" s="151" t="s">
        <v>407</v>
      </c>
      <c r="F23" s="156"/>
      <c r="G23" s="153" t="s">
        <v>504</v>
      </c>
      <c r="H23" s="154" t="s">
        <v>501</v>
      </c>
      <c r="I23" s="154" t="s">
        <v>505</v>
      </c>
      <c r="J23" s="155" t="s">
        <v>412</v>
      </c>
      <c r="K23" s="151" t="s">
        <v>438</v>
      </c>
      <c r="L23" s="151" t="s">
        <v>439</v>
      </c>
      <c r="M23" s="156"/>
      <c r="N23" s="156"/>
      <c r="O23" s="156"/>
    </row>
    <row r="24">
      <c r="A24" s="148" t="s">
        <v>479</v>
      </c>
      <c r="B24" s="157"/>
      <c r="C24" s="157"/>
      <c r="D24" s="151" t="s">
        <v>506</v>
      </c>
      <c r="E24" s="151" t="s">
        <v>407</v>
      </c>
      <c r="F24" s="156"/>
      <c r="G24" s="153" t="s">
        <v>507</v>
      </c>
      <c r="H24" s="154" t="s">
        <v>508</v>
      </c>
      <c r="I24" s="154" t="s">
        <v>509</v>
      </c>
      <c r="J24" s="155" t="s">
        <v>412</v>
      </c>
      <c r="K24" s="151" t="s">
        <v>438</v>
      </c>
      <c r="L24" s="151" t="s">
        <v>439</v>
      </c>
      <c r="M24" s="156"/>
      <c r="N24" s="156"/>
      <c r="O24" s="156"/>
    </row>
    <row r="25">
      <c r="A25" s="148" t="s">
        <v>479</v>
      </c>
      <c r="B25" s="157"/>
      <c r="C25" s="157"/>
      <c r="D25" s="151" t="s">
        <v>510</v>
      </c>
      <c r="E25" s="151" t="s">
        <v>407</v>
      </c>
      <c r="F25" s="156"/>
      <c r="G25" s="153" t="s">
        <v>511</v>
      </c>
      <c r="H25" s="154" t="s">
        <v>512</v>
      </c>
      <c r="I25" s="154" t="s">
        <v>513</v>
      </c>
      <c r="J25" s="155" t="s">
        <v>412</v>
      </c>
      <c r="K25" s="151" t="s">
        <v>413</v>
      </c>
      <c r="L25" s="156"/>
      <c r="M25" s="156"/>
      <c r="N25" s="156"/>
      <c r="O25" s="156"/>
    </row>
    <row r="26">
      <c r="A26" s="148" t="s">
        <v>479</v>
      </c>
      <c r="B26" s="157"/>
      <c r="C26" s="157"/>
      <c r="D26" s="151" t="s">
        <v>514</v>
      </c>
      <c r="E26" s="151" t="s">
        <v>407</v>
      </c>
      <c r="F26" s="156"/>
      <c r="G26" s="153" t="s">
        <v>515</v>
      </c>
      <c r="H26" s="154" t="s">
        <v>516</v>
      </c>
      <c r="I26" s="154" t="s">
        <v>517</v>
      </c>
      <c r="J26" s="155" t="s">
        <v>412</v>
      </c>
      <c r="K26" s="151" t="s">
        <v>438</v>
      </c>
      <c r="L26" s="151" t="s">
        <v>439</v>
      </c>
      <c r="M26" s="156"/>
      <c r="N26" s="156"/>
      <c r="O26" s="156"/>
    </row>
    <row r="27">
      <c r="A27" s="148" t="s">
        <v>479</v>
      </c>
      <c r="B27" s="157"/>
      <c r="C27" s="157"/>
      <c r="D27" s="151" t="s">
        <v>518</v>
      </c>
      <c r="E27" s="151" t="s">
        <v>407</v>
      </c>
      <c r="F27" s="156"/>
      <c r="G27" s="153" t="s">
        <v>519</v>
      </c>
      <c r="H27" s="154" t="s">
        <v>520</v>
      </c>
      <c r="I27" s="154" t="s">
        <v>521</v>
      </c>
      <c r="J27" s="155" t="s">
        <v>412</v>
      </c>
      <c r="K27" s="151" t="s">
        <v>413</v>
      </c>
      <c r="L27" s="151" t="s">
        <v>439</v>
      </c>
      <c r="M27" s="156"/>
      <c r="N27" s="156"/>
      <c r="O27" s="156"/>
    </row>
    <row r="28">
      <c r="A28" s="148" t="s">
        <v>479</v>
      </c>
      <c r="B28" s="157"/>
      <c r="C28" s="157"/>
      <c r="D28" s="151" t="s">
        <v>522</v>
      </c>
      <c r="E28" s="151" t="s">
        <v>407</v>
      </c>
      <c r="F28" s="156"/>
      <c r="G28" s="153" t="s">
        <v>523</v>
      </c>
      <c r="H28" s="154" t="s">
        <v>524</v>
      </c>
      <c r="I28" s="154" t="s">
        <v>525</v>
      </c>
      <c r="J28" s="155" t="s">
        <v>412</v>
      </c>
      <c r="K28" s="151" t="s">
        <v>438</v>
      </c>
      <c r="L28" s="151" t="s">
        <v>439</v>
      </c>
      <c r="M28" s="156"/>
      <c r="N28" s="156"/>
      <c r="O28" s="156"/>
    </row>
    <row r="29">
      <c r="A29" s="148" t="s">
        <v>479</v>
      </c>
      <c r="B29" s="157"/>
      <c r="C29" s="157"/>
      <c r="D29" s="151" t="s">
        <v>526</v>
      </c>
      <c r="E29" s="151" t="s">
        <v>407</v>
      </c>
      <c r="F29" s="156"/>
      <c r="G29" s="153" t="s">
        <v>527</v>
      </c>
      <c r="H29" s="154" t="s">
        <v>528</v>
      </c>
      <c r="I29" s="154" t="s">
        <v>529</v>
      </c>
      <c r="J29" s="155" t="s">
        <v>412</v>
      </c>
      <c r="K29" s="151" t="s">
        <v>438</v>
      </c>
      <c r="L29" s="151" t="s">
        <v>439</v>
      </c>
      <c r="M29" s="156"/>
      <c r="N29" s="156"/>
      <c r="O29" s="156"/>
    </row>
    <row r="30">
      <c r="A30" s="148" t="s">
        <v>479</v>
      </c>
      <c r="B30" s="157"/>
      <c r="C30" s="157"/>
      <c r="D30" s="151" t="s">
        <v>530</v>
      </c>
      <c r="E30" s="151" t="s">
        <v>407</v>
      </c>
      <c r="F30" s="156"/>
      <c r="G30" s="153" t="s">
        <v>531</v>
      </c>
      <c r="H30" s="154" t="s">
        <v>532</v>
      </c>
      <c r="I30" s="154" t="s">
        <v>533</v>
      </c>
      <c r="J30" s="155" t="s">
        <v>412</v>
      </c>
      <c r="K30" s="151" t="s">
        <v>438</v>
      </c>
      <c r="L30" s="151" t="s">
        <v>439</v>
      </c>
      <c r="M30" s="156"/>
      <c r="N30" s="156"/>
      <c r="O30" s="156"/>
    </row>
    <row r="31">
      <c r="A31" s="148" t="s">
        <v>479</v>
      </c>
      <c r="B31" s="157"/>
      <c r="C31" s="157"/>
      <c r="D31" s="151" t="s">
        <v>534</v>
      </c>
      <c r="E31" s="151" t="s">
        <v>407</v>
      </c>
      <c r="F31" s="156"/>
      <c r="G31" s="153" t="s">
        <v>535</v>
      </c>
      <c r="H31" s="154" t="s">
        <v>536</v>
      </c>
      <c r="I31" s="154" t="s">
        <v>537</v>
      </c>
      <c r="J31" s="155" t="s">
        <v>412</v>
      </c>
      <c r="K31" s="151" t="s">
        <v>438</v>
      </c>
      <c r="L31" s="151" t="s">
        <v>439</v>
      </c>
      <c r="M31" s="156"/>
      <c r="N31" s="156"/>
      <c r="O31" s="156"/>
    </row>
    <row r="32">
      <c r="A32" s="148" t="s">
        <v>479</v>
      </c>
      <c r="B32" s="157"/>
      <c r="C32" s="157"/>
      <c r="D32" s="151" t="s">
        <v>538</v>
      </c>
      <c r="E32" s="151" t="s">
        <v>407</v>
      </c>
      <c r="F32" s="156"/>
      <c r="G32" s="153" t="s">
        <v>539</v>
      </c>
      <c r="H32" s="154" t="s">
        <v>540</v>
      </c>
      <c r="I32" s="154" t="s">
        <v>541</v>
      </c>
      <c r="J32" s="155" t="s">
        <v>412</v>
      </c>
      <c r="K32" s="151" t="s">
        <v>438</v>
      </c>
      <c r="L32" s="151" t="s">
        <v>439</v>
      </c>
      <c r="M32" s="156"/>
      <c r="N32" s="156"/>
      <c r="O32" s="156"/>
    </row>
    <row r="33">
      <c r="A33" s="148" t="s">
        <v>479</v>
      </c>
      <c r="B33" s="157"/>
      <c r="C33" s="157"/>
      <c r="D33" s="151" t="s">
        <v>542</v>
      </c>
      <c r="E33" s="151" t="s">
        <v>407</v>
      </c>
      <c r="F33" s="156"/>
      <c r="G33" s="153" t="s">
        <v>543</v>
      </c>
      <c r="H33" s="154" t="s">
        <v>544</v>
      </c>
      <c r="I33" s="154" t="s">
        <v>545</v>
      </c>
      <c r="J33" s="155" t="s">
        <v>412</v>
      </c>
      <c r="K33" s="151" t="s">
        <v>438</v>
      </c>
      <c r="L33" s="151" t="s">
        <v>439</v>
      </c>
      <c r="M33" s="156"/>
      <c r="N33" s="156"/>
      <c r="O33" s="156"/>
    </row>
    <row r="34">
      <c r="A34" s="148" t="s">
        <v>479</v>
      </c>
      <c r="B34" s="157"/>
      <c r="C34" s="157"/>
      <c r="D34" s="151" t="s">
        <v>546</v>
      </c>
      <c r="E34" s="151" t="s">
        <v>407</v>
      </c>
      <c r="F34" s="156"/>
      <c r="G34" s="153" t="s">
        <v>547</v>
      </c>
      <c r="H34" s="154" t="s">
        <v>548</v>
      </c>
      <c r="I34" s="154" t="s">
        <v>549</v>
      </c>
      <c r="J34" s="155" t="s">
        <v>412</v>
      </c>
      <c r="K34" s="151" t="s">
        <v>438</v>
      </c>
      <c r="L34" s="151" t="s">
        <v>439</v>
      </c>
      <c r="M34" s="156"/>
      <c r="N34" s="156"/>
      <c r="O34" s="156"/>
    </row>
    <row r="35">
      <c r="A35" s="148" t="s">
        <v>479</v>
      </c>
      <c r="B35" s="157"/>
      <c r="C35" s="157"/>
      <c r="D35" s="151" t="s">
        <v>550</v>
      </c>
      <c r="E35" s="151" t="s">
        <v>407</v>
      </c>
      <c r="F35" s="156"/>
      <c r="G35" s="153" t="s">
        <v>551</v>
      </c>
      <c r="H35" s="154" t="s">
        <v>552</v>
      </c>
      <c r="I35" s="154" t="s">
        <v>553</v>
      </c>
      <c r="J35" s="155" t="s">
        <v>412</v>
      </c>
      <c r="K35" s="151" t="s">
        <v>413</v>
      </c>
      <c r="L35" s="156"/>
      <c r="M35" s="156"/>
      <c r="N35" s="156"/>
      <c r="O35" s="156"/>
    </row>
    <row r="36">
      <c r="A36" s="148" t="s">
        <v>479</v>
      </c>
      <c r="B36" s="157"/>
      <c r="C36" s="157"/>
      <c r="D36" s="151" t="s">
        <v>554</v>
      </c>
      <c r="E36" s="151" t="s">
        <v>407</v>
      </c>
      <c r="F36" s="156"/>
      <c r="G36" s="153" t="s">
        <v>555</v>
      </c>
      <c r="H36" s="154" t="s">
        <v>556</v>
      </c>
      <c r="I36" s="154" t="s">
        <v>557</v>
      </c>
      <c r="J36" s="155" t="s">
        <v>412</v>
      </c>
      <c r="K36" s="151" t="s">
        <v>438</v>
      </c>
      <c r="L36" s="151" t="s">
        <v>439</v>
      </c>
      <c r="M36" s="156"/>
      <c r="N36" s="156"/>
      <c r="O36" s="156"/>
    </row>
    <row r="37">
      <c r="A37" s="148" t="s">
        <v>479</v>
      </c>
      <c r="B37" s="157"/>
      <c r="C37" s="157"/>
      <c r="D37" s="151" t="s">
        <v>558</v>
      </c>
      <c r="E37" s="151" t="s">
        <v>407</v>
      </c>
      <c r="F37" s="156"/>
      <c r="G37" s="153" t="s">
        <v>559</v>
      </c>
      <c r="H37" s="154" t="s">
        <v>560</v>
      </c>
      <c r="I37" s="154" t="s">
        <v>561</v>
      </c>
      <c r="J37" s="155" t="s">
        <v>412</v>
      </c>
      <c r="K37" s="151" t="s">
        <v>413</v>
      </c>
      <c r="L37" s="156"/>
      <c r="M37" s="156"/>
      <c r="N37" s="156"/>
      <c r="O37" s="156"/>
    </row>
    <row r="38">
      <c r="A38" s="148" t="s">
        <v>562</v>
      </c>
      <c r="B38" s="157"/>
      <c r="C38" s="159" t="s">
        <v>563</v>
      </c>
      <c r="D38" s="151" t="s">
        <v>564</v>
      </c>
      <c r="E38" s="151" t="s">
        <v>407</v>
      </c>
      <c r="F38" s="151" t="s">
        <v>565</v>
      </c>
      <c r="G38" s="153" t="s">
        <v>566</v>
      </c>
      <c r="H38" s="154" t="s">
        <v>567</v>
      </c>
      <c r="I38" s="154" t="s">
        <v>568</v>
      </c>
      <c r="J38" s="155" t="s">
        <v>412</v>
      </c>
      <c r="K38" s="151" t="s">
        <v>413</v>
      </c>
      <c r="L38" s="156"/>
      <c r="M38" s="156"/>
      <c r="N38" s="156"/>
      <c r="O38" s="156"/>
    </row>
    <row r="39">
      <c r="A39" s="148" t="s">
        <v>562</v>
      </c>
      <c r="B39" s="157"/>
      <c r="C39" s="157"/>
      <c r="D39" s="151" t="s">
        <v>569</v>
      </c>
      <c r="E39" s="151" t="s">
        <v>407</v>
      </c>
      <c r="F39" s="156"/>
      <c r="G39" s="153" t="s">
        <v>570</v>
      </c>
      <c r="H39" s="154" t="s">
        <v>571</v>
      </c>
      <c r="I39" s="154" t="s">
        <v>572</v>
      </c>
      <c r="J39" s="155" t="s">
        <v>412</v>
      </c>
      <c r="K39" s="151" t="s">
        <v>413</v>
      </c>
      <c r="L39" s="156"/>
      <c r="M39" s="156"/>
      <c r="N39" s="156"/>
      <c r="O39" s="156"/>
    </row>
    <row r="40">
      <c r="A40" s="148" t="s">
        <v>562</v>
      </c>
      <c r="B40" s="157"/>
      <c r="C40" s="157"/>
      <c r="D40" s="151" t="s">
        <v>573</v>
      </c>
      <c r="E40" s="151" t="s">
        <v>407</v>
      </c>
      <c r="F40" s="156"/>
      <c r="G40" s="153" t="s">
        <v>574</v>
      </c>
      <c r="H40" s="154" t="s">
        <v>575</v>
      </c>
      <c r="I40" s="154" t="s">
        <v>576</v>
      </c>
      <c r="J40" s="155" t="s">
        <v>412</v>
      </c>
      <c r="K40" s="151" t="s">
        <v>413</v>
      </c>
      <c r="L40" s="156"/>
      <c r="M40" s="156"/>
      <c r="N40" s="156"/>
      <c r="O40" s="156"/>
    </row>
    <row r="41">
      <c r="A41" s="148" t="s">
        <v>562</v>
      </c>
      <c r="B41" s="157"/>
      <c r="C41" s="157"/>
      <c r="D41" s="151" t="s">
        <v>577</v>
      </c>
      <c r="E41" s="151" t="s">
        <v>407</v>
      </c>
      <c r="F41" s="156"/>
      <c r="G41" s="153" t="s">
        <v>578</v>
      </c>
      <c r="H41" s="154" t="s">
        <v>579</v>
      </c>
      <c r="I41" s="154" t="s">
        <v>580</v>
      </c>
      <c r="J41" s="155" t="s">
        <v>412</v>
      </c>
      <c r="K41" s="151" t="s">
        <v>413</v>
      </c>
      <c r="L41" s="156"/>
      <c r="M41" s="156"/>
      <c r="N41" s="156"/>
      <c r="O41" s="156"/>
    </row>
    <row r="42">
      <c r="A42" s="148" t="s">
        <v>562</v>
      </c>
      <c r="B42" s="157"/>
      <c r="C42" s="157"/>
      <c r="D42" s="151" t="s">
        <v>581</v>
      </c>
      <c r="E42" s="151" t="s">
        <v>407</v>
      </c>
      <c r="F42" s="156"/>
      <c r="G42" s="153" t="s">
        <v>582</v>
      </c>
      <c r="H42" s="154" t="s">
        <v>583</v>
      </c>
      <c r="I42" s="154" t="s">
        <v>584</v>
      </c>
      <c r="J42" s="155" t="s">
        <v>412</v>
      </c>
      <c r="K42" s="151" t="s">
        <v>413</v>
      </c>
      <c r="L42" s="156"/>
      <c r="M42" s="156"/>
      <c r="N42" s="156"/>
      <c r="O42" s="156"/>
    </row>
    <row r="43">
      <c r="A43" s="148" t="s">
        <v>562</v>
      </c>
      <c r="B43" s="157"/>
      <c r="C43" s="157"/>
      <c r="D43" s="151" t="s">
        <v>585</v>
      </c>
      <c r="E43" s="151" t="s">
        <v>407</v>
      </c>
      <c r="F43" s="156"/>
      <c r="G43" s="153" t="s">
        <v>586</v>
      </c>
      <c r="H43" s="154" t="s">
        <v>587</v>
      </c>
      <c r="I43" s="154" t="s">
        <v>588</v>
      </c>
      <c r="J43" s="155" t="s">
        <v>412</v>
      </c>
      <c r="K43" s="151" t="s">
        <v>413</v>
      </c>
      <c r="L43" s="156"/>
      <c r="M43" s="156"/>
      <c r="N43" s="156"/>
      <c r="O43" s="156"/>
    </row>
    <row r="44">
      <c r="A44" s="148" t="s">
        <v>562</v>
      </c>
      <c r="B44" s="157"/>
      <c r="C44" s="157"/>
      <c r="D44" s="151" t="s">
        <v>589</v>
      </c>
      <c r="E44" s="151" t="s">
        <v>407</v>
      </c>
      <c r="F44" s="156"/>
      <c r="G44" s="153" t="s">
        <v>590</v>
      </c>
      <c r="H44" s="154" t="s">
        <v>591</v>
      </c>
      <c r="I44" s="154" t="s">
        <v>588</v>
      </c>
      <c r="J44" s="155" t="s">
        <v>412</v>
      </c>
      <c r="K44" s="151" t="s">
        <v>413</v>
      </c>
      <c r="L44" s="156"/>
      <c r="M44" s="156"/>
      <c r="N44" s="156"/>
      <c r="O44" s="156"/>
    </row>
    <row r="45">
      <c r="A45" s="148" t="s">
        <v>562</v>
      </c>
      <c r="B45" s="157"/>
      <c r="C45" s="157"/>
      <c r="D45" s="151" t="s">
        <v>592</v>
      </c>
      <c r="E45" s="151" t="s">
        <v>407</v>
      </c>
      <c r="F45" s="156"/>
      <c r="G45" s="153" t="s">
        <v>593</v>
      </c>
      <c r="H45" s="154" t="s">
        <v>594</v>
      </c>
      <c r="I45" s="154" t="s">
        <v>595</v>
      </c>
      <c r="J45" s="155" t="s">
        <v>412</v>
      </c>
      <c r="K45" s="151" t="s">
        <v>438</v>
      </c>
      <c r="L45" s="151" t="s">
        <v>439</v>
      </c>
      <c r="M45" s="156"/>
      <c r="N45" s="156"/>
      <c r="O45" s="156"/>
    </row>
    <row r="46">
      <c r="A46" s="148" t="s">
        <v>562</v>
      </c>
      <c r="B46" s="157"/>
      <c r="C46" s="157"/>
      <c r="D46" s="151" t="s">
        <v>596</v>
      </c>
      <c r="E46" s="151" t="s">
        <v>407</v>
      </c>
      <c r="F46" s="156"/>
      <c r="G46" s="153" t="s">
        <v>597</v>
      </c>
      <c r="H46" s="154" t="s">
        <v>598</v>
      </c>
      <c r="I46" s="154" t="s">
        <v>599</v>
      </c>
      <c r="J46" s="155" t="s">
        <v>412</v>
      </c>
      <c r="K46" s="151" t="s">
        <v>413</v>
      </c>
      <c r="L46" s="156"/>
      <c r="M46" s="156"/>
      <c r="N46" s="156"/>
      <c r="O46" s="156"/>
    </row>
    <row r="47">
      <c r="A47" s="148" t="s">
        <v>562</v>
      </c>
      <c r="B47" s="157"/>
      <c r="C47" s="157"/>
      <c r="D47" s="151" t="s">
        <v>600</v>
      </c>
      <c r="E47" s="151" t="s">
        <v>407</v>
      </c>
      <c r="F47" s="156"/>
      <c r="G47" s="153" t="s">
        <v>601</v>
      </c>
      <c r="H47" s="154" t="s">
        <v>602</v>
      </c>
      <c r="I47" s="154" t="s">
        <v>603</v>
      </c>
      <c r="J47" s="155" t="s">
        <v>412</v>
      </c>
      <c r="K47" s="151" t="s">
        <v>413</v>
      </c>
      <c r="L47" s="156"/>
      <c r="M47" s="156"/>
      <c r="N47" s="156"/>
      <c r="O47" s="156"/>
    </row>
    <row r="48">
      <c r="A48" s="148" t="s">
        <v>562</v>
      </c>
      <c r="B48" s="157"/>
      <c r="C48" s="157"/>
      <c r="D48" s="151" t="s">
        <v>604</v>
      </c>
      <c r="E48" s="151" t="s">
        <v>407</v>
      </c>
      <c r="F48" s="156"/>
      <c r="G48" s="153" t="s">
        <v>605</v>
      </c>
      <c r="H48" s="154" t="s">
        <v>606</v>
      </c>
      <c r="I48" s="154" t="s">
        <v>603</v>
      </c>
      <c r="J48" s="155" t="s">
        <v>412</v>
      </c>
      <c r="K48" s="151" t="s">
        <v>438</v>
      </c>
      <c r="L48" s="151" t="s">
        <v>439</v>
      </c>
      <c r="M48" s="156"/>
      <c r="N48" s="156"/>
      <c r="O48" s="156"/>
    </row>
    <row r="49">
      <c r="A49" s="148" t="s">
        <v>562</v>
      </c>
      <c r="B49" s="157"/>
      <c r="C49" s="157"/>
      <c r="D49" s="151" t="s">
        <v>607</v>
      </c>
      <c r="E49" s="151" t="s">
        <v>407</v>
      </c>
      <c r="F49" s="156"/>
      <c r="G49" s="153" t="s">
        <v>608</v>
      </c>
      <c r="H49" s="154" t="s">
        <v>609</v>
      </c>
      <c r="I49" s="154" t="s">
        <v>610</v>
      </c>
      <c r="J49" s="155" t="s">
        <v>412</v>
      </c>
      <c r="K49" s="151" t="s">
        <v>438</v>
      </c>
      <c r="L49" s="151" t="s">
        <v>439</v>
      </c>
      <c r="M49" s="156"/>
      <c r="N49" s="156"/>
      <c r="O49" s="156"/>
    </row>
    <row r="50">
      <c r="A50" s="148" t="s">
        <v>562</v>
      </c>
      <c r="B50" s="157"/>
      <c r="C50" s="157"/>
      <c r="D50" s="151" t="s">
        <v>611</v>
      </c>
      <c r="E50" s="151" t="s">
        <v>407</v>
      </c>
      <c r="F50" s="156"/>
      <c r="G50" s="153" t="s">
        <v>612</v>
      </c>
      <c r="H50" s="154" t="s">
        <v>613</v>
      </c>
      <c r="I50" s="154" t="s">
        <v>614</v>
      </c>
      <c r="J50" s="155" t="s">
        <v>412</v>
      </c>
      <c r="K50" s="151" t="s">
        <v>413</v>
      </c>
      <c r="L50" s="156"/>
      <c r="M50" s="156"/>
      <c r="N50" s="156"/>
      <c r="O50" s="156"/>
    </row>
    <row r="51">
      <c r="A51" s="148" t="s">
        <v>562</v>
      </c>
      <c r="B51" s="157"/>
      <c r="C51" s="157"/>
      <c r="D51" s="151" t="s">
        <v>615</v>
      </c>
      <c r="E51" s="151" t="s">
        <v>407</v>
      </c>
      <c r="F51" s="156"/>
      <c r="G51" s="153" t="s">
        <v>616</v>
      </c>
      <c r="H51" s="154" t="s">
        <v>617</v>
      </c>
      <c r="I51" s="154" t="s">
        <v>618</v>
      </c>
      <c r="J51" s="155" t="s">
        <v>412</v>
      </c>
      <c r="K51" s="151" t="s">
        <v>413</v>
      </c>
      <c r="L51" s="156"/>
      <c r="M51" s="156"/>
      <c r="N51" s="156"/>
      <c r="O51" s="156"/>
    </row>
    <row r="52">
      <c r="A52" s="148" t="s">
        <v>562</v>
      </c>
      <c r="B52" s="157"/>
      <c r="C52" s="157"/>
      <c r="D52" s="151" t="s">
        <v>619</v>
      </c>
      <c r="E52" s="151" t="s">
        <v>407</v>
      </c>
      <c r="F52" s="156"/>
      <c r="G52" s="160" t="s">
        <v>620</v>
      </c>
      <c r="H52" s="154" t="s">
        <v>556</v>
      </c>
      <c r="I52" s="154" t="s">
        <v>621</v>
      </c>
      <c r="J52" s="155" t="s">
        <v>412</v>
      </c>
      <c r="K52" s="151" t="s">
        <v>413</v>
      </c>
      <c r="L52" s="156"/>
      <c r="M52" s="156"/>
      <c r="N52" s="156"/>
      <c r="O52" s="156"/>
    </row>
    <row r="53">
      <c r="A53" s="148" t="s">
        <v>562</v>
      </c>
      <c r="B53" s="151" t="s">
        <v>329</v>
      </c>
      <c r="C53" s="157"/>
      <c r="D53" s="151" t="s">
        <v>622</v>
      </c>
      <c r="E53" s="151" t="s">
        <v>407</v>
      </c>
      <c r="F53" s="156"/>
      <c r="G53" s="153" t="s">
        <v>623</v>
      </c>
      <c r="H53" s="154" t="s">
        <v>624</v>
      </c>
      <c r="I53" s="154" t="s">
        <v>625</v>
      </c>
      <c r="J53" s="161" t="s">
        <v>626</v>
      </c>
      <c r="K53" s="151" t="s">
        <v>413</v>
      </c>
      <c r="L53" s="156"/>
      <c r="M53" s="162" t="s">
        <v>627</v>
      </c>
      <c r="N53" s="156"/>
      <c r="O53" s="156"/>
    </row>
    <row r="54">
      <c r="A54" s="148" t="s">
        <v>628</v>
      </c>
      <c r="B54" s="149"/>
      <c r="C54" s="158" t="s">
        <v>629</v>
      </c>
      <c r="D54" s="151" t="s">
        <v>630</v>
      </c>
      <c r="E54" s="151" t="s">
        <v>407</v>
      </c>
      <c r="F54" s="151" t="s">
        <v>631</v>
      </c>
      <c r="G54" s="153" t="s">
        <v>632</v>
      </c>
      <c r="H54" s="154" t="s">
        <v>633</v>
      </c>
      <c r="I54" s="154" t="s">
        <v>634</v>
      </c>
      <c r="J54" s="155" t="s">
        <v>412</v>
      </c>
      <c r="K54" s="151" t="s">
        <v>413</v>
      </c>
      <c r="L54" s="156"/>
      <c r="M54" s="156"/>
      <c r="N54" s="156"/>
      <c r="O54" s="156"/>
    </row>
    <row r="55">
      <c r="A55" s="148" t="s">
        <v>628</v>
      </c>
      <c r="B55" s="157"/>
      <c r="C55" s="157"/>
      <c r="D55" s="151" t="s">
        <v>635</v>
      </c>
      <c r="E55" s="151" t="s">
        <v>407</v>
      </c>
      <c r="F55" s="156"/>
      <c r="G55" s="153" t="s">
        <v>636</v>
      </c>
      <c r="H55" s="154" t="s">
        <v>633</v>
      </c>
      <c r="I55" s="154" t="s">
        <v>637</v>
      </c>
      <c r="J55" s="155" t="s">
        <v>412</v>
      </c>
      <c r="K55" s="151" t="s">
        <v>413</v>
      </c>
      <c r="L55" s="156"/>
      <c r="M55" s="156"/>
      <c r="N55" s="156"/>
      <c r="O55" s="156"/>
    </row>
    <row r="56">
      <c r="A56" s="148" t="s">
        <v>628</v>
      </c>
      <c r="B56" s="157"/>
      <c r="C56" s="157"/>
      <c r="D56" s="151" t="s">
        <v>638</v>
      </c>
      <c r="E56" s="151" t="s">
        <v>407</v>
      </c>
      <c r="F56" s="156"/>
      <c r="G56" s="153" t="s">
        <v>639</v>
      </c>
      <c r="H56" s="154" t="s">
        <v>640</v>
      </c>
      <c r="I56" s="154" t="s">
        <v>637</v>
      </c>
      <c r="J56" s="155" t="s">
        <v>412</v>
      </c>
      <c r="K56" s="151" t="s">
        <v>413</v>
      </c>
      <c r="L56" s="156"/>
      <c r="M56" s="156"/>
      <c r="N56" s="156"/>
      <c r="O56" s="156"/>
    </row>
    <row r="57">
      <c r="A57" s="148" t="s">
        <v>628</v>
      </c>
      <c r="B57" s="157"/>
      <c r="C57" s="157"/>
      <c r="D57" s="151" t="s">
        <v>641</v>
      </c>
      <c r="E57" s="151" t="s">
        <v>407</v>
      </c>
      <c r="F57" s="156"/>
      <c r="G57" s="153" t="s">
        <v>642</v>
      </c>
      <c r="H57" s="154" t="s">
        <v>643</v>
      </c>
      <c r="I57" s="154" t="s">
        <v>644</v>
      </c>
      <c r="J57" s="155" t="s">
        <v>412</v>
      </c>
      <c r="K57" s="151" t="s">
        <v>413</v>
      </c>
      <c r="L57" s="156"/>
      <c r="M57" s="156"/>
      <c r="N57" s="156"/>
      <c r="O57" s="156"/>
    </row>
    <row r="58">
      <c r="A58" s="148" t="s">
        <v>628</v>
      </c>
      <c r="B58" s="157"/>
      <c r="C58" s="157"/>
      <c r="D58" s="151" t="s">
        <v>645</v>
      </c>
      <c r="E58" s="151" t="s">
        <v>407</v>
      </c>
      <c r="F58" s="156"/>
      <c r="G58" s="153" t="s">
        <v>646</v>
      </c>
      <c r="H58" s="154" t="s">
        <v>643</v>
      </c>
      <c r="I58" s="154" t="s">
        <v>647</v>
      </c>
      <c r="J58" s="155" t="s">
        <v>412</v>
      </c>
      <c r="K58" s="151" t="s">
        <v>413</v>
      </c>
      <c r="L58" s="156"/>
      <c r="M58" s="156"/>
      <c r="N58" s="156"/>
      <c r="O58" s="156"/>
    </row>
    <row r="59">
      <c r="A59" s="148" t="s">
        <v>628</v>
      </c>
      <c r="B59" s="157"/>
      <c r="C59" s="157"/>
      <c r="D59" s="151" t="s">
        <v>648</v>
      </c>
      <c r="E59" s="151" t="s">
        <v>407</v>
      </c>
      <c r="F59" s="156"/>
      <c r="G59" s="153" t="s">
        <v>649</v>
      </c>
      <c r="H59" s="154" t="s">
        <v>650</v>
      </c>
      <c r="I59" s="154" t="s">
        <v>651</v>
      </c>
      <c r="J59" s="155" t="s">
        <v>412</v>
      </c>
      <c r="K59" s="151" t="s">
        <v>413</v>
      </c>
      <c r="L59" s="156"/>
      <c r="M59" s="156"/>
      <c r="N59" s="156"/>
      <c r="O59" s="156"/>
    </row>
    <row r="60">
      <c r="A60" s="148" t="s">
        <v>628</v>
      </c>
      <c r="B60" s="157"/>
      <c r="C60" s="157"/>
      <c r="D60" s="151" t="s">
        <v>652</v>
      </c>
      <c r="E60" s="151" t="s">
        <v>407</v>
      </c>
      <c r="F60" s="156"/>
      <c r="G60" s="153" t="s">
        <v>653</v>
      </c>
      <c r="H60" s="154" t="s">
        <v>650</v>
      </c>
      <c r="I60" s="154" t="s">
        <v>647</v>
      </c>
      <c r="J60" s="155" t="s">
        <v>412</v>
      </c>
      <c r="K60" s="151" t="s">
        <v>413</v>
      </c>
      <c r="L60" s="156"/>
      <c r="M60" s="156"/>
      <c r="N60" s="156"/>
      <c r="O60" s="156"/>
    </row>
    <row r="61">
      <c r="A61" s="148" t="s">
        <v>628</v>
      </c>
      <c r="B61" s="157"/>
      <c r="C61" s="157"/>
      <c r="D61" s="151" t="s">
        <v>654</v>
      </c>
      <c r="E61" s="151" t="s">
        <v>407</v>
      </c>
      <c r="F61" s="156"/>
      <c r="G61" s="153" t="s">
        <v>655</v>
      </c>
      <c r="H61" s="154" t="s">
        <v>656</v>
      </c>
      <c r="I61" s="154" t="s">
        <v>637</v>
      </c>
      <c r="J61" s="155" t="s">
        <v>412</v>
      </c>
      <c r="K61" s="151" t="s">
        <v>413</v>
      </c>
      <c r="L61" s="156"/>
      <c r="M61" s="156"/>
      <c r="N61" s="156"/>
      <c r="O61" s="156"/>
    </row>
    <row r="62">
      <c r="A62" s="148" t="s">
        <v>628</v>
      </c>
      <c r="B62" s="157"/>
      <c r="C62" s="157"/>
      <c r="D62" s="151" t="s">
        <v>657</v>
      </c>
      <c r="E62" s="151" t="s">
        <v>407</v>
      </c>
      <c r="F62" s="156"/>
      <c r="G62" s="153" t="s">
        <v>658</v>
      </c>
      <c r="H62" s="154" t="s">
        <v>659</v>
      </c>
      <c r="I62" s="154" t="s">
        <v>660</v>
      </c>
      <c r="J62" s="155" t="s">
        <v>412</v>
      </c>
      <c r="K62" s="151" t="s">
        <v>413</v>
      </c>
      <c r="L62" s="156"/>
      <c r="M62" s="156"/>
      <c r="N62" s="156"/>
      <c r="O62" s="156"/>
    </row>
    <row r="63">
      <c r="A63" s="148" t="s">
        <v>628</v>
      </c>
      <c r="B63" s="157"/>
      <c r="C63" s="157"/>
      <c r="D63" s="151" t="s">
        <v>661</v>
      </c>
      <c r="E63" s="151" t="s">
        <v>407</v>
      </c>
      <c r="F63" s="156"/>
      <c r="G63" s="153" t="s">
        <v>662</v>
      </c>
      <c r="H63" s="154" t="s">
        <v>663</v>
      </c>
      <c r="I63" s="154" t="s">
        <v>664</v>
      </c>
      <c r="J63" s="155" t="s">
        <v>412</v>
      </c>
      <c r="K63" s="151" t="s">
        <v>413</v>
      </c>
      <c r="L63" s="156"/>
      <c r="M63" s="156"/>
      <c r="N63" s="156"/>
      <c r="O63" s="156"/>
    </row>
    <row r="64">
      <c r="A64" s="148" t="s">
        <v>628</v>
      </c>
      <c r="B64" s="157"/>
      <c r="C64" s="157"/>
      <c r="D64" s="151" t="s">
        <v>665</v>
      </c>
      <c r="E64" s="151" t="s">
        <v>407</v>
      </c>
      <c r="F64" s="156"/>
      <c r="G64" s="153" t="s">
        <v>666</v>
      </c>
      <c r="H64" s="154" t="s">
        <v>667</v>
      </c>
      <c r="I64" s="154" t="s">
        <v>668</v>
      </c>
      <c r="J64" s="155" t="s">
        <v>412</v>
      </c>
      <c r="K64" s="151" t="s">
        <v>438</v>
      </c>
      <c r="L64" s="151" t="s">
        <v>439</v>
      </c>
      <c r="M64" s="156"/>
      <c r="N64" s="156"/>
      <c r="O64" s="156"/>
    </row>
    <row r="65">
      <c r="A65" s="148" t="s">
        <v>669</v>
      </c>
      <c r="B65" s="149"/>
      <c r="C65" s="159" t="s">
        <v>670</v>
      </c>
      <c r="D65" s="151" t="s">
        <v>671</v>
      </c>
      <c r="E65" s="151" t="s">
        <v>393</v>
      </c>
      <c r="F65" s="156"/>
      <c r="G65" s="153" t="s">
        <v>672</v>
      </c>
      <c r="H65" s="154" t="s">
        <v>673</v>
      </c>
      <c r="I65" s="154" t="s">
        <v>674</v>
      </c>
      <c r="J65" s="155" t="s">
        <v>412</v>
      </c>
      <c r="K65" s="151" t="s">
        <v>438</v>
      </c>
      <c r="L65" s="151" t="s">
        <v>439</v>
      </c>
      <c r="M65" s="156"/>
      <c r="N65" s="156"/>
      <c r="O65" s="156"/>
    </row>
    <row r="66">
      <c r="A66" s="148" t="s">
        <v>669</v>
      </c>
      <c r="B66" s="157"/>
      <c r="C66" s="157"/>
      <c r="D66" s="151" t="s">
        <v>675</v>
      </c>
      <c r="E66" s="151" t="s">
        <v>393</v>
      </c>
      <c r="F66" s="156"/>
      <c r="G66" s="153" t="s">
        <v>676</v>
      </c>
      <c r="H66" s="154" t="s">
        <v>677</v>
      </c>
      <c r="I66" s="154" t="s">
        <v>678</v>
      </c>
      <c r="J66" s="155" t="s">
        <v>412</v>
      </c>
      <c r="K66" s="151" t="s">
        <v>438</v>
      </c>
      <c r="L66" s="151" t="s">
        <v>439</v>
      </c>
      <c r="M66" s="156"/>
      <c r="N66" s="156"/>
      <c r="O66" s="156"/>
    </row>
    <row r="67">
      <c r="A67" s="148" t="s">
        <v>669</v>
      </c>
      <c r="B67" s="157"/>
      <c r="C67" s="157"/>
      <c r="D67" s="151" t="s">
        <v>679</v>
      </c>
      <c r="E67" s="151" t="s">
        <v>393</v>
      </c>
      <c r="F67" s="156"/>
      <c r="G67" s="153" t="s">
        <v>680</v>
      </c>
      <c r="H67" s="154" t="s">
        <v>681</v>
      </c>
      <c r="I67" s="154" t="s">
        <v>682</v>
      </c>
      <c r="J67" s="155" t="s">
        <v>412</v>
      </c>
      <c r="K67" s="151" t="s">
        <v>438</v>
      </c>
      <c r="L67" s="151" t="s">
        <v>439</v>
      </c>
      <c r="M67" s="156"/>
      <c r="N67" s="156"/>
      <c r="O67" s="156"/>
    </row>
    <row r="68">
      <c r="A68" s="148" t="s">
        <v>669</v>
      </c>
      <c r="B68" s="157"/>
      <c r="C68" s="157"/>
      <c r="D68" s="151" t="s">
        <v>683</v>
      </c>
      <c r="E68" s="151" t="s">
        <v>407</v>
      </c>
      <c r="F68" s="156"/>
      <c r="G68" s="153" t="s">
        <v>684</v>
      </c>
      <c r="H68" s="163" t="s">
        <v>685</v>
      </c>
      <c r="I68" s="154" t="s">
        <v>686</v>
      </c>
      <c r="J68" s="155" t="s">
        <v>412</v>
      </c>
      <c r="K68" s="151" t="s">
        <v>413</v>
      </c>
      <c r="L68" s="156"/>
      <c r="M68" s="156"/>
      <c r="N68" s="156"/>
      <c r="O68" s="156"/>
    </row>
    <row r="69">
      <c r="A69" s="148" t="s">
        <v>669</v>
      </c>
      <c r="B69" s="151" t="s">
        <v>323</v>
      </c>
      <c r="C69" s="157"/>
      <c r="D69" s="151" t="s">
        <v>687</v>
      </c>
      <c r="E69" s="151" t="s">
        <v>407</v>
      </c>
      <c r="F69" s="156"/>
      <c r="G69" s="153" t="s">
        <v>688</v>
      </c>
      <c r="H69" s="154" t="s">
        <v>689</v>
      </c>
      <c r="I69" s="154" t="s">
        <v>678</v>
      </c>
      <c r="J69" s="161" t="s">
        <v>626</v>
      </c>
      <c r="K69" s="151" t="s">
        <v>413</v>
      </c>
      <c r="L69" s="156"/>
      <c r="M69" s="162" t="s">
        <v>690</v>
      </c>
      <c r="N69" s="156"/>
      <c r="O69" s="156"/>
    </row>
    <row r="70">
      <c r="A70" s="148" t="s">
        <v>669</v>
      </c>
      <c r="B70" s="149"/>
      <c r="C70" s="157"/>
      <c r="D70" s="151" t="s">
        <v>691</v>
      </c>
      <c r="E70" s="151" t="s">
        <v>407</v>
      </c>
      <c r="F70" s="156"/>
      <c r="G70" s="153" t="s">
        <v>692</v>
      </c>
      <c r="H70" s="154" t="s">
        <v>693</v>
      </c>
      <c r="I70" s="154" t="s">
        <v>694</v>
      </c>
      <c r="J70" s="155" t="s">
        <v>412</v>
      </c>
      <c r="K70" s="151" t="s">
        <v>438</v>
      </c>
      <c r="L70" s="151" t="s">
        <v>439</v>
      </c>
      <c r="M70" s="156"/>
      <c r="N70" s="156"/>
      <c r="O70" s="156"/>
    </row>
    <row r="71">
      <c r="A71" s="148" t="s">
        <v>669</v>
      </c>
      <c r="B71" s="157"/>
      <c r="C71" s="157"/>
      <c r="D71" s="151" t="s">
        <v>695</v>
      </c>
      <c r="E71" s="151" t="s">
        <v>407</v>
      </c>
      <c r="F71" s="156"/>
      <c r="G71" s="153" t="s">
        <v>696</v>
      </c>
      <c r="H71" s="154" t="s">
        <v>697</v>
      </c>
      <c r="I71" s="154" t="s">
        <v>698</v>
      </c>
      <c r="J71" s="164" t="s">
        <v>412</v>
      </c>
      <c r="K71" s="151" t="s">
        <v>438</v>
      </c>
      <c r="L71" s="151" t="s">
        <v>439</v>
      </c>
      <c r="M71" s="165"/>
      <c r="N71" s="156"/>
      <c r="O71" s="156"/>
    </row>
    <row r="72">
      <c r="A72" s="148" t="s">
        <v>669</v>
      </c>
      <c r="B72" s="157"/>
      <c r="C72" s="157"/>
      <c r="D72" s="151" t="s">
        <v>699</v>
      </c>
      <c r="E72" s="151" t="s">
        <v>393</v>
      </c>
      <c r="F72" s="156"/>
      <c r="G72" s="153" t="s">
        <v>700</v>
      </c>
      <c r="H72" s="154" t="s">
        <v>701</v>
      </c>
      <c r="I72" s="154" t="s">
        <v>682</v>
      </c>
      <c r="J72" s="155" t="s">
        <v>412</v>
      </c>
      <c r="K72" s="151" t="s">
        <v>438</v>
      </c>
      <c r="L72" s="151" t="s">
        <v>439</v>
      </c>
      <c r="M72" s="156"/>
      <c r="N72" s="156"/>
      <c r="O72" s="156"/>
    </row>
    <row r="73">
      <c r="A73" s="148" t="s">
        <v>669</v>
      </c>
      <c r="B73" s="157"/>
      <c r="C73" s="157"/>
      <c r="D73" s="151" t="s">
        <v>702</v>
      </c>
      <c r="E73" s="151" t="s">
        <v>393</v>
      </c>
      <c r="F73" s="156"/>
      <c r="G73" s="153" t="s">
        <v>703</v>
      </c>
      <c r="H73" s="154" t="s">
        <v>704</v>
      </c>
      <c r="I73" s="154" t="s">
        <v>694</v>
      </c>
      <c r="J73" s="155" t="s">
        <v>412</v>
      </c>
      <c r="K73" s="151" t="s">
        <v>438</v>
      </c>
      <c r="L73" s="151" t="s">
        <v>439</v>
      </c>
      <c r="M73" s="156"/>
      <c r="N73" s="156"/>
      <c r="O73" s="156"/>
    </row>
    <row r="74">
      <c r="A74" s="148" t="s">
        <v>705</v>
      </c>
      <c r="B74" s="149"/>
      <c r="C74" s="159" t="s">
        <v>706</v>
      </c>
      <c r="D74" s="151" t="s">
        <v>707</v>
      </c>
      <c r="E74" s="151" t="s">
        <v>393</v>
      </c>
      <c r="F74" s="156"/>
      <c r="G74" s="153" t="s">
        <v>708</v>
      </c>
      <c r="H74" s="163" t="s">
        <v>709</v>
      </c>
      <c r="I74" s="154" t="s">
        <v>710</v>
      </c>
      <c r="J74" s="155" t="s">
        <v>412</v>
      </c>
      <c r="K74" s="151" t="s">
        <v>413</v>
      </c>
      <c r="L74" s="156"/>
      <c r="M74" s="156"/>
      <c r="N74" s="156"/>
      <c r="O74" s="156"/>
    </row>
    <row r="75">
      <c r="A75" s="148" t="s">
        <v>705</v>
      </c>
      <c r="B75" s="157"/>
      <c r="C75" s="157"/>
      <c r="D75" s="151" t="s">
        <v>711</v>
      </c>
      <c r="E75" s="151" t="s">
        <v>407</v>
      </c>
      <c r="F75" s="156"/>
      <c r="G75" s="153" t="s">
        <v>712</v>
      </c>
      <c r="H75" s="163" t="s">
        <v>713</v>
      </c>
      <c r="I75" s="154" t="s">
        <v>714</v>
      </c>
      <c r="J75" s="155" t="s">
        <v>412</v>
      </c>
      <c r="K75" s="151" t="s">
        <v>413</v>
      </c>
      <c r="L75" s="156"/>
      <c r="M75" s="156"/>
      <c r="N75" s="156"/>
      <c r="O75" s="156"/>
    </row>
    <row r="76">
      <c r="A76" s="148" t="s">
        <v>705</v>
      </c>
      <c r="B76" s="157"/>
      <c r="C76" s="157"/>
      <c r="D76" s="151" t="s">
        <v>715</v>
      </c>
      <c r="E76" s="151" t="s">
        <v>407</v>
      </c>
      <c r="F76" s="156"/>
      <c r="G76" s="153" t="s">
        <v>716</v>
      </c>
      <c r="H76" s="163" t="s">
        <v>717</v>
      </c>
      <c r="I76" s="154" t="s">
        <v>718</v>
      </c>
      <c r="J76" s="155" t="s">
        <v>412</v>
      </c>
      <c r="K76" s="151" t="s">
        <v>413</v>
      </c>
      <c r="L76" s="156"/>
      <c r="M76" s="156"/>
      <c r="N76" s="156"/>
      <c r="O76" s="156"/>
    </row>
    <row r="77">
      <c r="A77" s="148" t="s">
        <v>705</v>
      </c>
      <c r="B77" s="157"/>
      <c r="C77" s="157"/>
      <c r="D77" s="151" t="s">
        <v>719</v>
      </c>
      <c r="E77" s="151" t="s">
        <v>407</v>
      </c>
      <c r="F77" s="156"/>
      <c r="G77" s="153" t="s">
        <v>720</v>
      </c>
      <c r="H77" s="163" t="s">
        <v>721</v>
      </c>
      <c r="I77" s="154" t="s">
        <v>722</v>
      </c>
      <c r="J77" s="155" t="s">
        <v>412</v>
      </c>
      <c r="K77" s="151" t="s">
        <v>413</v>
      </c>
      <c r="L77" s="156"/>
      <c r="M77" s="156"/>
      <c r="N77" s="156"/>
      <c r="O77" s="156"/>
    </row>
    <row r="78">
      <c r="A78" s="148" t="s">
        <v>705</v>
      </c>
      <c r="B78" s="157"/>
      <c r="C78" s="157"/>
      <c r="D78" s="151" t="s">
        <v>723</v>
      </c>
      <c r="E78" s="151" t="s">
        <v>407</v>
      </c>
      <c r="F78" s="156"/>
      <c r="G78" s="153" t="s">
        <v>724</v>
      </c>
      <c r="H78" s="163" t="s">
        <v>725</v>
      </c>
      <c r="I78" s="154" t="s">
        <v>726</v>
      </c>
      <c r="J78" s="155" t="s">
        <v>412</v>
      </c>
      <c r="K78" s="151" t="s">
        <v>413</v>
      </c>
      <c r="L78" s="156"/>
      <c r="M78" s="156"/>
      <c r="N78" s="156"/>
      <c r="O78" s="156"/>
    </row>
    <row r="79">
      <c r="A79" s="148" t="s">
        <v>705</v>
      </c>
      <c r="B79" s="157"/>
      <c r="C79" s="157"/>
      <c r="D79" s="151" t="s">
        <v>727</v>
      </c>
      <c r="E79" s="151" t="s">
        <v>407</v>
      </c>
      <c r="F79" s="156"/>
      <c r="G79" s="153" t="s">
        <v>728</v>
      </c>
      <c r="H79" s="163" t="s">
        <v>729</v>
      </c>
      <c r="I79" s="154" t="s">
        <v>730</v>
      </c>
      <c r="J79" s="155" t="s">
        <v>412</v>
      </c>
      <c r="K79" s="151" t="s">
        <v>413</v>
      </c>
      <c r="L79" s="156"/>
      <c r="M79" s="156"/>
      <c r="N79" s="156"/>
      <c r="O79" s="156"/>
    </row>
    <row r="80">
      <c r="A80" s="148" t="s">
        <v>705</v>
      </c>
      <c r="B80" s="157"/>
      <c r="C80" s="157"/>
      <c r="D80" s="151" t="s">
        <v>731</v>
      </c>
      <c r="E80" s="151" t="s">
        <v>407</v>
      </c>
      <c r="F80" s="156"/>
      <c r="G80" s="153" t="s">
        <v>732</v>
      </c>
      <c r="H80" s="163" t="s">
        <v>733</v>
      </c>
      <c r="I80" s="154" t="s">
        <v>734</v>
      </c>
      <c r="J80" s="155" t="s">
        <v>412</v>
      </c>
      <c r="K80" s="151" t="s">
        <v>413</v>
      </c>
      <c r="L80" s="156"/>
      <c r="M80" s="156"/>
      <c r="N80" s="156"/>
      <c r="O80" s="156"/>
    </row>
    <row r="81">
      <c r="A81" s="148" t="s">
        <v>705</v>
      </c>
      <c r="B81" s="157"/>
      <c r="C81" s="157"/>
      <c r="D81" s="151" t="s">
        <v>735</v>
      </c>
      <c r="E81" s="151" t="s">
        <v>407</v>
      </c>
      <c r="F81" s="156"/>
      <c r="G81" s="153" t="s">
        <v>736</v>
      </c>
      <c r="H81" s="163" t="s">
        <v>737</v>
      </c>
      <c r="I81" s="154" t="s">
        <v>714</v>
      </c>
      <c r="J81" s="155" t="s">
        <v>412</v>
      </c>
      <c r="K81" s="151" t="s">
        <v>413</v>
      </c>
      <c r="L81" s="156"/>
      <c r="M81" s="156"/>
      <c r="N81" s="156"/>
      <c r="O81" s="156"/>
    </row>
    <row r="82">
      <c r="A82" s="148" t="s">
        <v>705</v>
      </c>
      <c r="B82" s="157"/>
      <c r="C82" s="157"/>
      <c r="D82" s="151" t="s">
        <v>738</v>
      </c>
      <c r="E82" s="151" t="s">
        <v>407</v>
      </c>
      <c r="F82" s="156"/>
      <c r="G82" s="153" t="s">
        <v>739</v>
      </c>
      <c r="H82" s="163" t="s">
        <v>740</v>
      </c>
      <c r="I82" s="153" t="s">
        <v>741</v>
      </c>
      <c r="J82" s="155" t="s">
        <v>412</v>
      </c>
      <c r="K82" s="151" t="s">
        <v>413</v>
      </c>
      <c r="L82" s="156"/>
      <c r="M82" s="156"/>
      <c r="N82" s="156"/>
      <c r="O82" s="156"/>
    </row>
    <row r="83">
      <c r="A83" s="148" t="s">
        <v>705</v>
      </c>
      <c r="B83" s="157"/>
      <c r="C83" s="157"/>
      <c r="D83" s="151" t="s">
        <v>742</v>
      </c>
      <c r="E83" s="151" t="s">
        <v>743</v>
      </c>
      <c r="F83" s="156"/>
      <c r="G83" s="153" t="s">
        <v>744</v>
      </c>
      <c r="H83" s="163" t="s">
        <v>745</v>
      </c>
      <c r="I83" s="154" t="s">
        <v>741</v>
      </c>
      <c r="J83" s="155" t="s">
        <v>412</v>
      </c>
      <c r="K83" s="151" t="s">
        <v>413</v>
      </c>
      <c r="L83" s="156"/>
      <c r="M83" s="156"/>
      <c r="N83" s="156"/>
      <c r="O83" s="156"/>
    </row>
    <row r="84">
      <c r="A84" s="148" t="s">
        <v>746</v>
      </c>
      <c r="B84" s="149"/>
      <c r="C84" s="159" t="s">
        <v>747</v>
      </c>
      <c r="D84" s="151" t="s">
        <v>748</v>
      </c>
      <c r="E84" s="151" t="s">
        <v>743</v>
      </c>
      <c r="F84" s="156"/>
      <c r="G84" s="153" t="s">
        <v>749</v>
      </c>
      <c r="H84" s="154" t="s">
        <v>750</v>
      </c>
      <c r="I84" s="154" t="s">
        <v>751</v>
      </c>
      <c r="J84" s="155" t="s">
        <v>412</v>
      </c>
      <c r="K84" s="151" t="s">
        <v>413</v>
      </c>
      <c r="L84" s="156"/>
      <c r="M84" s="156"/>
      <c r="N84" s="156"/>
      <c r="O84" s="156"/>
    </row>
    <row r="85">
      <c r="A85" s="148" t="s">
        <v>746</v>
      </c>
      <c r="B85" s="157"/>
      <c r="C85" s="157"/>
      <c r="D85" s="151" t="s">
        <v>752</v>
      </c>
      <c r="E85" s="151" t="s">
        <v>743</v>
      </c>
      <c r="F85" s="156"/>
      <c r="G85" s="153" t="s">
        <v>753</v>
      </c>
      <c r="H85" s="154" t="s">
        <v>754</v>
      </c>
      <c r="I85" s="154" t="s">
        <v>755</v>
      </c>
      <c r="J85" s="155" t="s">
        <v>412</v>
      </c>
      <c r="K85" s="151" t="s">
        <v>413</v>
      </c>
      <c r="L85" s="156"/>
      <c r="M85" s="156"/>
      <c r="N85" s="156"/>
      <c r="O85" s="156"/>
    </row>
    <row r="86">
      <c r="A86" s="148" t="s">
        <v>746</v>
      </c>
      <c r="B86" s="157"/>
      <c r="C86" s="157"/>
      <c r="D86" s="151" t="s">
        <v>756</v>
      </c>
      <c r="E86" s="151" t="s">
        <v>393</v>
      </c>
      <c r="F86" s="156"/>
      <c r="G86" s="153" t="s">
        <v>757</v>
      </c>
      <c r="H86" s="154" t="s">
        <v>758</v>
      </c>
      <c r="I86" s="154" t="s">
        <v>759</v>
      </c>
      <c r="J86" s="155" t="s">
        <v>412</v>
      </c>
      <c r="K86" s="151" t="s">
        <v>438</v>
      </c>
      <c r="L86" s="151" t="s">
        <v>439</v>
      </c>
      <c r="M86" s="156"/>
      <c r="N86" s="156"/>
      <c r="O86" s="156"/>
    </row>
    <row r="87">
      <c r="A87" s="148" t="s">
        <v>746</v>
      </c>
      <c r="B87" s="157"/>
      <c r="C87" s="157"/>
      <c r="D87" s="151" t="s">
        <v>760</v>
      </c>
      <c r="E87" s="151" t="s">
        <v>743</v>
      </c>
      <c r="F87" s="156"/>
      <c r="G87" s="153" t="s">
        <v>761</v>
      </c>
      <c r="H87" s="154" t="s">
        <v>762</v>
      </c>
      <c r="I87" s="154" t="s">
        <v>759</v>
      </c>
      <c r="J87" s="155" t="s">
        <v>412</v>
      </c>
      <c r="K87" s="151" t="s">
        <v>413</v>
      </c>
      <c r="L87" s="156"/>
      <c r="M87" s="156"/>
      <c r="N87" s="156"/>
      <c r="O87" s="156"/>
    </row>
    <row r="88">
      <c r="A88" s="148" t="s">
        <v>746</v>
      </c>
      <c r="B88" s="157"/>
      <c r="C88" s="157"/>
      <c r="D88" s="151" t="s">
        <v>763</v>
      </c>
      <c r="E88" s="151" t="s">
        <v>393</v>
      </c>
      <c r="F88" s="156"/>
      <c r="G88" s="153" t="s">
        <v>764</v>
      </c>
      <c r="H88" s="154" t="s">
        <v>765</v>
      </c>
      <c r="I88" s="154" t="s">
        <v>766</v>
      </c>
      <c r="J88" s="155" t="s">
        <v>412</v>
      </c>
      <c r="K88" s="151" t="s">
        <v>438</v>
      </c>
      <c r="L88" s="151" t="s">
        <v>439</v>
      </c>
      <c r="M88" s="156"/>
      <c r="N88" s="156"/>
      <c r="O88" s="156"/>
    </row>
    <row r="89">
      <c r="A89" s="148" t="s">
        <v>746</v>
      </c>
      <c r="B89" s="157"/>
      <c r="C89" s="157"/>
      <c r="D89" s="151" t="s">
        <v>767</v>
      </c>
      <c r="E89" s="151" t="s">
        <v>743</v>
      </c>
      <c r="F89" s="156"/>
      <c r="G89" s="153" t="s">
        <v>768</v>
      </c>
      <c r="H89" s="153" t="s">
        <v>769</v>
      </c>
      <c r="I89" s="154" t="s">
        <v>770</v>
      </c>
      <c r="J89" s="155" t="s">
        <v>412</v>
      </c>
      <c r="K89" s="151" t="s">
        <v>438</v>
      </c>
      <c r="L89" s="151" t="s">
        <v>439</v>
      </c>
      <c r="M89" s="156"/>
      <c r="N89" s="156"/>
      <c r="O89" s="156"/>
    </row>
    <row r="90">
      <c r="A90" s="148" t="s">
        <v>746</v>
      </c>
      <c r="B90" s="157"/>
      <c r="C90" s="157"/>
      <c r="D90" s="151" t="s">
        <v>771</v>
      </c>
      <c r="E90" s="151" t="s">
        <v>743</v>
      </c>
      <c r="F90" s="156"/>
      <c r="G90" s="153" t="s">
        <v>772</v>
      </c>
      <c r="H90" s="154" t="s">
        <v>773</v>
      </c>
      <c r="I90" s="154" t="s">
        <v>774</v>
      </c>
      <c r="J90" s="155" t="s">
        <v>412</v>
      </c>
      <c r="K90" s="151" t="s">
        <v>413</v>
      </c>
      <c r="L90" s="156"/>
      <c r="M90" s="156"/>
      <c r="N90" s="156"/>
      <c r="O90" s="156"/>
    </row>
    <row r="91">
      <c r="A91" s="148" t="s">
        <v>746</v>
      </c>
      <c r="B91" s="157"/>
      <c r="C91" s="157"/>
      <c r="D91" s="151" t="s">
        <v>775</v>
      </c>
      <c r="E91" s="151" t="s">
        <v>393</v>
      </c>
      <c r="F91" s="156"/>
      <c r="G91" s="153" t="s">
        <v>776</v>
      </c>
      <c r="H91" s="154" t="s">
        <v>777</v>
      </c>
      <c r="I91" s="154" t="s">
        <v>778</v>
      </c>
      <c r="J91" s="155" t="s">
        <v>412</v>
      </c>
      <c r="K91" s="151" t="s">
        <v>413</v>
      </c>
      <c r="L91" s="156"/>
      <c r="M91" s="156"/>
      <c r="N91" s="156"/>
      <c r="O91" s="156"/>
    </row>
    <row r="92">
      <c r="A92" s="148" t="s">
        <v>746</v>
      </c>
      <c r="B92" s="157"/>
      <c r="C92" s="157"/>
      <c r="D92" s="151" t="s">
        <v>779</v>
      </c>
      <c r="E92" s="151" t="s">
        <v>393</v>
      </c>
      <c r="F92" s="156"/>
      <c r="G92" s="153" t="s">
        <v>780</v>
      </c>
      <c r="H92" s="154" t="s">
        <v>781</v>
      </c>
      <c r="I92" s="154" t="s">
        <v>782</v>
      </c>
      <c r="J92" s="155" t="s">
        <v>412</v>
      </c>
      <c r="K92" s="151" t="s">
        <v>438</v>
      </c>
      <c r="L92" s="151" t="s">
        <v>439</v>
      </c>
      <c r="M92" s="156"/>
      <c r="N92" s="156"/>
      <c r="O92" s="156"/>
    </row>
    <row r="93">
      <c r="A93" s="148" t="s">
        <v>746</v>
      </c>
      <c r="B93" s="157"/>
      <c r="C93" s="157"/>
      <c r="D93" s="151" t="s">
        <v>783</v>
      </c>
      <c r="E93" s="151" t="s">
        <v>743</v>
      </c>
      <c r="F93" s="156"/>
      <c r="G93" s="153" t="s">
        <v>784</v>
      </c>
      <c r="H93" s="154" t="s">
        <v>785</v>
      </c>
      <c r="I93" s="154" t="s">
        <v>786</v>
      </c>
      <c r="J93" s="155" t="s">
        <v>412</v>
      </c>
      <c r="K93" s="151" t="s">
        <v>438</v>
      </c>
      <c r="L93" s="151" t="s">
        <v>439</v>
      </c>
      <c r="M93" s="156"/>
      <c r="N93" s="156"/>
      <c r="O93" s="156"/>
    </row>
    <row r="94">
      <c r="A94" s="148" t="s">
        <v>787</v>
      </c>
      <c r="B94" s="149"/>
      <c r="C94" s="159" t="s">
        <v>788</v>
      </c>
      <c r="D94" s="151" t="s">
        <v>789</v>
      </c>
      <c r="E94" s="151" t="s">
        <v>790</v>
      </c>
      <c r="F94" s="156"/>
      <c r="G94" s="153" t="s">
        <v>791</v>
      </c>
      <c r="H94" s="154" t="s">
        <v>792</v>
      </c>
      <c r="I94" s="154" t="s">
        <v>793</v>
      </c>
      <c r="J94" s="155" t="s">
        <v>412</v>
      </c>
      <c r="K94" s="151" t="s">
        <v>438</v>
      </c>
      <c r="L94" s="151" t="s">
        <v>439</v>
      </c>
      <c r="M94" s="156"/>
      <c r="N94" s="156"/>
      <c r="O94" s="156"/>
    </row>
    <row r="95">
      <c r="A95" s="148" t="s">
        <v>787</v>
      </c>
      <c r="B95" s="157"/>
      <c r="C95" s="157"/>
      <c r="D95" s="151" t="s">
        <v>794</v>
      </c>
      <c r="E95" s="151" t="s">
        <v>790</v>
      </c>
      <c r="F95" s="156"/>
      <c r="G95" s="153" t="s">
        <v>795</v>
      </c>
      <c r="H95" s="154" t="s">
        <v>796</v>
      </c>
      <c r="I95" s="154" t="s">
        <v>797</v>
      </c>
      <c r="J95" s="155" t="s">
        <v>412</v>
      </c>
      <c r="K95" s="151" t="s">
        <v>438</v>
      </c>
      <c r="L95" s="151" t="s">
        <v>439</v>
      </c>
      <c r="M95" s="156"/>
      <c r="N95" s="156"/>
      <c r="O95" s="156"/>
    </row>
    <row r="96">
      <c r="A96" s="148" t="s">
        <v>787</v>
      </c>
      <c r="B96" s="157"/>
      <c r="C96" s="157"/>
      <c r="D96" s="151" t="s">
        <v>798</v>
      </c>
      <c r="E96" s="151" t="s">
        <v>790</v>
      </c>
      <c r="F96" s="156"/>
      <c r="G96" s="153" t="s">
        <v>799</v>
      </c>
      <c r="H96" s="154" t="s">
        <v>800</v>
      </c>
      <c r="I96" s="154" t="s">
        <v>801</v>
      </c>
      <c r="J96" s="155" t="s">
        <v>412</v>
      </c>
      <c r="K96" s="151" t="s">
        <v>413</v>
      </c>
      <c r="L96" s="156"/>
      <c r="M96" s="156"/>
      <c r="N96" s="156"/>
      <c r="O96" s="156"/>
    </row>
    <row r="97">
      <c r="A97" s="148" t="s">
        <v>787</v>
      </c>
      <c r="B97" s="157"/>
      <c r="C97" s="157"/>
      <c r="D97" s="151" t="s">
        <v>802</v>
      </c>
      <c r="E97" s="151" t="s">
        <v>790</v>
      </c>
      <c r="F97" s="156"/>
      <c r="G97" s="153" t="s">
        <v>803</v>
      </c>
      <c r="H97" s="154" t="s">
        <v>804</v>
      </c>
      <c r="I97" s="154" t="s">
        <v>805</v>
      </c>
      <c r="J97" s="155" t="s">
        <v>412</v>
      </c>
      <c r="K97" s="151" t="s">
        <v>438</v>
      </c>
      <c r="L97" s="151" t="s">
        <v>439</v>
      </c>
      <c r="M97" s="156"/>
      <c r="N97" s="156"/>
      <c r="O97" s="156"/>
    </row>
    <row r="98">
      <c r="A98" s="148" t="s">
        <v>787</v>
      </c>
      <c r="B98" s="157"/>
      <c r="C98" s="157"/>
      <c r="D98" s="151" t="s">
        <v>806</v>
      </c>
      <c r="E98" s="151" t="s">
        <v>790</v>
      </c>
      <c r="F98" s="156"/>
      <c r="G98" s="153" t="s">
        <v>807</v>
      </c>
      <c r="H98" s="154" t="s">
        <v>808</v>
      </c>
      <c r="I98" s="154" t="s">
        <v>809</v>
      </c>
      <c r="J98" s="155" t="s">
        <v>412</v>
      </c>
      <c r="K98" s="151" t="s">
        <v>413</v>
      </c>
      <c r="L98" s="156"/>
      <c r="M98" s="156"/>
      <c r="N98" s="156"/>
      <c r="O98" s="156"/>
    </row>
    <row r="99">
      <c r="A99" s="148" t="s">
        <v>787</v>
      </c>
      <c r="B99" s="157"/>
      <c r="C99" s="157"/>
      <c r="D99" s="151" t="s">
        <v>810</v>
      </c>
      <c r="E99" s="151" t="s">
        <v>790</v>
      </c>
      <c r="F99" s="156"/>
      <c r="G99" s="153" t="s">
        <v>811</v>
      </c>
      <c r="H99" s="154" t="s">
        <v>812</v>
      </c>
      <c r="I99" s="154" t="s">
        <v>813</v>
      </c>
      <c r="J99" s="155" t="s">
        <v>412</v>
      </c>
      <c r="K99" s="151" t="s">
        <v>413</v>
      </c>
      <c r="L99" s="156"/>
      <c r="M99" s="156"/>
      <c r="N99" s="156"/>
      <c r="O99" s="156"/>
    </row>
    <row r="100">
      <c r="A100" s="148" t="s">
        <v>787</v>
      </c>
      <c r="B100" s="157"/>
      <c r="C100" s="157"/>
      <c r="D100" s="151" t="s">
        <v>814</v>
      </c>
      <c r="E100" s="151" t="s">
        <v>790</v>
      </c>
      <c r="F100" s="156"/>
      <c r="G100" s="153" t="s">
        <v>815</v>
      </c>
      <c r="H100" s="154" t="s">
        <v>816</v>
      </c>
      <c r="I100" s="154" t="s">
        <v>817</v>
      </c>
      <c r="J100" s="155" t="s">
        <v>412</v>
      </c>
      <c r="K100" s="151" t="s">
        <v>438</v>
      </c>
      <c r="L100" s="151" t="s">
        <v>439</v>
      </c>
      <c r="M100" s="156"/>
      <c r="N100" s="156"/>
      <c r="O100" s="156"/>
    </row>
    <row r="101">
      <c r="A101" s="148" t="s">
        <v>787</v>
      </c>
      <c r="B101" s="157"/>
      <c r="C101" s="157"/>
      <c r="D101" s="151" t="s">
        <v>818</v>
      </c>
      <c r="E101" s="151" t="s">
        <v>790</v>
      </c>
      <c r="F101" s="156"/>
      <c r="G101" s="153" t="s">
        <v>819</v>
      </c>
      <c r="H101" s="154" t="s">
        <v>820</v>
      </c>
      <c r="I101" s="154" t="s">
        <v>821</v>
      </c>
      <c r="J101" s="155" t="s">
        <v>412</v>
      </c>
      <c r="K101" s="151" t="s">
        <v>438</v>
      </c>
      <c r="L101" s="151" t="s">
        <v>439</v>
      </c>
      <c r="M101" s="156"/>
      <c r="N101" s="156"/>
      <c r="O101" s="156"/>
    </row>
    <row r="102">
      <c r="A102" s="148" t="s">
        <v>787</v>
      </c>
      <c r="B102" s="157"/>
      <c r="C102" s="157"/>
      <c r="D102" s="151" t="s">
        <v>822</v>
      </c>
      <c r="E102" s="151" t="s">
        <v>790</v>
      </c>
      <c r="F102" s="156"/>
      <c r="G102" s="153" t="s">
        <v>823</v>
      </c>
      <c r="H102" s="154" t="s">
        <v>824</v>
      </c>
      <c r="I102" s="154" t="s">
        <v>825</v>
      </c>
      <c r="J102" s="155" t="s">
        <v>412</v>
      </c>
      <c r="K102" s="151" t="s">
        <v>438</v>
      </c>
      <c r="L102" s="151" t="s">
        <v>439</v>
      </c>
      <c r="M102" s="156"/>
      <c r="N102" s="156"/>
      <c r="O102" s="156"/>
    </row>
    <row r="103">
      <c r="A103" s="148" t="s">
        <v>787</v>
      </c>
      <c r="B103" s="157"/>
      <c r="C103" s="157"/>
      <c r="D103" s="151" t="s">
        <v>826</v>
      </c>
      <c r="E103" s="151" t="s">
        <v>790</v>
      </c>
      <c r="F103" s="156"/>
      <c r="G103" s="153" t="s">
        <v>827</v>
      </c>
      <c r="H103" s="154" t="s">
        <v>828</v>
      </c>
      <c r="I103" s="154" t="s">
        <v>829</v>
      </c>
      <c r="J103" s="155" t="s">
        <v>412</v>
      </c>
      <c r="K103" s="151" t="s">
        <v>413</v>
      </c>
      <c r="L103" s="156"/>
      <c r="M103" s="156"/>
      <c r="N103" s="156"/>
      <c r="O103" s="156"/>
    </row>
    <row r="104">
      <c r="A104" s="148" t="s">
        <v>787</v>
      </c>
      <c r="B104" s="157"/>
      <c r="C104" s="157"/>
      <c r="D104" s="151" t="s">
        <v>830</v>
      </c>
      <c r="E104" s="151" t="s">
        <v>790</v>
      </c>
      <c r="F104" s="156"/>
      <c r="G104" s="153" t="s">
        <v>831</v>
      </c>
      <c r="H104" s="154" t="s">
        <v>832</v>
      </c>
      <c r="I104" s="153" t="s">
        <v>833</v>
      </c>
      <c r="J104" s="155" t="s">
        <v>412</v>
      </c>
      <c r="K104" s="151" t="s">
        <v>438</v>
      </c>
      <c r="L104" s="151" t="s">
        <v>439</v>
      </c>
      <c r="M104" s="156"/>
      <c r="N104" s="156"/>
      <c r="O104" s="156"/>
    </row>
    <row r="105">
      <c r="A105" s="148" t="s">
        <v>787</v>
      </c>
      <c r="B105" s="157"/>
      <c r="C105" s="157"/>
      <c r="D105" s="151" t="s">
        <v>834</v>
      </c>
      <c r="E105" s="151" t="s">
        <v>790</v>
      </c>
      <c r="F105" s="156"/>
      <c r="G105" s="153" t="s">
        <v>835</v>
      </c>
      <c r="H105" s="154" t="s">
        <v>836</v>
      </c>
      <c r="I105" s="154" t="s">
        <v>837</v>
      </c>
      <c r="J105" s="155" t="s">
        <v>412</v>
      </c>
      <c r="K105" s="151" t="s">
        <v>438</v>
      </c>
      <c r="L105" s="151" t="s">
        <v>439</v>
      </c>
      <c r="M105" s="156"/>
      <c r="N105" s="156"/>
      <c r="O105" s="156"/>
    </row>
    <row r="106">
      <c r="A106" s="148" t="s">
        <v>787</v>
      </c>
      <c r="B106" s="157"/>
      <c r="C106" s="157"/>
      <c r="D106" s="151" t="s">
        <v>838</v>
      </c>
      <c r="E106" s="151" t="s">
        <v>790</v>
      </c>
      <c r="F106" s="156"/>
      <c r="G106" s="153" t="s">
        <v>839</v>
      </c>
      <c r="H106" s="154" t="s">
        <v>840</v>
      </c>
      <c r="I106" s="154" t="s">
        <v>841</v>
      </c>
      <c r="J106" s="155" t="s">
        <v>412</v>
      </c>
      <c r="K106" s="151" t="s">
        <v>413</v>
      </c>
      <c r="L106" s="156"/>
      <c r="M106" s="156"/>
      <c r="N106" s="156"/>
      <c r="O106" s="156"/>
    </row>
    <row r="107">
      <c r="A107" s="148" t="s">
        <v>787</v>
      </c>
      <c r="B107" s="157"/>
      <c r="C107" s="157"/>
      <c r="D107" s="151" t="s">
        <v>842</v>
      </c>
      <c r="E107" s="151" t="s">
        <v>790</v>
      </c>
      <c r="F107" s="156"/>
      <c r="G107" s="153" t="s">
        <v>843</v>
      </c>
      <c r="H107" s="154" t="s">
        <v>844</v>
      </c>
      <c r="I107" s="154" t="s">
        <v>845</v>
      </c>
      <c r="J107" s="155" t="s">
        <v>412</v>
      </c>
      <c r="K107" s="151" t="s">
        <v>438</v>
      </c>
      <c r="L107" s="151" t="s">
        <v>439</v>
      </c>
      <c r="M107" s="156"/>
      <c r="N107" s="156"/>
      <c r="O107" s="156"/>
    </row>
    <row r="108">
      <c r="A108" s="148" t="s">
        <v>846</v>
      </c>
      <c r="B108" s="149"/>
      <c r="C108" s="159" t="s">
        <v>847</v>
      </c>
      <c r="D108" s="151" t="s">
        <v>848</v>
      </c>
      <c r="E108" s="151" t="s">
        <v>790</v>
      </c>
      <c r="F108" s="156"/>
      <c r="G108" s="153" t="s">
        <v>849</v>
      </c>
      <c r="H108" s="154" t="s">
        <v>850</v>
      </c>
      <c r="I108" s="154" t="s">
        <v>851</v>
      </c>
      <c r="J108" s="155" t="s">
        <v>412</v>
      </c>
      <c r="K108" s="151" t="s">
        <v>438</v>
      </c>
      <c r="L108" s="151" t="s">
        <v>439</v>
      </c>
      <c r="M108" s="156"/>
      <c r="N108" s="156"/>
      <c r="O108" s="156"/>
    </row>
    <row r="109">
      <c r="A109" s="148" t="s">
        <v>846</v>
      </c>
      <c r="B109" s="149"/>
      <c r="C109" s="157"/>
      <c r="D109" s="151" t="s">
        <v>852</v>
      </c>
      <c r="E109" s="151" t="s">
        <v>790</v>
      </c>
      <c r="F109" s="156"/>
      <c r="G109" s="153" t="s">
        <v>853</v>
      </c>
      <c r="H109" s="154" t="s">
        <v>828</v>
      </c>
      <c r="I109" s="154" t="s">
        <v>829</v>
      </c>
      <c r="J109" s="155" t="s">
        <v>412</v>
      </c>
      <c r="K109" s="151" t="s">
        <v>413</v>
      </c>
      <c r="L109" s="156"/>
      <c r="M109" s="156"/>
      <c r="N109" s="156"/>
      <c r="O109" s="156"/>
    </row>
    <row r="110">
      <c r="A110" s="148" t="s">
        <v>846</v>
      </c>
      <c r="B110" s="149"/>
      <c r="C110" s="157"/>
      <c r="D110" s="151" t="s">
        <v>854</v>
      </c>
      <c r="E110" s="151" t="s">
        <v>790</v>
      </c>
      <c r="F110" s="156"/>
      <c r="G110" s="153" t="s">
        <v>855</v>
      </c>
      <c r="H110" s="154" t="s">
        <v>856</v>
      </c>
      <c r="I110" s="166" t="s">
        <v>857</v>
      </c>
      <c r="J110" s="167" t="s">
        <v>626</v>
      </c>
      <c r="K110" s="151" t="s">
        <v>858</v>
      </c>
      <c r="L110" s="156"/>
      <c r="M110" s="162" t="s">
        <v>859</v>
      </c>
      <c r="N110" s="156"/>
      <c r="O110" s="156"/>
    </row>
    <row r="111">
      <c r="A111" s="148" t="s">
        <v>846</v>
      </c>
      <c r="B111" s="149"/>
      <c r="C111" s="157"/>
      <c r="D111" s="151" t="s">
        <v>860</v>
      </c>
      <c r="E111" s="151" t="s">
        <v>790</v>
      </c>
      <c r="F111" s="156"/>
      <c r="G111" s="153" t="s">
        <v>835</v>
      </c>
      <c r="H111" s="154" t="s">
        <v>861</v>
      </c>
      <c r="I111" s="154" t="s">
        <v>837</v>
      </c>
      <c r="J111" s="155" t="s">
        <v>412</v>
      </c>
      <c r="K111" s="151" t="s">
        <v>438</v>
      </c>
      <c r="L111" s="151" t="s">
        <v>439</v>
      </c>
      <c r="M111" s="156"/>
      <c r="N111" s="156"/>
      <c r="O111" s="156"/>
    </row>
    <row r="112">
      <c r="A112" s="148" t="s">
        <v>846</v>
      </c>
      <c r="B112" s="149"/>
      <c r="C112" s="157"/>
      <c r="D112" s="151" t="s">
        <v>862</v>
      </c>
      <c r="E112" s="151" t="s">
        <v>790</v>
      </c>
      <c r="F112" s="156"/>
      <c r="G112" s="153" t="s">
        <v>863</v>
      </c>
      <c r="H112" s="154" t="s">
        <v>864</v>
      </c>
      <c r="I112" s="154" t="s">
        <v>865</v>
      </c>
      <c r="J112" s="155" t="s">
        <v>412</v>
      </c>
      <c r="K112" s="151" t="s">
        <v>413</v>
      </c>
      <c r="L112" s="156"/>
      <c r="M112" s="156"/>
      <c r="N112" s="156"/>
      <c r="O112" s="156"/>
    </row>
    <row r="113">
      <c r="A113" s="148" t="s">
        <v>846</v>
      </c>
      <c r="B113" s="149"/>
      <c r="C113" s="157"/>
      <c r="D113" s="151" t="s">
        <v>866</v>
      </c>
      <c r="E113" s="151" t="s">
        <v>790</v>
      </c>
      <c r="F113" s="156"/>
      <c r="G113" s="153" t="s">
        <v>867</v>
      </c>
      <c r="H113" s="154" t="s">
        <v>844</v>
      </c>
      <c r="I113" s="154" t="s">
        <v>868</v>
      </c>
      <c r="J113" s="155" t="s">
        <v>412</v>
      </c>
      <c r="K113" s="151" t="s">
        <v>438</v>
      </c>
      <c r="L113" s="151" t="s">
        <v>439</v>
      </c>
      <c r="M113" s="156"/>
      <c r="N113" s="156"/>
      <c r="O113" s="156"/>
    </row>
    <row r="114">
      <c r="A114" s="148" t="s">
        <v>846</v>
      </c>
      <c r="B114" s="149"/>
      <c r="C114" s="157"/>
      <c r="D114" s="151" t="s">
        <v>869</v>
      </c>
      <c r="E114" s="151" t="s">
        <v>790</v>
      </c>
      <c r="F114" s="156"/>
      <c r="G114" s="153" t="s">
        <v>823</v>
      </c>
      <c r="H114" s="154" t="s">
        <v>850</v>
      </c>
      <c r="I114" s="154" t="s">
        <v>870</v>
      </c>
      <c r="J114" s="155" t="s">
        <v>412</v>
      </c>
      <c r="K114" s="151" t="s">
        <v>438</v>
      </c>
      <c r="L114" s="151" t="s">
        <v>439</v>
      </c>
      <c r="M114" s="156"/>
      <c r="N114" s="156"/>
      <c r="O114" s="156"/>
    </row>
    <row r="115">
      <c r="A115" s="148" t="s">
        <v>846</v>
      </c>
      <c r="B115" s="149"/>
      <c r="C115" s="157"/>
      <c r="D115" s="151" t="s">
        <v>871</v>
      </c>
      <c r="E115" s="151" t="s">
        <v>790</v>
      </c>
      <c r="F115" s="156"/>
      <c r="G115" s="153" t="s">
        <v>827</v>
      </c>
      <c r="H115" s="154" t="s">
        <v>828</v>
      </c>
      <c r="I115" s="154" t="s">
        <v>829</v>
      </c>
      <c r="J115" s="155" t="s">
        <v>412</v>
      </c>
      <c r="K115" s="151" t="s">
        <v>413</v>
      </c>
      <c r="L115" s="156"/>
      <c r="M115" s="156"/>
      <c r="N115" s="156"/>
      <c r="O115" s="156"/>
    </row>
    <row r="116">
      <c r="A116" s="148" t="s">
        <v>846</v>
      </c>
      <c r="B116" s="149"/>
      <c r="C116" s="157"/>
      <c r="D116" s="151" t="s">
        <v>872</v>
      </c>
      <c r="E116" s="151" t="s">
        <v>790</v>
      </c>
      <c r="F116" s="156"/>
      <c r="G116" s="153" t="s">
        <v>873</v>
      </c>
      <c r="H116" s="154" t="s">
        <v>874</v>
      </c>
      <c r="I116" s="154" t="s">
        <v>875</v>
      </c>
      <c r="J116" s="155" t="s">
        <v>412</v>
      </c>
      <c r="K116" s="151" t="s">
        <v>413</v>
      </c>
      <c r="L116" s="156"/>
      <c r="M116" s="156"/>
      <c r="N116" s="156"/>
      <c r="O116" s="156"/>
    </row>
    <row r="117">
      <c r="A117" s="148" t="s">
        <v>846</v>
      </c>
      <c r="B117" s="149"/>
      <c r="C117" s="157"/>
      <c r="D117" s="151" t="s">
        <v>876</v>
      </c>
      <c r="E117" s="151" t="s">
        <v>790</v>
      </c>
      <c r="F117" s="156"/>
      <c r="G117" s="153" t="s">
        <v>877</v>
      </c>
      <c r="H117" s="154" t="s">
        <v>878</v>
      </c>
      <c r="I117" s="154" t="s">
        <v>879</v>
      </c>
      <c r="J117" s="155" t="s">
        <v>412</v>
      </c>
      <c r="K117" s="151" t="s">
        <v>413</v>
      </c>
      <c r="L117" s="156"/>
      <c r="M117" s="156"/>
      <c r="N117" s="156"/>
      <c r="O117" s="156"/>
    </row>
    <row r="118">
      <c r="A118" s="148" t="s">
        <v>846</v>
      </c>
      <c r="B118" s="152">
        <v>486.0</v>
      </c>
      <c r="C118" s="157"/>
      <c r="D118" s="151" t="s">
        <v>880</v>
      </c>
      <c r="E118" s="151" t="s">
        <v>790</v>
      </c>
      <c r="F118" s="156"/>
      <c r="G118" s="153" t="s">
        <v>881</v>
      </c>
      <c r="H118" s="154" t="s">
        <v>882</v>
      </c>
      <c r="I118" s="154" t="s">
        <v>883</v>
      </c>
      <c r="J118" s="155" t="s">
        <v>412</v>
      </c>
      <c r="K118" s="151" t="s">
        <v>413</v>
      </c>
      <c r="L118" s="156"/>
      <c r="M118" s="162"/>
      <c r="N118" s="156"/>
      <c r="O118" s="156"/>
    </row>
    <row r="119">
      <c r="A119" s="148" t="s">
        <v>846</v>
      </c>
      <c r="B119" s="149"/>
      <c r="C119" s="157"/>
      <c r="D119" s="151" t="s">
        <v>884</v>
      </c>
      <c r="E119" s="151" t="s">
        <v>790</v>
      </c>
      <c r="F119" s="156"/>
      <c r="G119" s="153" t="s">
        <v>885</v>
      </c>
      <c r="H119" s="154" t="s">
        <v>886</v>
      </c>
      <c r="I119" s="154" t="s">
        <v>887</v>
      </c>
      <c r="J119" s="155" t="s">
        <v>412</v>
      </c>
      <c r="K119" s="151" t="s">
        <v>413</v>
      </c>
      <c r="L119" s="156"/>
      <c r="M119" s="156"/>
      <c r="N119" s="156"/>
      <c r="O119" s="156"/>
    </row>
    <row r="120">
      <c r="A120" s="148" t="s">
        <v>846</v>
      </c>
      <c r="B120" s="149"/>
      <c r="C120" s="157"/>
      <c r="D120" s="151" t="s">
        <v>888</v>
      </c>
      <c r="E120" s="151" t="s">
        <v>790</v>
      </c>
      <c r="F120" s="156"/>
      <c r="G120" s="153" t="s">
        <v>889</v>
      </c>
      <c r="H120" s="154" t="s">
        <v>890</v>
      </c>
      <c r="I120" s="154" t="s">
        <v>891</v>
      </c>
      <c r="J120" s="155" t="s">
        <v>412</v>
      </c>
      <c r="K120" s="151" t="s">
        <v>438</v>
      </c>
      <c r="L120" s="151" t="s">
        <v>439</v>
      </c>
      <c r="M120" s="156"/>
      <c r="N120" s="156"/>
      <c r="O120" s="156"/>
    </row>
    <row r="121">
      <c r="A121" s="148" t="s">
        <v>846</v>
      </c>
      <c r="B121" s="149"/>
      <c r="C121" s="157"/>
      <c r="D121" s="151" t="s">
        <v>892</v>
      </c>
      <c r="E121" s="151" t="s">
        <v>790</v>
      </c>
      <c r="F121" s="156"/>
      <c r="G121" s="153" t="s">
        <v>893</v>
      </c>
      <c r="H121" s="154" t="s">
        <v>894</v>
      </c>
      <c r="I121" s="154" t="s">
        <v>895</v>
      </c>
      <c r="J121" s="155" t="s">
        <v>412</v>
      </c>
      <c r="K121" s="151" t="s">
        <v>413</v>
      </c>
      <c r="L121" s="156"/>
      <c r="M121" s="156"/>
      <c r="N121" s="156"/>
      <c r="O121" s="156"/>
    </row>
    <row r="122">
      <c r="A122" s="148" t="s">
        <v>846</v>
      </c>
      <c r="B122" s="149"/>
      <c r="C122" s="157"/>
      <c r="D122" s="151" t="s">
        <v>896</v>
      </c>
      <c r="E122" s="151" t="s">
        <v>790</v>
      </c>
      <c r="F122" s="156"/>
      <c r="G122" s="153" t="s">
        <v>897</v>
      </c>
      <c r="H122" s="154" t="s">
        <v>898</v>
      </c>
      <c r="I122" s="154" t="s">
        <v>899</v>
      </c>
      <c r="J122" s="155" t="s">
        <v>412</v>
      </c>
      <c r="K122" s="151" t="s">
        <v>413</v>
      </c>
      <c r="L122" s="156"/>
      <c r="M122" s="156"/>
      <c r="N122" s="156"/>
      <c r="O122" s="156"/>
    </row>
    <row r="123">
      <c r="A123" s="148" t="s">
        <v>846</v>
      </c>
      <c r="B123" s="149"/>
      <c r="C123" s="157"/>
      <c r="D123" s="151" t="s">
        <v>900</v>
      </c>
      <c r="E123" s="151" t="s">
        <v>790</v>
      </c>
      <c r="F123" s="156"/>
      <c r="G123" s="153" t="s">
        <v>823</v>
      </c>
      <c r="H123" s="154" t="s">
        <v>901</v>
      </c>
      <c r="I123" s="154" t="s">
        <v>902</v>
      </c>
      <c r="J123" s="155" t="s">
        <v>412</v>
      </c>
      <c r="K123" s="151" t="s">
        <v>438</v>
      </c>
      <c r="L123" s="151" t="s">
        <v>439</v>
      </c>
      <c r="M123" s="156"/>
      <c r="N123" s="156"/>
      <c r="O123" s="156"/>
    </row>
    <row r="124">
      <c r="A124" s="148" t="s">
        <v>846</v>
      </c>
      <c r="B124" s="149"/>
      <c r="C124" s="157"/>
      <c r="D124" s="151" t="s">
        <v>903</v>
      </c>
      <c r="E124" s="151" t="s">
        <v>790</v>
      </c>
      <c r="F124" s="156"/>
      <c r="G124" s="153" t="s">
        <v>827</v>
      </c>
      <c r="H124" s="154" t="s">
        <v>904</v>
      </c>
      <c r="I124" s="154" t="s">
        <v>829</v>
      </c>
      <c r="J124" s="155" t="s">
        <v>412</v>
      </c>
      <c r="K124" s="151" t="s">
        <v>413</v>
      </c>
      <c r="L124" s="156"/>
      <c r="M124" s="156"/>
      <c r="N124" s="156"/>
      <c r="O124" s="156"/>
    </row>
    <row r="125">
      <c r="A125" s="148" t="s">
        <v>846</v>
      </c>
      <c r="B125" s="156"/>
      <c r="C125" s="157"/>
      <c r="D125" s="151" t="s">
        <v>905</v>
      </c>
      <c r="E125" s="151" t="s">
        <v>790</v>
      </c>
      <c r="F125" s="156"/>
      <c r="G125" s="153" t="s">
        <v>906</v>
      </c>
      <c r="H125" s="154" t="s">
        <v>907</v>
      </c>
      <c r="I125" s="154" t="s">
        <v>908</v>
      </c>
      <c r="J125" s="155" t="s">
        <v>412</v>
      </c>
      <c r="K125" s="151" t="s">
        <v>413</v>
      </c>
      <c r="L125" s="156"/>
      <c r="M125" s="156"/>
      <c r="N125" s="156"/>
      <c r="O125" s="156"/>
    </row>
    <row r="126">
      <c r="A126" s="148" t="s">
        <v>909</v>
      </c>
      <c r="B126" s="149"/>
      <c r="C126" s="159" t="s">
        <v>910</v>
      </c>
      <c r="D126" s="151" t="s">
        <v>911</v>
      </c>
      <c r="E126" s="151" t="s">
        <v>790</v>
      </c>
      <c r="F126" s="156"/>
      <c r="G126" s="153" t="s">
        <v>912</v>
      </c>
      <c r="H126" s="154" t="s">
        <v>913</v>
      </c>
      <c r="I126" s="154" t="s">
        <v>914</v>
      </c>
      <c r="J126" s="155" t="s">
        <v>412</v>
      </c>
      <c r="K126" s="151" t="s">
        <v>413</v>
      </c>
      <c r="L126" s="156"/>
      <c r="M126" s="156"/>
      <c r="N126" s="156"/>
      <c r="O126" s="156"/>
    </row>
    <row r="127">
      <c r="A127" s="148" t="s">
        <v>909</v>
      </c>
      <c r="B127" s="157"/>
      <c r="C127" s="157"/>
      <c r="D127" s="151" t="s">
        <v>915</v>
      </c>
      <c r="E127" s="151" t="s">
        <v>790</v>
      </c>
      <c r="F127" s="156"/>
      <c r="G127" s="153" t="s">
        <v>916</v>
      </c>
      <c r="H127" s="154" t="s">
        <v>917</v>
      </c>
      <c r="I127" s="154" t="s">
        <v>918</v>
      </c>
      <c r="J127" s="155" t="s">
        <v>412</v>
      </c>
      <c r="K127" s="151" t="s">
        <v>413</v>
      </c>
      <c r="L127" s="156"/>
      <c r="M127" s="156"/>
      <c r="N127" s="156"/>
      <c r="O127" s="156"/>
    </row>
    <row r="128">
      <c r="A128" s="148" t="s">
        <v>909</v>
      </c>
      <c r="B128" s="157"/>
      <c r="C128" s="157"/>
      <c r="D128" s="151" t="s">
        <v>919</v>
      </c>
      <c r="E128" s="151" t="s">
        <v>790</v>
      </c>
      <c r="F128" s="156"/>
      <c r="G128" s="153" t="s">
        <v>920</v>
      </c>
      <c r="H128" s="154" t="s">
        <v>921</v>
      </c>
      <c r="I128" s="154" t="s">
        <v>922</v>
      </c>
      <c r="J128" s="155" t="s">
        <v>412</v>
      </c>
      <c r="K128" s="151" t="s">
        <v>413</v>
      </c>
      <c r="L128" s="156"/>
      <c r="M128" s="156"/>
      <c r="N128" s="156"/>
      <c r="O128" s="156"/>
    </row>
    <row r="129">
      <c r="A129" s="148" t="s">
        <v>909</v>
      </c>
      <c r="B129" s="157"/>
      <c r="C129" s="157"/>
      <c r="D129" s="151" t="s">
        <v>923</v>
      </c>
      <c r="E129" s="151" t="s">
        <v>790</v>
      </c>
      <c r="F129" s="156"/>
      <c r="G129" s="153" t="s">
        <v>924</v>
      </c>
      <c r="H129" s="154" t="s">
        <v>925</v>
      </c>
      <c r="I129" s="154" t="s">
        <v>926</v>
      </c>
      <c r="J129" s="155" t="s">
        <v>412</v>
      </c>
      <c r="K129" s="151" t="s">
        <v>413</v>
      </c>
      <c r="L129" s="156"/>
      <c r="M129" s="156"/>
      <c r="N129" s="156"/>
      <c r="O129" s="156"/>
    </row>
    <row r="130">
      <c r="A130" s="148" t="s">
        <v>909</v>
      </c>
      <c r="B130" s="157"/>
      <c r="C130" s="157"/>
      <c r="D130" s="151" t="s">
        <v>927</v>
      </c>
      <c r="E130" s="151" t="s">
        <v>790</v>
      </c>
      <c r="F130" s="156"/>
      <c r="G130" s="153" t="s">
        <v>928</v>
      </c>
      <c r="H130" s="154" t="s">
        <v>929</v>
      </c>
      <c r="I130" s="154" t="s">
        <v>930</v>
      </c>
      <c r="J130" s="155" t="s">
        <v>412</v>
      </c>
      <c r="K130" s="151" t="s">
        <v>413</v>
      </c>
      <c r="L130" s="156"/>
      <c r="M130" s="156"/>
      <c r="N130" s="156"/>
      <c r="O130" s="156"/>
    </row>
    <row r="131">
      <c r="A131" s="148" t="s">
        <v>909</v>
      </c>
      <c r="B131" s="157"/>
      <c r="C131" s="157"/>
      <c r="D131" s="151" t="s">
        <v>931</v>
      </c>
      <c r="E131" s="151" t="s">
        <v>790</v>
      </c>
      <c r="F131" s="156"/>
      <c r="G131" s="153" t="s">
        <v>932</v>
      </c>
      <c r="H131" s="154" t="s">
        <v>933</v>
      </c>
      <c r="I131" s="154" t="s">
        <v>934</v>
      </c>
      <c r="J131" s="155" t="s">
        <v>412</v>
      </c>
      <c r="K131" s="151" t="s">
        <v>413</v>
      </c>
      <c r="L131" s="156"/>
      <c r="M131" s="156"/>
      <c r="N131" s="156"/>
      <c r="O131" s="156"/>
    </row>
    <row r="132">
      <c r="A132" s="148" t="s">
        <v>909</v>
      </c>
      <c r="B132" s="157"/>
      <c r="C132" s="157"/>
      <c r="D132" s="151" t="s">
        <v>935</v>
      </c>
      <c r="E132" s="151" t="s">
        <v>790</v>
      </c>
      <c r="F132" s="156"/>
      <c r="G132" s="153" t="s">
        <v>936</v>
      </c>
      <c r="H132" s="154" t="s">
        <v>933</v>
      </c>
      <c r="I132" s="154" t="s">
        <v>937</v>
      </c>
      <c r="J132" s="155" t="s">
        <v>412</v>
      </c>
      <c r="K132" s="151" t="s">
        <v>413</v>
      </c>
      <c r="L132" s="156"/>
      <c r="M132" s="156"/>
      <c r="N132" s="156"/>
      <c r="O132" s="156"/>
    </row>
    <row r="133">
      <c r="A133" s="148" t="s">
        <v>909</v>
      </c>
      <c r="B133" s="157"/>
      <c r="C133" s="157"/>
      <c r="D133" s="151" t="s">
        <v>938</v>
      </c>
      <c r="E133" s="151" t="s">
        <v>790</v>
      </c>
      <c r="F133" s="156"/>
      <c r="G133" s="153" t="s">
        <v>939</v>
      </c>
      <c r="H133" s="154" t="s">
        <v>940</v>
      </c>
      <c r="I133" s="154" t="s">
        <v>941</v>
      </c>
      <c r="J133" s="155" t="s">
        <v>412</v>
      </c>
      <c r="K133" s="151" t="s">
        <v>413</v>
      </c>
      <c r="L133" s="156"/>
      <c r="M133" s="156"/>
      <c r="N133" s="156"/>
      <c r="O133" s="156"/>
    </row>
    <row r="134">
      <c r="A134" s="148" t="s">
        <v>909</v>
      </c>
      <c r="B134" s="157"/>
      <c r="C134" s="157"/>
      <c r="D134" s="151" t="s">
        <v>942</v>
      </c>
      <c r="E134" s="151" t="s">
        <v>790</v>
      </c>
      <c r="F134" s="156"/>
      <c r="G134" s="153" t="s">
        <v>943</v>
      </c>
      <c r="H134" s="154" t="s">
        <v>944</v>
      </c>
      <c r="I134" s="154" t="s">
        <v>945</v>
      </c>
      <c r="J134" s="155" t="s">
        <v>412</v>
      </c>
      <c r="K134" s="151" t="s">
        <v>413</v>
      </c>
      <c r="L134" s="156"/>
      <c r="M134" s="156"/>
      <c r="N134" s="156"/>
      <c r="O134" s="156"/>
    </row>
    <row r="135">
      <c r="A135" s="148" t="s">
        <v>909</v>
      </c>
      <c r="B135" s="157"/>
      <c r="C135" s="157"/>
      <c r="D135" s="151" t="s">
        <v>946</v>
      </c>
      <c r="E135" s="151" t="s">
        <v>790</v>
      </c>
      <c r="F135" s="156"/>
      <c r="G135" s="153" t="s">
        <v>947</v>
      </c>
      <c r="H135" s="154" t="s">
        <v>948</v>
      </c>
      <c r="I135" s="154" t="s">
        <v>949</v>
      </c>
      <c r="J135" s="155" t="s">
        <v>412</v>
      </c>
      <c r="K135" s="151" t="s">
        <v>413</v>
      </c>
      <c r="L135" s="156"/>
      <c r="M135" s="156"/>
      <c r="N135" s="156"/>
      <c r="O135" s="156"/>
    </row>
    <row r="136">
      <c r="A136" s="148" t="s">
        <v>909</v>
      </c>
      <c r="B136" s="157"/>
      <c r="C136" s="157"/>
      <c r="D136" s="151" t="s">
        <v>950</v>
      </c>
      <c r="E136" s="151" t="s">
        <v>790</v>
      </c>
      <c r="F136" s="156"/>
      <c r="G136" s="153" t="s">
        <v>951</v>
      </c>
      <c r="H136" s="154" t="s">
        <v>952</v>
      </c>
      <c r="I136" s="154" t="s">
        <v>953</v>
      </c>
      <c r="J136" s="155" t="s">
        <v>412</v>
      </c>
      <c r="K136" s="151" t="s">
        <v>413</v>
      </c>
      <c r="L136" s="156"/>
      <c r="M136" s="156"/>
      <c r="N136" s="156"/>
      <c r="O136" s="156"/>
    </row>
    <row r="137">
      <c r="A137" s="148" t="s">
        <v>909</v>
      </c>
      <c r="B137" s="157"/>
      <c r="C137" s="157"/>
      <c r="D137" s="151" t="s">
        <v>954</v>
      </c>
      <c r="E137" s="151" t="s">
        <v>790</v>
      </c>
      <c r="F137" s="156"/>
      <c r="G137" s="153" t="s">
        <v>955</v>
      </c>
      <c r="H137" s="154" t="s">
        <v>956</v>
      </c>
      <c r="I137" s="154" t="s">
        <v>957</v>
      </c>
      <c r="J137" s="155" t="s">
        <v>412</v>
      </c>
      <c r="K137" s="151" t="s">
        <v>413</v>
      </c>
      <c r="L137" s="156"/>
      <c r="M137" s="156"/>
      <c r="N137" s="156"/>
      <c r="O137" s="156"/>
    </row>
    <row r="138">
      <c r="A138" s="148" t="s">
        <v>909</v>
      </c>
      <c r="B138" s="157"/>
      <c r="C138" s="157"/>
      <c r="D138" s="151" t="s">
        <v>958</v>
      </c>
      <c r="E138" s="151" t="s">
        <v>790</v>
      </c>
      <c r="F138" s="156"/>
      <c r="G138" s="153" t="s">
        <v>959</v>
      </c>
      <c r="H138" s="154" t="s">
        <v>960</v>
      </c>
      <c r="I138" s="154" t="s">
        <v>961</v>
      </c>
      <c r="J138" s="155" t="s">
        <v>412</v>
      </c>
      <c r="K138" s="151" t="s">
        <v>413</v>
      </c>
      <c r="L138" s="156"/>
      <c r="M138" s="156"/>
      <c r="N138" s="156"/>
      <c r="O138" s="156"/>
    </row>
    <row r="139">
      <c r="A139" s="148" t="s">
        <v>909</v>
      </c>
      <c r="B139" s="157"/>
      <c r="C139" s="157"/>
      <c r="D139" s="151" t="s">
        <v>962</v>
      </c>
      <c r="E139" s="151" t="s">
        <v>790</v>
      </c>
      <c r="F139" s="156"/>
      <c r="G139" s="153" t="s">
        <v>963</v>
      </c>
      <c r="H139" s="154" t="s">
        <v>964</v>
      </c>
      <c r="I139" s="154" t="s">
        <v>965</v>
      </c>
      <c r="J139" s="155" t="s">
        <v>412</v>
      </c>
      <c r="K139" s="151" t="s">
        <v>413</v>
      </c>
      <c r="L139" s="156"/>
      <c r="M139" s="156"/>
      <c r="N139" s="156"/>
      <c r="O139" s="156"/>
    </row>
    <row r="140">
      <c r="A140" s="148" t="s">
        <v>909</v>
      </c>
      <c r="B140" s="157"/>
      <c r="C140" s="157"/>
      <c r="D140" s="151" t="s">
        <v>966</v>
      </c>
      <c r="E140" s="151" t="s">
        <v>790</v>
      </c>
      <c r="F140" s="156"/>
      <c r="G140" s="153" t="s">
        <v>967</v>
      </c>
      <c r="H140" s="154" t="s">
        <v>968</v>
      </c>
      <c r="I140" s="154" t="s">
        <v>969</v>
      </c>
      <c r="J140" s="155" t="s">
        <v>412</v>
      </c>
      <c r="K140" s="151" t="s">
        <v>413</v>
      </c>
      <c r="L140" s="156"/>
      <c r="M140" s="156"/>
      <c r="N140" s="156"/>
      <c r="O140" s="156"/>
    </row>
    <row r="141">
      <c r="A141" s="148" t="s">
        <v>909</v>
      </c>
      <c r="B141" s="157"/>
      <c r="C141" s="168"/>
      <c r="D141" s="151" t="s">
        <v>970</v>
      </c>
      <c r="E141" s="151" t="s">
        <v>790</v>
      </c>
      <c r="F141" s="156"/>
      <c r="G141" s="153" t="s">
        <v>971</v>
      </c>
      <c r="H141" s="154" t="s">
        <v>940</v>
      </c>
      <c r="I141" s="154" t="s">
        <v>969</v>
      </c>
      <c r="J141" s="155" t="s">
        <v>412</v>
      </c>
      <c r="K141" s="151" t="s">
        <v>413</v>
      </c>
      <c r="L141" s="156"/>
      <c r="M141" s="156"/>
      <c r="N141" s="156"/>
      <c r="O141" s="156"/>
    </row>
    <row r="142">
      <c r="A142" s="148" t="s">
        <v>972</v>
      </c>
      <c r="B142" s="149"/>
      <c r="C142" s="159" t="s">
        <v>973</v>
      </c>
      <c r="D142" s="151" t="s">
        <v>974</v>
      </c>
      <c r="E142" s="151" t="s">
        <v>790</v>
      </c>
      <c r="F142" s="151" t="s">
        <v>975</v>
      </c>
      <c r="G142" s="153" t="s">
        <v>976</v>
      </c>
      <c r="H142" s="154" t="s">
        <v>977</v>
      </c>
      <c r="I142" s="154" t="s">
        <v>978</v>
      </c>
      <c r="J142" s="155" t="s">
        <v>412</v>
      </c>
      <c r="K142" s="151" t="s">
        <v>438</v>
      </c>
      <c r="L142" s="151" t="s">
        <v>439</v>
      </c>
      <c r="M142" s="156"/>
      <c r="N142" s="156"/>
      <c r="O142" s="156"/>
    </row>
    <row r="143">
      <c r="A143" s="148" t="s">
        <v>972</v>
      </c>
      <c r="B143" s="157"/>
      <c r="C143" s="157"/>
      <c r="D143" s="151" t="s">
        <v>979</v>
      </c>
      <c r="E143" s="151" t="s">
        <v>790</v>
      </c>
      <c r="F143" s="151" t="s">
        <v>975</v>
      </c>
      <c r="G143" s="153" t="s">
        <v>980</v>
      </c>
      <c r="H143" s="154" t="s">
        <v>981</v>
      </c>
      <c r="I143" s="154" t="s">
        <v>982</v>
      </c>
      <c r="J143" s="155" t="s">
        <v>412</v>
      </c>
      <c r="K143" s="151" t="s">
        <v>438</v>
      </c>
      <c r="L143" s="151" t="s">
        <v>439</v>
      </c>
      <c r="M143" s="156"/>
      <c r="N143" s="156"/>
      <c r="O143" s="156"/>
    </row>
    <row r="144">
      <c r="A144" s="148" t="s">
        <v>972</v>
      </c>
      <c r="B144" s="157"/>
      <c r="C144" s="157"/>
      <c r="D144" s="151" t="s">
        <v>983</v>
      </c>
      <c r="E144" s="151" t="s">
        <v>790</v>
      </c>
      <c r="F144" s="151" t="s">
        <v>975</v>
      </c>
      <c r="G144" s="153" t="s">
        <v>984</v>
      </c>
      <c r="H144" s="154" t="s">
        <v>985</v>
      </c>
      <c r="I144" s="154" t="s">
        <v>986</v>
      </c>
      <c r="J144" s="155" t="s">
        <v>412</v>
      </c>
      <c r="K144" s="151" t="s">
        <v>438</v>
      </c>
      <c r="L144" s="151" t="s">
        <v>439</v>
      </c>
      <c r="M144" s="156"/>
      <c r="N144" s="156"/>
      <c r="O144" s="156"/>
    </row>
    <row r="145">
      <c r="A145" s="148" t="s">
        <v>987</v>
      </c>
      <c r="B145" s="149"/>
      <c r="C145" s="159" t="s">
        <v>988</v>
      </c>
      <c r="D145" s="151" t="s">
        <v>989</v>
      </c>
      <c r="E145" s="151" t="s">
        <v>790</v>
      </c>
      <c r="F145" s="151" t="s">
        <v>990</v>
      </c>
      <c r="G145" s="153" t="s">
        <v>991</v>
      </c>
      <c r="H145" s="154" t="s">
        <v>992</v>
      </c>
      <c r="I145" s="154" t="s">
        <v>993</v>
      </c>
      <c r="J145" s="155" t="s">
        <v>412</v>
      </c>
      <c r="K145" s="151" t="s">
        <v>413</v>
      </c>
      <c r="L145" s="156"/>
      <c r="M145" s="156"/>
      <c r="N145" s="156"/>
      <c r="O145" s="156"/>
    </row>
    <row r="146">
      <c r="A146" s="148" t="s">
        <v>987</v>
      </c>
      <c r="B146" s="157"/>
      <c r="C146" s="157"/>
      <c r="D146" s="151" t="s">
        <v>994</v>
      </c>
      <c r="E146" s="151" t="s">
        <v>790</v>
      </c>
      <c r="F146" s="151" t="s">
        <v>990</v>
      </c>
      <c r="G146" s="153" t="s">
        <v>995</v>
      </c>
      <c r="H146" s="154" t="s">
        <v>992</v>
      </c>
      <c r="I146" s="154" t="s">
        <v>996</v>
      </c>
      <c r="J146" s="155" t="s">
        <v>412</v>
      </c>
      <c r="K146" s="151" t="s">
        <v>413</v>
      </c>
      <c r="L146" s="156"/>
      <c r="M146" s="156"/>
      <c r="N146" s="156"/>
      <c r="O146" s="156"/>
    </row>
    <row r="147">
      <c r="A147" s="148" t="s">
        <v>987</v>
      </c>
      <c r="B147" s="157"/>
      <c r="C147" s="157"/>
      <c r="D147" s="151" t="s">
        <v>997</v>
      </c>
      <c r="E147" s="151" t="s">
        <v>790</v>
      </c>
      <c r="F147" s="151" t="s">
        <v>990</v>
      </c>
      <c r="G147" s="153" t="s">
        <v>998</v>
      </c>
      <c r="H147" s="154" t="s">
        <v>992</v>
      </c>
      <c r="I147" s="154" t="s">
        <v>999</v>
      </c>
      <c r="J147" s="155" t="s">
        <v>412</v>
      </c>
      <c r="K147" s="151" t="s">
        <v>413</v>
      </c>
      <c r="L147" s="156"/>
      <c r="M147" s="156"/>
      <c r="N147" s="156"/>
      <c r="O147" s="156"/>
    </row>
    <row r="148">
      <c r="A148" s="148" t="s">
        <v>1000</v>
      </c>
      <c r="B148" s="149"/>
      <c r="C148" s="159" t="s">
        <v>1001</v>
      </c>
      <c r="D148" s="151" t="s">
        <v>1002</v>
      </c>
      <c r="E148" s="151" t="s">
        <v>790</v>
      </c>
      <c r="F148" s="151" t="s">
        <v>1003</v>
      </c>
      <c r="G148" s="153" t="s">
        <v>1004</v>
      </c>
      <c r="H148" s="154" t="s">
        <v>992</v>
      </c>
      <c r="I148" s="154" t="s">
        <v>1005</v>
      </c>
      <c r="J148" s="155" t="s">
        <v>412</v>
      </c>
      <c r="K148" s="151" t="s">
        <v>413</v>
      </c>
      <c r="L148" s="156"/>
      <c r="M148" s="156"/>
      <c r="N148" s="156"/>
      <c r="O148" s="156"/>
    </row>
    <row r="149">
      <c r="A149" s="148" t="s">
        <v>1000</v>
      </c>
      <c r="B149" s="157"/>
      <c r="C149" s="157"/>
      <c r="D149" s="151" t="s">
        <v>1006</v>
      </c>
      <c r="E149" s="151" t="s">
        <v>790</v>
      </c>
      <c r="F149" s="151" t="s">
        <v>1003</v>
      </c>
      <c r="G149" s="153" t="s">
        <v>1007</v>
      </c>
      <c r="H149" s="154" t="s">
        <v>992</v>
      </c>
      <c r="I149" s="154" t="s">
        <v>1008</v>
      </c>
      <c r="J149" s="155" t="s">
        <v>412</v>
      </c>
      <c r="K149" s="151" t="s">
        <v>413</v>
      </c>
      <c r="L149" s="156"/>
      <c r="M149" s="156"/>
      <c r="N149" s="156"/>
      <c r="O149" s="156"/>
    </row>
    <row r="150">
      <c r="A150" s="148" t="s">
        <v>1009</v>
      </c>
      <c r="B150" s="156"/>
      <c r="C150" s="154" t="s">
        <v>1010</v>
      </c>
      <c r="D150" s="151" t="s">
        <v>1011</v>
      </c>
      <c r="E150" s="151" t="s">
        <v>790</v>
      </c>
      <c r="F150" s="151" t="s">
        <v>1012</v>
      </c>
      <c r="G150" s="153" t="s">
        <v>1012</v>
      </c>
      <c r="H150" s="154" t="s">
        <v>1013</v>
      </c>
      <c r="I150" s="154" t="s">
        <v>1014</v>
      </c>
      <c r="J150" s="155" t="s">
        <v>412</v>
      </c>
      <c r="K150" s="151" t="s">
        <v>438</v>
      </c>
      <c r="L150" s="151" t="s">
        <v>439</v>
      </c>
      <c r="M150" s="156"/>
      <c r="N150" s="156"/>
      <c r="O150" s="156"/>
    </row>
    <row r="151">
      <c r="A151" s="169"/>
      <c r="B151" s="151" t="s">
        <v>1015</v>
      </c>
      <c r="C151" s="154" t="s">
        <v>1016</v>
      </c>
      <c r="D151" s="151" t="s">
        <v>1017</v>
      </c>
      <c r="E151" s="151" t="s">
        <v>790</v>
      </c>
      <c r="F151" s="151" t="s">
        <v>1018</v>
      </c>
      <c r="G151" s="153" t="s">
        <v>1019</v>
      </c>
      <c r="H151" s="154" t="s">
        <v>1020</v>
      </c>
      <c r="I151" s="154" t="s">
        <v>1021</v>
      </c>
      <c r="J151" s="155" t="s">
        <v>412</v>
      </c>
      <c r="K151" s="151" t="s">
        <v>438</v>
      </c>
      <c r="L151" s="151" t="s">
        <v>439</v>
      </c>
      <c r="M151" s="156"/>
      <c r="N151" s="156"/>
      <c r="O151" s="156"/>
    </row>
    <row r="152">
      <c r="A152" s="169"/>
      <c r="B152" s="151" t="s">
        <v>1022</v>
      </c>
      <c r="C152" s="154" t="s">
        <v>1023</v>
      </c>
      <c r="D152" s="151" t="s">
        <v>1024</v>
      </c>
      <c r="E152" s="151" t="s">
        <v>790</v>
      </c>
      <c r="F152" s="151" t="s">
        <v>1025</v>
      </c>
      <c r="G152" s="153" t="s">
        <v>1025</v>
      </c>
      <c r="H152" s="154" t="s">
        <v>1026</v>
      </c>
      <c r="I152" s="154" t="s">
        <v>1027</v>
      </c>
      <c r="J152" s="155" t="s">
        <v>412</v>
      </c>
      <c r="K152" s="151" t="s">
        <v>413</v>
      </c>
      <c r="L152" s="156"/>
      <c r="M152" s="156"/>
      <c r="N152" s="156"/>
      <c r="O152" s="156"/>
    </row>
    <row r="153">
      <c r="A153" s="169"/>
      <c r="B153" s="151" t="s">
        <v>1028</v>
      </c>
      <c r="C153" s="154" t="s">
        <v>1029</v>
      </c>
      <c r="D153" s="151" t="s">
        <v>1030</v>
      </c>
      <c r="E153" s="151" t="s">
        <v>790</v>
      </c>
      <c r="F153" s="151" t="s">
        <v>1031</v>
      </c>
      <c r="G153" s="153" t="s">
        <v>1031</v>
      </c>
      <c r="H153" s="154" t="s">
        <v>1032</v>
      </c>
      <c r="I153" s="154" t="s">
        <v>1033</v>
      </c>
      <c r="J153" s="155" t="s">
        <v>412</v>
      </c>
      <c r="K153" s="151" t="s">
        <v>413</v>
      </c>
      <c r="L153" s="156"/>
      <c r="M153" s="156"/>
      <c r="N153" s="156"/>
      <c r="O153" s="156"/>
    </row>
    <row r="154">
      <c r="A154" s="169"/>
      <c r="B154" s="151" t="s">
        <v>1034</v>
      </c>
      <c r="C154" s="154" t="s">
        <v>1035</v>
      </c>
      <c r="D154" s="151" t="s">
        <v>1036</v>
      </c>
      <c r="E154" s="151" t="s">
        <v>790</v>
      </c>
      <c r="F154" s="151" t="s">
        <v>1037</v>
      </c>
      <c r="G154" s="153" t="s">
        <v>1037</v>
      </c>
      <c r="H154" s="154" t="s">
        <v>1038</v>
      </c>
      <c r="I154" s="154" t="s">
        <v>1039</v>
      </c>
      <c r="J154" s="155" t="s">
        <v>412</v>
      </c>
      <c r="K154" s="151" t="s">
        <v>413</v>
      </c>
      <c r="L154" s="156"/>
      <c r="M154" s="156"/>
      <c r="N154" s="156"/>
      <c r="O154" s="156"/>
    </row>
    <row r="155">
      <c r="A155" s="169"/>
      <c r="B155" s="151" t="s">
        <v>1040</v>
      </c>
      <c r="C155" s="154" t="s">
        <v>1041</v>
      </c>
      <c r="D155" s="151" t="s">
        <v>1042</v>
      </c>
      <c r="E155" s="151" t="s">
        <v>743</v>
      </c>
      <c r="F155" s="151" t="s">
        <v>1043</v>
      </c>
      <c r="G155" s="153" t="s">
        <v>1044</v>
      </c>
      <c r="H155" s="154" t="s">
        <v>1045</v>
      </c>
      <c r="I155" s="154" t="s">
        <v>1046</v>
      </c>
      <c r="J155" s="155" t="s">
        <v>412</v>
      </c>
      <c r="K155" s="151" t="s">
        <v>438</v>
      </c>
      <c r="L155" s="151" t="s">
        <v>439</v>
      </c>
      <c r="M155" s="156"/>
      <c r="N155" s="156"/>
      <c r="O155" s="156"/>
    </row>
    <row r="156">
      <c r="A156" s="169"/>
      <c r="B156" s="151" t="s">
        <v>1047</v>
      </c>
      <c r="C156" s="154" t="s">
        <v>1048</v>
      </c>
      <c r="D156" s="151" t="s">
        <v>1049</v>
      </c>
      <c r="E156" s="151" t="s">
        <v>743</v>
      </c>
      <c r="F156" s="151" t="s">
        <v>1050</v>
      </c>
      <c r="G156" s="153" t="s">
        <v>1051</v>
      </c>
      <c r="H156" s="154" t="s">
        <v>1052</v>
      </c>
      <c r="I156" s="154" t="s">
        <v>1053</v>
      </c>
      <c r="J156" s="155" t="s">
        <v>412</v>
      </c>
      <c r="K156" s="151" t="s">
        <v>413</v>
      </c>
      <c r="L156" s="156"/>
      <c r="M156" s="156"/>
      <c r="N156" s="156"/>
      <c r="O156" s="156"/>
    </row>
    <row r="157">
      <c r="A157" s="169"/>
      <c r="B157" s="151" t="s">
        <v>1054</v>
      </c>
      <c r="C157" s="154" t="s">
        <v>988</v>
      </c>
      <c r="D157" s="151" t="s">
        <v>1055</v>
      </c>
      <c r="E157" s="151" t="s">
        <v>743</v>
      </c>
      <c r="F157" s="151" t="s">
        <v>1056</v>
      </c>
      <c r="G157" s="153" t="s">
        <v>1057</v>
      </c>
      <c r="H157" s="154" t="s">
        <v>1058</v>
      </c>
      <c r="I157" s="154" t="s">
        <v>1059</v>
      </c>
      <c r="J157" s="155" t="s">
        <v>412</v>
      </c>
      <c r="K157" s="151" t="s">
        <v>413</v>
      </c>
      <c r="L157" s="156"/>
      <c r="M157" s="156"/>
      <c r="N157" s="156"/>
      <c r="O157" s="156"/>
    </row>
    <row r="158">
      <c r="A158" s="169"/>
      <c r="B158" s="151" t="s">
        <v>1060</v>
      </c>
      <c r="C158" s="154" t="s">
        <v>1061</v>
      </c>
      <c r="D158" s="151" t="s">
        <v>1062</v>
      </c>
      <c r="E158" s="151" t="s">
        <v>743</v>
      </c>
      <c r="F158" s="151" t="s">
        <v>1063</v>
      </c>
      <c r="G158" s="153" t="s">
        <v>1064</v>
      </c>
      <c r="H158" s="154" t="s">
        <v>1058</v>
      </c>
      <c r="I158" s="154" t="s">
        <v>1065</v>
      </c>
      <c r="J158" s="155" t="s">
        <v>412</v>
      </c>
      <c r="K158" s="151" t="s">
        <v>413</v>
      </c>
      <c r="L158" s="156"/>
      <c r="M158" s="156"/>
      <c r="N158" s="156"/>
      <c r="O158" s="156"/>
    </row>
    <row r="159">
      <c r="A159" s="169"/>
      <c r="B159" s="151" t="s">
        <v>1066</v>
      </c>
      <c r="C159" s="154" t="s">
        <v>1067</v>
      </c>
      <c r="D159" s="151" t="s">
        <v>1068</v>
      </c>
      <c r="E159" s="151" t="s">
        <v>743</v>
      </c>
      <c r="F159" s="151" t="s">
        <v>1069</v>
      </c>
      <c r="G159" s="153" t="s">
        <v>1070</v>
      </c>
      <c r="H159" s="154" t="s">
        <v>1071</v>
      </c>
      <c r="I159" s="154" t="s">
        <v>1072</v>
      </c>
      <c r="J159" s="155" t="s">
        <v>412</v>
      </c>
      <c r="K159" s="151" t="s">
        <v>413</v>
      </c>
      <c r="L159" s="156"/>
      <c r="M159" s="156"/>
      <c r="N159" s="156"/>
      <c r="O159" s="156"/>
    </row>
    <row r="160">
      <c r="A160" s="169"/>
      <c r="B160" s="151" t="s">
        <v>1073</v>
      </c>
      <c r="C160" s="154" t="s">
        <v>1074</v>
      </c>
      <c r="D160" s="151" t="s">
        <v>1075</v>
      </c>
      <c r="E160" s="156"/>
      <c r="F160" s="156"/>
      <c r="G160" s="153" t="s">
        <v>1076</v>
      </c>
      <c r="H160" s="154" t="s">
        <v>1077</v>
      </c>
      <c r="I160" s="154" t="s">
        <v>1078</v>
      </c>
      <c r="J160" s="155" t="s">
        <v>412</v>
      </c>
      <c r="K160" s="151" t="s">
        <v>413</v>
      </c>
      <c r="L160" s="156"/>
      <c r="M160" s="156"/>
      <c r="N160" s="156"/>
      <c r="O160" s="156"/>
    </row>
    <row r="161">
      <c r="A161" s="169"/>
      <c r="B161" s="151" t="s">
        <v>1079</v>
      </c>
      <c r="C161" s="170" t="s">
        <v>1080</v>
      </c>
      <c r="D161" s="151" t="s">
        <v>1081</v>
      </c>
      <c r="E161" s="156"/>
      <c r="F161" s="156"/>
      <c r="G161" s="153" t="s">
        <v>1082</v>
      </c>
      <c r="H161" s="154" t="s">
        <v>1083</v>
      </c>
      <c r="I161" s="170" t="s">
        <v>1084</v>
      </c>
      <c r="J161" s="155" t="s">
        <v>412</v>
      </c>
      <c r="K161" s="151" t="s">
        <v>438</v>
      </c>
      <c r="L161" s="151" t="s">
        <v>439</v>
      </c>
      <c r="M161" s="156"/>
      <c r="N161" s="156"/>
      <c r="O161" s="156"/>
    </row>
    <row r="162">
      <c r="A162" s="169"/>
      <c r="B162" s="151" t="s">
        <v>1085</v>
      </c>
      <c r="C162" s="170" t="s">
        <v>1086</v>
      </c>
      <c r="D162" s="151" t="s">
        <v>1087</v>
      </c>
      <c r="E162" s="156"/>
      <c r="F162" s="156"/>
      <c r="G162" s="153" t="s">
        <v>1088</v>
      </c>
      <c r="H162" s="154" t="s">
        <v>1089</v>
      </c>
      <c r="I162" s="154" t="s">
        <v>1090</v>
      </c>
      <c r="J162" s="155" t="s">
        <v>412</v>
      </c>
      <c r="K162" s="151" t="s">
        <v>413</v>
      </c>
      <c r="L162" s="156"/>
      <c r="M162" s="156"/>
      <c r="N162" s="156"/>
      <c r="O162" s="156"/>
    </row>
    <row r="163">
      <c r="A163" s="169"/>
      <c r="B163" s="151" t="s">
        <v>1091</v>
      </c>
      <c r="C163" s="170" t="s">
        <v>1092</v>
      </c>
      <c r="D163" s="151" t="s">
        <v>1093</v>
      </c>
      <c r="E163" s="156"/>
      <c r="F163" s="156"/>
      <c r="G163" s="153" t="s">
        <v>1094</v>
      </c>
      <c r="H163" s="154" t="s">
        <v>1095</v>
      </c>
      <c r="I163" s="154" t="s">
        <v>1096</v>
      </c>
      <c r="J163" s="155" t="s">
        <v>412</v>
      </c>
      <c r="K163" s="151" t="s">
        <v>413</v>
      </c>
      <c r="L163" s="156"/>
      <c r="M163" s="156"/>
      <c r="N163" s="156"/>
      <c r="O163" s="156"/>
    </row>
    <row r="164">
      <c r="A164" s="169"/>
      <c r="B164" s="151" t="s">
        <v>1097</v>
      </c>
      <c r="C164" s="170" t="s">
        <v>1098</v>
      </c>
      <c r="D164" s="151" t="s">
        <v>1099</v>
      </c>
      <c r="E164" s="156"/>
      <c r="F164" s="156"/>
      <c r="G164" s="153" t="s">
        <v>1100</v>
      </c>
      <c r="H164" s="154" t="s">
        <v>1101</v>
      </c>
      <c r="I164" s="154" t="s">
        <v>1102</v>
      </c>
      <c r="J164" s="155" t="s">
        <v>412</v>
      </c>
      <c r="K164" s="151" t="s">
        <v>438</v>
      </c>
      <c r="L164" s="151" t="s">
        <v>439</v>
      </c>
      <c r="M164" s="156"/>
      <c r="N164" s="156"/>
      <c r="O164" s="156"/>
    </row>
    <row r="165">
      <c r="A165" s="169"/>
      <c r="B165" s="151" t="s">
        <v>1103</v>
      </c>
      <c r="C165" s="170" t="s">
        <v>1041</v>
      </c>
      <c r="D165" s="151" t="s">
        <v>1104</v>
      </c>
      <c r="E165" s="156"/>
      <c r="F165" s="156"/>
      <c r="G165" s="153" t="s">
        <v>1105</v>
      </c>
      <c r="H165" s="154" t="s">
        <v>1106</v>
      </c>
      <c r="I165" s="154" t="s">
        <v>1107</v>
      </c>
      <c r="J165" s="155" t="s">
        <v>412</v>
      </c>
      <c r="K165" s="151" t="s">
        <v>438</v>
      </c>
      <c r="L165" s="151" t="s">
        <v>439</v>
      </c>
      <c r="M165" s="156"/>
      <c r="N165" s="156"/>
      <c r="O165" s="156"/>
    </row>
    <row r="166">
      <c r="A166" s="169"/>
      <c r="B166" s="151" t="s">
        <v>1108</v>
      </c>
      <c r="C166" s="154" t="s">
        <v>1109</v>
      </c>
      <c r="D166" s="151" t="s">
        <v>1110</v>
      </c>
      <c r="E166" s="156"/>
      <c r="F166" s="156"/>
      <c r="G166" s="153" t="s">
        <v>1111</v>
      </c>
      <c r="H166" s="154" t="s">
        <v>1112</v>
      </c>
      <c r="I166" s="154" t="s">
        <v>1113</v>
      </c>
      <c r="J166" s="155" t="s">
        <v>412</v>
      </c>
      <c r="K166" s="151" t="s">
        <v>413</v>
      </c>
      <c r="L166" s="156"/>
      <c r="M166" s="156"/>
      <c r="N166" s="156"/>
      <c r="O166" s="156"/>
    </row>
    <row r="167">
      <c r="A167" s="148" t="s">
        <v>746</v>
      </c>
      <c r="B167" s="149"/>
      <c r="C167" s="159" t="s">
        <v>1114</v>
      </c>
      <c r="D167" s="151" t="s">
        <v>1115</v>
      </c>
      <c r="E167" s="156"/>
      <c r="F167" s="156"/>
      <c r="G167" s="153" t="s">
        <v>1116</v>
      </c>
      <c r="H167" s="154" t="s">
        <v>1117</v>
      </c>
      <c r="I167" s="154" t="s">
        <v>1118</v>
      </c>
      <c r="J167" s="161" t="s">
        <v>626</v>
      </c>
      <c r="K167" s="151" t="s">
        <v>413</v>
      </c>
      <c r="L167" s="156"/>
      <c r="M167" s="162" t="s">
        <v>1119</v>
      </c>
      <c r="N167" s="156"/>
      <c r="O167" s="156"/>
    </row>
    <row r="168">
      <c r="A168" s="148" t="s">
        <v>746</v>
      </c>
      <c r="B168" s="157"/>
      <c r="C168" s="157"/>
      <c r="D168" s="151" t="s">
        <v>1120</v>
      </c>
      <c r="E168" s="156"/>
      <c r="F168" s="156"/>
      <c r="G168" s="153" t="s">
        <v>1121</v>
      </c>
      <c r="H168" s="154" t="s">
        <v>1117</v>
      </c>
      <c r="I168" s="154" t="s">
        <v>1122</v>
      </c>
      <c r="J168" s="161" t="s">
        <v>626</v>
      </c>
      <c r="K168" s="151" t="s">
        <v>413</v>
      </c>
      <c r="L168" s="156"/>
      <c r="M168" s="162" t="s">
        <v>1119</v>
      </c>
      <c r="N168" s="156"/>
      <c r="O168" s="156"/>
    </row>
    <row r="169">
      <c r="A169" s="148" t="s">
        <v>746</v>
      </c>
      <c r="B169" s="157"/>
      <c r="C169" s="157"/>
      <c r="D169" s="151" t="s">
        <v>1123</v>
      </c>
      <c r="E169" s="156"/>
      <c r="F169" s="156"/>
      <c r="G169" s="153" t="s">
        <v>1124</v>
      </c>
      <c r="H169" s="154" t="s">
        <v>1125</v>
      </c>
      <c r="I169" s="154" t="s">
        <v>1126</v>
      </c>
      <c r="J169" s="161" t="s">
        <v>626</v>
      </c>
      <c r="K169" s="151" t="s">
        <v>413</v>
      </c>
      <c r="L169" s="156"/>
      <c r="M169" s="162" t="s">
        <v>1119</v>
      </c>
      <c r="N169" s="156"/>
      <c r="O169" s="156"/>
    </row>
    <row r="170">
      <c r="A170" s="148" t="s">
        <v>746</v>
      </c>
      <c r="B170" s="157"/>
      <c r="C170" s="157"/>
      <c r="D170" s="151" t="s">
        <v>1127</v>
      </c>
      <c r="E170" s="156"/>
      <c r="F170" s="156"/>
      <c r="G170" s="153" t="s">
        <v>1128</v>
      </c>
      <c r="H170" s="154" t="s">
        <v>1129</v>
      </c>
      <c r="I170" s="154" t="s">
        <v>1130</v>
      </c>
      <c r="J170" s="161" t="s">
        <v>626</v>
      </c>
      <c r="K170" s="151" t="s">
        <v>413</v>
      </c>
      <c r="L170" s="156"/>
      <c r="M170" s="162" t="s">
        <v>1119</v>
      </c>
      <c r="N170" s="156"/>
      <c r="O170" s="156"/>
    </row>
    <row r="171">
      <c r="A171" s="148" t="s">
        <v>746</v>
      </c>
      <c r="B171" s="157"/>
      <c r="C171" s="157"/>
      <c r="D171" s="151" t="s">
        <v>1131</v>
      </c>
      <c r="E171" s="156"/>
      <c r="F171" s="156"/>
      <c r="G171" s="153" t="s">
        <v>1132</v>
      </c>
      <c r="H171" s="154" t="s">
        <v>1129</v>
      </c>
      <c r="I171" s="154" t="s">
        <v>1133</v>
      </c>
      <c r="J171" s="161" t="s">
        <v>626</v>
      </c>
      <c r="K171" s="151" t="s">
        <v>413</v>
      </c>
      <c r="L171" s="156"/>
      <c r="M171" s="162" t="s">
        <v>1119</v>
      </c>
      <c r="N171" s="156"/>
      <c r="O171" s="156"/>
    </row>
    <row r="172">
      <c r="A172" s="148" t="s">
        <v>746</v>
      </c>
      <c r="B172" s="157"/>
      <c r="C172" s="157"/>
      <c r="D172" s="151" t="s">
        <v>1134</v>
      </c>
      <c r="E172" s="156"/>
      <c r="F172" s="156"/>
      <c r="G172" s="153" t="s">
        <v>1135</v>
      </c>
      <c r="H172" s="154" t="s">
        <v>1136</v>
      </c>
      <c r="I172" s="154" t="s">
        <v>1137</v>
      </c>
      <c r="J172" s="161" t="s">
        <v>626</v>
      </c>
      <c r="K172" s="151" t="s">
        <v>413</v>
      </c>
      <c r="L172" s="156"/>
      <c r="M172" s="162" t="s">
        <v>1119</v>
      </c>
      <c r="N172" s="156"/>
      <c r="O172" s="156"/>
    </row>
    <row r="173">
      <c r="A173" s="148" t="s">
        <v>746</v>
      </c>
      <c r="B173" s="157"/>
      <c r="C173" s="157"/>
      <c r="D173" s="151" t="s">
        <v>1138</v>
      </c>
      <c r="E173" s="156"/>
      <c r="F173" s="156"/>
      <c r="G173" s="153" t="s">
        <v>1139</v>
      </c>
      <c r="H173" s="154" t="s">
        <v>1140</v>
      </c>
      <c r="I173" s="154" t="s">
        <v>1141</v>
      </c>
      <c r="J173" s="161" t="s">
        <v>626</v>
      </c>
      <c r="K173" s="151" t="s">
        <v>413</v>
      </c>
      <c r="L173" s="156"/>
      <c r="M173" s="162" t="s">
        <v>1119</v>
      </c>
      <c r="N173" s="156"/>
      <c r="O173" s="156"/>
    </row>
    <row r="174">
      <c r="A174" s="148" t="s">
        <v>746</v>
      </c>
      <c r="B174" s="157"/>
      <c r="C174" s="157"/>
      <c r="D174" s="151" t="s">
        <v>1142</v>
      </c>
      <c r="E174" s="156"/>
      <c r="F174" s="156"/>
      <c r="G174" s="153" t="s">
        <v>1143</v>
      </c>
      <c r="H174" s="154" t="s">
        <v>1144</v>
      </c>
      <c r="I174" s="154" t="s">
        <v>1145</v>
      </c>
      <c r="J174" s="161" t="s">
        <v>626</v>
      </c>
      <c r="K174" s="151" t="s">
        <v>413</v>
      </c>
      <c r="L174" s="156"/>
      <c r="M174" s="162" t="s">
        <v>1119</v>
      </c>
      <c r="N174" s="156"/>
      <c r="O174" s="156"/>
    </row>
    <row r="175">
      <c r="A175" s="169"/>
      <c r="B175" s="151" t="s">
        <v>1146</v>
      </c>
      <c r="C175" s="154" t="s">
        <v>1147</v>
      </c>
      <c r="D175" s="151" t="s">
        <v>1148</v>
      </c>
      <c r="E175" s="156"/>
      <c r="F175" s="156"/>
      <c r="G175" s="153" t="s">
        <v>1149</v>
      </c>
      <c r="H175" s="154" t="s">
        <v>1150</v>
      </c>
      <c r="I175" s="154" t="s">
        <v>1151</v>
      </c>
      <c r="J175" s="161" t="s">
        <v>626</v>
      </c>
      <c r="K175" s="151" t="s">
        <v>413</v>
      </c>
      <c r="L175" s="156"/>
      <c r="M175" s="162" t="s">
        <v>1152</v>
      </c>
      <c r="N175" s="156"/>
      <c r="O175" s="156"/>
    </row>
    <row r="176">
      <c r="A176" s="169"/>
      <c r="B176" s="151" t="s">
        <v>1153</v>
      </c>
      <c r="C176" s="154" t="s">
        <v>1154</v>
      </c>
      <c r="D176" s="151" t="s">
        <v>1155</v>
      </c>
      <c r="E176" s="156"/>
      <c r="F176" s="156"/>
      <c r="G176" s="153" t="s">
        <v>1154</v>
      </c>
      <c r="H176" s="154" t="s">
        <v>1156</v>
      </c>
      <c r="I176" s="154" t="s">
        <v>1157</v>
      </c>
      <c r="J176" s="155" t="s">
        <v>412</v>
      </c>
      <c r="K176" s="151" t="s">
        <v>413</v>
      </c>
      <c r="L176" s="156"/>
      <c r="M176" s="156"/>
      <c r="N176" s="156"/>
      <c r="O176" s="156"/>
    </row>
    <row r="177">
      <c r="A177" s="169"/>
      <c r="B177" s="151" t="s">
        <v>1158</v>
      </c>
      <c r="C177" s="154" t="s">
        <v>344</v>
      </c>
      <c r="D177" s="151" t="s">
        <v>1159</v>
      </c>
      <c r="E177" s="156"/>
      <c r="F177" s="156"/>
      <c r="G177" s="153" t="s">
        <v>344</v>
      </c>
      <c r="H177" s="154" t="s">
        <v>1160</v>
      </c>
      <c r="I177" s="153" t="s">
        <v>1161</v>
      </c>
      <c r="J177" s="161" t="s">
        <v>626</v>
      </c>
      <c r="K177" s="151" t="s">
        <v>413</v>
      </c>
      <c r="L177" s="156"/>
      <c r="M177" s="162" t="s">
        <v>1162</v>
      </c>
      <c r="N177" s="156"/>
      <c r="O177" s="156"/>
    </row>
    <row r="178">
      <c r="A178" s="169"/>
      <c r="B178" s="151" t="s">
        <v>1163</v>
      </c>
      <c r="C178" s="154" t="s">
        <v>1164</v>
      </c>
      <c r="D178" s="151" t="s">
        <v>1165</v>
      </c>
      <c r="E178" s="156"/>
      <c r="F178" s="156"/>
      <c r="G178" s="153" t="s">
        <v>1164</v>
      </c>
      <c r="H178" s="154" t="s">
        <v>1166</v>
      </c>
      <c r="I178" s="154" t="s">
        <v>1167</v>
      </c>
      <c r="J178" s="155" t="s">
        <v>412</v>
      </c>
      <c r="K178" s="151" t="s">
        <v>413</v>
      </c>
      <c r="L178" s="156"/>
      <c r="M178" s="156"/>
      <c r="N178" s="156"/>
      <c r="O178" s="156"/>
    </row>
    <row r="179">
      <c r="A179" s="148" t="s">
        <v>1168</v>
      </c>
      <c r="B179" s="149"/>
      <c r="C179" s="159" t="s">
        <v>1169</v>
      </c>
      <c r="D179" s="151" t="s">
        <v>1170</v>
      </c>
      <c r="E179" s="156"/>
      <c r="F179" s="151" t="s">
        <v>1171</v>
      </c>
      <c r="G179" s="171" t="s">
        <v>1171</v>
      </c>
      <c r="H179" s="154" t="s">
        <v>1172</v>
      </c>
      <c r="I179" s="154" t="s">
        <v>1173</v>
      </c>
      <c r="J179" s="155" t="s">
        <v>412</v>
      </c>
      <c r="K179" s="151" t="s">
        <v>413</v>
      </c>
      <c r="L179" s="156"/>
      <c r="M179" s="156"/>
      <c r="N179" s="156"/>
      <c r="O179" s="156"/>
    </row>
    <row r="180">
      <c r="A180" s="148" t="s">
        <v>1174</v>
      </c>
      <c r="B180" s="149"/>
      <c r="C180" s="159" t="s">
        <v>1175</v>
      </c>
      <c r="D180" s="151" t="s">
        <v>1176</v>
      </c>
      <c r="E180" s="156"/>
      <c r="F180" s="151" t="s">
        <v>1177</v>
      </c>
      <c r="G180" s="153" t="s">
        <v>1178</v>
      </c>
      <c r="H180" s="154" t="s">
        <v>1179</v>
      </c>
      <c r="I180" s="154" t="s">
        <v>1180</v>
      </c>
      <c r="J180" s="155" t="s">
        <v>412</v>
      </c>
      <c r="K180" s="151" t="s">
        <v>438</v>
      </c>
      <c r="L180" s="151" t="s">
        <v>439</v>
      </c>
      <c r="M180" s="156"/>
      <c r="N180" s="156"/>
      <c r="O180" s="156"/>
    </row>
    <row r="181">
      <c r="A181" s="148" t="s">
        <v>1174</v>
      </c>
      <c r="B181" s="157"/>
      <c r="C181" s="157"/>
      <c r="D181" s="151" t="s">
        <v>1181</v>
      </c>
      <c r="E181" s="156"/>
      <c r="F181" s="151" t="s">
        <v>1177</v>
      </c>
      <c r="G181" s="153" t="s">
        <v>1182</v>
      </c>
      <c r="H181" s="154" t="s">
        <v>1183</v>
      </c>
      <c r="I181" s="154" t="s">
        <v>1184</v>
      </c>
      <c r="J181" s="155" t="s">
        <v>412</v>
      </c>
      <c r="K181" s="151" t="s">
        <v>438</v>
      </c>
      <c r="L181" s="151" t="s">
        <v>439</v>
      </c>
      <c r="M181" s="156"/>
      <c r="N181" s="156"/>
      <c r="O181" s="156"/>
    </row>
    <row r="182">
      <c r="A182" s="148" t="s">
        <v>1174</v>
      </c>
      <c r="B182" s="157"/>
      <c r="C182" s="157"/>
      <c r="D182" s="151" t="s">
        <v>1185</v>
      </c>
      <c r="E182" s="156"/>
      <c r="F182" s="151" t="s">
        <v>1177</v>
      </c>
      <c r="G182" s="153" t="s">
        <v>1186</v>
      </c>
      <c r="H182" s="154" t="s">
        <v>1187</v>
      </c>
      <c r="I182" s="154" t="s">
        <v>1188</v>
      </c>
      <c r="J182" s="155" t="s">
        <v>412</v>
      </c>
      <c r="K182" s="151" t="s">
        <v>438</v>
      </c>
      <c r="L182" s="151" t="s">
        <v>439</v>
      </c>
      <c r="M182" s="156"/>
      <c r="N182" s="156"/>
      <c r="O182" s="156"/>
    </row>
    <row r="183">
      <c r="A183" s="148" t="s">
        <v>1174</v>
      </c>
      <c r="B183" s="157"/>
      <c r="C183" s="157"/>
      <c r="D183" s="151" t="s">
        <v>1189</v>
      </c>
      <c r="E183" s="156"/>
      <c r="F183" s="151" t="s">
        <v>1177</v>
      </c>
      <c r="G183" s="153" t="s">
        <v>1190</v>
      </c>
      <c r="H183" s="154" t="s">
        <v>1191</v>
      </c>
      <c r="I183" s="154" t="s">
        <v>1192</v>
      </c>
      <c r="J183" s="155" t="s">
        <v>412</v>
      </c>
      <c r="K183" s="151" t="s">
        <v>438</v>
      </c>
      <c r="L183" s="151" t="s">
        <v>439</v>
      </c>
      <c r="M183" s="156"/>
      <c r="N183" s="156"/>
      <c r="O183" s="156"/>
    </row>
    <row r="184">
      <c r="A184" s="148" t="s">
        <v>1174</v>
      </c>
      <c r="B184" s="157"/>
      <c r="C184" s="157"/>
      <c r="D184" s="151" t="s">
        <v>1193</v>
      </c>
      <c r="E184" s="156"/>
      <c r="F184" s="151" t="s">
        <v>1177</v>
      </c>
      <c r="G184" s="153" t="s">
        <v>1194</v>
      </c>
      <c r="H184" s="154" t="s">
        <v>1195</v>
      </c>
      <c r="I184" s="154" t="s">
        <v>1196</v>
      </c>
      <c r="J184" s="155" t="s">
        <v>412</v>
      </c>
      <c r="K184" s="151" t="s">
        <v>438</v>
      </c>
      <c r="L184" s="151" t="s">
        <v>439</v>
      </c>
      <c r="M184" s="156"/>
      <c r="N184" s="156"/>
      <c r="O184" s="156"/>
    </row>
    <row r="185">
      <c r="A185" s="148" t="s">
        <v>1174</v>
      </c>
      <c r="B185" s="157"/>
      <c r="C185" s="157"/>
      <c r="D185" s="151" t="s">
        <v>1197</v>
      </c>
      <c r="E185" s="156"/>
      <c r="F185" s="151" t="s">
        <v>1177</v>
      </c>
      <c r="G185" s="153" t="s">
        <v>1198</v>
      </c>
      <c r="H185" s="154" t="s">
        <v>1199</v>
      </c>
      <c r="I185" s="154" t="s">
        <v>1200</v>
      </c>
      <c r="J185" s="155" t="s">
        <v>412</v>
      </c>
      <c r="K185" s="151" t="s">
        <v>438</v>
      </c>
      <c r="L185" s="151" t="s">
        <v>439</v>
      </c>
      <c r="M185" s="156"/>
      <c r="N185" s="156"/>
      <c r="O185" s="156"/>
    </row>
    <row r="186">
      <c r="A186" s="148" t="s">
        <v>1174</v>
      </c>
      <c r="B186" s="157"/>
      <c r="C186" s="157"/>
      <c r="D186" s="151" t="s">
        <v>1201</v>
      </c>
      <c r="E186" s="156"/>
      <c r="F186" s="151" t="s">
        <v>1177</v>
      </c>
      <c r="G186" s="153" t="s">
        <v>1202</v>
      </c>
      <c r="H186" s="154" t="s">
        <v>1203</v>
      </c>
      <c r="I186" s="154" t="s">
        <v>1204</v>
      </c>
      <c r="J186" s="155" t="s">
        <v>412</v>
      </c>
      <c r="K186" s="151" t="s">
        <v>438</v>
      </c>
      <c r="L186" s="151" t="s">
        <v>439</v>
      </c>
      <c r="M186" s="156"/>
      <c r="N186" s="156"/>
      <c r="O186" s="156"/>
    </row>
    <row r="187">
      <c r="A187" s="148" t="s">
        <v>1174</v>
      </c>
      <c r="B187" s="157"/>
      <c r="C187" s="157"/>
      <c r="D187" s="151" t="s">
        <v>1205</v>
      </c>
      <c r="E187" s="156"/>
      <c r="F187" s="151" t="s">
        <v>1177</v>
      </c>
      <c r="G187" s="153" t="s">
        <v>1206</v>
      </c>
      <c r="H187" s="154" t="s">
        <v>1207</v>
      </c>
      <c r="I187" s="154" t="s">
        <v>1204</v>
      </c>
      <c r="J187" s="155" t="s">
        <v>412</v>
      </c>
      <c r="K187" s="151" t="s">
        <v>438</v>
      </c>
      <c r="L187" s="151" t="s">
        <v>439</v>
      </c>
      <c r="M187" s="156"/>
      <c r="N187" s="156"/>
      <c r="O187" s="156"/>
    </row>
    <row r="188">
      <c r="A188" s="148" t="s">
        <v>1174</v>
      </c>
      <c r="B188" s="157"/>
      <c r="C188" s="157"/>
      <c r="D188" s="151" t="s">
        <v>1208</v>
      </c>
      <c r="E188" s="156"/>
      <c r="F188" s="151" t="s">
        <v>1177</v>
      </c>
      <c r="G188" s="153" t="s">
        <v>1209</v>
      </c>
      <c r="H188" s="154" t="s">
        <v>1210</v>
      </c>
      <c r="I188" s="154" t="s">
        <v>1211</v>
      </c>
      <c r="J188" s="155" t="s">
        <v>412</v>
      </c>
      <c r="K188" s="151" t="s">
        <v>438</v>
      </c>
      <c r="L188" s="151" t="s">
        <v>439</v>
      </c>
      <c r="M188" s="156"/>
      <c r="N188" s="156"/>
      <c r="O188" s="156"/>
    </row>
    <row r="189">
      <c r="A189" s="148" t="s">
        <v>1174</v>
      </c>
      <c r="B189" s="157"/>
      <c r="C189" s="157"/>
      <c r="D189" s="151" t="s">
        <v>1212</v>
      </c>
      <c r="E189" s="156"/>
      <c r="F189" s="151" t="s">
        <v>1177</v>
      </c>
      <c r="G189" s="153" t="s">
        <v>1213</v>
      </c>
      <c r="H189" s="154" t="s">
        <v>1214</v>
      </c>
      <c r="I189" s="154" t="s">
        <v>1215</v>
      </c>
      <c r="J189" s="155" t="s">
        <v>412</v>
      </c>
      <c r="K189" s="151" t="s">
        <v>438</v>
      </c>
      <c r="L189" s="151" t="s">
        <v>439</v>
      </c>
      <c r="M189" s="156"/>
      <c r="N189" s="156"/>
      <c r="O189" s="156"/>
    </row>
    <row r="190">
      <c r="A190" s="148" t="s">
        <v>1174</v>
      </c>
      <c r="B190" s="157"/>
      <c r="C190" s="157"/>
      <c r="D190" s="151" t="s">
        <v>1216</v>
      </c>
      <c r="E190" s="156"/>
      <c r="F190" s="151" t="s">
        <v>1177</v>
      </c>
      <c r="G190" s="153" t="s">
        <v>1217</v>
      </c>
      <c r="H190" s="154" t="s">
        <v>1218</v>
      </c>
      <c r="I190" s="154" t="s">
        <v>1219</v>
      </c>
      <c r="J190" s="155" t="s">
        <v>412</v>
      </c>
      <c r="K190" s="151" t="s">
        <v>438</v>
      </c>
      <c r="L190" s="151" t="s">
        <v>439</v>
      </c>
      <c r="M190" s="156"/>
      <c r="N190" s="156"/>
      <c r="O190" s="156"/>
    </row>
    <row r="191">
      <c r="A191" s="148" t="s">
        <v>1174</v>
      </c>
      <c r="B191" s="157"/>
      <c r="C191" s="157"/>
      <c r="D191" s="151" t="s">
        <v>1220</v>
      </c>
      <c r="E191" s="156"/>
      <c r="F191" s="151" t="s">
        <v>1177</v>
      </c>
      <c r="G191" s="153" t="s">
        <v>1221</v>
      </c>
      <c r="H191" s="154" t="s">
        <v>1222</v>
      </c>
      <c r="I191" s="154" t="s">
        <v>1223</v>
      </c>
      <c r="J191" s="155" t="s">
        <v>412</v>
      </c>
      <c r="K191" s="151" t="s">
        <v>438</v>
      </c>
      <c r="L191" s="151" t="s">
        <v>439</v>
      </c>
      <c r="M191" s="156"/>
      <c r="N191" s="156"/>
      <c r="O191" s="156"/>
    </row>
    <row r="192">
      <c r="A192" s="148" t="s">
        <v>1224</v>
      </c>
      <c r="B192" s="149"/>
      <c r="C192" s="159" t="s">
        <v>1225</v>
      </c>
      <c r="D192" s="151" t="s">
        <v>1226</v>
      </c>
      <c r="E192" s="156"/>
      <c r="F192" s="151" t="s">
        <v>1227</v>
      </c>
      <c r="G192" s="153" t="s">
        <v>1228</v>
      </c>
      <c r="H192" s="154" t="s">
        <v>1229</v>
      </c>
      <c r="I192" s="154" t="s">
        <v>1230</v>
      </c>
      <c r="J192" s="155" t="s">
        <v>412</v>
      </c>
      <c r="K192" s="151" t="s">
        <v>438</v>
      </c>
      <c r="L192" s="151" t="s">
        <v>439</v>
      </c>
      <c r="M192" s="156"/>
      <c r="N192" s="156"/>
      <c r="O192" s="156"/>
    </row>
    <row r="193">
      <c r="A193" s="148" t="s">
        <v>1224</v>
      </c>
      <c r="B193" s="157"/>
      <c r="C193" s="157"/>
      <c r="D193" s="151" t="s">
        <v>1231</v>
      </c>
      <c r="E193" s="156"/>
      <c r="F193" s="151" t="s">
        <v>1227</v>
      </c>
      <c r="G193" s="153" t="s">
        <v>1232</v>
      </c>
      <c r="H193" s="154" t="s">
        <v>1233</v>
      </c>
      <c r="I193" s="154" t="s">
        <v>1234</v>
      </c>
      <c r="J193" s="155" t="s">
        <v>412</v>
      </c>
      <c r="K193" s="151" t="s">
        <v>438</v>
      </c>
      <c r="L193" s="151" t="s">
        <v>439</v>
      </c>
      <c r="M193" s="156"/>
      <c r="N193" s="156"/>
      <c r="O193" s="156"/>
    </row>
    <row r="194">
      <c r="A194" s="148" t="s">
        <v>1224</v>
      </c>
      <c r="B194" s="157"/>
      <c r="C194" s="157"/>
      <c r="D194" s="151" t="s">
        <v>1235</v>
      </c>
      <c r="E194" s="156"/>
      <c r="F194" s="151" t="s">
        <v>1227</v>
      </c>
      <c r="G194" s="153" t="s">
        <v>1236</v>
      </c>
      <c r="H194" s="154" t="s">
        <v>1237</v>
      </c>
      <c r="I194" s="154" t="s">
        <v>1238</v>
      </c>
      <c r="J194" s="155" t="s">
        <v>412</v>
      </c>
      <c r="K194" s="151" t="s">
        <v>413</v>
      </c>
      <c r="L194" s="156"/>
      <c r="M194" s="156"/>
      <c r="N194" s="156"/>
      <c r="O194" s="156"/>
    </row>
    <row r="195">
      <c r="A195" s="148" t="s">
        <v>1224</v>
      </c>
      <c r="B195" s="157"/>
      <c r="C195" s="157"/>
      <c r="D195" s="151" t="s">
        <v>1239</v>
      </c>
      <c r="E195" s="156"/>
      <c r="F195" s="151" t="s">
        <v>1227</v>
      </c>
      <c r="G195" s="153" t="s">
        <v>1240</v>
      </c>
      <c r="H195" s="154" t="s">
        <v>1241</v>
      </c>
      <c r="I195" s="154" t="s">
        <v>1242</v>
      </c>
      <c r="J195" s="155" t="s">
        <v>412</v>
      </c>
      <c r="K195" s="151" t="s">
        <v>438</v>
      </c>
      <c r="L195" s="151" t="s">
        <v>439</v>
      </c>
      <c r="M195" s="156"/>
      <c r="N195" s="156"/>
      <c r="O195" s="156"/>
    </row>
    <row r="196">
      <c r="A196" s="148" t="s">
        <v>1224</v>
      </c>
      <c r="B196" s="157"/>
      <c r="C196" s="157"/>
      <c r="D196" s="151" t="s">
        <v>1243</v>
      </c>
      <c r="E196" s="156"/>
      <c r="F196" s="151" t="s">
        <v>1227</v>
      </c>
      <c r="G196" s="153" t="s">
        <v>1244</v>
      </c>
      <c r="H196" s="154" t="s">
        <v>1229</v>
      </c>
      <c r="I196" s="154" t="s">
        <v>1245</v>
      </c>
      <c r="J196" s="155" t="s">
        <v>412</v>
      </c>
      <c r="K196" s="151" t="s">
        <v>413</v>
      </c>
      <c r="L196" s="156"/>
      <c r="M196" s="156"/>
      <c r="N196" s="156"/>
      <c r="O196" s="156"/>
    </row>
    <row r="197">
      <c r="A197" s="148" t="s">
        <v>1224</v>
      </c>
      <c r="B197" s="157"/>
      <c r="C197" s="157"/>
      <c r="D197" s="151" t="s">
        <v>1246</v>
      </c>
      <c r="E197" s="156"/>
      <c r="F197" s="151" t="s">
        <v>1227</v>
      </c>
      <c r="G197" s="153" t="s">
        <v>1247</v>
      </c>
      <c r="H197" s="154" t="s">
        <v>1248</v>
      </c>
      <c r="I197" s="154" t="s">
        <v>1249</v>
      </c>
      <c r="J197" s="155" t="s">
        <v>412</v>
      </c>
      <c r="K197" s="151" t="s">
        <v>413</v>
      </c>
      <c r="L197" s="156"/>
      <c r="M197" s="156"/>
      <c r="N197" s="156"/>
      <c r="O197" s="156"/>
    </row>
    <row r="198">
      <c r="A198" s="148" t="s">
        <v>1224</v>
      </c>
      <c r="B198" s="157"/>
      <c r="C198" s="157"/>
      <c r="D198" s="151" t="s">
        <v>1250</v>
      </c>
      <c r="E198" s="156"/>
      <c r="F198" s="151" t="s">
        <v>1227</v>
      </c>
      <c r="G198" s="153" t="s">
        <v>1251</v>
      </c>
      <c r="H198" s="154" t="s">
        <v>1252</v>
      </c>
      <c r="I198" s="154" t="s">
        <v>1253</v>
      </c>
      <c r="J198" s="155" t="s">
        <v>412</v>
      </c>
      <c r="K198" s="151" t="s">
        <v>413</v>
      </c>
      <c r="L198" s="156"/>
      <c r="M198" s="156"/>
      <c r="N198" s="156"/>
      <c r="O198" s="156"/>
    </row>
    <row r="199">
      <c r="A199" s="148" t="s">
        <v>1224</v>
      </c>
      <c r="B199" s="157"/>
      <c r="C199" s="157"/>
      <c r="D199" s="151" t="s">
        <v>1254</v>
      </c>
      <c r="E199" s="156"/>
      <c r="F199" s="151" t="s">
        <v>1227</v>
      </c>
      <c r="G199" s="153" t="s">
        <v>1255</v>
      </c>
      <c r="H199" s="154" t="s">
        <v>1256</v>
      </c>
      <c r="I199" s="154" t="s">
        <v>1257</v>
      </c>
      <c r="J199" s="155" t="s">
        <v>412</v>
      </c>
      <c r="K199" s="151" t="s">
        <v>413</v>
      </c>
      <c r="L199" s="156"/>
      <c r="M199" s="156"/>
      <c r="N199" s="156"/>
      <c r="O199" s="156"/>
    </row>
    <row r="200">
      <c r="A200" s="148" t="s">
        <v>1258</v>
      </c>
      <c r="B200" s="149"/>
      <c r="C200" s="159" t="s">
        <v>1259</v>
      </c>
      <c r="D200" s="151" t="s">
        <v>1260</v>
      </c>
      <c r="E200" s="156"/>
      <c r="F200" s="151" t="s">
        <v>1261</v>
      </c>
      <c r="G200" s="153" t="s">
        <v>1262</v>
      </c>
      <c r="H200" s="154" t="s">
        <v>1263</v>
      </c>
      <c r="I200" s="154" t="s">
        <v>1264</v>
      </c>
      <c r="J200" s="155" t="s">
        <v>412</v>
      </c>
      <c r="K200" s="151" t="s">
        <v>438</v>
      </c>
      <c r="L200" s="151" t="s">
        <v>439</v>
      </c>
      <c r="M200" s="156"/>
      <c r="N200" s="156"/>
      <c r="O200" s="156"/>
    </row>
    <row r="201">
      <c r="A201" s="148" t="s">
        <v>1258</v>
      </c>
      <c r="B201" s="157"/>
      <c r="C201" s="157"/>
      <c r="D201" s="151" t="s">
        <v>1265</v>
      </c>
      <c r="E201" s="156"/>
      <c r="F201" s="151" t="s">
        <v>1261</v>
      </c>
      <c r="G201" s="153" t="s">
        <v>1266</v>
      </c>
      <c r="H201" s="154" t="s">
        <v>1267</v>
      </c>
      <c r="I201" s="154" t="s">
        <v>1268</v>
      </c>
      <c r="J201" s="155" t="s">
        <v>412</v>
      </c>
      <c r="K201" s="151" t="s">
        <v>438</v>
      </c>
      <c r="L201" s="151" t="s">
        <v>439</v>
      </c>
      <c r="M201" s="156"/>
      <c r="N201" s="156"/>
      <c r="O201" s="156"/>
    </row>
    <row r="202">
      <c r="A202" s="148" t="s">
        <v>1258</v>
      </c>
      <c r="B202" s="157"/>
      <c r="C202" s="157"/>
      <c r="D202" s="151" t="s">
        <v>1269</v>
      </c>
      <c r="E202" s="156"/>
      <c r="F202" s="151" t="s">
        <v>1261</v>
      </c>
      <c r="G202" s="153" t="s">
        <v>1270</v>
      </c>
      <c r="H202" s="154" t="s">
        <v>1267</v>
      </c>
      <c r="I202" s="154" t="s">
        <v>1271</v>
      </c>
      <c r="J202" s="155" t="s">
        <v>412</v>
      </c>
      <c r="K202" s="151" t="s">
        <v>438</v>
      </c>
      <c r="L202" s="151" t="s">
        <v>439</v>
      </c>
      <c r="M202" s="156"/>
      <c r="N202" s="156"/>
      <c r="O202" s="156"/>
    </row>
    <row r="203">
      <c r="A203" s="148" t="s">
        <v>1258</v>
      </c>
      <c r="B203" s="157"/>
      <c r="C203" s="157"/>
      <c r="D203" s="151" t="s">
        <v>1272</v>
      </c>
      <c r="E203" s="156"/>
      <c r="F203" s="151" t="s">
        <v>1261</v>
      </c>
      <c r="G203" s="153" t="s">
        <v>1273</v>
      </c>
      <c r="H203" s="154" t="s">
        <v>1274</v>
      </c>
      <c r="I203" s="154" t="s">
        <v>1275</v>
      </c>
      <c r="J203" s="155" t="s">
        <v>412</v>
      </c>
      <c r="K203" s="151" t="s">
        <v>438</v>
      </c>
      <c r="L203" s="151" t="s">
        <v>439</v>
      </c>
      <c r="M203" s="156"/>
      <c r="N203" s="156"/>
      <c r="O203" s="156"/>
    </row>
    <row r="204">
      <c r="A204" s="148" t="s">
        <v>1258</v>
      </c>
      <c r="B204" s="157"/>
      <c r="C204" s="157"/>
      <c r="D204" s="151" t="s">
        <v>1276</v>
      </c>
      <c r="E204" s="156"/>
      <c r="F204" s="151" t="s">
        <v>1261</v>
      </c>
      <c r="G204" s="153" t="s">
        <v>1277</v>
      </c>
      <c r="H204" s="154" t="s">
        <v>1278</v>
      </c>
      <c r="I204" s="154" t="s">
        <v>1279</v>
      </c>
      <c r="J204" s="155" t="s">
        <v>412</v>
      </c>
      <c r="K204" s="151" t="s">
        <v>438</v>
      </c>
      <c r="L204" s="151" t="s">
        <v>439</v>
      </c>
      <c r="M204" s="156"/>
      <c r="N204" s="156"/>
      <c r="O204" s="156"/>
    </row>
    <row r="205">
      <c r="A205" s="148" t="s">
        <v>1258</v>
      </c>
      <c r="B205" s="157"/>
      <c r="C205" s="157"/>
      <c r="D205" s="151" t="s">
        <v>1280</v>
      </c>
      <c r="E205" s="156"/>
      <c r="F205" s="151" t="s">
        <v>1261</v>
      </c>
      <c r="G205" s="153" t="s">
        <v>1281</v>
      </c>
      <c r="H205" s="154" t="s">
        <v>1282</v>
      </c>
      <c r="I205" s="154" t="s">
        <v>1275</v>
      </c>
      <c r="J205" s="155" t="s">
        <v>412</v>
      </c>
      <c r="K205" s="151" t="s">
        <v>413</v>
      </c>
      <c r="L205" s="156"/>
      <c r="M205" s="156"/>
      <c r="N205" s="156"/>
      <c r="O205" s="156"/>
    </row>
    <row r="206">
      <c r="A206" s="148" t="s">
        <v>1283</v>
      </c>
      <c r="B206" s="149"/>
      <c r="C206" s="159" t="s">
        <v>1284</v>
      </c>
      <c r="D206" s="151" t="s">
        <v>1285</v>
      </c>
      <c r="E206" s="156"/>
      <c r="F206" s="151" t="s">
        <v>1286</v>
      </c>
      <c r="G206" s="153" t="s">
        <v>1287</v>
      </c>
      <c r="H206" s="154" t="s">
        <v>1288</v>
      </c>
      <c r="I206" s="154" t="s">
        <v>1289</v>
      </c>
      <c r="J206" s="155" t="s">
        <v>412</v>
      </c>
      <c r="K206" s="151" t="s">
        <v>438</v>
      </c>
      <c r="L206" s="151" t="s">
        <v>439</v>
      </c>
      <c r="M206" s="156"/>
      <c r="N206" s="156"/>
      <c r="O206" s="156"/>
    </row>
    <row r="207">
      <c r="A207" s="148" t="s">
        <v>1283</v>
      </c>
      <c r="B207" s="157"/>
      <c r="C207" s="157"/>
      <c r="D207" s="151" t="s">
        <v>1290</v>
      </c>
      <c r="E207" s="156"/>
      <c r="F207" s="151" t="s">
        <v>1286</v>
      </c>
      <c r="G207" s="153" t="s">
        <v>1291</v>
      </c>
      <c r="H207" s="154" t="s">
        <v>1292</v>
      </c>
      <c r="I207" s="154" t="s">
        <v>1293</v>
      </c>
      <c r="J207" s="155" t="s">
        <v>412</v>
      </c>
      <c r="K207" s="151" t="s">
        <v>438</v>
      </c>
      <c r="L207" s="151" t="s">
        <v>439</v>
      </c>
      <c r="M207" s="156"/>
      <c r="N207" s="156"/>
      <c r="O207" s="156"/>
    </row>
    <row r="208">
      <c r="A208" s="148" t="s">
        <v>1283</v>
      </c>
      <c r="B208" s="157"/>
      <c r="C208" s="157"/>
      <c r="D208" s="151" t="s">
        <v>1294</v>
      </c>
      <c r="E208" s="156"/>
      <c r="F208" s="151" t="s">
        <v>1286</v>
      </c>
      <c r="G208" s="153" t="s">
        <v>1295</v>
      </c>
      <c r="H208" s="154" t="s">
        <v>1296</v>
      </c>
      <c r="I208" s="154" t="s">
        <v>1297</v>
      </c>
      <c r="J208" s="155" t="s">
        <v>412</v>
      </c>
      <c r="K208" s="151" t="s">
        <v>438</v>
      </c>
      <c r="L208" s="151" t="s">
        <v>439</v>
      </c>
      <c r="M208" s="156"/>
      <c r="N208" s="156"/>
      <c r="O208" s="156"/>
    </row>
    <row r="209">
      <c r="A209" s="148" t="s">
        <v>1283</v>
      </c>
      <c r="B209" s="157"/>
      <c r="C209" s="157"/>
      <c r="D209" s="151" t="s">
        <v>1298</v>
      </c>
      <c r="E209" s="156"/>
      <c r="F209" s="151" t="s">
        <v>1286</v>
      </c>
      <c r="G209" s="153" t="s">
        <v>1299</v>
      </c>
      <c r="H209" s="154" t="s">
        <v>1296</v>
      </c>
      <c r="I209" s="154" t="s">
        <v>1300</v>
      </c>
      <c r="J209" s="155" t="s">
        <v>412</v>
      </c>
      <c r="K209" s="151" t="s">
        <v>438</v>
      </c>
      <c r="L209" s="151" t="s">
        <v>439</v>
      </c>
      <c r="M209" s="156"/>
      <c r="N209" s="156"/>
      <c r="O209" s="156"/>
    </row>
    <row r="210">
      <c r="A210" s="148" t="s">
        <v>1283</v>
      </c>
      <c r="B210" s="157"/>
      <c r="C210" s="157"/>
      <c r="D210" s="151" t="s">
        <v>1301</v>
      </c>
      <c r="E210" s="156"/>
      <c r="F210" s="151" t="s">
        <v>1286</v>
      </c>
      <c r="G210" s="153" t="s">
        <v>1302</v>
      </c>
      <c r="H210" s="154" t="s">
        <v>1303</v>
      </c>
      <c r="I210" s="154" t="s">
        <v>1304</v>
      </c>
      <c r="J210" s="155" t="s">
        <v>412</v>
      </c>
      <c r="K210" s="151" t="s">
        <v>438</v>
      </c>
      <c r="L210" s="151" t="s">
        <v>439</v>
      </c>
      <c r="M210" s="156"/>
      <c r="N210" s="156"/>
      <c r="O210" s="156"/>
    </row>
    <row r="211">
      <c r="A211" s="148" t="s">
        <v>1283</v>
      </c>
      <c r="B211" s="157"/>
      <c r="C211" s="157"/>
      <c r="D211" s="151" t="s">
        <v>1305</v>
      </c>
      <c r="E211" s="156"/>
      <c r="F211" s="151" t="s">
        <v>1286</v>
      </c>
      <c r="G211" s="153" t="s">
        <v>1306</v>
      </c>
      <c r="H211" s="154" t="s">
        <v>1307</v>
      </c>
      <c r="I211" s="154" t="s">
        <v>1308</v>
      </c>
      <c r="J211" s="155" t="s">
        <v>412</v>
      </c>
      <c r="K211" s="151" t="s">
        <v>438</v>
      </c>
      <c r="L211" s="151" t="s">
        <v>439</v>
      </c>
      <c r="M211" s="156"/>
      <c r="N211" s="156"/>
      <c r="O211" s="156"/>
    </row>
    <row r="212">
      <c r="A212" s="148" t="s">
        <v>1283</v>
      </c>
      <c r="B212" s="157"/>
      <c r="C212" s="157"/>
      <c r="D212" s="151" t="s">
        <v>1309</v>
      </c>
      <c r="E212" s="156"/>
      <c r="F212" s="151" t="s">
        <v>1286</v>
      </c>
      <c r="G212" s="153" t="s">
        <v>1310</v>
      </c>
      <c r="H212" s="154" t="s">
        <v>1311</v>
      </c>
      <c r="I212" s="154" t="s">
        <v>1308</v>
      </c>
      <c r="J212" s="155" t="s">
        <v>412</v>
      </c>
      <c r="K212" s="151" t="s">
        <v>438</v>
      </c>
      <c r="L212" s="151" t="s">
        <v>439</v>
      </c>
      <c r="M212" s="156"/>
      <c r="N212" s="156"/>
      <c r="O212" s="156"/>
    </row>
    <row r="213">
      <c r="A213" s="148" t="s">
        <v>1283</v>
      </c>
      <c r="B213" s="157"/>
      <c r="C213" s="157"/>
      <c r="D213" s="151" t="s">
        <v>1312</v>
      </c>
      <c r="E213" s="156"/>
      <c r="F213" s="151" t="s">
        <v>1286</v>
      </c>
      <c r="G213" s="153" t="s">
        <v>1313</v>
      </c>
      <c r="H213" s="154" t="s">
        <v>1314</v>
      </c>
      <c r="I213" s="154" t="s">
        <v>1315</v>
      </c>
      <c r="J213" s="155" t="s">
        <v>412</v>
      </c>
      <c r="K213" s="151" t="s">
        <v>438</v>
      </c>
      <c r="L213" s="151" t="s">
        <v>439</v>
      </c>
      <c r="M213" s="156"/>
      <c r="N213" s="156"/>
      <c r="O213" s="156"/>
    </row>
    <row r="214">
      <c r="A214" s="148" t="s">
        <v>1316</v>
      </c>
      <c r="B214" s="149"/>
      <c r="C214" s="159" t="s">
        <v>1317</v>
      </c>
      <c r="D214" s="151" t="s">
        <v>1318</v>
      </c>
      <c r="E214" s="156"/>
      <c r="F214" s="151" t="s">
        <v>1319</v>
      </c>
      <c r="G214" s="153" t="s">
        <v>1320</v>
      </c>
      <c r="H214" s="154" t="s">
        <v>1321</v>
      </c>
      <c r="I214" s="154" t="s">
        <v>1322</v>
      </c>
      <c r="J214" s="155" t="s">
        <v>412</v>
      </c>
      <c r="K214" s="151" t="s">
        <v>438</v>
      </c>
      <c r="L214" s="151" t="s">
        <v>439</v>
      </c>
      <c r="M214" s="156"/>
      <c r="N214" s="156"/>
      <c r="O214" s="156"/>
    </row>
    <row r="215">
      <c r="A215" s="148" t="s">
        <v>1316</v>
      </c>
      <c r="B215" s="157"/>
      <c r="C215" s="157"/>
      <c r="D215" s="151" t="s">
        <v>1323</v>
      </c>
      <c r="E215" s="156"/>
      <c r="F215" s="151" t="s">
        <v>1319</v>
      </c>
      <c r="G215" s="153" t="s">
        <v>1324</v>
      </c>
      <c r="H215" s="154" t="s">
        <v>1325</v>
      </c>
      <c r="I215" s="154" t="s">
        <v>1326</v>
      </c>
      <c r="J215" s="155" t="s">
        <v>412</v>
      </c>
      <c r="K215" s="151" t="s">
        <v>438</v>
      </c>
      <c r="L215" s="151" t="s">
        <v>439</v>
      </c>
      <c r="M215" s="156"/>
      <c r="N215" s="156"/>
      <c r="O215" s="156"/>
    </row>
    <row r="216">
      <c r="A216" s="148" t="s">
        <v>1316</v>
      </c>
      <c r="B216" s="157"/>
      <c r="C216" s="157"/>
      <c r="D216" s="151" t="s">
        <v>1327</v>
      </c>
      <c r="E216" s="156"/>
      <c r="F216" s="151" t="s">
        <v>1319</v>
      </c>
      <c r="G216" s="153" t="s">
        <v>1328</v>
      </c>
      <c r="H216" s="154" t="s">
        <v>1329</v>
      </c>
      <c r="I216" s="154" t="s">
        <v>1330</v>
      </c>
      <c r="J216" s="155" t="s">
        <v>412</v>
      </c>
      <c r="K216" s="151" t="s">
        <v>438</v>
      </c>
      <c r="L216" s="151" t="s">
        <v>439</v>
      </c>
      <c r="M216" s="156"/>
      <c r="N216" s="156"/>
      <c r="O216" s="156"/>
    </row>
    <row r="217">
      <c r="A217" s="148" t="s">
        <v>1331</v>
      </c>
      <c r="B217" s="149"/>
      <c r="C217" s="159" t="s">
        <v>1332</v>
      </c>
      <c r="D217" s="151" t="s">
        <v>1333</v>
      </c>
      <c r="E217" s="156"/>
      <c r="F217" s="151" t="s">
        <v>1334</v>
      </c>
      <c r="G217" s="153" t="s">
        <v>1335</v>
      </c>
      <c r="H217" s="154" t="s">
        <v>1336</v>
      </c>
      <c r="I217" s="154" t="s">
        <v>1337</v>
      </c>
      <c r="J217" s="155" t="s">
        <v>412</v>
      </c>
      <c r="K217" s="151" t="s">
        <v>413</v>
      </c>
      <c r="L217" s="156"/>
      <c r="M217" s="156"/>
      <c r="N217" s="156"/>
      <c r="O217" s="156"/>
    </row>
    <row r="218">
      <c r="A218" s="148" t="s">
        <v>1331</v>
      </c>
      <c r="B218" s="157"/>
      <c r="C218" s="157"/>
      <c r="D218" s="151" t="s">
        <v>1338</v>
      </c>
      <c r="E218" s="156"/>
      <c r="F218" s="151" t="s">
        <v>1334</v>
      </c>
      <c r="G218" s="153" t="s">
        <v>1339</v>
      </c>
      <c r="H218" s="154" t="s">
        <v>1340</v>
      </c>
      <c r="I218" s="154" t="s">
        <v>1341</v>
      </c>
      <c r="J218" s="155" t="s">
        <v>412</v>
      </c>
      <c r="K218" s="151" t="s">
        <v>413</v>
      </c>
      <c r="L218" s="156"/>
      <c r="M218" s="156"/>
      <c r="N218" s="156"/>
      <c r="O218" s="156"/>
    </row>
    <row r="219">
      <c r="A219" s="148" t="s">
        <v>1331</v>
      </c>
      <c r="B219" s="157"/>
      <c r="C219" s="157"/>
      <c r="D219" s="151" t="s">
        <v>1342</v>
      </c>
      <c r="E219" s="156"/>
      <c r="F219" s="151" t="s">
        <v>1334</v>
      </c>
      <c r="G219" s="153" t="s">
        <v>1343</v>
      </c>
      <c r="H219" s="154" t="s">
        <v>1344</v>
      </c>
      <c r="I219" s="154" t="s">
        <v>1345</v>
      </c>
      <c r="J219" s="155" t="s">
        <v>412</v>
      </c>
      <c r="K219" s="151" t="s">
        <v>413</v>
      </c>
      <c r="L219" s="156"/>
      <c r="M219" s="156"/>
      <c r="N219" s="156"/>
      <c r="O219" s="156"/>
    </row>
    <row r="220">
      <c r="A220" s="148" t="s">
        <v>1331</v>
      </c>
      <c r="B220" s="157"/>
      <c r="C220" s="157"/>
      <c r="D220" s="151" t="s">
        <v>1346</v>
      </c>
      <c r="E220" s="156"/>
      <c r="F220" s="151" t="s">
        <v>1334</v>
      </c>
      <c r="G220" s="153" t="s">
        <v>1347</v>
      </c>
      <c r="H220" s="154" t="s">
        <v>1348</v>
      </c>
      <c r="I220" s="154" t="s">
        <v>1345</v>
      </c>
      <c r="J220" s="155" t="s">
        <v>412</v>
      </c>
      <c r="K220" s="151" t="s">
        <v>413</v>
      </c>
      <c r="L220" s="156"/>
      <c r="M220" s="156"/>
      <c r="N220" s="156"/>
      <c r="O220" s="156"/>
    </row>
    <row r="221">
      <c r="A221" s="148" t="s">
        <v>1331</v>
      </c>
      <c r="B221" s="157"/>
      <c r="C221" s="157"/>
      <c r="D221" s="151" t="s">
        <v>1349</v>
      </c>
      <c r="E221" s="156"/>
      <c r="F221" s="151" t="s">
        <v>1334</v>
      </c>
      <c r="G221" s="153" t="s">
        <v>1350</v>
      </c>
      <c r="H221" s="154" t="s">
        <v>1351</v>
      </c>
      <c r="I221" s="154" t="s">
        <v>1341</v>
      </c>
      <c r="J221" s="155" t="s">
        <v>412</v>
      </c>
      <c r="K221" s="151" t="s">
        <v>413</v>
      </c>
      <c r="L221" s="156"/>
      <c r="M221" s="156"/>
      <c r="N221" s="156"/>
      <c r="O221" s="156"/>
    </row>
    <row r="222">
      <c r="A222" s="172" t="s">
        <v>1352</v>
      </c>
      <c r="B222" s="156"/>
      <c r="C222" s="154" t="s">
        <v>1353</v>
      </c>
      <c r="D222" s="151" t="s">
        <v>1354</v>
      </c>
      <c r="E222" s="156"/>
      <c r="F222" s="151" t="s">
        <v>1355</v>
      </c>
      <c r="G222" s="153" t="s">
        <v>1335</v>
      </c>
      <c r="H222" s="154" t="s">
        <v>1336</v>
      </c>
      <c r="I222" s="154" t="s">
        <v>1356</v>
      </c>
      <c r="J222" s="155" t="s">
        <v>412</v>
      </c>
      <c r="K222" s="151" t="s">
        <v>413</v>
      </c>
      <c r="L222" s="156"/>
      <c r="M222" s="156"/>
      <c r="N222" s="156"/>
      <c r="O222" s="156"/>
    </row>
    <row r="223">
      <c r="A223" s="172" t="s">
        <v>1357</v>
      </c>
      <c r="B223" s="149"/>
      <c r="C223" s="173" t="s">
        <v>1358</v>
      </c>
      <c r="D223" s="151" t="s">
        <v>1359</v>
      </c>
      <c r="E223" s="156"/>
      <c r="F223" s="151" t="s">
        <v>1355</v>
      </c>
      <c r="G223" s="153" t="s">
        <v>1339</v>
      </c>
      <c r="H223" s="154" t="s">
        <v>1360</v>
      </c>
      <c r="I223" s="154" t="s">
        <v>1361</v>
      </c>
      <c r="J223" s="155" t="s">
        <v>412</v>
      </c>
      <c r="K223" s="151" t="s">
        <v>413</v>
      </c>
      <c r="L223" s="156"/>
      <c r="M223" s="156"/>
      <c r="N223" s="156"/>
      <c r="O223" s="156"/>
    </row>
    <row r="224">
      <c r="A224" s="172" t="s">
        <v>1357</v>
      </c>
      <c r="B224" s="157"/>
      <c r="C224" s="157"/>
      <c r="D224" s="151" t="s">
        <v>1362</v>
      </c>
      <c r="E224" s="156"/>
      <c r="F224" s="151" t="s">
        <v>1355</v>
      </c>
      <c r="G224" s="153" t="s">
        <v>1343</v>
      </c>
      <c r="H224" s="154" t="s">
        <v>1363</v>
      </c>
      <c r="I224" s="154" t="s">
        <v>1364</v>
      </c>
      <c r="J224" s="155" t="s">
        <v>412</v>
      </c>
      <c r="K224" s="151" t="s">
        <v>413</v>
      </c>
      <c r="L224" s="156"/>
      <c r="M224" s="156"/>
      <c r="N224" s="156"/>
      <c r="O224" s="156"/>
    </row>
    <row r="225">
      <c r="A225" s="172" t="s">
        <v>1357</v>
      </c>
      <c r="B225" s="157"/>
      <c r="C225" s="157"/>
      <c r="D225" s="151" t="s">
        <v>1365</v>
      </c>
      <c r="E225" s="156"/>
      <c r="F225" s="151" t="s">
        <v>1355</v>
      </c>
      <c r="G225" s="153" t="s">
        <v>1347</v>
      </c>
      <c r="H225" s="154" t="s">
        <v>1366</v>
      </c>
      <c r="I225" s="154" t="s">
        <v>1364</v>
      </c>
      <c r="J225" s="155" t="s">
        <v>412</v>
      </c>
      <c r="K225" s="151" t="s">
        <v>413</v>
      </c>
      <c r="L225" s="156"/>
      <c r="M225" s="156"/>
      <c r="N225" s="156"/>
      <c r="O225" s="156"/>
    </row>
    <row r="226">
      <c r="A226" s="172" t="s">
        <v>1357</v>
      </c>
      <c r="B226" s="157"/>
      <c r="C226" s="157"/>
      <c r="D226" s="151" t="s">
        <v>1367</v>
      </c>
      <c r="E226" s="156"/>
      <c r="F226" s="151" t="s">
        <v>1355</v>
      </c>
      <c r="G226" s="153" t="s">
        <v>1368</v>
      </c>
      <c r="H226" s="154" t="s">
        <v>1369</v>
      </c>
      <c r="I226" s="154" t="s">
        <v>1370</v>
      </c>
      <c r="J226" s="155" t="s">
        <v>412</v>
      </c>
      <c r="K226" s="151" t="s">
        <v>413</v>
      </c>
      <c r="L226" s="156"/>
      <c r="M226" s="156"/>
      <c r="N226" s="156"/>
      <c r="O226" s="156"/>
    </row>
    <row r="227">
      <c r="A227" s="148" t="s">
        <v>1371</v>
      </c>
      <c r="B227" s="149"/>
      <c r="C227" s="159" t="s">
        <v>1372</v>
      </c>
      <c r="D227" s="151" t="s">
        <v>1373</v>
      </c>
      <c r="E227" s="156"/>
      <c r="F227" s="151" t="s">
        <v>1374</v>
      </c>
      <c r="G227" s="153" t="s">
        <v>1375</v>
      </c>
      <c r="H227" s="154" t="s">
        <v>1376</v>
      </c>
      <c r="I227" s="154" t="s">
        <v>1377</v>
      </c>
      <c r="J227" s="155" t="s">
        <v>412</v>
      </c>
      <c r="K227" s="151" t="s">
        <v>438</v>
      </c>
      <c r="L227" s="151" t="s">
        <v>439</v>
      </c>
      <c r="M227" s="156"/>
      <c r="N227" s="156"/>
      <c r="O227" s="156"/>
    </row>
    <row r="228">
      <c r="A228" s="148" t="s">
        <v>1371</v>
      </c>
      <c r="B228" s="157"/>
      <c r="C228" s="157"/>
      <c r="D228" s="151" t="s">
        <v>1378</v>
      </c>
      <c r="E228" s="156"/>
      <c r="F228" s="151" t="s">
        <v>1374</v>
      </c>
      <c r="G228" s="153" t="s">
        <v>1379</v>
      </c>
      <c r="H228" s="154" t="s">
        <v>1380</v>
      </c>
      <c r="I228" s="154" t="s">
        <v>1381</v>
      </c>
      <c r="J228" s="155" t="s">
        <v>412</v>
      </c>
      <c r="K228" s="151" t="s">
        <v>413</v>
      </c>
      <c r="L228" s="156"/>
      <c r="M228" s="156"/>
      <c r="N228" s="156"/>
      <c r="O228" s="156"/>
    </row>
    <row r="229">
      <c r="A229" s="148" t="s">
        <v>1371</v>
      </c>
      <c r="B229" s="157"/>
      <c r="C229" s="157"/>
      <c r="D229" s="151" t="s">
        <v>1382</v>
      </c>
      <c r="E229" s="156"/>
      <c r="F229" s="151" t="s">
        <v>1374</v>
      </c>
      <c r="G229" s="153" t="s">
        <v>1383</v>
      </c>
      <c r="H229" s="154" t="s">
        <v>1384</v>
      </c>
      <c r="I229" s="154" t="s">
        <v>1385</v>
      </c>
      <c r="J229" s="155" t="s">
        <v>412</v>
      </c>
      <c r="K229" s="151" t="s">
        <v>413</v>
      </c>
      <c r="L229" s="156"/>
      <c r="M229" s="156"/>
      <c r="N229" s="156"/>
      <c r="O229" s="156"/>
    </row>
    <row r="230">
      <c r="A230" s="148" t="s">
        <v>1371</v>
      </c>
      <c r="B230" s="157"/>
      <c r="C230" s="157"/>
      <c r="D230" s="151" t="s">
        <v>1386</v>
      </c>
      <c r="E230" s="156"/>
      <c r="F230" s="151" t="s">
        <v>1374</v>
      </c>
      <c r="G230" s="153" t="s">
        <v>1387</v>
      </c>
      <c r="H230" s="154" t="s">
        <v>1388</v>
      </c>
      <c r="I230" s="154" t="s">
        <v>1389</v>
      </c>
      <c r="J230" s="155" t="s">
        <v>412</v>
      </c>
      <c r="K230" s="151" t="s">
        <v>438</v>
      </c>
      <c r="L230" s="151" t="s">
        <v>439</v>
      </c>
      <c r="M230" s="156"/>
      <c r="N230" s="156"/>
      <c r="O230" s="156"/>
    </row>
    <row r="231">
      <c r="A231" s="148" t="s">
        <v>1371</v>
      </c>
      <c r="B231" s="157"/>
      <c r="C231" s="157"/>
      <c r="D231" s="151" t="s">
        <v>1390</v>
      </c>
      <c r="E231" s="156"/>
      <c r="F231" s="151" t="s">
        <v>1374</v>
      </c>
      <c r="G231" s="153" t="s">
        <v>1391</v>
      </c>
      <c r="H231" s="154" t="s">
        <v>1388</v>
      </c>
      <c r="I231" s="154" t="s">
        <v>1392</v>
      </c>
      <c r="J231" s="155" t="s">
        <v>412</v>
      </c>
      <c r="K231" s="151" t="s">
        <v>438</v>
      </c>
      <c r="L231" s="151" t="s">
        <v>439</v>
      </c>
      <c r="M231" s="156"/>
      <c r="N231" s="156"/>
      <c r="O231" s="156"/>
    </row>
    <row r="232">
      <c r="A232" s="148" t="s">
        <v>1371</v>
      </c>
      <c r="B232" s="157"/>
      <c r="C232" s="157"/>
      <c r="D232" s="151" t="s">
        <v>1393</v>
      </c>
      <c r="E232" s="156"/>
      <c r="F232" s="151" t="s">
        <v>1374</v>
      </c>
      <c r="G232" s="153" t="s">
        <v>1394</v>
      </c>
      <c r="H232" s="154" t="s">
        <v>1395</v>
      </c>
      <c r="I232" s="154" t="s">
        <v>1396</v>
      </c>
      <c r="J232" s="155" t="s">
        <v>412</v>
      </c>
      <c r="K232" s="151" t="s">
        <v>438</v>
      </c>
      <c r="L232" s="151" t="s">
        <v>439</v>
      </c>
      <c r="M232" s="156"/>
      <c r="N232" s="156"/>
      <c r="O232" s="156"/>
    </row>
    <row r="233">
      <c r="A233" s="148" t="s">
        <v>1371</v>
      </c>
      <c r="B233" s="157"/>
      <c r="C233" s="157"/>
      <c r="D233" s="151" t="s">
        <v>1397</v>
      </c>
      <c r="E233" s="156"/>
      <c r="F233" s="151" t="s">
        <v>1374</v>
      </c>
      <c r="G233" s="153" t="s">
        <v>1398</v>
      </c>
      <c r="H233" s="154" t="s">
        <v>1399</v>
      </c>
      <c r="I233" s="154" t="s">
        <v>1400</v>
      </c>
      <c r="J233" s="155" t="s">
        <v>412</v>
      </c>
      <c r="K233" s="151" t="s">
        <v>413</v>
      </c>
      <c r="L233" s="156"/>
      <c r="M233" s="156"/>
      <c r="N233" s="156"/>
      <c r="O233" s="156"/>
    </row>
    <row r="234">
      <c r="A234" s="148" t="s">
        <v>1401</v>
      </c>
      <c r="B234" s="149"/>
      <c r="C234" s="159" t="s">
        <v>1402</v>
      </c>
      <c r="D234" s="151" t="s">
        <v>1403</v>
      </c>
      <c r="E234" s="156"/>
      <c r="F234" s="151" t="s">
        <v>1404</v>
      </c>
      <c r="G234" s="153" t="s">
        <v>1405</v>
      </c>
      <c r="H234" s="154" t="s">
        <v>1406</v>
      </c>
      <c r="I234" s="154" t="s">
        <v>1407</v>
      </c>
      <c r="J234" s="155" t="s">
        <v>412</v>
      </c>
      <c r="K234" s="151" t="s">
        <v>413</v>
      </c>
      <c r="L234" s="156"/>
      <c r="M234" s="156"/>
      <c r="N234" s="156"/>
      <c r="O234" s="156"/>
    </row>
    <row r="235">
      <c r="A235" s="148" t="s">
        <v>1401</v>
      </c>
      <c r="B235" s="157"/>
      <c r="C235" s="157"/>
      <c r="D235" s="151" t="s">
        <v>1408</v>
      </c>
      <c r="E235" s="156"/>
      <c r="F235" s="151" t="s">
        <v>1404</v>
      </c>
      <c r="G235" s="153" t="s">
        <v>1409</v>
      </c>
      <c r="H235" s="154" t="s">
        <v>1410</v>
      </c>
      <c r="I235" s="154" t="s">
        <v>1411</v>
      </c>
      <c r="J235" s="155" t="s">
        <v>412</v>
      </c>
      <c r="K235" s="151" t="s">
        <v>413</v>
      </c>
      <c r="L235" s="156"/>
      <c r="M235" s="156"/>
      <c r="N235" s="156"/>
      <c r="O235" s="156"/>
    </row>
    <row r="236">
      <c r="A236" s="148" t="s">
        <v>1401</v>
      </c>
      <c r="B236" s="157"/>
      <c r="C236" s="157"/>
      <c r="D236" s="151" t="s">
        <v>1412</v>
      </c>
      <c r="E236" s="156"/>
      <c r="F236" s="151" t="s">
        <v>1404</v>
      </c>
      <c r="G236" s="153" t="s">
        <v>1413</v>
      </c>
      <c r="H236" s="154" t="s">
        <v>1414</v>
      </c>
      <c r="I236" s="154" t="s">
        <v>1415</v>
      </c>
      <c r="J236" s="155" t="s">
        <v>412</v>
      </c>
      <c r="K236" s="151" t="s">
        <v>413</v>
      </c>
      <c r="L236" s="156"/>
      <c r="M236" s="156"/>
      <c r="N236" s="156"/>
      <c r="O236" s="156"/>
    </row>
    <row r="237">
      <c r="A237" s="148" t="s">
        <v>1401</v>
      </c>
      <c r="B237" s="157"/>
      <c r="C237" s="157"/>
      <c r="D237" s="151" t="s">
        <v>1416</v>
      </c>
      <c r="E237" s="156"/>
      <c r="F237" s="151" t="s">
        <v>1404</v>
      </c>
      <c r="G237" s="153" t="s">
        <v>1417</v>
      </c>
      <c r="H237" s="154" t="s">
        <v>1414</v>
      </c>
      <c r="I237" s="154" t="s">
        <v>1415</v>
      </c>
      <c r="J237" s="155" t="s">
        <v>412</v>
      </c>
      <c r="K237" s="151" t="s">
        <v>413</v>
      </c>
      <c r="L237" s="156"/>
      <c r="M237" s="156"/>
      <c r="N237" s="156"/>
      <c r="O237" s="156"/>
    </row>
    <row r="238">
      <c r="A238" s="148" t="s">
        <v>1401</v>
      </c>
      <c r="B238" s="157"/>
      <c r="C238" s="157"/>
      <c r="D238" s="151" t="s">
        <v>1418</v>
      </c>
      <c r="E238" s="156"/>
      <c r="F238" s="151" t="s">
        <v>1404</v>
      </c>
      <c r="G238" s="153" t="s">
        <v>1419</v>
      </c>
      <c r="H238" s="154" t="s">
        <v>1420</v>
      </c>
      <c r="I238" s="154" t="s">
        <v>1421</v>
      </c>
      <c r="J238" s="155" t="s">
        <v>412</v>
      </c>
      <c r="K238" s="151" t="s">
        <v>413</v>
      </c>
      <c r="L238" s="156"/>
      <c r="M238" s="156"/>
      <c r="N238" s="156"/>
      <c r="O238" s="156"/>
    </row>
    <row r="239">
      <c r="A239" s="148" t="s">
        <v>1401</v>
      </c>
      <c r="B239" s="157"/>
      <c r="C239" s="157"/>
      <c r="D239" s="151" t="s">
        <v>1422</v>
      </c>
      <c r="E239" s="156"/>
      <c r="F239" s="151" t="s">
        <v>1404</v>
      </c>
      <c r="G239" s="153" t="s">
        <v>1423</v>
      </c>
      <c r="H239" s="154" t="s">
        <v>1424</v>
      </c>
      <c r="I239" s="154" t="s">
        <v>1421</v>
      </c>
      <c r="J239" s="155" t="s">
        <v>412</v>
      </c>
      <c r="K239" s="151" t="s">
        <v>413</v>
      </c>
      <c r="L239" s="156"/>
      <c r="M239" s="156"/>
      <c r="N239" s="156"/>
      <c r="O239" s="156"/>
    </row>
    <row r="240">
      <c r="A240" s="148" t="s">
        <v>1401</v>
      </c>
      <c r="B240" s="157"/>
      <c r="C240" s="157"/>
      <c r="D240" s="151" t="s">
        <v>1425</v>
      </c>
      <c r="E240" s="156"/>
      <c r="F240" s="151" t="s">
        <v>1404</v>
      </c>
      <c r="G240" s="153" t="s">
        <v>1426</v>
      </c>
      <c r="H240" s="154" t="s">
        <v>1427</v>
      </c>
      <c r="I240" s="154" t="s">
        <v>1428</v>
      </c>
      <c r="J240" s="155" t="s">
        <v>412</v>
      </c>
      <c r="K240" s="151" t="s">
        <v>413</v>
      </c>
      <c r="L240" s="156"/>
      <c r="M240" s="156"/>
      <c r="N240" s="156"/>
      <c r="O240" s="156"/>
    </row>
    <row r="241">
      <c r="A241" s="148" t="s">
        <v>1401</v>
      </c>
      <c r="B241" s="157"/>
      <c r="C241" s="157"/>
      <c r="D241" s="151" t="s">
        <v>1429</v>
      </c>
      <c r="E241" s="156"/>
      <c r="F241" s="151" t="s">
        <v>1404</v>
      </c>
      <c r="G241" s="153" t="s">
        <v>1430</v>
      </c>
      <c r="H241" s="154" t="s">
        <v>1431</v>
      </c>
      <c r="I241" s="154" t="s">
        <v>1432</v>
      </c>
      <c r="J241" s="155" t="s">
        <v>412</v>
      </c>
      <c r="K241" s="151" t="s">
        <v>413</v>
      </c>
      <c r="L241" s="156"/>
      <c r="M241" s="156"/>
      <c r="N241" s="156"/>
      <c r="O241" s="156"/>
    </row>
    <row r="242">
      <c r="A242" s="148" t="s">
        <v>1401</v>
      </c>
      <c r="B242" s="157"/>
      <c r="C242" s="157"/>
      <c r="D242" s="151" t="s">
        <v>1433</v>
      </c>
      <c r="E242" s="156"/>
      <c r="F242" s="151" t="s">
        <v>1404</v>
      </c>
      <c r="G242" s="153" t="s">
        <v>1434</v>
      </c>
      <c r="H242" s="154" t="s">
        <v>1435</v>
      </c>
      <c r="I242" s="154" t="s">
        <v>1436</v>
      </c>
      <c r="J242" s="155" t="s">
        <v>412</v>
      </c>
      <c r="K242" s="151" t="s">
        <v>413</v>
      </c>
      <c r="L242" s="156"/>
      <c r="M242" s="156"/>
      <c r="N242" s="156"/>
      <c r="O242" s="156"/>
    </row>
    <row r="243">
      <c r="A243" s="148" t="s">
        <v>1401</v>
      </c>
      <c r="B243" s="157"/>
      <c r="C243" s="157"/>
      <c r="D243" s="151" t="s">
        <v>1437</v>
      </c>
      <c r="E243" s="156"/>
      <c r="F243" s="151" t="s">
        <v>1404</v>
      </c>
      <c r="G243" s="153" t="s">
        <v>1438</v>
      </c>
      <c r="H243" s="154" t="s">
        <v>1439</v>
      </c>
      <c r="I243" s="154" t="s">
        <v>1440</v>
      </c>
      <c r="J243" s="155" t="s">
        <v>412</v>
      </c>
      <c r="K243" s="151" t="s">
        <v>413</v>
      </c>
      <c r="L243" s="156"/>
      <c r="M243" s="156"/>
      <c r="N243" s="156"/>
      <c r="O243" s="156"/>
    </row>
    <row r="244">
      <c r="A244" s="148" t="s">
        <v>1401</v>
      </c>
      <c r="B244" s="157"/>
      <c r="C244" s="157"/>
      <c r="D244" s="151" t="s">
        <v>1441</v>
      </c>
      <c r="E244" s="156"/>
      <c r="F244" s="151" t="s">
        <v>1404</v>
      </c>
      <c r="G244" s="153" t="s">
        <v>1442</v>
      </c>
      <c r="H244" s="154" t="s">
        <v>1443</v>
      </c>
      <c r="I244" s="154" t="s">
        <v>1444</v>
      </c>
      <c r="J244" s="155" t="s">
        <v>412</v>
      </c>
      <c r="K244" s="151" t="s">
        <v>413</v>
      </c>
      <c r="L244" s="156"/>
      <c r="M244" s="156"/>
      <c r="N244" s="156"/>
      <c r="O244" s="156"/>
    </row>
    <row r="245">
      <c r="A245" s="148" t="s">
        <v>1445</v>
      </c>
      <c r="B245" s="149"/>
      <c r="C245" s="159" t="s">
        <v>1446</v>
      </c>
      <c r="D245" s="151" t="s">
        <v>1447</v>
      </c>
      <c r="E245" s="156"/>
      <c r="F245" s="151" t="s">
        <v>1448</v>
      </c>
      <c r="G245" s="153" t="s">
        <v>1449</v>
      </c>
      <c r="H245" s="154" t="s">
        <v>1450</v>
      </c>
      <c r="I245" s="154" t="s">
        <v>1451</v>
      </c>
      <c r="J245" s="155" t="s">
        <v>412</v>
      </c>
      <c r="K245" s="151" t="s">
        <v>438</v>
      </c>
      <c r="L245" s="151" t="s">
        <v>439</v>
      </c>
      <c r="M245" s="156"/>
      <c r="N245" s="156"/>
      <c r="O245" s="156"/>
    </row>
    <row r="246">
      <c r="A246" s="148" t="s">
        <v>1445</v>
      </c>
      <c r="B246" s="157"/>
      <c r="C246" s="157"/>
      <c r="D246" s="151" t="s">
        <v>1452</v>
      </c>
      <c r="E246" s="156"/>
      <c r="F246" s="151" t="s">
        <v>1448</v>
      </c>
      <c r="G246" s="153" t="s">
        <v>1453</v>
      </c>
      <c r="H246" s="154" t="s">
        <v>1454</v>
      </c>
      <c r="I246" s="154" t="s">
        <v>1455</v>
      </c>
      <c r="J246" s="155" t="s">
        <v>412</v>
      </c>
      <c r="K246" s="151" t="s">
        <v>438</v>
      </c>
      <c r="L246" s="151" t="s">
        <v>439</v>
      </c>
      <c r="M246" s="156"/>
      <c r="N246" s="156"/>
      <c r="O246" s="156"/>
    </row>
    <row r="247">
      <c r="A247" s="148" t="s">
        <v>1445</v>
      </c>
      <c r="B247" s="157"/>
      <c r="C247" s="157"/>
      <c r="D247" s="151" t="s">
        <v>1456</v>
      </c>
      <c r="E247" s="156"/>
      <c r="F247" s="151" t="s">
        <v>1448</v>
      </c>
      <c r="G247" s="153" t="s">
        <v>1457</v>
      </c>
      <c r="H247" s="154" t="s">
        <v>1458</v>
      </c>
      <c r="I247" s="154" t="s">
        <v>1459</v>
      </c>
      <c r="J247" s="155" t="s">
        <v>412</v>
      </c>
      <c r="K247" s="151" t="s">
        <v>438</v>
      </c>
      <c r="L247" s="151" t="s">
        <v>439</v>
      </c>
      <c r="M247" s="156"/>
      <c r="N247" s="156"/>
      <c r="O247" s="156"/>
    </row>
    <row r="248">
      <c r="A248" s="148" t="s">
        <v>1445</v>
      </c>
      <c r="B248" s="157"/>
      <c r="C248" s="157"/>
      <c r="D248" s="151" t="s">
        <v>1460</v>
      </c>
      <c r="E248" s="156"/>
      <c r="F248" s="151" t="s">
        <v>1448</v>
      </c>
      <c r="G248" s="153" t="s">
        <v>1461</v>
      </c>
      <c r="H248" s="154" t="s">
        <v>1462</v>
      </c>
      <c r="I248" s="154" t="s">
        <v>1463</v>
      </c>
      <c r="J248" s="155" t="s">
        <v>412</v>
      </c>
      <c r="K248" s="151" t="s">
        <v>438</v>
      </c>
      <c r="L248" s="151" t="s">
        <v>439</v>
      </c>
      <c r="M248" s="156"/>
      <c r="N248" s="156"/>
      <c r="O248" s="156"/>
    </row>
    <row r="249">
      <c r="A249" s="148" t="s">
        <v>1445</v>
      </c>
      <c r="B249" s="157"/>
      <c r="C249" s="157"/>
      <c r="D249" s="151" t="s">
        <v>1464</v>
      </c>
      <c r="E249" s="156"/>
      <c r="F249" s="151" t="s">
        <v>1448</v>
      </c>
      <c r="G249" s="153" t="s">
        <v>1465</v>
      </c>
      <c r="H249" s="154" t="s">
        <v>1466</v>
      </c>
      <c r="I249" s="154" t="s">
        <v>1467</v>
      </c>
      <c r="J249" s="155" t="s">
        <v>412</v>
      </c>
      <c r="K249" s="151" t="s">
        <v>438</v>
      </c>
      <c r="L249" s="151" t="s">
        <v>439</v>
      </c>
      <c r="M249" s="156"/>
      <c r="N249" s="156"/>
      <c r="O249" s="156"/>
    </row>
    <row r="250">
      <c r="A250" s="148" t="s">
        <v>1445</v>
      </c>
      <c r="B250" s="157"/>
      <c r="C250" s="157"/>
      <c r="D250" s="151" t="s">
        <v>1468</v>
      </c>
      <c r="E250" s="156"/>
      <c r="F250" s="151" t="s">
        <v>1448</v>
      </c>
      <c r="G250" s="153" t="s">
        <v>1469</v>
      </c>
      <c r="H250" s="154" t="s">
        <v>1470</v>
      </c>
      <c r="I250" s="154" t="s">
        <v>1471</v>
      </c>
      <c r="J250" s="155" t="s">
        <v>412</v>
      </c>
      <c r="K250" s="151" t="s">
        <v>438</v>
      </c>
      <c r="L250" s="151" t="s">
        <v>439</v>
      </c>
      <c r="M250" s="156"/>
      <c r="N250" s="156"/>
      <c r="O250" s="156"/>
    </row>
    <row r="251">
      <c r="A251" s="148" t="s">
        <v>1445</v>
      </c>
      <c r="B251" s="157"/>
      <c r="C251" s="157"/>
      <c r="D251" s="151" t="s">
        <v>1472</v>
      </c>
      <c r="E251" s="156"/>
      <c r="F251" s="151" t="s">
        <v>1448</v>
      </c>
      <c r="G251" s="153" t="s">
        <v>1473</v>
      </c>
      <c r="H251" s="154" t="s">
        <v>1474</v>
      </c>
      <c r="I251" s="154" t="s">
        <v>1475</v>
      </c>
      <c r="J251" s="155" t="s">
        <v>412</v>
      </c>
      <c r="K251" s="151" t="s">
        <v>438</v>
      </c>
      <c r="L251" s="151" t="s">
        <v>439</v>
      </c>
      <c r="M251" s="156"/>
      <c r="N251" s="156"/>
      <c r="O251" s="156"/>
    </row>
    <row r="252">
      <c r="A252" s="148" t="s">
        <v>1445</v>
      </c>
      <c r="B252" s="157"/>
      <c r="C252" s="157"/>
      <c r="D252" s="151" t="s">
        <v>1476</v>
      </c>
      <c r="E252" s="156"/>
      <c r="F252" s="151" t="s">
        <v>1448</v>
      </c>
      <c r="G252" s="153" t="s">
        <v>1477</v>
      </c>
      <c r="H252" s="154" t="s">
        <v>1478</v>
      </c>
      <c r="I252" s="154" t="s">
        <v>1479</v>
      </c>
      <c r="J252" s="155" t="s">
        <v>412</v>
      </c>
      <c r="K252" s="151" t="s">
        <v>438</v>
      </c>
      <c r="L252" s="151" t="s">
        <v>439</v>
      </c>
      <c r="M252" s="156"/>
      <c r="N252" s="156"/>
      <c r="O252" s="156"/>
    </row>
    <row r="253">
      <c r="A253" s="148" t="s">
        <v>1445</v>
      </c>
      <c r="B253" s="157"/>
      <c r="C253" s="157"/>
      <c r="D253" s="151" t="s">
        <v>1480</v>
      </c>
      <c r="E253" s="156"/>
      <c r="F253" s="151" t="s">
        <v>1448</v>
      </c>
      <c r="G253" s="153" t="s">
        <v>1481</v>
      </c>
      <c r="H253" s="154" t="s">
        <v>1482</v>
      </c>
      <c r="I253" s="154" t="s">
        <v>1483</v>
      </c>
      <c r="J253" s="155" t="s">
        <v>412</v>
      </c>
      <c r="K253" s="151" t="s">
        <v>438</v>
      </c>
      <c r="L253" s="151" t="s">
        <v>439</v>
      </c>
      <c r="M253" s="156"/>
      <c r="N253" s="156"/>
      <c r="O253" s="156"/>
    </row>
    <row r="254">
      <c r="A254" s="148" t="s">
        <v>1445</v>
      </c>
      <c r="B254" s="157"/>
      <c r="C254" s="157"/>
      <c r="D254" s="151" t="s">
        <v>1484</v>
      </c>
      <c r="E254" s="156"/>
      <c r="F254" s="151" t="s">
        <v>1448</v>
      </c>
      <c r="G254" s="153" t="s">
        <v>1485</v>
      </c>
      <c r="H254" s="154" t="s">
        <v>1486</v>
      </c>
      <c r="I254" s="154" t="s">
        <v>1487</v>
      </c>
      <c r="J254" s="155" t="s">
        <v>412</v>
      </c>
      <c r="K254" s="151" t="s">
        <v>438</v>
      </c>
      <c r="L254" s="151" t="s">
        <v>439</v>
      </c>
      <c r="M254" s="156"/>
      <c r="N254" s="156"/>
      <c r="O254" s="156"/>
    </row>
    <row r="255">
      <c r="A255" s="148" t="s">
        <v>1445</v>
      </c>
      <c r="B255" s="157"/>
      <c r="C255" s="157"/>
      <c r="D255" s="151" t="s">
        <v>1488</v>
      </c>
      <c r="E255" s="156"/>
      <c r="F255" s="151" t="s">
        <v>1448</v>
      </c>
      <c r="G255" s="153" t="s">
        <v>1489</v>
      </c>
      <c r="H255" s="154" t="s">
        <v>1490</v>
      </c>
      <c r="I255" s="154" t="s">
        <v>1491</v>
      </c>
      <c r="J255" s="155" t="s">
        <v>412</v>
      </c>
      <c r="K255" s="151" t="s">
        <v>438</v>
      </c>
      <c r="L255" s="151" t="s">
        <v>439</v>
      </c>
      <c r="M255" s="156"/>
      <c r="N255" s="156"/>
      <c r="O255" s="156"/>
    </row>
    <row r="256">
      <c r="A256" s="148" t="s">
        <v>1445</v>
      </c>
      <c r="B256" s="157"/>
      <c r="C256" s="157"/>
      <c r="D256" s="151" t="s">
        <v>1492</v>
      </c>
      <c r="E256" s="156"/>
      <c r="F256" s="151" t="s">
        <v>1448</v>
      </c>
      <c r="G256" s="153" t="s">
        <v>1493</v>
      </c>
      <c r="H256" s="154" t="s">
        <v>1494</v>
      </c>
      <c r="I256" s="154" t="s">
        <v>1495</v>
      </c>
      <c r="J256" s="155" t="s">
        <v>412</v>
      </c>
      <c r="K256" s="151" t="s">
        <v>413</v>
      </c>
      <c r="L256" s="156"/>
      <c r="M256" s="156"/>
      <c r="N256" s="156"/>
      <c r="O256" s="156"/>
    </row>
    <row r="257">
      <c r="A257" s="148" t="s">
        <v>1445</v>
      </c>
      <c r="B257" s="157"/>
      <c r="C257" s="157"/>
      <c r="D257" s="151" t="s">
        <v>1496</v>
      </c>
      <c r="E257" s="156"/>
      <c r="F257" s="151" t="s">
        <v>1448</v>
      </c>
      <c r="G257" s="153" t="s">
        <v>1497</v>
      </c>
      <c r="H257" s="154" t="s">
        <v>1498</v>
      </c>
      <c r="I257" s="154" t="s">
        <v>1499</v>
      </c>
      <c r="J257" s="155" t="s">
        <v>412</v>
      </c>
      <c r="K257" s="151" t="s">
        <v>413</v>
      </c>
      <c r="L257" s="156"/>
      <c r="M257" s="156"/>
      <c r="N257" s="156"/>
      <c r="O257" s="156"/>
    </row>
    <row r="258">
      <c r="A258" s="148" t="s">
        <v>1445</v>
      </c>
      <c r="B258" s="157"/>
      <c r="C258" s="157"/>
      <c r="D258" s="151" t="s">
        <v>1500</v>
      </c>
      <c r="E258" s="156"/>
      <c r="F258" s="151" t="s">
        <v>1448</v>
      </c>
      <c r="G258" s="153" t="s">
        <v>1501</v>
      </c>
      <c r="H258" s="154" t="s">
        <v>1502</v>
      </c>
      <c r="I258" s="154" t="s">
        <v>1503</v>
      </c>
      <c r="J258" s="155" t="s">
        <v>412</v>
      </c>
      <c r="K258" s="151" t="s">
        <v>413</v>
      </c>
      <c r="L258" s="156"/>
      <c r="M258" s="156"/>
      <c r="N258" s="156"/>
      <c r="O258" s="156"/>
    </row>
    <row r="259">
      <c r="A259" s="148" t="s">
        <v>1445</v>
      </c>
      <c r="B259" s="157"/>
      <c r="C259" s="157"/>
      <c r="D259" s="151" t="s">
        <v>1504</v>
      </c>
      <c r="E259" s="156"/>
      <c r="F259" s="151" t="s">
        <v>1448</v>
      </c>
      <c r="G259" s="153" t="s">
        <v>1505</v>
      </c>
      <c r="H259" s="154" t="s">
        <v>1470</v>
      </c>
      <c r="I259" s="154" t="s">
        <v>1506</v>
      </c>
      <c r="J259" s="155" t="s">
        <v>412</v>
      </c>
      <c r="K259" s="151" t="s">
        <v>438</v>
      </c>
      <c r="L259" s="151" t="s">
        <v>439</v>
      </c>
      <c r="M259" s="156"/>
      <c r="N259" s="156"/>
      <c r="O259" s="156"/>
    </row>
    <row r="260">
      <c r="A260" s="148" t="s">
        <v>1445</v>
      </c>
      <c r="B260" s="157"/>
      <c r="C260" s="157"/>
      <c r="D260" s="151" t="s">
        <v>1507</v>
      </c>
      <c r="E260" s="156"/>
      <c r="F260" s="151" t="s">
        <v>1448</v>
      </c>
      <c r="G260" s="153" t="s">
        <v>1508</v>
      </c>
      <c r="H260" s="154" t="s">
        <v>1509</v>
      </c>
      <c r="I260" s="154" t="s">
        <v>1510</v>
      </c>
      <c r="J260" s="155" t="s">
        <v>412</v>
      </c>
      <c r="K260" s="151" t="s">
        <v>438</v>
      </c>
      <c r="L260" s="151" t="s">
        <v>439</v>
      </c>
      <c r="M260" s="156"/>
      <c r="N260" s="156"/>
      <c r="O260" s="156"/>
    </row>
    <row r="261">
      <c r="A261" s="174"/>
      <c r="B261" s="152" t="s">
        <v>1511</v>
      </c>
      <c r="C261" s="159" t="s">
        <v>1512</v>
      </c>
      <c r="D261" s="151" t="s">
        <v>1513</v>
      </c>
      <c r="E261" s="156"/>
      <c r="F261" s="156"/>
      <c r="G261" s="153" t="s">
        <v>1514</v>
      </c>
      <c r="H261" s="154" t="s">
        <v>1515</v>
      </c>
      <c r="I261" s="154" t="s">
        <v>1516</v>
      </c>
      <c r="J261" s="155" t="s">
        <v>412</v>
      </c>
      <c r="K261" s="151" t="s">
        <v>413</v>
      </c>
      <c r="L261" s="156"/>
      <c r="M261" s="156"/>
      <c r="N261" s="156"/>
      <c r="O261" s="156"/>
    </row>
    <row r="262">
      <c r="A262" s="175"/>
      <c r="B262" s="152" t="s">
        <v>1511</v>
      </c>
      <c r="C262" s="157"/>
      <c r="D262" s="151" t="s">
        <v>1517</v>
      </c>
      <c r="E262" s="156"/>
      <c r="F262" s="156"/>
      <c r="G262" s="153" t="s">
        <v>1518</v>
      </c>
      <c r="H262" s="154" t="s">
        <v>1519</v>
      </c>
      <c r="I262" s="154" t="s">
        <v>1520</v>
      </c>
      <c r="J262" s="155" t="s">
        <v>412</v>
      </c>
      <c r="K262" s="151" t="s">
        <v>438</v>
      </c>
      <c r="L262" s="151" t="s">
        <v>439</v>
      </c>
      <c r="M262" s="156"/>
      <c r="N262" s="156"/>
      <c r="O262" s="156"/>
    </row>
    <row r="263">
      <c r="A263" s="169"/>
      <c r="B263" s="151" t="s">
        <v>1521</v>
      </c>
      <c r="C263" s="154" t="s">
        <v>1522</v>
      </c>
      <c r="D263" s="151" t="s">
        <v>1523</v>
      </c>
      <c r="E263" s="156"/>
      <c r="F263" s="156"/>
      <c r="G263" s="153" t="s">
        <v>1524</v>
      </c>
      <c r="H263" s="154" t="s">
        <v>1525</v>
      </c>
      <c r="I263" s="154" t="s">
        <v>1526</v>
      </c>
      <c r="J263" s="155" t="s">
        <v>412</v>
      </c>
      <c r="K263" s="151" t="s">
        <v>413</v>
      </c>
      <c r="L263" s="156"/>
      <c r="M263" s="156"/>
      <c r="N263" s="156"/>
      <c r="O263" s="156"/>
    </row>
    <row r="264">
      <c r="A264" s="174"/>
      <c r="B264" s="152" t="s">
        <v>1527</v>
      </c>
      <c r="C264" s="159" t="s">
        <v>1080</v>
      </c>
      <c r="D264" s="151" t="s">
        <v>1528</v>
      </c>
      <c r="E264" s="156"/>
      <c r="F264" s="156"/>
      <c r="G264" s="153" t="s">
        <v>1529</v>
      </c>
      <c r="H264" s="154" t="s">
        <v>1530</v>
      </c>
      <c r="I264" s="154" t="s">
        <v>1531</v>
      </c>
      <c r="J264" s="155" t="s">
        <v>412</v>
      </c>
      <c r="K264" s="151" t="s">
        <v>438</v>
      </c>
      <c r="L264" s="151" t="s">
        <v>439</v>
      </c>
      <c r="M264" s="156"/>
      <c r="N264" s="156"/>
      <c r="O264" s="156"/>
    </row>
    <row r="265">
      <c r="A265" s="175"/>
      <c r="B265" s="157"/>
      <c r="C265" s="157"/>
      <c r="D265" s="151" t="s">
        <v>1532</v>
      </c>
      <c r="E265" s="156"/>
      <c r="F265" s="156"/>
      <c r="G265" s="153" t="s">
        <v>1533</v>
      </c>
      <c r="H265" s="154" t="s">
        <v>1534</v>
      </c>
      <c r="I265" s="154" t="s">
        <v>1535</v>
      </c>
      <c r="J265" s="155" t="s">
        <v>412</v>
      </c>
      <c r="K265" s="151" t="s">
        <v>438</v>
      </c>
      <c r="L265" s="151" t="s">
        <v>439</v>
      </c>
      <c r="M265" s="156"/>
      <c r="N265" s="156"/>
      <c r="O265" s="156"/>
    </row>
    <row r="266">
      <c r="A266" s="175"/>
      <c r="B266" s="157"/>
      <c r="C266" s="157"/>
      <c r="D266" s="151" t="s">
        <v>1536</v>
      </c>
      <c r="E266" s="156"/>
      <c r="F266" s="156"/>
      <c r="G266" s="153" t="s">
        <v>1537</v>
      </c>
      <c r="H266" s="154" t="s">
        <v>1538</v>
      </c>
      <c r="I266" s="154" t="s">
        <v>1539</v>
      </c>
      <c r="J266" s="155" t="s">
        <v>412</v>
      </c>
      <c r="K266" s="151" t="s">
        <v>858</v>
      </c>
      <c r="L266" s="156"/>
      <c r="M266" s="156"/>
      <c r="N266" s="156"/>
      <c r="O266" s="156"/>
    </row>
    <row r="267">
      <c r="A267" s="175"/>
      <c r="B267" s="157"/>
      <c r="C267" s="157"/>
      <c r="D267" s="151" t="s">
        <v>1540</v>
      </c>
      <c r="E267" s="156"/>
      <c r="F267" s="156"/>
      <c r="G267" s="153" t="s">
        <v>1541</v>
      </c>
      <c r="H267" s="154" t="s">
        <v>1530</v>
      </c>
      <c r="I267" s="154" t="s">
        <v>1542</v>
      </c>
      <c r="J267" s="155" t="s">
        <v>412</v>
      </c>
      <c r="K267" s="151" t="s">
        <v>438</v>
      </c>
      <c r="L267" s="151" t="s">
        <v>439</v>
      </c>
      <c r="M267" s="156"/>
      <c r="N267" s="156"/>
      <c r="O267" s="156"/>
    </row>
    <row r="268">
      <c r="A268" s="169"/>
      <c r="B268" s="151" t="s">
        <v>1543</v>
      </c>
      <c r="C268" s="154" t="s">
        <v>1544</v>
      </c>
      <c r="D268" s="151" t="s">
        <v>1545</v>
      </c>
      <c r="E268" s="156"/>
      <c r="F268" s="156"/>
      <c r="G268" s="153" t="s">
        <v>1546</v>
      </c>
      <c r="H268" s="154" t="s">
        <v>1525</v>
      </c>
      <c r="I268" s="154" t="s">
        <v>1547</v>
      </c>
      <c r="J268" s="155" t="s">
        <v>412</v>
      </c>
      <c r="K268" s="151" t="s">
        <v>413</v>
      </c>
      <c r="L268" s="156"/>
      <c r="M268" s="156"/>
      <c r="N268" s="156"/>
      <c r="O268" s="156"/>
    </row>
    <row r="269">
      <c r="A269" s="148" t="s">
        <v>1548</v>
      </c>
      <c r="B269" s="149"/>
      <c r="C269" s="159" t="s">
        <v>1549</v>
      </c>
      <c r="D269" s="151" t="s">
        <v>1550</v>
      </c>
      <c r="E269" s="156"/>
      <c r="F269" s="151" t="s">
        <v>1551</v>
      </c>
      <c r="G269" s="153" t="s">
        <v>1552</v>
      </c>
      <c r="H269" s="154" t="s">
        <v>1553</v>
      </c>
      <c r="I269" s="154" t="s">
        <v>1554</v>
      </c>
      <c r="J269" s="155" t="s">
        <v>412</v>
      </c>
      <c r="K269" s="151" t="s">
        <v>438</v>
      </c>
      <c r="L269" s="151" t="s">
        <v>439</v>
      </c>
      <c r="M269" s="156"/>
      <c r="N269" s="156"/>
      <c r="O269" s="156"/>
    </row>
    <row r="270">
      <c r="A270" s="148" t="s">
        <v>1548</v>
      </c>
      <c r="B270" s="157"/>
      <c r="C270" s="157"/>
      <c r="D270" s="151" t="s">
        <v>1555</v>
      </c>
      <c r="E270" s="156"/>
      <c r="F270" s="151" t="s">
        <v>1556</v>
      </c>
      <c r="G270" s="153" t="s">
        <v>1557</v>
      </c>
      <c r="H270" s="154" t="s">
        <v>1558</v>
      </c>
      <c r="I270" s="154" t="s">
        <v>1559</v>
      </c>
      <c r="J270" s="155" t="s">
        <v>412</v>
      </c>
      <c r="K270" s="151" t="s">
        <v>413</v>
      </c>
      <c r="L270" s="156"/>
      <c r="M270" s="156"/>
      <c r="N270" s="156"/>
      <c r="O270" s="156"/>
    </row>
    <row r="271">
      <c r="A271" s="148" t="s">
        <v>1548</v>
      </c>
      <c r="B271" s="157"/>
      <c r="C271" s="157"/>
      <c r="D271" s="151" t="s">
        <v>1560</v>
      </c>
      <c r="E271" s="156"/>
      <c r="F271" s="151" t="s">
        <v>1556</v>
      </c>
      <c r="G271" s="153" t="s">
        <v>1561</v>
      </c>
      <c r="H271" s="154" t="s">
        <v>1562</v>
      </c>
      <c r="I271" s="154" t="s">
        <v>1563</v>
      </c>
      <c r="J271" s="155" t="s">
        <v>412</v>
      </c>
      <c r="K271" s="151" t="s">
        <v>413</v>
      </c>
      <c r="L271" s="156"/>
      <c r="M271" s="156"/>
      <c r="N271" s="156"/>
      <c r="O271" s="156"/>
    </row>
    <row r="272">
      <c r="A272" s="148" t="s">
        <v>1548</v>
      </c>
      <c r="B272" s="157"/>
      <c r="C272" s="157"/>
      <c r="D272" s="151" t="s">
        <v>1564</v>
      </c>
      <c r="E272" s="156"/>
      <c r="F272" s="151" t="s">
        <v>1565</v>
      </c>
      <c r="G272" s="153" t="s">
        <v>1566</v>
      </c>
      <c r="H272" s="154" t="s">
        <v>1567</v>
      </c>
      <c r="I272" s="154" t="s">
        <v>1568</v>
      </c>
      <c r="J272" s="155" t="s">
        <v>412</v>
      </c>
      <c r="K272" s="151" t="s">
        <v>413</v>
      </c>
      <c r="L272" s="156"/>
      <c r="M272" s="156"/>
      <c r="N272" s="156"/>
      <c r="O272" s="156"/>
    </row>
    <row r="273">
      <c r="A273" s="148" t="s">
        <v>1548</v>
      </c>
      <c r="B273" s="157"/>
      <c r="C273" s="157"/>
      <c r="D273" s="151" t="s">
        <v>1569</v>
      </c>
      <c r="E273" s="156"/>
      <c r="F273" s="151" t="s">
        <v>1570</v>
      </c>
      <c r="G273" s="153" t="s">
        <v>1571</v>
      </c>
      <c r="H273" s="154" t="s">
        <v>1553</v>
      </c>
      <c r="I273" s="154" t="s">
        <v>1572</v>
      </c>
      <c r="J273" s="155" t="s">
        <v>412</v>
      </c>
      <c r="K273" s="151" t="s">
        <v>438</v>
      </c>
      <c r="L273" s="151" t="s">
        <v>439</v>
      </c>
      <c r="M273" s="156"/>
      <c r="N273" s="156"/>
      <c r="O273" s="156"/>
    </row>
    <row r="274">
      <c r="A274" s="148" t="s">
        <v>1548</v>
      </c>
      <c r="B274" s="157"/>
      <c r="C274" s="157"/>
      <c r="D274" s="151" t="s">
        <v>1573</v>
      </c>
      <c r="E274" s="156"/>
      <c r="F274" s="151" t="s">
        <v>1556</v>
      </c>
      <c r="G274" s="153" t="s">
        <v>1574</v>
      </c>
      <c r="H274" s="154" t="s">
        <v>1553</v>
      </c>
      <c r="I274" s="154" t="s">
        <v>1575</v>
      </c>
      <c r="J274" s="155" t="s">
        <v>412</v>
      </c>
      <c r="K274" s="151" t="s">
        <v>413</v>
      </c>
      <c r="L274" s="156"/>
      <c r="M274" s="156"/>
      <c r="N274" s="156"/>
      <c r="O274" s="156"/>
    </row>
    <row r="275">
      <c r="A275" s="169"/>
      <c r="B275" s="151" t="s">
        <v>1576</v>
      </c>
      <c r="C275" s="154" t="s">
        <v>1577</v>
      </c>
      <c r="D275" s="151" t="s">
        <v>1578</v>
      </c>
      <c r="E275" s="156"/>
      <c r="F275" s="156"/>
      <c r="G275" s="153" t="s">
        <v>1577</v>
      </c>
      <c r="H275" s="154" t="s">
        <v>1579</v>
      </c>
      <c r="I275" s="154" t="s">
        <v>1580</v>
      </c>
      <c r="J275" s="155" t="s">
        <v>412</v>
      </c>
      <c r="K275" s="151" t="s">
        <v>413</v>
      </c>
      <c r="L275" s="156"/>
      <c r="M275" s="156"/>
      <c r="N275" s="156"/>
      <c r="O275" s="156"/>
    </row>
    <row r="276">
      <c r="A276" s="169"/>
      <c r="B276" s="151" t="s">
        <v>1581</v>
      </c>
      <c r="C276" s="154" t="s">
        <v>1582</v>
      </c>
      <c r="D276" s="151" t="s">
        <v>1583</v>
      </c>
      <c r="E276" s="156"/>
      <c r="F276" s="156"/>
      <c r="G276" s="153" t="s">
        <v>1582</v>
      </c>
      <c r="H276" s="154" t="s">
        <v>1584</v>
      </c>
      <c r="I276" s="154" t="s">
        <v>1585</v>
      </c>
      <c r="J276" s="155" t="s">
        <v>412</v>
      </c>
      <c r="K276" s="151" t="s">
        <v>438</v>
      </c>
      <c r="L276" s="151" t="s">
        <v>439</v>
      </c>
      <c r="M276" s="156"/>
      <c r="N276" s="156"/>
      <c r="O276" s="156"/>
    </row>
    <row r="277">
      <c r="A277" s="169"/>
      <c r="B277" s="151" t="s">
        <v>1586</v>
      </c>
      <c r="C277" s="154" t="s">
        <v>1587</v>
      </c>
      <c r="D277" s="151" t="s">
        <v>1588</v>
      </c>
      <c r="E277" s="156"/>
      <c r="F277" s="156"/>
      <c r="G277" s="153" t="s">
        <v>1587</v>
      </c>
      <c r="H277" s="154" t="s">
        <v>1589</v>
      </c>
      <c r="I277" s="154" t="s">
        <v>1590</v>
      </c>
      <c r="J277" s="155" t="s">
        <v>412</v>
      </c>
      <c r="K277" s="151" t="s">
        <v>413</v>
      </c>
      <c r="L277" s="156"/>
      <c r="M277" s="156"/>
      <c r="N277" s="156"/>
      <c r="O277" s="156"/>
    </row>
    <row r="278">
      <c r="A278" s="169"/>
      <c r="B278" s="151" t="s">
        <v>1591</v>
      </c>
      <c r="C278" s="154" t="s">
        <v>1592</v>
      </c>
      <c r="D278" s="151" t="s">
        <v>1593</v>
      </c>
      <c r="E278" s="156"/>
      <c r="F278" s="156"/>
      <c r="G278" s="153" t="s">
        <v>1592</v>
      </c>
      <c r="H278" s="154" t="s">
        <v>1594</v>
      </c>
      <c r="I278" s="154" t="s">
        <v>1595</v>
      </c>
      <c r="J278" s="155" t="s">
        <v>412</v>
      </c>
      <c r="K278" s="151" t="s">
        <v>438</v>
      </c>
      <c r="L278" s="151" t="s">
        <v>439</v>
      </c>
      <c r="M278" s="156"/>
      <c r="N278" s="156"/>
      <c r="O278" s="156"/>
    </row>
    <row r="279">
      <c r="A279" s="169"/>
      <c r="B279" s="151" t="s">
        <v>1596</v>
      </c>
      <c r="C279" s="154" t="s">
        <v>1597</v>
      </c>
      <c r="D279" s="151" t="s">
        <v>1598</v>
      </c>
      <c r="E279" s="156"/>
      <c r="F279" s="156"/>
      <c r="G279" s="153" t="s">
        <v>1597</v>
      </c>
      <c r="H279" s="154" t="s">
        <v>1599</v>
      </c>
      <c r="I279" s="154" t="s">
        <v>1600</v>
      </c>
      <c r="J279" s="161" t="s">
        <v>626</v>
      </c>
      <c r="K279" s="151" t="s">
        <v>438</v>
      </c>
      <c r="L279" s="151" t="s">
        <v>439</v>
      </c>
      <c r="M279" s="162" t="s">
        <v>1601</v>
      </c>
      <c r="N279" s="156"/>
      <c r="O279" s="156"/>
    </row>
    <row r="280">
      <c r="A280" s="169"/>
      <c r="B280" s="151" t="s">
        <v>1602</v>
      </c>
      <c r="C280" s="154" t="s">
        <v>1603</v>
      </c>
      <c r="D280" s="151" t="s">
        <v>1604</v>
      </c>
      <c r="E280" s="156"/>
      <c r="F280" s="156"/>
      <c r="G280" s="153" t="s">
        <v>1603</v>
      </c>
      <c r="H280" s="154" t="s">
        <v>1605</v>
      </c>
      <c r="I280" s="154" t="s">
        <v>1606</v>
      </c>
      <c r="J280" s="161" t="s">
        <v>626</v>
      </c>
      <c r="K280" s="151" t="s">
        <v>438</v>
      </c>
      <c r="L280" s="151" t="s">
        <v>439</v>
      </c>
      <c r="M280" s="162" t="s">
        <v>1607</v>
      </c>
      <c r="N280" s="156"/>
      <c r="O280" s="156"/>
    </row>
    <row r="281">
      <c r="A281" s="169"/>
      <c r="B281" s="151" t="s">
        <v>1608</v>
      </c>
      <c r="C281" s="154" t="s">
        <v>1609</v>
      </c>
      <c r="D281" s="151" t="s">
        <v>1610</v>
      </c>
      <c r="E281" s="156"/>
      <c r="F281" s="156"/>
      <c r="G281" s="153" t="s">
        <v>1609</v>
      </c>
      <c r="H281" s="154" t="s">
        <v>1611</v>
      </c>
      <c r="I281" s="153" t="s">
        <v>1612</v>
      </c>
      <c r="J281" s="161" t="s">
        <v>626</v>
      </c>
      <c r="K281" s="151" t="s">
        <v>438</v>
      </c>
      <c r="L281" s="151" t="s">
        <v>439</v>
      </c>
      <c r="M281" s="162" t="s">
        <v>1613</v>
      </c>
      <c r="N281" s="156"/>
      <c r="O281" s="156"/>
    </row>
    <row r="282">
      <c r="A282" s="172" t="s">
        <v>1614</v>
      </c>
      <c r="B282" s="176"/>
      <c r="C282" s="173" t="s">
        <v>1615</v>
      </c>
      <c r="D282" s="151" t="s">
        <v>1616</v>
      </c>
      <c r="E282" s="156"/>
      <c r="F282" s="156"/>
      <c r="G282" s="153" t="s">
        <v>1617</v>
      </c>
      <c r="H282" s="154" t="s">
        <v>1618</v>
      </c>
      <c r="I282" s="154" t="s">
        <v>1619</v>
      </c>
      <c r="J282" s="155" t="s">
        <v>412</v>
      </c>
      <c r="K282" s="151" t="s">
        <v>438</v>
      </c>
      <c r="L282" s="151" t="s">
        <v>439</v>
      </c>
      <c r="M282" s="156"/>
      <c r="N282" s="156"/>
      <c r="O282" s="156"/>
    </row>
    <row r="283">
      <c r="A283" s="172" t="s">
        <v>1614</v>
      </c>
      <c r="B283" s="157"/>
      <c r="C283" s="157"/>
      <c r="D283" s="151" t="s">
        <v>1620</v>
      </c>
      <c r="E283" s="156"/>
      <c r="F283" s="156"/>
      <c r="G283" s="153" t="s">
        <v>1621</v>
      </c>
      <c r="H283" s="154" t="s">
        <v>1622</v>
      </c>
      <c r="I283" s="154" t="s">
        <v>1623</v>
      </c>
      <c r="J283" s="155" t="s">
        <v>412</v>
      </c>
      <c r="K283" s="151" t="s">
        <v>413</v>
      </c>
      <c r="L283" s="156"/>
      <c r="M283" s="156"/>
      <c r="N283" s="156"/>
      <c r="O283" s="156"/>
    </row>
    <row r="284">
      <c r="A284" s="172" t="s">
        <v>1614</v>
      </c>
      <c r="B284" s="157"/>
      <c r="C284" s="157"/>
      <c r="D284" s="151" t="s">
        <v>1624</v>
      </c>
      <c r="E284" s="156"/>
      <c r="F284" s="156"/>
      <c r="G284" s="153" t="s">
        <v>1625</v>
      </c>
      <c r="H284" s="154" t="s">
        <v>1626</v>
      </c>
      <c r="I284" s="154" t="s">
        <v>1627</v>
      </c>
      <c r="J284" s="155" t="s">
        <v>412</v>
      </c>
      <c r="K284" s="151" t="s">
        <v>438</v>
      </c>
      <c r="L284" s="151" t="s">
        <v>439</v>
      </c>
      <c r="M284" s="156"/>
      <c r="N284" s="156"/>
      <c r="O284" s="156"/>
    </row>
    <row r="285">
      <c r="A285" s="172" t="s">
        <v>1614</v>
      </c>
      <c r="B285" s="157"/>
      <c r="C285" s="157"/>
      <c r="D285" s="151" t="s">
        <v>1628</v>
      </c>
      <c r="E285" s="156"/>
      <c r="F285" s="156"/>
      <c r="G285" s="153" t="s">
        <v>1629</v>
      </c>
      <c r="H285" s="154" t="s">
        <v>1630</v>
      </c>
      <c r="I285" s="154" t="s">
        <v>1631</v>
      </c>
      <c r="J285" s="155" t="s">
        <v>412</v>
      </c>
      <c r="K285" s="151" t="s">
        <v>438</v>
      </c>
      <c r="L285" s="151" t="s">
        <v>439</v>
      </c>
      <c r="M285" s="156"/>
      <c r="N285" s="156"/>
      <c r="O285" s="156"/>
    </row>
    <row r="286">
      <c r="A286" s="172" t="s">
        <v>1614</v>
      </c>
      <c r="B286" s="157"/>
      <c r="C286" s="157"/>
      <c r="D286" s="151" t="s">
        <v>1632</v>
      </c>
      <c r="E286" s="156"/>
      <c r="F286" s="156"/>
      <c r="G286" s="153" t="s">
        <v>1633</v>
      </c>
      <c r="H286" s="154" t="s">
        <v>1634</v>
      </c>
      <c r="I286" s="154" t="s">
        <v>1635</v>
      </c>
      <c r="J286" s="155" t="s">
        <v>412</v>
      </c>
      <c r="K286" s="151" t="s">
        <v>438</v>
      </c>
      <c r="L286" s="151" t="s">
        <v>439</v>
      </c>
      <c r="M286" s="156"/>
      <c r="N286" s="156"/>
      <c r="O286" s="156"/>
    </row>
    <row r="287">
      <c r="A287" s="172" t="s">
        <v>1614</v>
      </c>
      <c r="B287" s="157"/>
      <c r="C287" s="157"/>
      <c r="D287" s="151" t="s">
        <v>1636</v>
      </c>
      <c r="E287" s="156"/>
      <c r="F287" s="156"/>
      <c r="G287" s="153" t="s">
        <v>1637</v>
      </c>
      <c r="H287" s="154" t="s">
        <v>1638</v>
      </c>
      <c r="I287" s="154" t="s">
        <v>1639</v>
      </c>
      <c r="J287" s="155" t="s">
        <v>412</v>
      </c>
      <c r="K287" s="151" t="s">
        <v>438</v>
      </c>
      <c r="L287" s="151" t="s">
        <v>439</v>
      </c>
      <c r="M287" s="156"/>
      <c r="N287" s="156"/>
      <c r="O287" s="156"/>
    </row>
    <row r="288">
      <c r="A288" s="172" t="s">
        <v>1614</v>
      </c>
      <c r="B288" s="157"/>
      <c r="C288" s="157"/>
      <c r="D288" s="151" t="s">
        <v>1640</v>
      </c>
      <c r="E288" s="156"/>
      <c r="F288" s="156"/>
      <c r="G288" s="153" t="s">
        <v>1641</v>
      </c>
      <c r="H288" s="154" t="s">
        <v>1642</v>
      </c>
      <c r="I288" s="154" t="s">
        <v>1643</v>
      </c>
      <c r="J288" s="155" t="s">
        <v>412</v>
      </c>
      <c r="K288" s="151" t="s">
        <v>438</v>
      </c>
      <c r="L288" s="151" t="s">
        <v>439</v>
      </c>
      <c r="M288" s="156"/>
      <c r="N288" s="156"/>
      <c r="O288" s="156"/>
    </row>
    <row r="289">
      <c r="A289" s="172" t="s">
        <v>1614</v>
      </c>
      <c r="B289" s="157"/>
      <c r="C289" s="157"/>
      <c r="D289" s="151" t="s">
        <v>1644</v>
      </c>
      <c r="E289" s="156"/>
      <c r="F289" s="156"/>
      <c r="G289" s="153" t="s">
        <v>1645</v>
      </c>
      <c r="H289" s="154" t="s">
        <v>1646</v>
      </c>
      <c r="I289" s="154" t="s">
        <v>1647</v>
      </c>
      <c r="J289" s="155" t="s">
        <v>412</v>
      </c>
      <c r="K289" s="151" t="s">
        <v>438</v>
      </c>
      <c r="L289" s="151" t="s">
        <v>439</v>
      </c>
      <c r="M289" s="156"/>
      <c r="N289" s="156"/>
      <c r="O289" s="156"/>
    </row>
    <row r="290">
      <c r="A290" s="172" t="s">
        <v>1614</v>
      </c>
      <c r="B290" s="157"/>
      <c r="C290" s="157"/>
      <c r="D290" s="151" t="s">
        <v>1648</v>
      </c>
      <c r="E290" s="156"/>
      <c r="F290" s="156"/>
      <c r="G290" s="153" t="s">
        <v>1649</v>
      </c>
      <c r="H290" s="154" t="s">
        <v>1646</v>
      </c>
      <c r="I290" s="154" t="s">
        <v>1647</v>
      </c>
      <c r="J290" s="155" t="s">
        <v>412</v>
      </c>
      <c r="K290" s="151" t="s">
        <v>438</v>
      </c>
      <c r="L290" s="151" t="s">
        <v>439</v>
      </c>
      <c r="M290" s="156"/>
      <c r="N290" s="156"/>
      <c r="O290" s="156"/>
    </row>
    <row r="291">
      <c r="A291" s="172" t="s">
        <v>1614</v>
      </c>
      <c r="B291" s="157"/>
      <c r="C291" s="157"/>
      <c r="D291" s="151" t="s">
        <v>1650</v>
      </c>
      <c r="E291" s="156"/>
      <c r="F291" s="156"/>
      <c r="G291" s="153" t="s">
        <v>1651</v>
      </c>
      <c r="H291" s="154" t="s">
        <v>1652</v>
      </c>
      <c r="I291" s="154" t="s">
        <v>1653</v>
      </c>
      <c r="J291" s="155" t="s">
        <v>412</v>
      </c>
      <c r="K291" s="151" t="s">
        <v>438</v>
      </c>
      <c r="L291" s="151" t="s">
        <v>439</v>
      </c>
      <c r="M291" s="156"/>
      <c r="N291" s="156"/>
      <c r="O291" s="156"/>
    </row>
    <row r="292">
      <c r="A292" s="172" t="s">
        <v>1614</v>
      </c>
      <c r="B292" s="157"/>
      <c r="C292" s="157"/>
      <c r="D292" s="151" t="s">
        <v>1654</v>
      </c>
      <c r="E292" s="156"/>
      <c r="F292" s="156"/>
      <c r="G292" s="153" t="s">
        <v>1655</v>
      </c>
      <c r="H292" s="154" t="s">
        <v>1638</v>
      </c>
      <c r="I292" s="154" t="s">
        <v>1656</v>
      </c>
      <c r="J292" s="155" t="s">
        <v>412</v>
      </c>
      <c r="K292" s="151" t="s">
        <v>438</v>
      </c>
      <c r="L292" s="151" t="s">
        <v>439</v>
      </c>
      <c r="M292" s="156"/>
      <c r="N292" s="156"/>
      <c r="O292" s="156"/>
    </row>
    <row r="293">
      <c r="A293" s="172" t="s">
        <v>1614</v>
      </c>
      <c r="B293" s="157"/>
      <c r="C293" s="157"/>
      <c r="D293" s="151" t="s">
        <v>1657</v>
      </c>
      <c r="E293" s="156"/>
      <c r="F293" s="156"/>
      <c r="G293" s="153" t="s">
        <v>1658</v>
      </c>
      <c r="H293" s="154" t="s">
        <v>1659</v>
      </c>
      <c r="I293" s="154" t="s">
        <v>1660</v>
      </c>
      <c r="J293" s="155" t="s">
        <v>412</v>
      </c>
      <c r="K293" s="151" t="s">
        <v>438</v>
      </c>
      <c r="L293" s="151" t="s">
        <v>439</v>
      </c>
      <c r="M293" s="156"/>
      <c r="N293" s="156"/>
      <c r="O293" s="156"/>
    </row>
    <row r="294">
      <c r="A294" s="172" t="s">
        <v>1661</v>
      </c>
      <c r="B294" s="176"/>
      <c r="C294" s="173" t="s">
        <v>1662</v>
      </c>
      <c r="D294" s="151" t="s">
        <v>1663</v>
      </c>
      <c r="E294" s="156"/>
      <c r="F294" s="156"/>
      <c r="G294" s="153" t="s">
        <v>1664</v>
      </c>
      <c r="H294" s="154" t="s">
        <v>1665</v>
      </c>
      <c r="I294" s="154" t="s">
        <v>1666</v>
      </c>
      <c r="J294" s="155" t="s">
        <v>412</v>
      </c>
      <c r="K294" s="151" t="s">
        <v>413</v>
      </c>
      <c r="L294" s="156"/>
      <c r="M294" s="156"/>
      <c r="N294" s="156"/>
      <c r="O294" s="156"/>
    </row>
    <row r="295">
      <c r="A295" s="172" t="s">
        <v>1661</v>
      </c>
      <c r="B295" s="157"/>
      <c r="C295" s="157"/>
      <c r="D295" s="151" t="s">
        <v>1667</v>
      </c>
      <c r="E295" s="156"/>
      <c r="F295" s="156"/>
      <c r="G295" s="153" t="s">
        <v>1668</v>
      </c>
      <c r="H295" s="154" t="s">
        <v>1669</v>
      </c>
      <c r="I295" s="154" t="s">
        <v>1666</v>
      </c>
      <c r="J295" s="155" t="s">
        <v>412</v>
      </c>
      <c r="K295" s="151" t="s">
        <v>413</v>
      </c>
      <c r="L295" s="156"/>
      <c r="M295" s="156"/>
      <c r="N295" s="156"/>
      <c r="O295" s="156"/>
    </row>
    <row r="296">
      <c r="A296" s="172" t="s">
        <v>1661</v>
      </c>
      <c r="B296" s="157"/>
      <c r="C296" s="157"/>
      <c r="D296" s="151" t="s">
        <v>1670</v>
      </c>
      <c r="E296" s="156"/>
      <c r="F296" s="156"/>
      <c r="G296" s="153" t="s">
        <v>1671</v>
      </c>
      <c r="H296" s="154" t="s">
        <v>1672</v>
      </c>
      <c r="I296" s="154" t="s">
        <v>1673</v>
      </c>
      <c r="J296" s="155" t="s">
        <v>412</v>
      </c>
      <c r="K296" s="151" t="s">
        <v>438</v>
      </c>
      <c r="L296" s="151" t="s">
        <v>439</v>
      </c>
      <c r="M296" s="156"/>
      <c r="N296" s="156"/>
      <c r="O296" s="156"/>
    </row>
    <row r="297">
      <c r="A297" s="172" t="s">
        <v>1661</v>
      </c>
      <c r="B297" s="157"/>
      <c r="C297" s="157"/>
      <c r="D297" s="151" t="s">
        <v>1674</v>
      </c>
      <c r="E297" s="156"/>
      <c r="F297" s="156"/>
      <c r="G297" s="153" t="s">
        <v>1675</v>
      </c>
      <c r="H297" s="154" t="s">
        <v>1665</v>
      </c>
      <c r="I297" s="154" t="s">
        <v>1676</v>
      </c>
      <c r="J297" s="155" t="s">
        <v>412</v>
      </c>
      <c r="K297" s="151" t="s">
        <v>413</v>
      </c>
      <c r="L297" s="156"/>
      <c r="M297" s="156"/>
      <c r="N297" s="156"/>
      <c r="O297" s="156"/>
    </row>
    <row r="298">
      <c r="A298" s="172" t="s">
        <v>1661</v>
      </c>
      <c r="B298" s="157"/>
      <c r="C298" s="157"/>
      <c r="D298" s="151" t="s">
        <v>1677</v>
      </c>
      <c r="E298" s="156"/>
      <c r="F298" s="156"/>
      <c r="G298" s="153" t="s">
        <v>1678</v>
      </c>
      <c r="H298" s="154" t="s">
        <v>1679</v>
      </c>
      <c r="I298" s="154" t="s">
        <v>1680</v>
      </c>
      <c r="J298" s="155" t="s">
        <v>412</v>
      </c>
      <c r="K298" s="151" t="s">
        <v>413</v>
      </c>
      <c r="L298" s="156"/>
      <c r="M298" s="156"/>
      <c r="N298" s="156"/>
      <c r="O298" s="156"/>
    </row>
    <row r="299">
      <c r="A299" s="172" t="s">
        <v>1661</v>
      </c>
      <c r="B299" s="157"/>
      <c r="C299" s="157"/>
      <c r="D299" s="151" t="s">
        <v>1681</v>
      </c>
      <c r="E299" s="156"/>
      <c r="F299" s="156"/>
      <c r="G299" s="153" t="s">
        <v>1682</v>
      </c>
      <c r="H299" s="154" t="s">
        <v>1683</v>
      </c>
      <c r="I299" s="154" t="s">
        <v>1684</v>
      </c>
      <c r="J299" s="155" t="s">
        <v>412</v>
      </c>
      <c r="K299" s="151" t="s">
        <v>413</v>
      </c>
      <c r="L299" s="156"/>
      <c r="M299" s="156"/>
      <c r="N299" s="156"/>
      <c r="O299" s="156"/>
    </row>
    <row r="300">
      <c r="A300" s="172" t="s">
        <v>1661</v>
      </c>
      <c r="B300" s="157"/>
      <c r="C300" s="157"/>
      <c r="D300" s="151" t="s">
        <v>1685</v>
      </c>
      <c r="E300" s="156"/>
      <c r="F300" s="156"/>
      <c r="G300" s="153" t="s">
        <v>1686</v>
      </c>
      <c r="H300" s="154" t="s">
        <v>1687</v>
      </c>
      <c r="I300" s="154" t="s">
        <v>1688</v>
      </c>
      <c r="J300" s="155" t="s">
        <v>412</v>
      </c>
      <c r="K300" s="151" t="s">
        <v>413</v>
      </c>
      <c r="L300" s="156"/>
      <c r="M300" s="156"/>
      <c r="N300" s="156"/>
      <c r="O300" s="156"/>
    </row>
    <row r="301">
      <c r="A301" s="172" t="s">
        <v>1661</v>
      </c>
      <c r="B301" s="157"/>
      <c r="C301" s="157"/>
      <c r="D301" s="151" t="s">
        <v>1689</v>
      </c>
      <c r="E301" s="156"/>
      <c r="F301" s="156"/>
      <c r="G301" s="153" t="s">
        <v>1690</v>
      </c>
      <c r="H301" s="154" t="s">
        <v>1691</v>
      </c>
      <c r="I301" s="154" t="s">
        <v>1692</v>
      </c>
      <c r="J301" s="155" t="s">
        <v>412</v>
      </c>
      <c r="K301" s="151" t="s">
        <v>413</v>
      </c>
      <c r="L301" s="156"/>
      <c r="M301" s="156"/>
      <c r="N301" s="156"/>
      <c r="O301" s="156"/>
    </row>
    <row r="302">
      <c r="A302" s="172" t="s">
        <v>1661</v>
      </c>
      <c r="B302" s="157"/>
      <c r="C302" s="157"/>
      <c r="D302" s="151" t="s">
        <v>1693</v>
      </c>
      <c r="E302" s="156"/>
      <c r="F302" s="156"/>
      <c r="G302" s="153" t="s">
        <v>1694</v>
      </c>
      <c r="H302" s="154" t="s">
        <v>1695</v>
      </c>
      <c r="I302" s="154" t="s">
        <v>1696</v>
      </c>
      <c r="J302" s="155" t="s">
        <v>412</v>
      </c>
      <c r="K302" s="151" t="s">
        <v>413</v>
      </c>
      <c r="L302" s="156"/>
      <c r="M302" s="156"/>
      <c r="N302" s="156"/>
      <c r="O302" s="156"/>
    </row>
    <row r="303">
      <c r="A303" s="172" t="s">
        <v>1661</v>
      </c>
      <c r="B303" s="157"/>
      <c r="C303" s="177"/>
      <c r="D303" s="151" t="s">
        <v>1697</v>
      </c>
      <c r="E303" s="156"/>
      <c r="F303" s="156"/>
      <c r="G303" s="154" t="s">
        <v>1698</v>
      </c>
      <c r="H303" s="163" t="s">
        <v>1699</v>
      </c>
      <c r="I303" s="154" t="s">
        <v>1700</v>
      </c>
      <c r="J303" s="155" t="s">
        <v>412</v>
      </c>
      <c r="K303" s="151" t="s">
        <v>413</v>
      </c>
      <c r="L303" s="156"/>
      <c r="M303" s="156"/>
      <c r="N303" s="156"/>
      <c r="O303" s="156"/>
    </row>
    <row r="304">
      <c r="A304" s="172" t="s">
        <v>1701</v>
      </c>
      <c r="B304" s="176"/>
      <c r="C304" s="173" t="s">
        <v>1702</v>
      </c>
      <c r="D304" s="151" t="s">
        <v>1703</v>
      </c>
      <c r="E304" s="156"/>
      <c r="F304" s="156"/>
      <c r="G304" s="154" t="s">
        <v>1704</v>
      </c>
      <c r="H304" s="154" t="s">
        <v>1705</v>
      </c>
      <c r="I304" s="154" t="s">
        <v>1706</v>
      </c>
      <c r="J304" s="155" t="s">
        <v>412</v>
      </c>
      <c r="K304" s="151" t="s">
        <v>413</v>
      </c>
      <c r="L304" s="156"/>
      <c r="M304" s="156"/>
      <c r="N304" s="156"/>
      <c r="O304" s="156"/>
    </row>
    <row r="305">
      <c r="A305" s="172" t="s">
        <v>1701</v>
      </c>
      <c r="B305" s="157"/>
      <c r="C305" s="157"/>
      <c r="D305" s="151" t="s">
        <v>1707</v>
      </c>
      <c r="E305" s="156"/>
      <c r="F305" s="156"/>
      <c r="G305" s="154" t="s">
        <v>1708</v>
      </c>
      <c r="H305" s="154" t="s">
        <v>1709</v>
      </c>
      <c r="I305" s="154" t="s">
        <v>1710</v>
      </c>
      <c r="J305" s="155" t="s">
        <v>412</v>
      </c>
      <c r="K305" s="151" t="s">
        <v>413</v>
      </c>
      <c r="L305" s="156"/>
      <c r="M305" s="156"/>
      <c r="N305" s="156"/>
      <c r="O305" s="156"/>
    </row>
    <row r="306">
      <c r="A306" s="172" t="s">
        <v>1701</v>
      </c>
      <c r="B306" s="157"/>
      <c r="C306" s="157"/>
      <c r="D306" s="151" t="s">
        <v>1711</v>
      </c>
      <c r="E306" s="156"/>
      <c r="F306" s="156"/>
      <c r="G306" s="154" t="s">
        <v>1712</v>
      </c>
      <c r="H306" s="154" t="s">
        <v>1713</v>
      </c>
      <c r="I306" s="154" t="s">
        <v>1714</v>
      </c>
      <c r="J306" s="155" t="s">
        <v>412</v>
      </c>
      <c r="K306" s="151" t="s">
        <v>413</v>
      </c>
      <c r="L306" s="156"/>
      <c r="M306" s="156"/>
      <c r="N306" s="156"/>
      <c r="O306" s="156"/>
    </row>
    <row r="307">
      <c r="A307" s="172" t="s">
        <v>1701</v>
      </c>
      <c r="B307" s="157"/>
      <c r="C307" s="157"/>
      <c r="D307" s="151" t="s">
        <v>1715</v>
      </c>
      <c r="E307" s="156"/>
      <c r="F307" s="156"/>
      <c r="G307" s="154" t="s">
        <v>1716</v>
      </c>
      <c r="H307" s="154" t="s">
        <v>1717</v>
      </c>
      <c r="I307" s="154" t="s">
        <v>1718</v>
      </c>
      <c r="J307" s="155" t="s">
        <v>412</v>
      </c>
      <c r="K307" s="151" t="s">
        <v>413</v>
      </c>
      <c r="L307" s="156"/>
      <c r="M307" s="156"/>
      <c r="N307" s="156"/>
      <c r="O307" s="156"/>
    </row>
    <row r="308">
      <c r="A308" s="172" t="s">
        <v>1701</v>
      </c>
      <c r="B308" s="157"/>
      <c r="C308" s="157"/>
      <c r="D308" s="151" t="s">
        <v>1719</v>
      </c>
      <c r="E308" s="156"/>
      <c r="F308" s="156"/>
      <c r="G308" s="154" t="s">
        <v>1720</v>
      </c>
      <c r="H308" s="178" t="s">
        <v>1721</v>
      </c>
      <c r="I308" s="154" t="s">
        <v>1718</v>
      </c>
      <c r="J308" s="155" t="s">
        <v>412</v>
      </c>
      <c r="K308" s="151" t="s">
        <v>413</v>
      </c>
      <c r="L308" s="156"/>
      <c r="M308" s="156"/>
      <c r="N308" s="156"/>
      <c r="O308" s="156"/>
    </row>
    <row r="309">
      <c r="A309" s="172" t="s">
        <v>1701</v>
      </c>
      <c r="B309" s="157"/>
      <c r="C309" s="157"/>
      <c r="D309" s="151" t="s">
        <v>1722</v>
      </c>
      <c r="E309" s="156"/>
      <c r="F309" s="156"/>
      <c r="G309" s="154" t="s">
        <v>1723</v>
      </c>
      <c r="H309" s="154" t="s">
        <v>1724</v>
      </c>
      <c r="I309" s="154" t="s">
        <v>1710</v>
      </c>
      <c r="J309" s="155" t="s">
        <v>412</v>
      </c>
      <c r="K309" s="151" t="s">
        <v>413</v>
      </c>
      <c r="L309" s="156"/>
      <c r="M309" s="156"/>
      <c r="N309" s="156"/>
      <c r="O309" s="156"/>
    </row>
    <row r="310">
      <c r="A310" s="172" t="s">
        <v>1701</v>
      </c>
      <c r="B310" s="157"/>
      <c r="C310" s="157"/>
      <c r="D310" s="151" t="s">
        <v>1725</v>
      </c>
      <c r="E310" s="156"/>
      <c r="F310" s="156"/>
      <c r="G310" s="154" t="s">
        <v>1726</v>
      </c>
      <c r="H310" s="154" t="s">
        <v>1727</v>
      </c>
      <c r="I310" s="154" t="s">
        <v>1718</v>
      </c>
      <c r="J310" s="155" t="s">
        <v>412</v>
      </c>
      <c r="K310" s="151" t="s">
        <v>413</v>
      </c>
      <c r="L310" s="156"/>
      <c r="M310" s="156"/>
      <c r="N310" s="156"/>
      <c r="O310" s="156"/>
    </row>
    <row r="311">
      <c r="A311" s="172" t="s">
        <v>1701</v>
      </c>
      <c r="B311" s="157"/>
      <c r="C311" s="157"/>
      <c r="D311" s="151" t="s">
        <v>1728</v>
      </c>
      <c r="E311" s="156"/>
      <c r="F311" s="156"/>
      <c r="G311" s="154" t="s">
        <v>1729</v>
      </c>
      <c r="H311" s="154" t="s">
        <v>1730</v>
      </c>
      <c r="I311" s="154" t="s">
        <v>1731</v>
      </c>
      <c r="J311" s="155" t="s">
        <v>412</v>
      </c>
      <c r="K311" s="151" t="s">
        <v>413</v>
      </c>
      <c r="L311" s="156"/>
      <c r="M311" s="156"/>
      <c r="N311" s="156"/>
      <c r="O311" s="156"/>
    </row>
    <row r="312">
      <c r="A312" s="148" t="s">
        <v>1732</v>
      </c>
      <c r="B312" s="149"/>
      <c r="C312" s="159" t="s">
        <v>1733</v>
      </c>
      <c r="D312" s="151" t="s">
        <v>1734</v>
      </c>
      <c r="E312" s="151" t="s">
        <v>790</v>
      </c>
      <c r="F312" s="151" t="s">
        <v>1735</v>
      </c>
      <c r="G312" s="154" t="s">
        <v>1736</v>
      </c>
      <c r="H312" s="154" t="s">
        <v>1737</v>
      </c>
      <c r="I312" s="154" t="s">
        <v>1738</v>
      </c>
      <c r="J312" s="155" t="s">
        <v>412</v>
      </c>
      <c r="K312" s="151" t="s">
        <v>413</v>
      </c>
      <c r="L312" s="156"/>
      <c r="M312" s="156"/>
      <c r="N312" s="156"/>
      <c r="O312" s="156"/>
    </row>
    <row r="313">
      <c r="A313" s="148" t="s">
        <v>1732</v>
      </c>
      <c r="B313" s="157"/>
      <c r="C313" s="157"/>
      <c r="D313" s="151" t="s">
        <v>1739</v>
      </c>
      <c r="E313" s="151" t="s">
        <v>790</v>
      </c>
      <c r="F313" s="151" t="s">
        <v>1735</v>
      </c>
      <c r="G313" s="154" t="s">
        <v>1740</v>
      </c>
      <c r="H313" s="154" t="s">
        <v>1741</v>
      </c>
      <c r="I313" s="154" t="s">
        <v>1742</v>
      </c>
      <c r="J313" s="155" t="s">
        <v>412</v>
      </c>
      <c r="K313" s="151" t="s">
        <v>413</v>
      </c>
      <c r="L313" s="156"/>
      <c r="M313" s="156"/>
      <c r="N313" s="156"/>
      <c r="O313" s="156"/>
    </row>
    <row r="314">
      <c r="A314" s="148" t="s">
        <v>1732</v>
      </c>
      <c r="B314" s="157"/>
      <c r="C314" s="157"/>
      <c r="D314" s="151" t="s">
        <v>1743</v>
      </c>
      <c r="E314" s="151" t="s">
        <v>790</v>
      </c>
      <c r="F314" s="151" t="s">
        <v>1735</v>
      </c>
      <c r="G314" s="154" t="s">
        <v>1744</v>
      </c>
      <c r="H314" s="154" t="s">
        <v>1745</v>
      </c>
      <c r="I314" s="154" t="s">
        <v>1746</v>
      </c>
      <c r="J314" s="155" t="s">
        <v>412</v>
      </c>
      <c r="K314" s="151" t="s">
        <v>413</v>
      </c>
      <c r="L314" s="156"/>
      <c r="M314" s="156"/>
      <c r="N314" s="156"/>
      <c r="O314" s="156"/>
    </row>
    <row r="315">
      <c r="A315" s="148" t="s">
        <v>1732</v>
      </c>
      <c r="B315" s="157"/>
      <c r="C315" s="157"/>
      <c r="D315" s="151" t="s">
        <v>1747</v>
      </c>
      <c r="E315" s="151" t="s">
        <v>790</v>
      </c>
      <c r="F315" s="151" t="s">
        <v>1735</v>
      </c>
      <c r="G315" s="154" t="s">
        <v>1748</v>
      </c>
      <c r="H315" s="154" t="s">
        <v>1749</v>
      </c>
      <c r="I315" s="154" t="s">
        <v>1750</v>
      </c>
      <c r="J315" s="155" t="s">
        <v>412</v>
      </c>
      <c r="K315" s="151" t="s">
        <v>413</v>
      </c>
      <c r="L315" s="156"/>
      <c r="M315" s="156"/>
      <c r="N315" s="156"/>
      <c r="O315" s="156"/>
    </row>
    <row r="316">
      <c r="A316" s="148" t="s">
        <v>1732</v>
      </c>
      <c r="B316" s="157"/>
      <c r="C316" s="157"/>
      <c r="D316" s="151" t="s">
        <v>1751</v>
      </c>
      <c r="E316" s="151" t="s">
        <v>790</v>
      </c>
      <c r="F316" s="151" t="s">
        <v>1735</v>
      </c>
      <c r="G316" s="154" t="s">
        <v>1752</v>
      </c>
      <c r="H316" s="154" t="s">
        <v>1753</v>
      </c>
      <c r="I316" s="154" t="s">
        <v>1754</v>
      </c>
      <c r="J316" s="155" t="s">
        <v>412</v>
      </c>
      <c r="K316" s="151" t="s">
        <v>413</v>
      </c>
      <c r="L316" s="156"/>
      <c r="M316" s="156"/>
      <c r="N316" s="156"/>
      <c r="O316" s="156"/>
    </row>
    <row r="317">
      <c r="A317" s="148" t="s">
        <v>1732</v>
      </c>
      <c r="B317" s="157"/>
      <c r="C317" s="157"/>
      <c r="D317" s="151" t="s">
        <v>1755</v>
      </c>
      <c r="E317" s="151" t="s">
        <v>790</v>
      </c>
      <c r="F317" s="151" t="s">
        <v>1735</v>
      </c>
      <c r="G317" s="154" t="s">
        <v>1756</v>
      </c>
      <c r="H317" s="154" t="s">
        <v>1753</v>
      </c>
      <c r="I317" s="154" t="s">
        <v>1757</v>
      </c>
      <c r="J317" s="155" t="s">
        <v>412</v>
      </c>
      <c r="K317" s="151" t="s">
        <v>413</v>
      </c>
      <c r="L317" s="156"/>
      <c r="M317" s="156"/>
      <c r="N317" s="156"/>
      <c r="O317" s="156"/>
    </row>
    <row r="318">
      <c r="A318" s="148" t="s">
        <v>1732</v>
      </c>
      <c r="B318" s="157"/>
      <c r="C318" s="157"/>
      <c r="D318" s="151" t="s">
        <v>1758</v>
      </c>
      <c r="E318" s="151" t="s">
        <v>790</v>
      </c>
      <c r="F318" s="151" t="s">
        <v>1735</v>
      </c>
      <c r="G318" s="154" t="s">
        <v>1759</v>
      </c>
      <c r="H318" s="154" t="s">
        <v>1760</v>
      </c>
      <c r="I318" s="154" t="s">
        <v>1761</v>
      </c>
      <c r="J318" s="155" t="s">
        <v>412</v>
      </c>
      <c r="K318" s="151" t="s">
        <v>413</v>
      </c>
      <c r="L318" s="156"/>
      <c r="M318" s="156"/>
      <c r="N318" s="156"/>
      <c r="O318" s="156"/>
    </row>
    <row r="319">
      <c r="A319" s="148" t="s">
        <v>1732</v>
      </c>
      <c r="B319" s="157"/>
      <c r="C319" s="157"/>
      <c r="D319" s="151" t="s">
        <v>1762</v>
      </c>
      <c r="E319" s="151" t="s">
        <v>790</v>
      </c>
      <c r="F319" s="151" t="s">
        <v>1735</v>
      </c>
      <c r="G319" s="154" t="s">
        <v>1763</v>
      </c>
      <c r="H319" s="154" t="s">
        <v>1764</v>
      </c>
      <c r="I319" s="154" t="s">
        <v>1765</v>
      </c>
      <c r="J319" s="155" t="s">
        <v>412</v>
      </c>
      <c r="K319" s="151" t="s">
        <v>413</v>
      </c>
      <c r="L319" s="156"/>
      <c r="M319" s="156"/>
      <c r="N319" s="156"/>
      <c r="O319" s="156"/>
    </row>
    <row r="320">
      <c r="A320" s="148" t="s">
        <v>1732</v>
      </c>
      <c r="B320" s="157"/>
      <c r="C320" s="157"/>
      <c r="D320" s="151" t="s">
        <v>1766</v>
      </c>
      <c r="E320" s="151" t="s">
        <v>790</v>
      </c>
      <c r="F320" s="151" t="s">
        <v>1735</v>
      </c>
      <c r="G320" s="154" t="s">
        <v>1744</v>
      </c>
      <c r="H320" s="154" t="s">
        <v>1767</v>
      </c>
      <c r="I320" s="154" t="s">
        <v>1768</v>
      </c>
      <c r="J320" s="155" t="s">
        <v>412</v>
      </c>
      <c r="K320" s="151" t="s">
        <v>413</v>
      </c>
      <c r="L320" s="156"/>
      <c r="M320" s="156"/>
      <c r="N320" s="156"/>
      <c r="O320" s="156"/>
    </row>
    <row r="321">
      <c r="A321" s="148" t="s">
        <v>1732</v>
      </c>
      <c r="B321" s="157"/>
      <c r="C321" s="157"/>
      <c r="D321" s="151" t="s">
        <v>1769</v>
      </c>
      <c r="E321" s="151" t="s">
        <v>790</v>
      </c>
      <c r="F321" s="151" t="s">
        <v>1735</v>
      </c>
      <c r="G321" s="154" t="s">
        <v>1748</v>
      </c>
      <c r="H321" s="154" t="s">
        <v>1749</v>
      </c>
      <c r="I321" s="154" t="s">
        <v>1750</v>
      </c>
      <c r="J321" s="155" t="s">
        <v>412</v>
      </c>
      <c r="K321" s="151" t="s">
        <v>413</v>
      </c>
      <c r="L321" s="156"/>
      <c r="M321" s="156"/>
      <c r="N321" s="156"/>
      <c r="O321" s="156"/>
    </row>
    <row r="322">
      <c r="A322" s="148" t="s">
        <v>1732</v>
      </c>
      <c r="B322" s="157"/>
      <c r="C322" s="157"/>
      <c r="D322" s="151" t="s">
        <v>1770</v>
      </c>
      <c r="E322" s="151" t="s">
        <v>790</v>
      </c>
      <c r="F322" s="151" t="s">
        <v>1735</v>
      </c>
      <c r="G322" s="154" t="s">
        <v>1771</v>
      </c>
      <c r="H322" s="154" t="s">
        <v>1772</v>
      </c>
      <c r="I322" s="154" t="s">
        <v>1773</v>
      </c>
      <c r="J322" s="155" t="s">
        <v>412</v>
      </c>
      <c r="K322" s="151" t="s">
        <v>413</v>
      </c>
      <c r="L322" s="156"/>
      <c r="M322" s="156"/>
      <c r="N322" s="156"/>
      <c r="O322" s="156"/>
    </row>
    <row r="323">
      <c r="A323" s="148" t="s">
        <v>1732</v>
      </c>
      <c r="B323" s="157"/>
      <c r="C323" s="157"/>
      <c r="D323" s="151" t="s">
        <v>1774</v>
      </c>
      <c r="E323" s="151" t="s">
        <v>790</v>
      </c>
      <c r="F323" s="151" t="s">
        <v>1735</v>
      </c>
      <c r="G323" s="154" t="s">
        <v>1775</v>
      </c>
      <c r="H323" s="154" t="s">
        <v>1776</v>
      </c>
      <c r="I323" s="154" t="s">
        <v>1777</v>
      </c>
      <c r="J323" s="155" t="s">
        <v>412</v>
      </c>
      <c r="K323" s="151" t="s">
        <v>413</v>
      </c>
      <c r="L323" s="156"/>
      <c r="M323" s="156"/>
      <c r="N323" s="156"/>
      <c r="O323" s="156"/>
    </row>
    <row r="324">
      <c r="A324" s="148" t="s">
        <v>1732</v>
      </c>
      <c r="B324" s="157"/>
      <c r="C324" s="157"/>
      <c r="D324" s="151" t="s">
        <v>1778</v>
      </c>
      <c r="E324" s="151" t="s">
        <v>790</v>
      </c>
      <c r="F324" s="151" t="s">
        <v>1735</v>
      </c>
      <c r="G324" s="154" t="s">
        <v>1740</v>
      </c>
      <c r="H324" s="154" t="s">
        <v>1776</v>
      </c>
      <c r="I324" s="154" t="s">
        <v>1779</v>
      </c>
      <c r="J324" s="155" t="s">
        <v>412</v>
      </c>
      <c r="K324" s="151" t="s">
        <v>413</v>
      </c>
      <c r="L324" s="156"/>
      <c r="M324" s="156"/>
      <c r="N324" s="156"/>
      <c r="O324" s="156"/>
    </row>
    <row r="325">
      <c r="A325" s="148" t="s">
        <v>1732</v>
      </c>
      <c r="B325" s="157"/>
      <c r="C325" s="157"/>
      <c r="D325" s="151" t="s">
        <v>1780</v>
      </c>
      <c r="E325" s="151" t="s">
        <v>790</v>
      </c>
      <c r="F325" s="151" t="s">
        <v>1735</v>
      </c>
      <c r="G325" s="154" t="s">
        <v>1781</v>
      </c>
      <c r="H325" s="154" t="s">
        <v>1776</v>
      </c>
      <c r="I325" s="154" t="s">
        <v>1782</v>
      </c>
      <c r="J325" s="155" t="s">
        <v>412</v>
      </c>
      <c r="K325" s="151" t="s">
        <v>413</v>
      </c>
      <c r="L325" s="156"/>
      <c r="M325" s="156"/>
      <c r="N325" s="156"/>
      <c r="O325" s="156"/>
    </row>
    <row r="326">
      <c r="A326" s="148" t="s">
        <v>1732</v>
      </c>
      <c r="B326" s="157"/>
      <c r="C326" s="157"/>
      <c r="D326" s="151" t="s">
        <v>1783</v>
      </c>
      <c r="E326" s="151" t="s">
        <v>790</v>
      </c>
      <c r="F326" s="151" t="s">
        <v>1735</v>
      </c>
      <c r="G326" s="154" t="s">
        <v>1748</v>
      </c>
      <c r="H326" s="154" t="s">
        <v>1784</v>
      </c>
      <c r="I326" s="154" t="s">
        <v>1750</v>
      </c>
      <c r="J326" s="155" t="s">
        <v>412</v>
      </c>
      <c r="K326" s="151" t="s">
        <v>413</v>
      </c>
      <c r="L326" s="156"/>
      <c r="M326" s="156"/>
      <c r="N326" s="156"/>
      <c r="O326" s="156"/>
    </row>
    <row r="327">
      <c r="A327" s="148" t="s">
        <v>1732</v>
      </c>
      <c r="B327" s="157"/>
      <c r="C327" s="157"/>
      <c r="D327" s="151" t="s">
        <v>1785</v>
      </c>
      <c r="E327" s="151" t="s">
        <v>790</v>
      </c>
      <c r="F327" s="151" t="s">
        <v>1735</v>
      </c>
      <c r="G327" s="154" t="s">
        <v>1786</v>
      </c>
      <c r="H327" s="154" t="s">
        <v>1776</v>
      </c>
      <c r="I327" s="154" t="s">
        <v>1787</v>
      </c>
      <c r="J327" s="155" t="s">
        <v>412</v>
      </c>
      <c r="K327" s="151" t="s">
        <v>413</v>
      </c>
      <c r="L327" s="156"/>
      <c r="M327" s="156"/>
      <c r="N327" s="156"/>
      <c r="O327" s="156"/>
    </row>
    <row r="328">
      <c r="A328" s="148" t="s">
        <v>1788</v>
      </c>
      <c r="B328" s="149"/>
      <c r="C328" s="159" t="s">
        <v>1789</v>
      </c>
      <c r="D328" s="151" t="s">
        <v>1790</v>
      </c>
      <c r="E328" s="151" t="s">
        <v>790</v>
      </c>
      <c r="F328" s="151" t="s">
        <v>1791</v>
      </c>
      <c r="G328" s="153" t="s">
        <v>1792</v>
      </c>
      <c r="H328" s="154" t="s">
        <v>1793</v>
      </c>
      <c r="I328" s="154" t="s">
        <v>1794</v>
      </c>
      <c r="J328" s="155" t="s">
        <v>412</v>
      </c>
      <c r="K328" s="151" t="s">
        <v>413</v>
      </c>
      <c r="L328" s="156"/>
      <c r="M328" s="156"/>
      <c r="N328" s="156"/>
      <c r="O328" s="156"/>
    </row>
    <row r="329">
      <c r="A329" s="148" t="s">
        <v>1788</v>
      </c>
      <c r="B329" s="149"/>
      <c r="C329" s="157"/>
      <c r="D329" s="151" t="s">
        <v>1795</v>
      </c>
      <c r="E329" s="151" t="s">
        <v>790</v>
      </c>
      <c r="F329" s="151" t="s">
        <v>1796</v>
      </c>
      <c r="G329" s="154" t="s">
        <v>1797</v>
      </c>
      <c r="H329" s="153" t="s">
        <v>1798</v>
      </c>
      <c r="I329" s="154" t="s">
        <v>1799</v>
      </c>
      <c r="J329" s="155" t="s">
        <v>412</v>
      </c>
      <c r="K329" s="151" t="s">
        <v>413</v>
      </c>
      <c r="L329" s="156"/>
      <c r="M329" s="156"/>
      <c r="N329" s="156"/>
      <c r="O329" s="156"/>
    </row>
    <row r="330">
      <c r="A330" s="148" t="s">
        <v>1788</v>
      </c>
      <c r="B330" s="149"/>
      <c r="C330" s="157"/>
      <c r="D330" s="151" t="s">
        <v>1800</v>
      </c>
      <c r="E330" s="151" t="s">
        <v>790</v>
      </c>
      <c r="F330" s="151" t="s">
        <v>1796</v>
      </c>
      <c r="G330" s="154" t="s">
        <v>1708</v>
      </c>
      <c r="H330" s="154" t="s">
        <v>1801</v>
      </c>
      <c r="I330" s="154" t="s">
        <v>1802</v>
      </c>
      <c r="J330" s="155" t="s">
        <v>412</v>
      </c>
      <c r="K330" s="151" t="s">
        <v>413</v>
      </c>
      <c r="L330" s="156"/>
      <c r="M330" s="156"/>
      <c r="N330" s="156"/>
      <c r="O330" s="156"/>
    </row>
    <row r="331">
      <c r="A331" s="148" t="s">
        <v>1788</v>
      </c>
      <c r="B331" s="152" t="s">
        <v>1803</v>
      </c>
      <c r="C331" s="157"/>
      <c r="D331" s="151" t="s">
        <v>1804</v>
      </c>
      <c r="E331" s="151" t="s">
        <v>790</v>
      </c>
      <c r="F331" s="151" t="s">
        <v>1796</v>
      </c>
      <c r="G331" s="154" t="s">
        <v>1805</v>
      </c>
      <c r="H331" s="154" t="s">
        <v>1806</v>
      </c>
      <c r="I331" s="154" t="s">
        <v>1807</v>
      </c>
      <c r="J331" s="161" t="s">
        <v>626</v>
      </c>
      <c r="K331" s="151" t="s">
        <v>413</v>
      </c>
      <c r="L331" s="156"/>
      <c r="M331" s="162" t="s">
        <v>1808</v>
      </c>
      <c r="N331" s="156"/>
      <c r="O331" s="156"/>
    </row>
    <row r="332">
      <c r="A332" s="148" t="s">
        <v>1788</v>
      </c>
      <c r="B332" s="156"/>
      <c r="C332" s="157"/>
      <c r="D332" s="151" t="s">
        <v>1809</v>
      </c>
      <c r="E332" s="151" t="s">
        <v>790</v>
      </c>
      <c r="F332" s="151" t="s">
        <v>1796</v>
      </c>
      <c r="G332" s="154" t="s">
        <v>1712</v>
      </c>
      <c r="H332" s="154" t="s">
        <v>1810</v>
      </c>
      <c r="I332" s="154" t="s">
        <v>1811</v>
      </c>
      <c r="J332" s="155" t="s">
        <v>412</v>
      </c>
      <c r="K332" s="151" t="s">
        <v>413</v>
      </c>
      <c r="L332" s="156"/>
      <c r="M332" s="156"/>
      <c r="N332" s="156"/>
      <c r="O332" s="156"/>
    </row>
    <row r="333">
      <c r="A333" s="148" t="s">
        <v>1812</v>
      </c>
      <c r="B333" s="149"/>
      <c r="C333" s="159" t="s">
        <v>1813</v>
      </c>
      <c r="D333" s="151" t="s">
        <v>1814</v>
      </c>
      <c r="E333" s="156"/>
      <c r="F333" s="156"/>
      <c r="G333" s="154" t="s">
        <v>1815</v>
      </c>
      <c r="H333" s="154" t="s">
        <v>1816</v>
      </c>
      <c r="I333" s="154" t="s">
        <v>1817</v>
      </c>
      <c r="J333" s="155" t="s">
        <v>412</v>
      </c>
      <c r="K333" s="151" t="s">
        <v>438</v>
      </c>
      <c r="L333" s="151" t="s">
        <v>439</v>
      </c>
      <c r="M333" s="156"/>
      <c r="N333" s="156"/>
      <c r="O333" s="156"/>
    </row>
    <row r="334">
      <c r="A334" s="148" t="s">
        <v>1812</v>
      </c>
      <c r="B334" s="157"/>
      <c r="C334" s="157"/>
      <c r="D334" s="151" t="s">
        <v>1818</v>
      </c>
      <c r="E334" s="156"/>
      <c r="F334" s="156"/>
      <c r="G334" s="154" t="s">
        <v>1819</v>
      </c>
      <c r="H334" s="154" t="s">
        <v>1820</v>
      </c>
      <c r="I334" s="154" t="s">
        <v>1821</v>
      </c>
      <c r="J334" s="155" t="s">
        <v>412</v>
      </c>
      <c r="K334" s="151" t="s">
        <v>438</v>
      </c>
      <c r="L334" s="151" t="s">
        <v>439</v>
      </c>
      <c r="M334" s="156"/>
      <c r="N334" s="156"/>
      <c r="O334" s="156"/>
    </row>
    <row r="335">
      <c r="A335" s="148" t="s">
        <v>1812</v>
      </c>
      <c r="B335" s="157"/>
      <c r="C335" s="157"/>
      <c r="D335" s="151" t="s">
        <v>1822</v>
      </c>
      <c r="E335" s="156"/>
      <c r="F335" s="156"/>
      <c r="G335" s="154" t="s">
        <v>1823</v>
      </c>
      <c r="H335" s="154" t="s">
        <v>1820</v>
      </c>
      <c r="I335" s="154" t="s">
        <v>1824</v>
      </c>
      <c r="J335" s="155" t="s">
        <v>412</v>
      </c>
      <c r="K335" s="151" t="s">
        <v>438</v>
      </c>
      <c r="L335" s="151" t="s">
        <v>439</v>
      </c>
      <c r="M335" s="156"/>
      <c r="N335" s="156"/>
      <c r="O335" s="156"/>
    </row>
    <row r="336">
      <c r="A336" s="148" t="s">
        <v>1812</v>
      </c>
      <c r="B336" s="157"/>
      <c r="C336" s="157"/>
      <c r="D336" s="151" t="s">
        <v>1825</v>
      </c>
      <c r="E336" s="156"/>
      <c r="F336" s="156"/>
      <c r="G336" s="154" t="s">
        <v>1826</v>
      </c>
      <c r="H336" s="154" t="s">
        <v>1827</v>
      </c>
      <c r="I336" s="154" t="s">
        <v>1828</v>
      </c>
      <c r="J336" s="155" t="s">
        <v>412</v>
      </c>
      <c r="K336" s="151" t="s">
        <v>438</v>
      </c>
      <c r="L336" s="151" t="s">
        <v>439</v>
      </c>
      <c r="M336" s="156"/>
      <c r="N336" s="156"/>
      <c r="O336" s="156"/>
    </row>
    <row r="337">
      <c r="A337" s="148" t="s">
        <v>1812</v>
      </c>
      <c r="B337" s="157"/>
      <c r="C337" s="157"/>
      <c r="D337" s="151" t="s">
        <v>1829</v>
      </c>
      <c r="E337" s="156"/>
      <c r="F337" s="156"/>
      <c r="G337" s="154" t="s">
        <v>1830</v>
      </c>
      <c r="H337" s="154" t="s">
        <v>1831</v>
      </c>
      <c r="I337" s="154" t="s">
        <v>1832</v>
      </c>
      <c r="J337" s="155" t="s">
        <v>412</v>
      </c>
      <c r="K337" s="151" t="s">
        <v>413</v>
      </c>
      <c r="L337" s="156"/>
      <c r="M337" s="156"/>
      <c r="N337" s="156"/>
      <c r="O337" s="156"/>
    </row>
    <row r="338">
      <c r="A338" s="148" t="s">
        <v>1812</v>
      </c>
      <c r="B338" s="157"/>
      <c r="C338" s="157"/>
      <c r="D338" s="151" t="s">
        <v>1833</v>
      </c>
      <c r="E338" s="156"/>
      <c r="F338" s="156"/>
      <c r="G338" s="154" t="s">
        <v>1834</v>
      </c>
      <c r="H338" s="154" t="s">
        <v>1835</v>
      </c>
      <c r="I338" s="154" t="s">
        <v>1836</v>
      </c>
      <c r="J338" s="155" t="s">
        <v>412</v>
      </c>
      <c r="K338" s="151" t="s">
        <v>438</v>
      </c>
      <c r="L338" s="151" t="s">
        <v>439</v>
      </c>
      <c r="M338" s="156"/>
      <c r="N338" s="156"/>
      <c r="O338" s="156"/>
    </row>
    <row r="339">
      <c r="A339" s="148" t="s">
        <v>1837</v>
      </c>
      <c r="B339" s="149"/>
      <c r="C339" s="159" t="s">
        <v>1838</v>
      </c>
      <c r="D339" s="151" t="s">
        <v>1839</v>
      </c>
      <c r="E339" s="156"/>
      <c r="F339" s="156"/>
      <c r="G339" s="154" t="s">
        <v>1840</v>
      </c>
      <c r="H339" s="154" t="s">
        <v>1841</v>
      </c>
      <c r="I339" s="154" t="s">
        <v>1842</v>
      </c>
      <c r="J339" s="155" t="s">
        <v>412</v>
      </c>
      <c r="K339" s="151" t="s">
        <v>413</v>
      </c>
      <c r="L339" s="156"/>
      <c r="M339" s="156"/>
      <c r="N339" s="156"/>
      <c r="O339" s="156"/>
    </row>
    <row r="340">
      <c r="A340" s="148" t="s">
        <v>1837</v>
      </c>
      <c r="B340" s="157"/>
      <c r="C340" s="157"/>
      <c r="D340" s="151" t="s">
        <v>1843</v>
      </c>
      <c r="E340" s="156"/>
      <c r="F340" s="156"/>
      <c r="G340" s="154" t="s">
        <v>1844</v>
      </c>
      <c r="H340" s="154" t="s">
        <v>1845</v>
      </c>
      <c r="I340" s="154" t="s">
        <v>1846</v>
      </c>
      <c r="J340" s="155" t="s">
        <v>412</v>
      </c>
      <c r="K340" s="151" t="s">
        <v>413</v>
      </c>
      <c r="L340" s="156"/>
      <c r="M340" s="156"/>
      <c r="N340" s="156"/>
      <c r="O340" s="156"/>
    </row>
    <row r="341">
      <c r="A341" s="148" t="s">
        <v>1837</v>
      </c>
      <c r="B341" s="157"/>
      <c r="C341" s="157"/>
      <c r="D341" s="151" t="s">
        <v>1847</v>
      </c>
      <c r="E341" s="156"/>
      <c r="F341" s="156"/>
      <c r="G341" s="154" t="s">
        <v>1848</v>
      </c>
      <c r="H341" s="154" t="s">
        <v>1849</v>
      </c>
      <c r="I341" s="154" t="s">
        <v>1850</v>
      </c>
      <c r="J341" s="155" t="s">
        <v>412</v>
      </c>
      <c r="K341" s="151" t="s">
        <v>413</v>
      </c>
      <c r="L341" s="156"/>
      <c r="M341" s="156"/>
      <c r="N341" s="156"/>
      <c r="O341" s="156"/>
    </row>
    <row r="342">
      <c r="A342" s="148" t="s">
        <v>1837</v>
      </c>
      <c r="B342" s="157"/>
      <c r="C342" s="157"/>
      <c r="D342" s="151" t="s">
        <v>1851</v>
      </c>
      <c r="E342" s="156"/>
      <c r="F342" s="156"/>
      <c r="G342" s="154" t="s">
        <v>1852</v>
      </c>
      <c r="H342" s="154" t="s">
        <v>1853</v>
      </c>
      <c r="I342" s="154" t="s">
        <v>1854</v>
      </c>
      <c r="J342" s="155" t="s">
        <v>412</v>
      </c>
      <c r="K342" s="151" t="s">
        <v>413</v>
      </c>
      <c r="L342" s="156"/>
      <c r="M342" s="156"/>
      <c r="N342" s="156"/>
      <c r="O342" s="156"/>
    </row>
    <row r="343">
      <c r="A343" s="148" t="s">
        <v>1837</v>
      </c>
      <c r="B343" s="157"/>
      <c r="C343" s="157"/>
      <c r="D343" s="151" t="s">
        <v>1855</v>
      </c>
      <c r="E343" s="156"/>
      <c r="F343" s="156"/>
      <c r="G343" s="154" t="s">
        <v>1856</v>
      </c>
      <c r="H343" s="154" t="s">
        <v>1857</v>
      </c>
      <c r="I343" s="154" t="s">
        <v>1858</v>
      </c>
      <c r="J343" s="155" t="s">
        <v>412</v>
      </c>
      <c r="K343" s="151" t="s">
        <v>438</v>
      </c>
      <c r="L343" s="151" t="s">
        <v>439</v>
      </c>
      <c r="M343" s="156"/>
      <c r="N343" s="156"/>
      <c r="O343" s="156"/>
    </row>
    <row r="344">
      <c r="A344" s="148" t="s">
        <v>1837</v>
      </c>
      <c r="B344" s="157"/>
      <c r="C344" s="157"/>
      <c r="D344" s="151" t="s">
        <v>1859</v>
      </c>
      <c r="E344" s="156"/>
      <c r="F344" s="156"/>
      <c r="G344" s="154" t="s">
        <v>1860</v>
      </c>
      <c r="H344" s="154" t="s">
        <v>1861</v>
      </c>
      <c r="I344" s="154" t="s">
        <v>1862</v>
      </c>
      <c r="J344" s="155" t="s">
        <v>412</v>
      </c>
      <c r="K344" s="151" t="s">
        <v>413</v>
      </c>
      <c r="L344" s="156"/>
      <c r="M344" s="156"/>
      <c r="N344" s="156"/>
      <c r="O344" s="156"/>
    </row>
    <row r="345">
      <c r="A345" s="148" t="s">
        <v>1863</v>
      </c>
      <c r="B345" s="149"/>
      <c r="C345" s="173" t="s">
        <v>1864</v>
      </c>
      <c r="D345" s="151" t="s">
        <v>1865</v>
      </c>
      <c r="E345" s="156"/>
      <c r="F345" s="156"/>
      <c r="G345" s="154" t="s">
        <v>1866</v>
      </c>
      <c r="H345" s="154" t="s">
        <v>1867</v>
      </c>
      <c r="I345" s="154" t="s">
        <v>1868</v>
      </c>
      <c r="J345" s="155" t="s">
        <v>412</v>
      </c>
      <c r="K345" s="151" t="s">
        <v>413</v>
      </c>
      <c r="L345" s="156"/>
      <c r="M345" s="156"/>
      <c r="N345" s="156"/>
      <c r="O345" s="156"/>
    </row>
    <row r="346">
      <c r="A346" s="148" t="s">
        <v>1863</v>
      </c>
      <c r="B346" s="157"/>
      <c r="C346" s="157"/>
      <c r="D346" s="151" t="s">
        <v>1869</v>
      </c>
      <c r="E346" s="156"/>
      <c r="F346" s="156"/>
      <c r="G346" s="154" t="s">
        <v>1870</v>
      </c>
      <c r="H346" s="154" t="s">
        <v>1871</v>
      </c>
      <c r="I346" s="154" t="s">
        <v>1872</v>
      </c>
      <c r="J346" s="155" t="s">
        <v>412</v>
      </c>
      <c r="K346" s="151" t="s">
        <v>413</v>
      </c>
      <c r="L346" s="156"/>
      <c r="M346" s="156"/>
      <c r="N346" s="156"/>
      <c r="O346" s="156"/>
    </row>
    <row r="347">
      <c r="A347" s="148" t="s">
        <v>1863</v>
      </c>
      <c r="B347" s="157"/>
      <c r="C347" s="157"/>
      <c r="D347" s="151" t="s">
        <v>1873</v>
      </c>
      <c r="E347" s="156"/>
      <c r="F347" s="156"/>
      <c r="G347" s="154" t="s">
        <v>1874</v>
      </c>
      <c r="H347" s="154" t="s">
        <v>1875</v>
      </c>
      <c r="I347" s="154" t="s">
        <v>1876</v>
      </c>
      <c r="J347" s="155" t="s">
        <v>412</v>
      </c>
      <c r="K347" s="151" t="s">
        <v>413</v>
      </c>
      <c r="L347" s="156"/>
      <c r="M347" s="156"/>
      <c r="N347" s="156"/>
      <c r="O347" s="156"/>
    </row>
    <row r="348">
      <c r="A348" s="148" t="s">
        <v>1863</v>
      </c>
      <c r="B348" s="157"/>
      <c r="C348" s="157"/>
      <c r="D348" s="151" t="s">
        <v>1877</v>
      </c>
      <c r="E348" s="156"/>
      <c r="F348" s="156"/>
      <c r="G348" s="154" t="s">
        <v>1878</v>
      </c>
      <c r="H348" s="154" t="s">
        <v>1879</v>
      </c>
      <c r="I348" s="154" t="s">
        <v>1880</v>
      </c>
      <c r="J348" s="155" t="s">
        <v>412</v>
      </c>
      <c r="K348" s="151" t="s">
        <v>413</v>
      </c>
      <c r="L348" s="156"/>
      <c r="M348" s="156"/>
      <c r="N348" s="156"/>
      <c r="O348" s="156"/>
    </row>
    <row r="349">
      <c r="A349" s="148" t="s">
        <v>1863</v>
      </c>
      <c r="B349" s="157"/>
      <c r="C349" s="157"/>
      <c r="D349" s="151" t="s">
        <v>1881</v>
      </c>
      <c r="E349" s="156"/>
      <c r="F349" s="156"/>
      <c r="G349" s="154" t="s">
        <v>1882</v>
      </c>
      <c r="H349" s="154" t="s">
        <v>1883</v>
      </c>
      <c r="I349" s="154" t="s">
        <v>1884</v>
      </c>
      <c r="J349" s="155" t="s">
        <v>412</v>
      </c>
      <c r="K349" s="151" t="s">
        <v>438</v>
      </c>
      <c r="L349" s="151" t="s">
        <v>439</v>
      </c>
      <c r="M349" s="156"/>
      <c r="N349" s="156"/>
      <c r="O349" s="156"/>
    </row>
    <row r="350">
      <c r="A350" s="148" t="s">
        <v>1863</v>
      </c>
      <c r="B350" s="157"/>
      <c r="C350" s="157"/>
      <c r="D350" s="151" t="s">
        <v>1885</v>
      </c>
      <c r="E350" s="156"/>
      <c r="F350" s="156"/>
      <c r="G350" s="154" t="s">
        <v>1886</v>
      </c>
      <c r="H350" s="154" t="s">
        <v>1887</v>
      </c>
      <c r="I350" s="154" t="s">
        <v>1876</v>
      </c>
      <c r="J350" s="155" t="s">
        <v>412</v>
      </c>
      <c r="K350" s="151" t="s">
        <v>413</v>
      </c>
      <c r="L350" s="156"/>
      <c r="M350" s="156"/>
      <c r="N350" s="156"/>
      <c r="O350" s="156"/>
    </row>
    <row r="351">
      <c r="A351" s="169"/>
      <c r="B351" s="151" t="s">
        <v>1888</v>
      </c>
      <c r="C351" s="168"/>
      <c r="D351" s="151" t="s">
        <v>1889</v>
      </c>
      <c r="E351" s="156"/>
      <c r="F351" s="156"/>
      <c r="G351" s="154" t="s">
        <v>1890</v>
      </c>
      <c r="H351" s="154" t="s">
        <v>1891</v>
      </c>
      <c r="I351" s="154" t="s">
        <v>1892</v>
      </c>
      <c r="J351" s="155" t="s">
        <v>412</v>
      </c>
      <c r="K351" s="151" t="s">
        <v>438</v>
      </c>
      <c r="L351" s="151" t="s">
        <v>439</v>
      </c>
      <c r="M351" s="156"/>
      <c r="N351" s="156"/>
      <c r="O351" s="156"/>
    </row>
    <row r="352">
      <c r="A352" s="169"/>
      <c r="B352" s="151" t="s">
        <v>1893</v>
      </c>
      <c r="C352" s="168"/>
      <c r="D352" s="151" t="s">
        <v>1894</v>
      </c>
      <c r="E352" s="156"/>
      <c r="F352" s="156"/>
      <c r="G352" s="154" t="s">
        <v>1895</v>
      </c>
      <c r="H352" s="154" t="s">
        <v>1896</v>
      </c>
      <c r="I352" s="154" t="s">
        <v>1897</v>
      </c>
      <c r="J352" s="155" t="s">
        <v>412</v>
      </c>
      <c r="K352" s="151" t="s">
        <v>438</v>
      </c>
      <c r="L352" s="151" t="s">
        <v>439</v>
      </c>
      <c r="M352" s="156"/>
      <c r="N352" s="156"/>
      <c r="O352" s="156"/>
    </row>
    <row r="353">
      <c r="A353" s="169"/>
      <c r="B353" s="151" t="s">
        <v>1898</v>
      </c>
      <c r="C353" s="154" t="s">
        <v>1899</v>
      </c>
      <c r="D353" s="151" t="s">
        <v>1900</v>
      </c>
      <c r="E353" s="151" t="s">
        <v>790</v>
      </c>
      <c r="F353" s="151" t="s">
        <v>1901</v>
      </c>
      <c r="G353" s="154" t="s">
        <v>1902</v>
      </c>
      <c r="H353" s="154" t="s">
        <v>1903</v>
      </c>
      <c r="I353" s="154" t="s">
        <v>1904</v>
      </c>
      <c r="J353" s="155" t="s">
        <v>412</v>
      </c>
      <c r="K353" s="151" t="s">
        <v>438</v>
      </c>
      <c r="L353" s="151" t="s">
        <v>439</v>
      </c>
      <c r="M353" s="156"/>
      <c r="N353" s="156"/>
      <c r="O353" s="156"/>
    </row>
    <row r="354">
      <c r="A354" s="169"/>
      <c r="B354" s="151" t="s">
        <v>1898</v>
      </c>
      <c r="C354" s="154" t="s">
        <v>1899</v>
      </c>
      <c r="D354" s="151" t="s">
        <v>1905</v>
      </c>
      <c r="E354" s="151" t="s">
        <v>790</v>
      </c>
      <c r="F354" s="151" t="s">
        <v>1901</v>
      </c>
      <c r="G354" s="154" t="s">
        <v>1906</v>
      </c>
      <c r="H354" s="154" t="s">
        <v>1903</v>
      </c>
      <c r="I354" s="154" t="s">
        <v>1907</v>
      </c>
      <c r="J354" s="155" t="s">
        <v>412</v>
      </c>
      <c r="K354" s="151" t="s">
        <v>438</v>
      </c>
      <c r="L354" s="151" t="s">
        <v>439</v>
      </c>
      <c r="M354" s="156"/>
      <c r="N354" s="156"/>
      <c r="O354" s="156"/>
    </row>
    <row r="355">
      <c r="A355" s="169"/>
      <c r="B355" s="151" t="s">
        <v>1908</v>
      </c>
      <c r="C355" s="154" t="s">
        <v>1909</v>
      </c>
      <c r="D355" s="151" t="s">
        <v>1910</v>
      </c>
      <c r="E355" s="151" t="s">
        <v>790</v>
      </c>
      <c r="F355" s="156"/>
      <c r="G355" s="154" t="s">
        <v>1911</v>
      </c>
      <c r="H355" s="154" t="s">
        <v>1912</v>
      </c>
      <c r="I355" s="154" t="s">
        <v>1913</v>
      </c>
      <c r="J355" s="155" t="s">
        <v>412</v>
      </c>
      <c r="K355" s="151" t="s">
        <v>413</v>
      </c>
      <c r="L355" s="156"/>
      <c r="M355" s="156"/>
      <c r="N355" s="156"/>
      <c r="O355" s="156"/>
    </row>
    <row r="356">
      <c r="A356" s="169"/>
      <c r="B356" s="151" t="s">
        <v>1914</v>
      </c>
      <c r="C356" s="154" t="s">
        <v>1915</v>
      </c>
      <c r="D356" s="151" t="s">
        <v>1916</v>
      </c>
      <c r="E356" s="151" t="s">
        <v>790</v>
      </c>
      <c r="F356" s="151" t="s">
        <v>1917</v>
      </c>
      <c r="G356" s="154" t="s">
        <v>1918</v>
      </c>
      <c r="H356" s="154" t="s">
        <v>1919</v>
      </c>
      <c r="I356" s="154" t="s">
        <v>1920</v>
      </c>
      <c r="J356" s="155" t="s">
        <v>412</v>
      </c>
      <c r="K356" s="151" t="s">
        <v>438</v>
      </c>
      <c r="L356" s="151" t="s">
        <v>439</v>
      </c>
      <c r="M356" s="156"/>
      <c r="N356" s="156"/>
      <c r="O356" s="156"/>
    </row>
    <row r="357">
      <c r="A357" s="169"/>
      <c r="B357" s="151" t="s">
        <v>1921</v>
      </c>
      <c r="C357" s="154" t="s">
        <v>1922</v>
      </c>
      <c r="D357" s="151" t="s">
        <v>1923</v>
      </c>
      <c r="E357" s="151" t="s">
        <v>790</v>
      </c>
      <c r="F357" s="156"/>
      <c r="G357" s="154" t="s">
        <v>1924</v>
      </c>
      <c r="H357" s="154" t="s">
        <v>1925</v>
      </c>
      <c r="I357" s="154" t="s">
        <v>1926</v>
      </c>
      <c r="J357" s="155" t="s">
        <v>412</v>
      </c>
      <c r="K357" s="151" t="s">
        <v>438</v>
      </c>
      <c r="L357" s="151" t="s">
        <v>439</v>
      </c>
      <c r="M357" s="156"/>
      <c r="N357" s="156"/>
      <c r="O357" s="156"/>
    </row>
    <row r="358">
      <c r="A358" s="169"/>
      <c r="B358" s="151" t="s">
        <v>1927</v>
      </c>
      <c r="C358" s="154" t="s">
        <v>1928</v>
      </c>
      <c r="D358" s="151" t="s">
        <v>1929</v>
      </c>
      <c r="E358" s="151" t="s">
        <v>790</v>
      </c>
      <c r="F358" s="156"/>
      <c r="G358" s="154" t="s">
        <v>1930</v>
      </c>
      <c r="H358" s="154" t="s">
        <v>1931</v>
      </c>
      <c r="I358" s="154" t="s">
        <v>1932</v>
      </c>
      <c r="J358" s="155" t="s">
        <v>412</v>
      </c>
      <c r="K358" s="151" t="s">
        <v>413</v>
      </c>
      <c r="L358" s="156"/>
      <c r="M358" s="156"/>
      <c r="N358" s="156"/>
      <c r="O358" s="156"/>
    </row>
    <row r="359">
      <c r="A359" s="169"/>
      <c r="B359" s="151" t="s">
        <v>1933</v>
      </c>
      <c r="C359" s="154" t="s">
        <v>1934</v>
      </c>
      <c r="D359" s="151" t="s">
        <v>1935</v>
      </c>
      <c r="E359" s="151" t="s">
        <v>790</v>
      </c>
      <c r="F359" s="156"/>
      <c r="G359" s="154" t="s">
        <v>1936</v>
      </c>
      <c r="H359" s="154" t="s">
        <v>1937</v>
      </c>
      <c r="I359" s="154" t="s">
        <v>1938</v>
      </c>
      <c r="J359" s="155" t="s">
        <v>412</v>
      </c>
      <c r="K359" s="151" t="s">
        <v>438</v>
      </c>
      <c r="L359" s="151" t="s">
        <v>439</v>
      </c>
      <c r="M359" s="156"/>
      <c r="N359" s="156"/>
      <c r="O359" s="156"/>
    </row>
    <row r="360">
      <c r="A360" s="169"/>
      <c r="B360" s="151" t="s">
        <v>1939</v>
      </c>
      <c r="C360" s="154" t="s">
        <v>1940</v>
      </c>
      <c r="D360" s="151" t="s">
        <v>1941</v>
      </c>
      <c r="E360" s="151" t="s">
        <v>790</v>
      </c>
      <c r="F360" s="156"/>
      <c r="G360" s="154" t="s">
        <v>1942</v>
      </c>
      <c r="H360" s="154" t="s">
        <v>1943</v>
      </c>
      <c r="I360" s="154" t="s">
        <v>1944</v>
      </c>
      <c r="J360" s="155" t="s">
        <v>412</v>
      </c>
      <c r="K360" s="151" t="s">
        <v>438</v>
      </c>
      <c r="L360" s="151" t="s">
        <v>439</v>
      </c>
      <c r="M360" s="156"/>
      <c r="N360" s="156"/>
      <c r="O360" s="156"/>
    </row>
    <row r="361">
      <c r="A361" s="169"/>
      <c r="B361" s="151" t="s">
        <v>1945</v>
      </c>
      <c r="C361" s="154" t="s">
        <v>304</v>
      </c>
      <c r="D361" s="151" t="s">
        <v>1946</v>
      </c>
      <c r="E361" s="151" t="s">
        <v>790</v>
      </c>
      <c r="F361" s="156"/>
      <c r="G361" s="154" t="s">
        <v>1947</v>
      </c>
      <c r="H361" s="154" t="s">
        <v>1948</v>
      </c>
      <c r="I361" s="154" t="s">
        <v>1949</v>
      </c>
      <c r="J361" s="161" t="s">
        <v>626</v>
      </c>
      <c r="K361" s="151" t="s">
        <v>413</v>
      </c>
      <c r="L361" s="156"/>
      <c r="M361" s="162" t="s">
        <v>1950</v>
      </c>
      <c r="N361" s="156"/>
      <c r="O361" s="156"/>
    </row>
    <row r="362">
      <c r="A362" s="169"/>
      <c r="B362" s="151" t="s">
        <v>1951</v>
      </c>
      <c r="C362" s="154" t="s">
        <v>354</v>
      </c>
      <c r="D362" s="151" t="s">
        <v>1952</v>
      </c>
      <c r="E362" s="151" t="s">
        <v>790</v>
      </c>
      <c r="F362" s="156"/>
      <c r="G362" s="154" t="s">
        <v>1953</v>
      </c>
      <c r="H362" s="154" t="s">
        <v>1954</v>
      </c>
      <c r="I362" s="154" t="s">
        <v>1955</v>
      </c>
      <c r="J362" s="161" t="s">
        <v>626</v>
      </c>
      <c r="K362" s="151" t="s">
        <v>438</v>
      </c>
      <c r="L362" s="151" t="s">
        <v>439</v>
      </c>
      <c r="M362" s="162" t="s">
        <v>1956</v>
      </c>
      <c r="N362" s="156"/>
      <c r="O362" s="156"/>
    </row>
    <row r="363">
      <c r="A363" s="169"/>
      <c r="B363" s="151" t="s">
        <v>1957</v>
      </c>
      <c r="C363" s="154" t="s">
        <v>1958</v>
      </c>
      <c r="D363" s="151" t="s">
        <v>1959</v>
      </c>
      <c r="E363" s="151" t="s">
        <v>790</v>
      </c>
      <c r="F363" s="156"/>
      <c r="G363" s="154" t="s">
        <v>1960</v>
      </c>
      <c r="H363" s="154" t="s">
        <v>1961</v>
      </c>
      <c r="I363" s="154" t="s">
        <v>1962</v>
      </c>
      <c r="J363" s="155" t="s">
        <v>412</v>
      </c>
      <c r="K363" s="151" t="s">
        <v>438</v>
      </c>
      <c r="L363" s="151" t="s">
        <v>439</v>
      </c>
      <c r="M363" s="156"/>
      <c r="N363" s="156"/>
      <c r="O363" s="156"/>
    </row>
    <row r="364">
      <c r="A364" s="169"/>
      <c r="B364" s="151" t="s">
        <v>1963</v>
      </c>
      <c r="C364" s="153" t="s">
        <v>1964</v>
      </c>
      <c r="D364" s="151" t="s">
        <v>1965</v>
      </c>
      <c r="E364" s="151" t="s">
        <v>790</v>
      </c>
      <c r="F364" s="156"/>
      <c r="G364" s="154" t="s">
        <v>1966</v>
      </c>
      <c r="H364" s="154" t="s">
        <v>1967</v>
      </c>
      <c r="I364" s="154" t="s">
        <v>1968</v>
      </c>
      <c r="J364" s="155" t="s">
        <v>412</v>
      </c>
      <c r="K364" s="151" t="s">
        <v>438</v>
      </c>
      <c r="L364" s="151" t="s">
        <v>439</v>
      </c>
      <c r="M364" s="156"/>
      <c r="N364" s="156"/>
      <c r="O364" s="156"/>
    </row>
    <row r="365">
      <c r="A365" s="169"/>
      <c r="B365" s="151" t="s">
        <v>1969</v>
      </c>
      <c r="C365" s="154" t="s">
        <v>1970</v>
      </c>
      <c r="D365" s="151" t="s">
        <v>1971</v>
      </c>
      <c r="E365" s="151" t="s">
        <v>790</v>
      </c>
      <c r="F365" s="156"/>
      <c r="G365" s="154" t="s">
        <v>1972</v>
      </c>
      <c r="H365" s="154" t="s">
        <v>1973</v>
      </c>
      <c r="I365" s="154" t="s">
        <v>1974</v>
      </c>
      <c r="J365" s="155" t="s">
        <v>412</v>
      </c>
      <c r="K365" s="151" t="s">
        <v>438</v>
      </c>
      <c r="L365" s="151" t="s">
        <v>439</v>
      </c>
      <c r="M365" s="156"/>
      <c r="N365" s="156"/>
      <c r="O365" s="156"/>
    </row>
    <row r="366">
      <c r="A366" s="169"/>
      <c r="B366" s="151" t="s">
        <v>1975</v>
      </c>
      <c r="C366" s="153" t="s">
        <v>1976</v>
      </c>
      <c r="D366" s="151" t="s">
        <v>1977</v>
      </c>
      <c r="E366" s="151" t="s">
        <v>790</v>
      </c>
      <c r="F366" s="156"/>
      <c r="G366" s="154" t="s">
        <v>1978</v>
      </c>
      <c r="H366" s="154" t="s">
        <v>1979</v>
      </c>
      <c r="I366" s="154" t="s">
        <v>1980</v>
      </c>
      <c r="J366" s="155" t="s">
        <v>412</v>
      </c>
      <c r="K366" s="151" t="s">
        <v>438</v>
      </c>
      <c r="L366" s="151" t="s">
        <v>439</v>
      </c>
      <c r="M366" s="156"/>
      <c r="N366" s="156"/>
      <c r="O366" s="156"/>
    </row>
    <row r="367">
      <c r="A367" s="169"/>
      <c r="B367" s="151" t="s">
        <v>1981</v>
      </c>
      <c r="C367" s="154" t="s">
        <v>1982</v>
      </c>
      <c r="D367" s="151" t="s">
        <v>1983</v>
      </c>
      <c r="E367" s="151" t="s">
        <v>790</v>
      </c>
      <c r="F367" s="156"/>
      <c r="G367" s="154" t="s">
        <v>1984</v>
      </c>
      <c r="H367" s="154" t="s">
        <v>1985</v>
      </c>
      <c r="I367" s="154" t="s">
        <v>1986</v>
      </c>
      <c r="J367" s="155" t="s">
        <v>412</v>
      </c>
      <c r="K367" s="151" t="s">
        <v>413</v>
      </c>
      <c r="L367" s="156"/>
      <c r="M367" s="156"/>
      <c r="N367" s="156"/>
      <c r="O367" s="156"/>
    </row>
    <row r="368">
      <c r="A368" s="169"/>
      <c r="B368" s="151" t="s">
        <v>1987</v>
      </c>
      <c r="C368" s="154" t="s">
        <v>312</v>
      </c>
      <c r="D368" s="151" t="s">
        <v>1988</v>
      </c>
      <c r="E368" s="151" t="s">
        <v>790</v>
      </c>
      <c r="F368" s="156"/>
      <c r="G368" s="154" t="s">
        <v>1989</v>
      </c>
      <c r="H368" s="154" t="s">
        <v>1990</v>
      </c>
      <c r="I368" s="154" t="s">
        <v>1991</v>
      </c>
      <c r="J368" s="161" t="s">
        <v>626</v>
      </c>
      <c r="K368" s="151" t="s">
        <v>413</v>
      </c>
      <c r="L368" s="156"/>
      <c r="M368" s="162" t="s">
        <v>1992</v>
      </c>
      <c r="N368" s="156"/>
      <c r="O368" s="156"/>
    </row>
    <row r="369">
      <c r="A369" s="169"/>
      <c r="B369" s="151" t="s">
        <v>1993</v>
      </c>
      <c r="C369" s="154" t="s">
        <v>1994</v>
      </c>
      <c r="D369" s="151" t="s">
        <v>1995</v>
      </c>
      <c r="E369" s="151" t="s">
        <v>790</v>
      </c>
      <c r="F369" s="156"/>
      <c r="G369" s="154" t="s">
        <v>1996</v>
      </c>
      <c r="H369" s="154" t="s">
        <v>1997</v>
      </c>
      <c r="I369" s="154" t="s">
        <v>1998</v>
      </c>
      <c r="J369" s="155" t="s">
        <v>412</v>
      </c>
      <c r="K369" s="151" t="s">
        <v>413</v>
      </c>
      <c r="L369" s="156"/>
      <c r="M369" s="156"/>
      <c r="N369" s="156"/>
      <c r="O369" s="156"/>
    </row>
    <row r="370">
      <c r="A370" s="169"/>
      <c r="B370" s="151" t="s">
        <v>1999</v>
      </c>
      <c r="C370" s="154" t="s">
        <v>2000</v>
      </c>
      <c r="D370" s="151" t="s">
        <v>2001</v>
      </c>
      <c r="E370" s="151" t="s">
        <v>790</v>
      </c>
      <c r="F370" s="156"/>
      <c r="G370" s="154" t="s">
        <v>2002</v>
      </c>
      <c r="H370" s="154" t="s">
        <v>2003</v>
      </c>
      <c r="I370" s="154" t="s">
        <v>2004</v>
      </c>
      <c r="J370" s="155" t="s">
        <v>412</v>
      </c>
      <c r="K370" s="151" t="s">
        <v>413</v>
      </c>
      <c r="L370" s="156"/>
      <c r="M370" s="165"/>
      <c r="N370" s="156"/>
      <c r="O370" s="156"/>
    </row>
    <row r="371">
      <c r="A371" s="169"/>
      <c r="B371" s="151" t="s">
        <v>2005</v>
      </c>
      <c r="C371" s="154" t="s">
        <v>2006</v>
      </c>
      <c r="D371" s="151" t="s">
        <v>2007</v>
      </c>
      <c r="E371" s="151" t="s">
        <v>790</v>
      </c>
      <c r="F371" s="156"/>
      <c r="G371" s="154" t="s">
        <v>2008</v>
      </c>
      <c r="H371" s="154" t="s">
        <v>2009</v>
      </c>
      <c r="I371" s="154" t="s">
        <v>2010</v>
      </c>
      <c r="J371" s="155" t="s">
        <v>412</v>
      </c>
      <c r="K371" s="151" t="s">
        <v>413</v>
      </c>
      <c r="L371" s="156"/>
      <c r="M371" s="156"/>
      <c r="N371" s="156"/>
      <c r="O371" s="156"/>
    </row>
    <row r="372">
      <c r="A372" s="169"/>
      <c r="B372" s="151" t="s">
        <v>2011</v>
      </c>
      <c r="C372" s="154" t="s">
        <v>2012</v>
      </c>
      <c r="D372" s="151" t="s">
        <v>2013</v>
      </c>
      <c r="E372" s="151" t="s">
        <v>790</v>
      </c>
      <c r="F372" s="156"/>
      <c r="G372" s="154" t="s">
        <v>2014</v>
      </c>
      <c r="H372" s="154" t="s">
        <v>2015</v>
      </c>
      <c r="I372" s="154" t="s">
        <v>2016</v>
      </c>
      <c r="J372" s="155" t="s">
        <v>412</v>
      </c>
      <c r="K372" s="151" t="s">
        <v>413</v>
      </c>
      <c r="L372" s="156"/>
      <c r="M372" s="156"/>
      <c r="N372" s="156"/>
      <c r="O372" s="156"/>
    </row>
    <row r="373">
      <c r="A373" s="169"/>
      <c r="B373" s="151" t="s">
        <v>2017</v>
      </c>
      <c r="C373" s="154" t="s">
        <v>2018</v>
      </c>
      <c r="D373" s="151" t="s">
        <v>2019</v>
      </c>
      <c r="E373" s="151" t="s">
        <v>790</v>
      </c>
      <c r="F373" s="156"/>
      <c r="G373" s="154" t="s">
        <v>2020</v>
      </c>
      <c r="H373" s="154" t="s">
        <v>2021</v>
      </c>
      <c r="I373" s="154" t="s">
        <v>2022</v>
      </c>
      <c r="J373" s="155" t="s">
        <v>412</v>
      </c>
      <c r="K373" s="151" t="s">
        <v>413</v>
      </c>
      <c r="L373" s="156"/>
      <c r="M373" s="156"/>
      <c r="N373" s="156"/>
      <c r="O373" s="156"/>
    </row>
    <row r="374">
      <c r="A374" s="169"/>
      <c r="B374" s="151" t="s">
        <v>2023</v>
      </c>
      <c r="C374" s="154" t="s">
        <v>2024</v>
      </c>
      <c r="D374" s="151" t="s">
        <v>2025</v>
      </c>
      <c r="E374" s="151" t="s">
        <v>790</v>
      </c>
      <c r="F374" s="156"/>
      <c r="G374" s="154" t="s">
        <v>2026</v>
      </c>
      <c r="H374" s="154" t="s">
        <v>2027</v>
      </c>
      <c r="I374" s="154" t="s">
        <v>2028</v>
      </c>
      <c r="J374" s="155" t="s">
        <v>412</v>
      </c>
      <c r="K374" s="151" t="s">
        <v>413</v>
      </c>
      <c r="L374" s="156"/>
      <c r="M374" s="156"/>
      <c r="N374" s="156"/>
      <c r="O374" s="156"/>
    </row>
    <row r="375">
      <c r="A375" s="169"/>
      <c r="B375" s="151" t="s">
        <v>2029</v>
      </c>
      <c r="C375" s="154" t="s">
        <v>2030</v>
      </c>
      <c r="D375" s="151" t="s">
        <v>2031</v>
      </c>
      <c r="E375" s="151" t="s">
        <v>790</v>
      </c>
      <c r="F375" s="156"/>
      <c r="G375" s="154" t="s">
        <v>2032</v>
      </c>
      <c r="H375" s="154" t="s">
        <v>2033</v>
      </c>
      <c r="I375" s="154" t="s">
        <v>2034</v>
      </c>
      <c r="J375" s="155" t="s">
        <v>412</v>
      </c>
      <c r="K375" s="151" t="s">
        <v>413</v>
      </c>
      <c r="L375" s="156"/>
      <c r="M375" s="156"/>
      <c r="N375" s="156"/>
      <c r="O375" s="156"/>
    </row>
    <row r="376">
      <c r="A376" s="169"/>
      <c r="B376" s="151" t="s">
        <v>2035</v>
      </c>
      <c r="C376" s="154" t="s">
        <v>2036</v>
      </c>
      <c r="D376" s="151" t="s">
        <v>2037</v>
      </c>
      <c r="E376" s="151" t="s">
        <v>790</v>
      </c>
      <c r="F376" s="156"/>
      <c r="G376" s="154" t="s">
        <v>2038</v>
      </c>
      <c r="H376" s="154" t="s">
        <v>2039</v>
      </c>
      <c r="I376" s="154" t="s">
        <v>2040</v>
      </c>
      <c r="J376" s="155" t="s">
        <v>412</v>
      </c>
      <c r="K376" s="151" t="s">
        <v>413</v>
      </c>
      <c r="L376" s="156"/>
      <c r="M376" s="156"/>
      <c r="N376" s="156"/>
      <c r="O376" s="156"/>
    </row>
    <row r="377">
      <c r="A377" s="169"/>
      <c r="B377" s="151" t="s">
        <v>2041</v>
      </c>
      <c r="C377" s="153" t="s">
        <v>2042</v>
      </c>
      <c r="D377" s="151" t="s">
        <v>2043</v>
      </c>
      <c r="E377" s="151" t="s">
        <v>790</v>
      </c>
      <c r="F377" s="156"/>
      <c r="G377" s="154" t="s">
        <v>2044</v>
      </c>
      <c r="H377" s="154" t="s">
        <v>2009</v>
      </c>
      <c r="I377" s="154" t="s">
        <v>2045</v>
      </c>
      <c r="J377" s="155" t="s">
        <v>412</v>
      </c>
      <c r="K377" s="151" t="s">
        <v>413</v>
      </c>
      <c r="L377" s="156"/>
      <c r="M377" s="156"/>
      <c r="N377" s="156"/>
      <c r="O377" s="156"/>
    </row>
    <row r="378">
      <c r="A378" s="169"/>
      <c r="B378" s="151" t="s">
        <v>2046</v>
      </c>
      <c r="C378" s="154" t="s">
        <v>2047</v>
      </c>
      <c r="D378" s="151" t="s">
        <v>2048</v>
      </c>
      <c r="E378" s="151" t="s">
        <v>790</v>
      </c>
      <c r="F378" s="156"/>
      <c r="G378" s="154" t="s">
        <v>2049</v>
      </c>
      <c r="H378" s="154" t="s">
        <v>2009</v>
      </c>
      <c r="I378" s="154" t="s">
        <v>2050</v>
      </c>
      <c r="J378" s="155" t="s">
        <v>412</v>
      </c>
      <c r="K378" s="151" t="s">
        <v>413</v>
      </c>
      <c r="L378" s="156"/>
      <c r="M378" s="156"/>
      <c r="N378" s="156"/>
      <c r="O378" s="156"/>
    </row>
    <row r="379">
      <c r="A379" s="169"/>
      <c r="B379" s="151" t="s">
        <v>2051</v>
      </c>
      <c r="C379" s="154" t="s">
        <v>2052</v>
      </c>
      <c r="D379" s="151" t="s">
        <v>2053</v>
      </c>
      <c r="E379" s="151" t="s">
        <v>790</v>
      </c>
      <c r="F379" s="156"/>
      <c r="G379" s="154" t="s">
        <v>2054</v>
      </c>
      <c r="H379" s="154" t="s">
        <v>2055</v>
      </c>
      <c r="I379" s="154" t="s">
        <v>2056</v>
      </c>
      <c r="J379" s="155" t="s">
        <v>412</v>
      </c>
      <c r="K379" s="151" t="s">
        <v>413</v>
      </c>
      <c r="L379" s="156"/>
      <c r="M379" s="156"/>
      <c r="N379" s="156"/>
      <c r="O379" s="156"/>
    </row>
    <row r="380">
      <c r="A380" s="169"/>
      <c r="B380" s="151" t="s">
        <v>2057</v>
      </c>
      <c r="C380" s="154" t="s">
        <v>2058</v>
      </c>
      <c r="D380" s="151" t="s">
        <v>2059</v>
      </c>
      <c r="E380" s="151" t="s">
        <v>790</v>
      </c>
      <c r="F380" s="156"/>
      <c r="G380" s="154" t="s">
        <v>2060</v>
      </c>
      <c r="H380" s="154" t="s">
        <v>2061</v>
      </c>
      <c r="I380" s="154" t="s">
        <v>2062</v>
      </c>
      <c r="J380" s="155" t="s">
        <v>412</v>
      </c>
      <c r="K380" s="151" t="s">
        <v>413</v>
      </c>
      <c r="L380" s="156"/>
      <c r="M380" s="156"/>
      <c r="N380" s="156"/>
      <c r="O380" s="156"/>
    </row>
    <row r="381">
      <c r="A381" s="169"/>
      <c r="B381" s="151" t="s">
        <v>2063</v>
      </c>
      <c r="C381" s="154" t="s">
        <v>2064</v>
      </c>
      <c r="D381" s="151" t="s">
        <v>2065</v>
      </c>
      <c r="E381" s="151" t="s">
        <v>790</v>
      </c>
      <c r="F381" s="156"/>
      <c r="G381" s="154" t="s">
        <v>2066</v>
      </c>
      <c r="H381" s="154" t="s">
        <v>2067</v>
      </c>
      <c r="I381" s="154" t="s">
        <v>2068</v>
      </c>
      <c r="J381" s="155" t="s">
        <v>412</v>
      </c>
      <c r="K381" s="151" t="s">
        <v>413</v>
      </c>
      <c r="L381" s="156"/>
      <c r="M381" s="156"/>
      <c r="N381" s="156"/>
      <c r="O381" s="156"/>
    </row>
    <row r="382">
      <c r="A382" s="169"/>
      <c r="B382" s="151" t="s">
        <v>2069</v>
      </c>
      <c r="C382" s="154" t="s">
        <v>2070</v>
      </c>
      <c r="D382" s="151" t="s">
        <v>2071</v>
      </c>
      <c r="E382" s="151" t="s">
        <v>790</v>
      </c>
      <c r="F382" s="156"/>
      <c r="G382" s="154" t="s">
        <v>2072</v>
      </c>
      <c r="H382" s="154" t="s">
        <v>2073</v>
      </c>
      <c r="I382" s="154" t="s">
        <v>2074</v>
      </c>
      <c r="J382" s="155" t="s">
        <v>412</v>
      </c>
      <c r="K382" s="151" t="s">
        <v>438</v>
      </c>
      <c r="L382" s="151" t="s">
        <v>439</v>
      </c>
      <c r="M382" s="156"/>
      <c r="N382" s="156"/>
      <c r="O382" s="156"/>
    </row>
    <row r="383">
      <c r="A383" s="169"/>
      <c r="B383" s="151" t="s">
        <v>2075</v>
      </c>
      <c r="C383" s="154" t="s">
        <v>320</v>
      </c>
      <c r="D383" s="151" t="s">
        <v>2076</v>
      </c>
      <c r="E383" s="151" t="s">
        <v>790</v>
      </c>
      <c r="F383" s="156"/>
      <c r="G383" s="154" t="s">
        <v>2077</v>
      </c>
      <c r="H383" s="154" t="s">
        <v>2078</v>
      </c>
      <c r="I383" s="154" t="s">
        <v>2079</v>
      </c>
      <c r="J383" s="161" t="s">
        <v>626</v>
      </c>
      <c r="K383" s="151" t="s">
        <v>438</v>
      </c>
      <c r="L383" s="151" t="s">
        <v>439</v>
      </c>
      <c r="M383" s="162" t="s">
        <v>2080</v>
      </c>
      <c r="N383" s="156"/>
      <c r="O383" s="156"/>
    </row>
    <row r="384">
      <c r="A384" s="169"/>
      <c r="B384" s="151" t="s">
        <v>2081</v>
      </c>
      <c r="C384" s="154" t="s">
        <v>2082</v>
      </c>
      <c r="D384" s="151" t="s">
        <v>2083</v>
      </c>
      <c r="E384" s="151" t="s">
        <v>790</v>
      </c>
      <c r="F384" s="156"/>
      <c r="G384" s="154" t="s">
        <v>2084</v>
      </c>
      <c r="H384" s="154" t="s">
        <v>2085</v>
      </c>
      <c r="I384" s="154" t="s">
        <v>2086</v>
      </c>
      <c r="J384" s="155" t="s">
        <v>412</v>
      </c>
      <c r="K384" s="151" t="s">
        <v>413</v>
      </c>
      <c r="L384" s="156"/>
      <c r="M384" s="156"/>
      <c r="N384" s="156"/>
      <c r="O384" s="156"/>
    </row>
    <row r="385">
      <c r="A385" s="169"/>
      <c r="B385" s="151" t="s">
        <v>2087</v>
      </c>
      <c r="C385" s="154" t="s">
        <v>342</v>
      </c>
      <c r="D385" s="151" t="s">
        <v>2088</v>
      </c>
      <c r="E385" s="151" t="s">
        <v>790</v>
      </c>
      <c r="F385" s="156"/>
      <c r="G385" s="154" t="s">
        <v>2089</v>
      </c>
      <c r="H385" s="154" t="s">
        <v>2090</v>
      </c>
      <c r="I385" s="154" t="s">
        <v>2091</v>
      </c>
      <c r="J385" s="161" t="s">
        <v>626</v>
      </c>
      <c r="K385" s="151" t="s">
        <v>438</v>
      </c>
      <c r="L385" s="151" t="s">
        <v>439</v>
      </c>
      <c r="M385" s="162" t="s">
        <v>2092</v>
      </c>
      <c r="N385" s="156"/>
      <c r="O385" s="156"/>
    </row>
    <row r="386">
      <c r="A386" s="169"/>
      <c r="B386" s="151" t="s">
        <v>2093</v>
      </c>
      <c r="C386" s="154" t="s">
        <v>2094</v>
      </c>
      <c r="D386" s="151" t="s">
        <v>2095</v>
      </c>
      <c r="E386" s="151" t="s">
        <v>790</v>
      </c>
      <c r="F386" s="156"/>
      <c r="G386" s="154" t="s">
        <v>2096</v>
      </c>
      <c r="H386" s="154" t="s">
        <v>2097</v>
      </c>
      <c r="I386" s="154" t="s">
        <v>2098</v>
      </c>
      <c r="J386" s="155" t="s">
        <v>412</v>
      </c>
      <c r="K386" s="151" t="s">
        <v>438</v>
      </c>
      <c r="L386" s="151" t="s">
        <v>439</v>
      </c>
      <c r="M386" s="156"/>
      <c r="N386" s="156"/>
      <c r="O386" s="156"/>
    </row>
    <row r="387">
      <c r="A387" s="169"/>
      <c r="B387" s="151" t="s">
        <v>2099</v>
      </c>
      <c r="C387" s="154" t="s">
        <v>2100</v>
      </c>
      <c r="D387" s="151" t="s">
        <v>2101</v>
      </c>
      <c r="E387" s="151" t="s">
        <v>790</v>
      </c>
      <c r="F387" s="156"/>
      <c r="G387" s="154" t="s">
        <v>2102</v>
      </c>
      <c r="H387" s="154" t="s">
        <v>2103</v>
      </c>
      <c r="I387" s="154" t="s">
        <v>2104</v>
      </c>
      <c r="J387" s="155" t="s">
        <v>412</v>
      </c>
      <c r="K387" s="151" t="s">
        <v>438</v>
      </c>
      <c r="L387" s="151" t="s">
        <v>439</v>
      </c>
      <c r="M387" s="156"/>
      <c r="N387" s="156"/>
      <c r="O387" s="156"/>
    </row>
    <row r="388">
      <c r="A388" s="169"/>
      <c r="B388" s="151" t="s">
        <v>2105</v>
      </c>
      <c r="C388" s="154" t="s">
        <v>2106</v>
      </c>
      <c r="D388" s="151" t="s">
        <v>2107</v>
      </c>
      <c r="E388" s="151" t="s">
        <v>790</v>
      </c>
      <c r="F388" s="156"/>
      <c r="G388" s="154" t="s">
        <v>2108</v>
      </c>
      <c r="H388" s="154" t="s">
        <v>2109</v>
      </c>
      <c r="I388" s="154" t="s">
        <v>2110</v>
      </c>
      <c r="J388" s="155" t="s">
        <v>412</v>
      </c>
      <c r="K388" s="151" t="s">
        <v>413</v>
      </c>
      <c r="L388" s="156"/>
      <c r="M388" s="156"/>
      <c r="N388" s="156"/>
      <c r="O388" s="156"/>
    </row>
    <row r="389">
      <c r="A389" s="169"/>
      <c r="B389" s="151" t="s">
        <v>2111</v>
      </c>
      <c r="C389" s="154" t="s">
        <v>2112</v>
      </c>
      <c r="D389" s="151" t="s">
        <v>2113</v>
      </c>
      <c r="E389" s="151" t="s">
        <v>790</v>
      </c>
      <c r="F389" s="156"/>
      <c r="G389" s="154" t="s">
        <v>2114</v>
      </c>
      <c r="H389" s="154" t="s">
        <v>2115</v>
      </c>
      <c r="I389" s="154" t="s">
        <v>2116</v>
      </c>
      <c r="J389" s="155" t="s">
        <v>412</v>
      </c>
      <c r="K389" s="151" t="s">
        <v>413</v>
      </c>
      <c r="L389" s="156"/>
      <c r="M389" s="156"/>
      <c r="N389" s="156"/>
      <c r="O389" s="156"/>
    </row>
    <row r="390">
      <c r="A390" s="169"/>
      <c r="B390" s="151" t="s">
        <v>2117</v>
      </c>
      <c r="C390" s="154" t="s">
        <v>306</v>
      </c>
      <c r="D390" s="151" t="s">
        <v>2118</v>
      </c>
      <c r="E390" s="151" t="s">
        <v>790</v>
      </c>
      <c r="F390" s="156"/>
      <c r="G390" s="154" t="s">
        <v>2119</v>
      </c>
      <c r="H390" s="154" t="s">
        <v>2120</v>
      </c>
      <c r="I390" s="154" t="s">
        <v>2121</v>
      </c>
      <c r="J390" s="161" t="s">
        <v>626</v>
      </c>
      <c r="K390" s="151" t="s">
        <v>438</v>
      </c>
      <c r="L390" s="151" t="s">
        <v>439</v>
      </c>
      <c r="M390" s="162" t="s">
        <v>2122</v>
      </c>
      <c r="N390" s="156"/>
      <c r="O390" s="156"/>
    </row>
    <row r="391">
      <c r="A391" s="169"/>
      <c r="B391" s="151" t="s">
        <v>2123</v>
      </c>
      <c r="C391" s="154" t="s">
        <v>332</v>
      </c>
      <c r="D391" s="151" t="s">
        <v>2124</v>
      </c>
      <c r="E391" s="151" t="s">
        <v>790</v>
      </c>
      <c r="F391" s="156"/>
      <c r="G391" s="154" t="s">
        <v>2125</v>
      </c>
      <c r="H391" s="154" t="s">
        <v>2126</v>
      </c>
      <c r="I391" s="154" t="s">
        <v>2127</v>
      </c>
      <c r="J391" s="161" t="s">
        <v>626</v>
      </c>
      <c r="K391" s="151" t="s">
        <v>413</v>
      </c>
      <c r="L391" s="156"/>
      <c r="M391" s="162" t="s">
        <v>2128</v>
      </c>
      <c r="N391" s="156"/>
      <c r="O391" s="156"/>
    </row>
    <row r="392">
      <c r="A392" s="169"/>
      <c r="B392" s="151" t="s">
        <v>2129</v>
      </c>
      <c r="C392" s="154" t="s">
        <v>2130</v>
      </c>
      <c r="D392" s="151" t="s">
        <v>2131</v>
      </c>
      <c r="E392" s="151" t="s">
        <v>790</v>
      </c>
      <c r="F392" s="156"/>
      <c r="G392" s="154" t="s">
        <v>2132</v>
      </c>
      <c r="H392" s="154" t="s">
        <v>2133</v>
      </c>
      <c r="I392" s="154" t="s">
        <v>2134</v>
      </c>
      <c r="J392" s="155" t="s">
        <v>412</v>
      </c>
      <c r="K392" s="151" t="s">
        <v>413</v>
      </c>
      <c r="L392" s="156"/>
      <c r="M392" s="156"/>
      <c r="N392" s="156"/>
      <c r="O392" s="156"/>
    </row>
    <row r="393">
      <c r="A393" s="169"/>
      <c r="B393" s="151" t="s">
        <v>2135</v>
      </c>
      <c r="C393" s="154" t="s">
        <v>314</v>
      </c>
      <c r="D393" s="151" t="s">
        <v>2136</v>
      </c>
      <c r="E393" s="151" t="s">
        <v>790</v>
      </c>
      <c r="F393" s="156"/>
      <c r="G393" s="154" t="s">
        <v>2137</v>
      </c>
      <c r="H393" s="154" t="s">
        <v>2138</v>
      </c>
      <c r="I393" s="154" t="s">
        <v>2139</v>
      </c>
      <c r="J393" s="161" t="s">
        <v>626</v>
      </c>
      <c r="K393" s="151" t="s">
        <v>438</v>
      </c>
      <c r="L393" s="151" t="s">
        <v>439</v>
      </c>
      <c r="M393" s="162" t="s">
        <v>2140</v>
      </c>
      <c r="N393" s="156"/>
      <c r="O393" s="156"/>
    </row>
    <row r="394">
      <c r="A394" s="169"/>
      <c r="B394" s="151" t="s">
        <v>2141</v>
      </c>
      <c r="C394" s="154" t="s">
        <v>2142</v>
      </c>
      <c r="D394" s="151" t="s">
        <v>2143</v>
      </c>
      <c r="E394" s="151" t="s">
        <v>790</v>
      </c>
      <c r="F394" s="156"/>
      <c r="G394" s="154" t="s">
        <v>2144</v>
      </c>
      <c r="H394" s="154" t="s">
        <v>2145</v>
      </c>
      <c r="I394" s="154" t="s">
        <v>2146</v>
      </c>
      <c r="J394" s="155" t="s">
        <v>412</v>
      </c>
      <c r="K394" s="151" t="s">
        <v>438</v>
      </c>
      <c r="L394" s="151" t="s">
        <v>439</v>
      </c>
      <c r="M394" s="156"/>
      <c r="N394" s="156"/>
      <c r="O394" s="156"/>
    </row>
    <row r="395">
      <c r="A395" s="169"/>
      <c r="B395" s="151" t="s">
        <v>2147</v>
      </c>
      <c r="C395" s="154" t="s">
        <v>340</v>
      </c>
      <c r="D395" s="151" t="s">
        <v>2148</v>
      </c>
      <c r="E395" s="151" t="s">
        <v>790</v>
      </c>
      <c r="F395" s="156"/>
      <c r="G395" s="154" t="s">
        <v>2149</v>
      </c>
      <c r="H395" s="154" t="s">
        <v>2150</v>
      </c>
      <c r="I395" s="154" t="s">
        <v>2151</v>
      </c>
      <c r="J395" s="161" t="s">
        <v>626</v>
      </c>
      <c r="K395" s="151" t="s">
        <v>413</v>
      </c>
      <c r="L395" s="156"/>
      <c r="M395" s="162" t="s">
        <v>2152</v>
      </c>
      <c r="N395" s="156"/>
      <c r="O395" s="156"/>
    </row>
    <row r="396">
      <c r="A396" s="169"/>
      <c r="B396" s="151" t="s">
        <v>2153</v>
      </c>
      <c r="C396" s="154" t="s">
        <v>2154</v>
      </c>
      <c r="D396" s="151" t="s">
        <v>2155</v>
      </c>
      <c r="E396" s="151" t="s">
        <v>790</v>
      </c>
      <c r="F396" s="156"/>
      <c r="G396" s="154" t="s">
        <v>2156</v>
      </c>
      <c r="H396" s="154" t="s">
        <v>2157</v>
      </c>
      <c r="I396" s="154" t="s">
        <v>2158</v>
      </c>
      <c r="J396" s="155" t="s">
        <v>412</v>
      </c>
      <c r="K396" s="151" t="s">
        <v>438</v>
      </c>
      <c r="L396" s="151" t="s">
        <v>439</v>
      </c>
      <c r="M396" s="156"/>
      <c r="N396" s="156"/>
      <c r="O396" s="156"/>
    </row>
    <row r="397">
      <c r="A397" s="169"/>
      <c r="B397" s="151" t="s">
        <v>2159</v>
      </c>
      <c r="C397" s="154" t="s">
        <v>2160</v>
      </c>
      <c r="D397" s="151" t="s">
        <v>2161</v>
      </c>
      <c r="E397" s="151" t="s">
        <v>790</v>
      </c>
      <c r="F397" s="156"/>
      <c r="G397" s="154" t="s">
        <v>2162</v>
      </c>
      <c r="H397" s="154" t="s">
        <v>2163</v>
      </c>
      <c r="I397" s="154" t="s">
        <v>2164</v>
      </c>
      <c r="J397" s="155" t="s">
        <v>412</v>
      </c>
      <c r="K397" s="151" t="s">
        <v>413</v>
      </c>
      <c r="L397" s="156"/>
      <c r="M397" s="156"/>
      <c r="N397" s="156"/>
      <c r="O397" s="156"/>
    </row>
    <row r="398">
      <c r="A398" s="169"/>
      <c r="B398" s="151" t="s">
        <v>2165</v>
      </c>
      <c r="C398" s="154" t="s">
        <v>2166</v>
      </c>
      <c r="D398" s="151" t="s">
        <v>2167</v>
      </c>
      <c r="E398" s="156"/>
      <c r="F398" s="156"/>
      <c r="G398" s="154" t="s">
        <v>2168</v>
      </c>
      <c r="H398" s="154" t="s">
        <v>2169</v>
      </c>
      <c r="I398" s="154" t="s">
        <v>2170</v>
      </c>
      <c r="J398" s="155" t="s">
        <v>412</v>
      </c>
      <c r="K398" s="151" t="s">
        <v>438</v>
      </c>
      <c r="L398" s="151" t="s">
        <v>439</v>
      </c>
      <c r="M398" s="156"/>
      <c r="N398" s="156"/>
      <c r="O398" s="156"/>
    </row>
    <row r="399">
      <c r="A399" s="169"/>
      <c r="B399" s="151" t="s">
        <v>2171</v>
      </c>
      <c r="C399" s="154" t="s">
        <v>316</v>
      </c>
      <c r="D399" s="151" t="s">
        <v>2172</v>
      </c>
      <c r="E399" s="156"/>
      <c r="F399" s="156"/>
      <c r="G399" s="154" t="s">
        <v>2173</v>
      </c>
      <c r="H399" s="154" t="s">
        <v>2174</v>
      </c>
      <c r="I399" s="154" t="s">
        <v>2175</v>
      </c>
      <c r="J399" s="161" t="s">
        <v>626</v>
      </c>
      <c r="K399" s="151" t="s">
        <v>438</v>
      </c>
      <c r="L399" s="151" t="s">
        <v>439</v>
      </c>
      <c r="M399" s="162" t="s">
        <v>2176</v>
      </c>
      <c r="N399" s="156"/>
      <c r="O399" s="156"/>
    </row>
    <row r="400">
      <c r="A400" s="169"/>
      <c r="B400" s="151" t="s">
        <v>2177</v>
      </c>
      <c r="C400" s="154" t="s">
        <v>338</v>
      </c>
      <c r="D400" s="151" t="s">
        <v>2178</v>
      </c>
      <c r="E400" s="156"/>
      <c r="F400" s="156"/>
      <c r="G400" s="154" t="s">
        <v>2179</v>
      </c>
      <c r="H400" s="154" t="s">
        <v>2180</v>
      </c>
      <c r="I400" s="154" t="s">
        <v>2181</v>
      </c>
      <c r="J400" s="161" t="s">
        <v>626</v>
      </c>
      <c r="K400" s="151" t="s">
        <v>413</v>
      </c>
      <c r="L400" s="156"/>
      <c r="M400" s="162" t="s">
        <v>2182</v>
      </c>
      <c r="N400" s="156"/>
      <c r="O400" s="156"/>
    </row>
    <row r="401">
      <c r="A401" s="169"/>
      <c r="B401" s="151" t="s">
        <v>2183</v>
      </c>
      <c r="C401" s="154" t="s">
        <v>336</v>
      </c>
      <c r="D401" s="151" t="s">
        <v>2184</v>
      </c>
      <c r="E401" s="156"/>
      <c r="F401" s="156"/>
      <c r="G401" s="154" t="s">
        <v>2185</v>
      </c>
      <c r="H401" s="154" t="s">
        <v>2186</v>
      </c>
      <c r="I401" s="154" t="s">
        <v>2187</v>
      </c>
      <c r="J401" s="161" t="s">
        <v>626</v>
      </c>
      <c r="K401" s="151" t="s">
        <v>413</v>
      </c>
      <c r="L401" s="156"/>
      <c r="M401" s="162" t="s">
        <v>2188</v>
      </c>
      <c r="N401" s="156"/>
      <c r="O401" s="156"/>
    </row>
    <row r="402">
      <c r="A402" s="148" t="s">
        <v>2189</v>
      </c>
      <c r="B402" s="149"/>
      <c r="C402" s="159" t="s">
        <v>2190</v>
      </c>
      <c r="D402" s="151" t="s">
        <v>2191</v>
      </c>
      <c r="E402" s="156"/>
      <c r="F402" s="156"/>
      <c r="G402" s="154" t="s">
        <v>2192</v>
      </c>
      <c r="H402" s="154" t="s">
        <v>2193</v>
      </c>
      <c r="I402" s="154" t="s">
        <v>2194</v>
      </c>
      <c r="J402" s="155" t="s">
        <v>412</v>
      </c>
      <c r="K402" s="151" t="s">
        <v>438</v>
      </c>
      <c r="L402" s="151" t="s">
        <v>439</v>
      </c>
      <c r="M402" s="156"/>
      <c r="N402" s="156"/>
      <c r="O402" s="156"/>
    </row>
    <row r="403">
      <c r="A403" s="148" t="s">
        <v>2189</v>
      </c>
      <c r="B403" s="157"/>
      <c r="C403" s="157"/>
      <c r="D403" s="151" t="s">
        <v>2195</v>
      </c>
      <c r="E403" s="156"/>
      <c r="F403" s="156"/>
      <c r="G403" s="154" t="s">
        <v>2196</v>
      </c>
      <c r="H403" s="154" t="s">
        <v>2197</v>
      </c>
      <c r="I403" s="154" t="s">
        <v>2198</v>
      </c>
      <c r="J403" s="155" t="s">
        <v>412</v>
      </c>
      <c r="K403" s="151" t="s">
        <v>438</v>
      </c>
      <c r="L403" s="151" t="s">
        <v>439</v>
      </c>
      <c r="M403" s="156"/>
      <c r="N403" s="156"/>
      <c r="O403" s="156"/>
    </row>
    <row r="404">
      <c r="A404" s="148" t="s">
        <v>2189</v>
      </c>
      <c r="B404" s="157"/>
      <c r="C404" s="157"/>
      <c r="D404" s="151" t="s">
        <v>2199</v>
      </c>
      <c r="E404" s="156"/>
      <c r="F404" s="156"/>
      <c r="G404" s="154" t="s">
        <v>2200</v>
      </c>
      <c r="H404" s="154" t="s">
        <v>2201</v>
      </c>
      <c r="I404" s="154" t="s">
        <v>2202</v>
      </c>
      <c r="J404" s="155" t="s">
        <v>412</v>
      </c>
      <c r="K404" s="151" t="s">
        <v>438</v>
      </c>
      <c r="L404" s="151" t="s">
        <v>439</v>
      </c>
      <c r="M404" s="156"/>
      <c r="N404" s="156"/>
      <c r="O404" s="156"/>
    </row>
    <row r="405">
      <c r="A405" s="148" t="s">
        <v>2189</v>
      </c>
      <c r="B405" s="157"/>
      <c r="C405" s="157"/>
      <c r="D405" s="151" t="s">
        <v>2203</v>
      </c>
      <c r="E405" s="156"/>
      <c r="F405" s="156"/>
      <c r="G405" s="154" t="s">
        <v>2204</v>
      </c>
      <c r="H405" s="154" t="s">
        <v>2205</v>
      </c>
      <c r="I405" s="154" t="s">
        <v>2206</v>
      </c>
      <c r="J405" s="155" t="s">
        <v>412</v>
      </c>
      <c r="K405" s="151" t="s">
        <v>438</v>
      </c>
      <c r="L405" s="151" t="s">
        <v>439</v>
      </c>
      <c r="M405" s="156"/>
      <c r="N405" s="156"/>
      <c r="O405" s="156"/>
    </row>
    <row r="406">
      <c r="A406" s="148" t="s">
        <v>2189</v>
      </c>
      <c r="B406" s="157"/>
      <c r="C406" s="157"/>
      <c r="D406" s="151" t="s">
        <v>2207</v>
      </c>
      <c r="E406" s="156"/>
      <c r="F406" s="156"/>
      <c r="G406" s="154" t="s">
        <v>2208</v>
      </c>
      <c r="H406" s="154" t="s">
        <v>2209</v>
      </c>
      <c r="I406" s="154" t="s">
        <v>2210</v>
      </c>
      <c r="J406" s="155" t="s">
        <v>412</v>
      </c>
      <c r="K406" s="151" t="s">
        <v>413</v>
      </c>
      <c r="L406" s="156"/>
      <c r="M406" s="156"/>
      <c r="N406" s="156"/>
      <c r="O406" s="156"/>
    </row>
    <row r="407">
      <c r="A407" s="148" t="s">
        <v>2189</v>
      </c>
      <c r="B407" s="157"/>
      <c r="C407" s="157"/>
      <c r="D407" s="151" t="s">
        <v>2211</v>
      </c>
      <c r="E407" s="156"/>
      <c r="F407" s="156"/>
      <c r="G407" s="154" t="s">
        <v>2212</v>
      </c>
      <c r="H407" s="153" t="s">
        <v>2213</v>
      </c>
      <c r="I407" s="154" t="s">
        <v>2214</v>
      </c>
      <c r="J407" s="155" t="s">
        <v>412</v>
      </c>
      <c r="K407" s="151" t="s">
        <v>413</v>
      </c>
      <c r="L407" s="156"/>
      <c r="M407" s="156"/>
      <c r="N407" s="156"/>
      <c r="O407" s="156"/>
    </row>
    <row r="408">
      <c r="A408" s="148" t="s">
        <v>2189</v>
      </c>
      <c r="B408" s="157"/>
      <c r="C408" s="157"/>
      <c r="D408" s="151" t="s">
        <v>2215</v>
      </c>
      <c r="E408" s="156"/>
      <c r="F408" s="156"/>
      <c r="G408" s="154" t="s">
        <v>2216</v>
      </c>
      <c r="H408" s="154" t="s">
        <v>2217</v>
      </c>
      <c r="I408" s="154" t="s">
        <v>2218</v>
      </c>
      <c r="J408" s="155" t="s">
        <v>412</v>
      </c>
      <c r="K408" s="151" t="s">
        <v>438</v>
      </c>
      <c r="L408" s="151" t="s">
        <v>439</v>
      </c>
      <c r="M408" s="156"/>
      <c r="N408" s="156"/>
      <c r="O408" s="156"/>
    </row>
    <row r="409">
      <c r="A409" s="148" t="s">
        <v>2189</v>
      </c>
      <c r="B409" s="157"/>
      <c r="C409" s="157"/>
      <c r="D409" s="151" t="s">
        <v>2219</v>
      </c>
      <c r="E409" s="156"/>
      <c r="F409" s="156"/>
      <c r="G409" s="154" t="s">
        <v>2220</v>
      </c>
      <c r="H409" s="154" t="s">
        <v>2221</v>
      </c>
      <c r="I409" s="154" t="s">
        <v>2222</v>
      </c>
      <c r="J409" s="155" t="s">
        <v>412</v>
      </c>
      <c r="K409" s="151" t="s">
        <v>438</v>
      </c>
      <c r="L409" s="151" t="s">
        <v>439</v>
      </c>
      <c r="M409" s="156"/>
      <c r="N409" s="156"/>
      <c r="O409" s="156"/>
    </row>
    <row r="410">
      <c r="A410" s="148" t="s">
        <v>2189</v>
      </c>
      <c r="B410" s="157"/>
      <c r="C410" s="157"/>
      <c r="D410" s="151" t="s">
        <v>2223</v>
      </c>
      <c r="E410" s="156"/>
      <c r="F410" s="156"/>
      <c r="G410" s="154" t="s">
        <v>2224</v>
      </c>
      <c r="H410" s="154" t="s">
        <v>2225</v>
      </c>
      <c r="I410" s="154" t="s">
        <v>2226</v>
      </c>
      <c r="J410" s="155" t="s">
        <v>412</v>
      </c>
      <c r="K410" s="151" t="s">
        <v>413</v>
      </c>
      <c r="L410" s="156"/>
      <c r="M410" s="156"/>
      <c r="N410" s="156"/>
      <c r="O410" s="156"/>
    </row>
    <row r="411">
      <c r="A411" s="148" t="s">
        <v>2227</v>
      </c>
      <c r="B411" s="149"/>
      <c r="C411" s="159" t="s">
        <v>2228</v>
      </c>
      <c r="D411" s="151" t="s">
        <v>2229</v>
      </c>
      <c r="E411" s="156"/>
      <c r="F411" s="156"/>
      <c r="G411" s="154" t="s">
        <v>2230</v>
      </c>
      <c r="H411" s="154" t="s">
        <v>2231</v>
      </c>
      <c r="I411" s="154" t="s">
        <v>2232</v>
      </c>
      <c r="J411" s="155" t="s">
        <v>412</v>
      </c>
      <c r="K411" s="151" t="s">
        <v>438</v>
      </c>
      <c r="L411" s="151" t="s">
        <v>439</v>
      </c>
      <c r="M411" s="156"/>
      <c r="N411" s="156"/>
      <c r="O411" s="156"/>
    </row>
    <row r="412">
      <c r="A412" s="148" t="s">
        <v>2227</v>
      </c>
      <c r="B412" s="157"/>
      <c r="C412" s="157"/>
      <c r="D412" s="151" t="s">
        <v>2233</v>
      </c>
      <c r="E412" s="156"/>
      <c r="F412" s="156"/>
      <c r="G412" s="154" t="s">
        <v>2234</v>
      </c>
      <c r="H412" s="154" t="s">
        <v>2235</v>
      </c>
      <c r="I412" s="154" t="s">
        <v>2236</v>
      </c>
      <c r="J412" s="155" t="s">
        <v>412</v>
      </c>
      <c r="K412" s="151" t="s">
        <v>438</v>
      </c>
      <c r="L412" s="151" t="s">
        <v>439</v>
      </c>
      <c r="M412" s="156"/>
      <c r="N412" s="156"/>
      <c r="O412" s="156"/>
    </row>
    <row r="413">
      <c r="A413" s="148" t="s">
        <v>2227</v>
      </c>
      <c r="B413" s="157"/>
      <c r="C413" s="157"/>
      <c r="D413" s="151" t="s">
        <v>2237</v>
      </c>
      <c r="E413" s="156"/>
      <c r="F413" s="156"/>
      <c r="G413" s="154" t="s">
        <v>2238</v>
      </c>
      <c r="H413" s="154" t="s">
        <v>2239</v>
      </c>
      <c r="I413" s="154" t="s">
        <v>2240</v>
      </c>
      <c r="J413" s="155" t="s">
        <v>412</v>
      </c>
      <c r="K413" s="151" t="s">
        <v>413</v>
      </c>
      <c r="L413" s="156"/>
      <c r="M413" s="156"/>
      <c r="N413" s="156"/>
      <c r="O413" s="156"/>
    </row>
    <row r="414">
      <c r="A414" s="148" t="s">
        <v>2227</v>
      </c>
      <c r="B414" s="157"/>
      <c r="C414" s="157"/>
      <c r="D414" s="151" t="s">
        <v>2241</v>
      </c>
      <c r="E414" s="156"/>
      <c r="F414" s="156"/>
      <c r="G414" s="154" t="s">
        <v>2242</v>
      </c>
      <c r="H414" s="154" t="s">
        <v>2243</v>
      </c>
      <c r="I414" s="154" t="s">
        <v>2244</v>
      </c>
      <c r="J414" s="155" t="s">
        <v>412</v>
      </c>
      <c r="K414" s="151" t="s">
        <v>438</v>
      </c>
      <c r="L414" s="151" t="s">
        <v>439</v>
      </c>
      <c r="M414" s="156"/>
      <c r="N414" s="156"/>
      <c r="O414" s="156"/>
    </row>
    <row r="415">
      <c r="A415" s="148" t="s">
        <v>2227</v>
      </c>
      <c r="B415" s="157"/>
      <c r="C415" s="157"/>
      <c r="D415" s="151" t="s">
        <v>2245</v>
      </c>
      <c r="E415" s="156"/>
      <c r="F415" s="156"/>
      <c r="G415" s="154" t="s">
        <v>2246</v>
      </c>
      <c r="H415" s="154" t="s">
        <v>2247</v>
      </c>
      <c r="I415" s="154" t="s">
        <v>2248</v>
      </c>
      <c r="J415" s="155" t="s">
        <v>412</v>
      </c>
      <c r="K415" s="151" t="s">
        <v>413</v>
      </c>
      <c r="L415" s="156"/>
      <c r="M415" s="156"/>
      <c r="N415" s="156"/>
      <c r="O415" s="156"/>
    </row>
    <row r="416">
      <c r="A416" s="148" t="s">
        <v>2249</v>
      </c>
      <c r="B416" s="149"/>
      <c r="C416" s="159" t="s">
        <v>2250</v>
      </c>
      <c r="D416" s="151" t="s">
        <v>2251</v>
      </c>
      <c r="E416" s="156"/>
      <c r="F416" s="156"/>
      <c r="G416" s="154" t="s">
        <v>2252</v>
      </c>
      <c r="H416" s="154" t="s">
        <v>2253</v>
      </c>
      <c r="I416" s="154" t="s">
        <v>2254</v>
      </c>
      <c r="J416" s="155" t="s">
        <v>412</v>
      </c>
      <c r="K416" s="151" t="s">
        <v>438</v>
      </c>
      <c r="L416" s="151" t="s">
        <v>439</v>
      </c>
      <c r="M416" s="156"/>
      <c r="N416" s="156"/>
      <c r="O416" s="156"/>
    </row>
    <row r="417">
      <c r="A417" s="148" t="s">
        <v>2249</v>
      </c>
      <c r="B417" s="157"/>
      <c r="C417" s="157"/>
      <c r="D417" s="151" t="s">
        <v>2255</v>
      </c>
      <c r="E417" s="156"/>
      <c r="F417" s="156"/>
      <c r="G417" s="154" t="s">
        <v>2256</v>
      </c>
      <c r="H417" s="154" t="s">
        <v>2257</v>
      </c>
      <c r="I417" s="154" t="s">
        <v>2258</v>
      </c>
      <c r="J417" s="155" t="s">
        <v>412</v>
      </c>
      <c r="K417" s="151" t="s">
        <v>438</v>
      </c>
      <c r="L417" s="151" t="s">
        <v>439</v>
      </c>
      <c r="M417" s="156"/>
      <c r="N417" s="156"/>
      <c r="O417" s="156"/>
    </row>
    <row r="418">
      <c r="A418" s="148" t="s">
        <v>2249</v>
      </c>
      <c r="B418" s="157"/>
      <c r="C418" s="157"/>
      <c r="D418" s="151" t="s">
        <v>2259</v>
      </c>
      <c r="E418" s="156"/>
      <c r="F418" s="156"/>
      <c r="G418" s="154" t="s">
        <v>2260</v>
      </c>
      <c r="H418" s="154" t="s">
        <v>2257</v>
      </c>
      <c r="I418" s="154" t="s">
        <v>2261</v>
      </c>
      <c r="J418" s="155" t="s">
        <v>412</v>
      </c>
      <c r="K418" s="151" t="s">
        <v>438</v>
      </c>
      <c r="L418" s="151" t="s">
        <v>439</v>
      </c>
      <c r="M418" s="156"/>
      <c r="N418" s="156"/>
      <c r="O418" s="156"/>
    </row>
    <row r="419">
      <c r="A419" s="148" t="s">
        <v>2249</v>
      </c>
      <c r="B419" s="157"/>
      <c r="C419" s="157"/>
      <c r="D419" s="151" t="s">
        <v>2262</v>
      </c>
      <c r="E419" s="156"/>
      <c r="F419" s="156"/>
      <c r="G419" s="154" t="s">
        <v>2263</v>
      </c>
      <c r="H419" s="154" t="s">
        <v>2257</v>
      </c>
      <c r="I419" s="154" t="s">
        <v>2264</v>
      </c>
      <c r="J419" s="155" t="s">
        <v>412</v>
      </c>
      <c r="K419" s="151" t="s">
        <v>438</v>
      </c>
      <c r="L419" s="151" t="s">
        <v>439</v>
      </c>
      <c r="M419" s="156"/>
      <c r="N419" s="156"/>
      <c r="O419" s="156"/>
    </row>
    <row r="420">
      <c r="A420" s="148" t="s">
        <v>2249</v>
      </c>
      <c r="B420" s="157"/>
      <c r="C420" s="157"/>
      <c r="D420" s="151" t="s">
        <v>2265</v>
      </c>
      <c r="E420" s="156"/>
      <c r="F420" s="156"/>
      <c r="G420" s="154" t="s">
        <v>2266</v>
      </c>
      <c r="H420" s="154" t="s">
        <v>2267</v>
      </c>
      <c r="I420" s="154" t="s">
        <v>2268</v>
      </c>
      <c r="J420" s="155" t="s">
        <v>412</v>
      </c>
      <c r="K420" s="151" t="s">
        <v>438</v>
      </c>
      <c r="L420" s="151" t="s">
        <v>439</v>
      </c>
      <c r="M420" s="156"/>
      <c r="N420" s="156"/>
      <c r="O420" s="156"/>
    </row>
    <row r="421">
      <c r="A421" s="148" t="s">
        <v>2249</v>
      </c>
      <c r="B421" s="157"/>
      <c r="C421" s="157"/>
      <c r="D421" s="151" t="s">
        <v>2269</v>
      </c>
      <c r="E421" s="156"/>
      <c r="F421" s="156"/>
      <c r="G421" s="154" t="s">
        <v>2270</v>
      </c>
      <c r="H421" s="154" t="s">
        <v>2271</v>
      </c>
      <c r="I421" s="154" t="s">
        <v>2272</v>
      </c>
      <c r="J421" s="155" t="s">
        <v>412</v>
      </c>
      <c r="K421" s="151" t="s">
        <v>413</v>
      </c>
      <c r="L421" s="156"/>
      <c r="M421" s="156"/>
      <c r="N421" s="156"/>
      <c r="O421" s="156"/>
    </row>
    <row r="422">
      <c r="A422" s="148" t="s">
        <v>2249</v>
      </c>
      <c r="B422" s="157"/>
      <c r="C422" s="157"/>
      <c r="D422" s="151" t="s">
        <v>2273</v>
      </c>
      <c r="E422" s="156"/>
      <c r="F422" s="156"/>
      <c r="G422" s="154" t="s">
        <v>2274</v>
      </c>
      <c r="H422" s="154" t="s">
        <v>2275</v>
      </c>
      <c r="I422" s="154" t="s">
        <v>2276</v>
      </c>
      <c r="J422" s="155" t="s">
        <v>412</v>
      </c>
      <c r="K422" s="151" t="s">
        <v>413</v>
      </c>
      <c r="L422" s="156"/>
      <c r="M422" s="156"/>
      <c r="N422" s="156"/>
      <c r="O422" s="156"/>
    </row>
    <row r="423">
      <c r="A423" s="148" t="s">
        <v>2249</v>
      </c>
      <c r="B423" s="157"/>
      <c r="C423" s="157"/>
      <c r="D423" s="151" t="s">
        <v>2277</v>
      </c>
      <c r="E423" s="156"/>
      <c r="F423" s="156"/>
      <c r="G423" s="154" t="s">
        <v>2278</v>
      </c>
      <c r="H423" s="154" t="s">
        <v>2279</v>
      </c>
      <c r="I423" s="154" t="s">
        <v>2280</v>
      </c>
      <c r="J423" s="155" t="s">
        <v>412</v>
      </c>
      <c r="K423" s="151" t="s">
        <v>413</v>
      </c>
      <c r="L423" s="156"/>
      <c r="M423" s="156"/>
      <c r="N423" s="156"/>
      <c r="O423" s="156"/>
    </row>
    <row r="424">
      <c r="A424" s="148" t="s">
        <v>2249</v>
      </c>
      <c r="B424" s="157"/>
      <c r="C424" s="157"/>
      <c r="D424" s="151" t="s">
        <v>2281</v>
      </c>
      <c r="E424" s="156"/>
      <c r="F424" s="156"/>
      <c r="G424" s="154" t="s">
        <v>2282</v>
      </c>
      <c r="H424" s="154" t="s">
        <v>2283</v>
      </c>
      <c r="I424" s="154" t="s">
        <v>2284</v>
      </c>
      <c r="J424" s="155" t="s">
        <v>412</v>
      </c>
      <c r="K424" s="151" t="s">
        <v>438</v>
      </c>
      <c r="L424" s="151" t="s">
        <v>439</v>
      </c>
      <c r="M424" s="156"/>
      <c r="N424" s="156"/>
      <c r="O424" s="156"/>
    </row>
    <row r="425">
      <c r="A425" s="148" t="s">
        <v>2249</v>
      </c>
      <c r="B425" s="157"/>
      <c r="C425" s="157"/>
      <c r="D425" s="151" t="s">
        <v>2285</v>
      </c>
      <c r="E425" s="156"/>
      <c r="F425" s="156"/>
      <c r="G425" s="154" t="s">
        <v>2286</v>
      </c>
      <c r="H425" s="154" t="s">
        <v>2287</v>
      </c>
      <c r="I425" s="154" t="s">
        <v>2288</v>
      </c>
      <c r="J425" s="155" t="s">
        <v>412</v>
      </c>
      <c r="K425" s="151" t="s">
        <v>438</v>
      </c>
      <c r="L425" s="151" t="s">
        <v>439</v>
      </c>
      <c r="M425" s="156"/>
      <c r="N425" s="156"/>
      <c r="O425" s="156"/>
    </row>
    <row r="426">
      <c r="A426" s="148" t="s">
        <v>2249</v>
      </c>
      <c r="B426" s="157"/>
      <c r="C426" s="157"/>
      <c r="D426" s="151" t="s">
        <v>2289</v>
      </c>
      <c r="E426" s="156"/>
      <c r="F426" s="156"/>
      <c r="G426" s="154" t="s">
        <v>2290</v>
      </c>
      <c r="H426" s="154" t="s">
        <v>2291</v>
      </c>
      <c r="I426" s="154" t="s">
        <v>2292</v>
      </c>
      <c r="J426" s="155" t="s">
        <v>412</v>
      </c>
      <c r="K426" s="151" t="s">
        <v>438</v>
      </c>
      <c r="L426" s="151" t="s">
        <v>439</v>
      </c>
      <c r="M426" s="156"/>
      <c r="N426" s="156"/>
      <c r="O426" s="156"/>
    </row>
    <row r="427">
      <c r="A427" s="148" t="s">
        <v>2249</v>
      </c>
      <c r="B427" s="157"/>
      <c r="C427" s="157"/>
      <c r="D427" s="151" t="s">
        <v>2293</v>
      </c>
      <c r="E427" s="156"/>
      <c r="F427" s="156"/>
      <c r="G427" s="154" t="s">
        <v>2294</v>
      </c>
      <c r="H427" s="154" t="s">
        <v>2295</v>
      </c>
      <c r="I427" s="154" t="s">
        <v>2296</v>
      </c>
      <c r="J427" s="155" t="s">
        <v>412</v>
      </c>
      <c r="K427" s="151" t="s">
        <v>438</v>
      </c>
      <c r="L427" s="151" t="s">
        <v>439</v>
      </c>
      <c r="M427" s="156"/>
      <c r="N427" s="156"/>
      <c r="O427" s="156"/>
    </row>
    <row r="428">
      <c r="A428" s="148" t="s">
        <v>2249</v>
      </c>
      <c r="B428" s="157"/>
      <c r="C428" s="157"/>
      <c r="D428" s="151" t="s">
        <v>2297</v>
      </c>
      <c r="E428" s="156"/>
      <c r="F428" s="156"/>
      <c r="G428" s="154" t="s">
        <v>2298</v>
      </c>
      <c r="H428" s="154" t="s">
        <v>2299</v>
      </c>
      <c r="I428" s="154" t="s">
        <v>2300</v>
      </c>
      <c r="J428" s="155" t="s">
        <v>412</v>
      </c>
      <c r="K428" s="151" t="s">
        <v>438</v>
      </c>
      <c r="L428" s="151" t="s">
        <v>439</v>
      </c>
      <c r="M428" s="156"/>
      <c r="N428" s="156"/>
      <c r="O428" s="156"/>
    </row>
    <row r="429">
      <c r="A429" s="148" t="s">
        <v>2301</v>
      </c>
      <c r="B429" s="179" t="s">
        <v>2302</v>
      </c>
      <c r="C429" s="159" t="s">
        <v>2303</v>
      </c>
      <c r="D429" s="151" t="s">
        <v>2304</v>
      </c>
      <c r="E429" s="156"/>
      <c r="F429" s="156"/>
      <c r="G429" s="154" t="s">
        <v>2305</v>
      </c>
      <c r="H429" s="154" t="s">
        <v>2306</v>
      </c>
      <c r="I429" s="154" t="s">
        <v>2307</v>
      </c>
      <c r="J429" s="161" t="s">
        <v>626</v>
      </c>
      <c r="K429" s="151" t="s">
        <v>413</v>
      </c>
      <c r="L429" s="156"/>
      <c r="M429" s="162" t="s">
        <v>2308</v>
      </c>
      <c r="N429" s="156"/>
      <c r="O429" s="156"/>
    </row>
    <row r="430">
      <c r="A430" s="148" t="s">
        <v>2301</v>
      </c>
      <c r="B430" s="156"/>
      <c r="C430" s="157"/>
      <c r="D430" s="151" t="s">
        <v>2309</v>
      </c>
      <c r="E430" s="156"/>
      <c r="F430" s="156"/>
      <c r="G430" s="154" t="s">
        <v>2310</v>
      </c>
      <c r="H430" s="154" t="s">
        <v>2311</v>
      </c>
      <c r="I430" s="154" t="s">
        <v>2307</v>
      </c>
      <c r="J430" s="155" t="s">
        <v>412</v>
      </c>
      <c r="K430" s="151" t="s">
        <v>413</v>
      </c>
      <c r="L430" s="156"/>
      <c r="M430" s="156"/>
      <c r="N430" s="156"/>
      <c r="O430" s="156"/>
    </row>
    <row r="431">
      <c r="A431" s="148" t="s">
        <v>2301</v>
      </c>
      <c r="B431" s="179" t="s">
        <v>2302</v>
      </c>
      <c r="C431" s="157"/>
      <c r="D431" s="151" t="s">
        <v>2312</v>
      </c>
      <c r="E431" s="156"/>
      <c r="F431" s="156"/>
      <c r="G431" s="154" t="s">
        <v>2313</v>
      </c>
      <c r="H431" s="154" t="s">
        <v>2306</v>
      </c>
      <c r="I431" s="154" t="s">
        <v>2314</v>
      </c>
      <c r="J431" s="155" t="s">
        <v>412</v>
      </c>
      <c r="K431" s="151" t="s">
        <v>413</v>
      </c>
      <c r="L431" s="156"/>
      <c r="M431" s="156"/>
      <c r="N431" s="156"/>
      <c r="O431" s="156"/>
    </row>
    <row r="432">
      <c r="A432" s="148" t="s">
        <v>2301</v>
      </c>
      <c r="B432" s="149"/>
      <c r="C432" s="157"/>
      <c r="D432" s="151" t="s">
        <v>2315</v>
      </c>
      <c r="E432" s="156"/>
      <c r="F432" s="156"/>
      <c r="G432" s="154" t="s">
        <v>2313</v>
      </c>
      <c r="H432" s="154" t="s">
        <v>2306</v>
      </c>
      <c r="I432" s="154" t="s">
        <v>2314</v>
      </c>
      <c r="J432" s="161" t="s">
        <v>626</v>
      </c>
      <c r="K432" s="151" t="s">
        <v>413</v>
      </c>
      <c r="L432" s="156"/>
      <c r="M432" s="162" t="s">
        <v>2308</v>
      </c>
      <c r="N432" s="156"/>
      <c r="O432" s="156"/>
    </row>
    <row r="433">
      <c r="A433" s="148" t="s">
        <v>2301</v>
      </c>
      <c r="B433" s="149"/>
      <c r="C433" s="157"/>
      <c r="D433" s="151" t="s">
        <v>2316</v>
      </c>
      <c r="E433" s="156"/>
      <c r="F433" s="156"/>
      <c r="G433" s="154" t="s">
        <v>2317</v>
      </c>
      <c r="H433" s="154" t="s">
        <v>2318</v>
      </c>
      <c r="I433" s="154" t="s">
        <v>2319</v>
      </c>
      <c r="J433" s="155" t="s">
        <v>412</v>
      </c>
      <c r="K433" s="151" t="s">
        <v>413</v>
      </c>
      <c r="L433" s="156"/>
      <c r="M433" s="156"/>
      <c r="N433" s="156"/>
      <c r="O433" s="156"/>
    </row>
    <row r="434">
      <c r="A434" s="148" t="s">
        <v>2301</v>
      </c>
      <c r="B434" s="149"/>
      <c r="C434" s="157"/>
      <c r="D434" s="151" t="s">
        <v>2320</v>
      </c>
      <c r="E434" s="156"/>
      <c r="F434" s="156"/>
      <c r="G434" s="154" t="s">
        <v>2321</v>
      </c>
      <c r="H434" s="154" t="s">
        <v>2322</v>
      </c>
      <c r="I434" s="154" t="s">
        <v>2323</v>
      </c>
      <c r="J434" s="155" t="s">
        <v>412</v>
      </c>
      <c r="K434" s="151" t="s">
        <v>413</v>
      </c>
      <c r="L434" s="156"/>
      <c r="M434" s="156"/>
      <c r="N434" s="156"/>
      <c r="O434" s="156"/>
    </row>
    <row r="435">
      <c r="A435" s="148" t="s">
        <v>2301</v>
      </c>
      <c r="B435" s="149"/>
      <c r="C435" s="157"/>
      <c r="D435" s="151" t="s">
        <v>2324</v>
      </c>
      <c r="E435" s="156"/>
      <c r="F435" s="156"/>
      <c r="G435" s="154" t="s">
        <v>2325</v>
      </c>
      <c r="H435" s="154" t="s">
        <v>2326</v>
      </c>
      <c r="I435" s="154" t="s">
        <v>2327</v>
      </c>
      <c r="J435" s="155" t="s">
        <v>412</v>
      </c>
      <c r="K435" s="151" t="s">
        <v>413</v>
      </c>
      <c r="L435" s="156"/>
      <c r="M435" s="156"/>
      <c r="N435" s="156"/>
      <c r="O435" s="156"/>
    </row>
    <row r="436">
      <c r="A436" s="148" t="s">
        <v>2301</v>
      </c>
      <c r="B436" s="149"/>
      <c r="C436" s="157"/>
      <c r="D436" s="151" t="s">
        <v>2328</v>
      </c>
      <c r="E436" s="156"/>
      <c r="F436" s="156"/>
      <c r="G436" s="154" t="s">
        <v>2329</v>
      </c>
      <c r="H436" s="154" t="s">
        <v>2330</v>
      </c>
      <c r="I436" s="154" t="s">
        <v>2331</v>
      </c>
      <c r="J436" s="155" t="s">
        <v>412</v>
      </c>
      <c r="K436" s="151" t="s">
        <v>413</v>
      </c>
      <c r="L436" s="156"/>
      <c r="M436" s="156"/>
      <c r="N436" s="156"/>
      <c r="O436" s="156"/>
    </row>
    <row r="437">
      <c r="A437" s="148" t="s">
        <v>2301</v>
      </c>
      <c r="B437" s="149"/>
      <c r="C437" s="157"/>
      <c r="D437" s="151" t="s">
        <v>2332</v>
      </c>
      <c r="E437" s="156"/>
      <c r="F437" s="156"/>
      <c r="G437" s="154" t="s">
        <v>2333</v>
      </c>
      <c r="H437" s="154" t="s">
        <v>2334</v>
      </c>
      <c r="I437" s="154" t="s">
        <v>2335</v>
      </c>
      <c r="J437" s="155" t="s">
        <v>412</v>
      </c>
      <c r="K437" s="151" t="s">
        <v>438</v>
      </c>
      <c r="L437" s="151" t="s">
        <v>439</v>
      </c>
      <c r="M437" s="156"/>
      <c r="N437" s="156"/>
      <c r="O437" s="156"/>
    </row>
    <row r="438">
      <c r="A438" s="148" t="s">
        <v>2301</v>
      </c>
      <c r="B438" s="149"/>
      <c r="C438" s="157"/>
      <c r="D438" s="151" t="s">
        <v>2336</v>
      </c>
      <c r="E438" s="156"/>
      <c r="F438" s="156"/>
      <c r="G438" s="154" t="s">
        <v>2337</v>
      </c>
      <c r="H438" s="154" t="s">
        <v>2338</v>
      </c>
      <c r="I438" s="154" t="s">
        <v>2339</v>
      </c>
      <c r="J438" s="155" t="s">
        <v>412</v>
      </c>
      <c r="K438" s="151" t="s">
        <v>438</v>
      </c>
      <c r="L438" s="151" t="s">
        <v>439</v>
      </c>
      <c r="M438" s="156"/>
      <c r="N438" s="156"/>
      <c r="O438" s="156"/>
    </row>
    <row r="439">
      <c r="A439" s="148" t="s">
        <v>2301</v>
      </c>
      <c r="B439" s="149"/>
      <c r="C439" s="157"/>
      <c r="D439" s="151" t="s">
        <v>2340</v>
      </c>
      <c r="E439" s="156"/>
      <c r="F439" s="156"/>
      <c r="G439" s="154" t="s">
        <v>2341</v>
      </c>
      <c r="H439" s="154" t="s">
        <v>2342</v>
      </c>
      <c r="I439" s="154" t="s">
        <v>2343</v>
      </c>
      <c r="J439" s="155" t="s">
        <v>412</v>
      </c>
      <c r="K439" s="151" t="s">
        <v>438</v>
      </c>
      <c r="L439" s="151" t="s">
        <v>439</v>
      </c>
      <c r="M439" s="156"/>
      <c r="N439" s="156"/>
      <c r="O439" s="156"/>
    </row>
    <row r="440">
      <c r="A440" s="148" t="s">
        <v>2301</v>
      </c>
      <c r="B440" s="149"/>
      <c r="C440" s="157"/>
      <c r="D440" s="151" t="s">
        <v>2344</v>
      </c>
      <c r="E440" s="156"/>
      <c r="F440" s="156"/>
      <c r="G440" s="154" t="s">
        <v>2345</v>
      </c>
      <c r="H440" s="154" t="s">
        <v>2346</v>
      </c>
      <c r="I440" s="154" t="s">
        <v>2347</v>
      </c>
      <c r="J440" s="155" t="s">
        <v>412</v>
      </c>
      <c r="K440" s="151" t="s">
        <v>438</v>
      </c>
      <c r="L440" s="151" t="s">
        <v>439</v>
      </c>
      <c r="M440" s="156"/>
      <c r="N440" s="156"/>
      <c r="O440" s="156"/>
    </row>
    <row r="441">
      <c r="A441" s="148" t="s">
        <v>2301</v>
      </c>
      <c r="B441" s="149"/>
      <c r="C441" s="157"/>
      <c r="D441" s="151" t="s">
        <v>2348</v>
      </c>
      <c r="E441" s="156"/>
      <c r="F441" s="156"/>
      <c r="G441" s="154" t="s">
        <v>2349</v>
      </c>
      <c r="H441" s="154" t="s">
        <v>2350</v>
      </c>
      <c r="I441" s="154" t="s">
        <v>2339</v>
      </c>
      <c r="J441" s="155" t="s">
        <v>412</v>
      </c>
      <c r="K441" s="151" t="s">
        <v>438</v>
      </c>
      <c r="L441" s="151" t="s">
        <v>439</v>
      </c>
      <c r="M441" s="156"/>
      <c r="N441" s="156"/>
      <c r="O441" s="156"/>
    </row>
    <row r="442">
      <c r="A442" s="148" t="s">
        <v>2301</v>
      </c>
      <c r="B442" s="149"/>
      <c r="C442" s="157"/>
      <c r="D442" s="151" t="s">
        <v>2351</v>
      </c>
      <c r="E442" s="156"/>
      <c r="F442" s="156"/>
      <c r="G442" s="154" t="s">
        <v>2352</v>
      </c>
      <c r="H442" s="154" t="s">
        <v>2353</v>
      </c>
      <c r="I442" s="154" t="s">
        <v>2354</v>
      </c>
      <c r="J442" s="155" t="s">
        <v>412</v>
      </c>
      <c r="K442" s="151" t="s">
        <v>438</v>
      </c>
      <c r="L442" s="151" t="s">
        <v>439</v>
      </c>
      <c r="M442" s="156"/>
      <c r="N442" s="156"/>
      <c r="O442" s="156"/>
    </row>
    <row r="443">
      <c r="A443" s="148" t="s">
        <v>2301</v>
      </c>
      <c r="B443" s="156"/>
      <c r="C443" s="157"/>
      <c r="D443" s="151" t="s">
        <v>2355</v>
      </c>
      <c r="E443" s="156"/>
      <c r="F443" s="156"/>
      <c r="G443" s="154" t="s">
        <v>2356</v>
      </c>
      <c r="H443" s="154" t="s">
        <v>2357</v>
      </c>
      <c r="I443" s="154" t="s">
        <v>2358</v>
      </c>
      <c r="J443" s="155" t="s">
        <v>412</v>
      </c>
      <c r="K443" s="151" t="s">
        <v>438</v>
      </c>
      <c r="L443" s="151" t="s">
        <v>439</v>
      </c>
      <c r="M443" s="156"/>
      <c r="N443" s="156"/>
      <c r="O443" s="156"/>
    </row>
    <row r="444">
      <c r="A444" s="148" t="s">
        <v>2359</v>
      </c>
      <c r="B444" s="149"/>
      <c r="C444" s="159" t="s">
        <v>2360</v>
      </c>
      <c r="D444" s="151" t="s">
        <v>2361</v>
      </c>
      <c r="E444" s="156"/>
      <c r="F444" s="151" t="s">
        <v>2362</v>
      </c>
      <c r="G444" s="154" t="s">
        <v>2363</v>
      </c>
      <c r="H444" s="154" t="s">
        <v>2364</v>
      </c>
      <c r="I444" s="154" t="s">
        <v>2365</v>
      </c>
      <c r="J444" s="155" t="s">
        <v>412</v>
      </c>
      <c r="K444" s="151" t="s">
        <v>413</v>
      </c>
      <c r="L444" s="156"/>
      <c r="M444" s="156"/>
      <c r="N444" s="156"/>
      <c r="O444" s="156"/>
    </row>
    <row r="445">
      <c r="A445" s="148" t="s">
        <v>2359</v>
      </c>
      <c r="B445" s="157"/>
      <c r="C445" s="157"/>
      <c r="D445" s="151" t="s">
        <v>2366</v>
      </c>
      <c r="E445" s="156"/>
      <c r="F445" s="156"/>
      <c r="G445" s="154" t="s">
        <v>2367</v>
      </c>
      <c r="H445" s="154" t="s">
        <v>2364</v>
      </c>
      <c r="I445" s="154" t="s">
        <v>2368</v>
      </c>
      <c r="J445" s="155" t="s">
        <v>412</v>
      </c>
      <c r="K445" s="151" t="s">
        <v>413</v>
      </c>
      <c r="L445" s="156"/>
      <c r="M445" s="156"/>
      <c r="N445" s="156"/>
      <c r="O445" s="156"/>
    </row>
    <row r="446">
      <c r="A446" s="148" t="s">
        <v>2359</v>
      </c>
      <c r="B446" s="157"/>
      <c r="C446" s="157"/>
      <c r="D446" s="151" t="s">
        <v>2369</v>
      </c>
      <c r="E446" s="156"/>
      <c r="F446" s="156"/>
      <c r="G446" s="154" t="s">
        <v>2370</v>
      </c>
      <c r="H446" s="154" t="s">
        <v>2364</v>
      </c>
      <c r="I446" s="154" t="s">
        <v>2371</v>
      </c>
      <c r="J446" s="155" t="s">
        <v>412</v>
      </c>
      <c r="K446" s="151" t="s">
        <v>413</v>
      </c>
      <c r="L446" s="156"/>
      <c r="M446" s="156"/>
      <c r="N446" s="156"/>
      <c r="O446" s="156"/>
    </row>
    <row r="447">
      <c r="A447" s="148" t="s">
        <v>2359</v>
      </c>
      <c r="B447" s="157"/>
      <c r="C447" s="157"/>
      <c r="D447" s="151" t="s">
        <v>2372</v>
      </c>
      <c r="E447" s="156"/>
      <c r="F447" s="156"/>
      <c r="G447" s="154" t="s">
        <v>2373</v>
      </c>
      <c r="H447" s="154" t="s">
        <v>2374</v>
      </c>
      <c r="I447" s="154" t="s">
        <v>2375</v>
      </c>
      <c r="J447" s="155" t="s">
        <v>412</v>
      </c>
      <c r="K447" s="151" t="s">
        <v>413</v>
      </c>
      <c r="L447" s="156"/>
      <c r="M447" s="156"/>
      <c r="N447" s="156"/>
      <c r="O447" s="156"/>
    </row>
    <row r="448">
      <c r="A448" s="148" t="s">
        <v>2359</v>
      </c>
      <c r="B448" s="157"/>
      <c r="C448" s="157"/>
      <c r="D448" s="151" t="s">
        <v>2376</v>
      </c>
      <c r="E448" s="156"/>
      <c r="F448" s="156"/>
      <c r="G448" s="154" t="s">
        <v>2377</v>
      </c>
      <c r="H448" s="154" t="s">
        <v>2364</v>
      </c>
      <c r="I448" s="154" t="s">
        <v>2378</v>
      </c>
      <c r="J448" s="155" t="s">
        <v>412</v>
      </c>
      <c r="K448" s="151" t="s">
        <v>413</v>
      </c>
      <c r="L448" s="156"/>
      <c r="M448" s="156"/>
      <c r="N448" s="156"/>
      <c r="O448" s="156"/>
    </row>
    <row r="449">
      <c r="A449" s="148" t="s">
        <v>2359</v>
      </c>
      <c r="B449" s="157"/>
      <c r="C449" s="157"/>
      <c r="D449" s="151" t="s">
        <v>2379</v>
      </c>
      <c r="E449" s="156"/>
      <c r="F449" s="156"/>
      <c r="G449" s="154" t="s">
        <v>2380</v>
      </c>
      <c r="H449" s="154" t="s">
        <v>2381</v>
      </c>
      <c r="I449" s="154" t="s">
        <v>2382</v>
      </c>
      <c r="J449" s="155" t="s">
        <v>412</v>
      </c>
      <c r="K449" s="151" t="s">
        <v>413</v>
      </c>
      <c r="L449" s="156"/>
      <c r="M449" s="156"/>
      <c r="N449" s="156"/>
      <c r="O449" s="156"/>
    </row>
    <row r="450">
      <c r="A450" s="148" t="s">
        <v>2359</v>
      </c>
      <c r="B450" s="157"/>
      <c r="C450" s="157"/>
      <c r="D450" s="151" t="s">
        <v>2383</v>
      </c>
      <c r="E450" s="156"/>
      <c r="F450" s="156"/>
      <c r="G450" s="154" t="s">
        <v>2384</v>
      </c>
      <c r="H450" s="154" t="s">
        <v>2385</v>
      </c>
      <c r="I450" s="154" t="s">
        <v>2386</v>
      </c>
      <c r="J450" s="155" t="s">
        <v>412</v>
      </c>
      <c r="K450" s="151" t="s">
        <v>413</v>
      </c>
      <c r="L450" s="156"/>
      <c r="M450" s="156"/>
      <c r="N450" s="156"/>
      <c r="O450" s="156"/>
    </row>
    <row r="451">
      <c r="A451" s="148" t="s">
        <v>2359</v>
      </c>
      <c r="B451" s="157"/>
      <c r="C451" s="157"/>
      <c r="D451" s="151" t="s">
        <v>2387</v>
      </c>
      <c r="E451" s="156"/>
      <c r="F451" s="156"/>
      <c r="G451" s="154" t="s">
        <v>2388</v>
      </c>
      <c r="H451" s="154" t="s">
        <v>2389</v>
      </c>
      <c r="I451" s="154" t="s">
        <v>2390</v>
      </c>
      <c r="J451" s="155" t="s">
        <v>412</v>
      </c>
      <c r="K451" s="151" t="s">
        <v>413</v>
      </c>
      <c r="L451" s="156"/>
      <c r="M451" s="156"/>
      <c r="N451" s="156"/>
      <c r="O451" s="156"/>
    </row>
    <row r="452">
      <c r="A452" s="148" t="s">
        <v>2359</v>
      </c>
      <c r="B452" s="157"/>
      <c r="C452" s="157"/>
      <c r="D452" s="151" t="s">
        <v>2391</v>
      </c>
      <c r="E452" s="156"/>
      <c r="F452" s="156"/>
      <c r="G452" s="154" t="s">
        <v>2392</v>
      </c>
      <c r="H452" s="154" t="s">
        <v>2393</v>
      </c>
      <c r="I452" s="154" t="s">
        <v>2394</v>
      </c>
      <c r="J452" s="155" t="s">
        <v>412</v>
      </c>
      <c r="K452" s="151" t="s">
        <v>413</v>
      </c>
      <c r="L452" s="156"/>
      <c r="M452" s="156"/>
      <c r="N452" s="156"/>
      <c r="O452" s="156"/>
    </row>
    <row r="453">
      <c r="A453" s="148" t="s">
        <v>2359</v>
      </c>
      <c r="B453" s="157"/>
      <c r="C453" s="157"/>
      <c r="D453" s="151" t="s">
        <v>2395</v>
      </c>
      <c r="E453" s="156"/>
      <c r="F453" s="156"/>
      <c r="G453" s="154" t="s">
        <v>2396</v>
      </c>
      <c r="H453" s="154" t="s">
        <v>2397</v>
      </c>
      <c r="I453" s="154" t="s">
        <v>2398</v>
      </c>
      <c r="J453" s="155" t="s">
        <v>412</v>
      </c>
      <c r="K453" s="151" t="s">
        <v>413</v>
      </c>
      <c r="L453" s="156"/>
      <c r="M453" s="156"/>
      <c r="N453" s="156"/>
      <c r="O453" s="156"/>
    </row>
    <row r="454">
      <c r="A454" s="148" t="s">
        <v>2359</v>
      </c>
      <c r="B454" s="157"/>
      <c r="C454" s="157"/>
      <c r="D454" s="151" t="s">
        <v>2399</v>
      </c>
      <c r="E454" s="156"/>
      <c r="F454" s="156"/>
      <c r="G454" s="154" t="s">
        <v>2400</v>
      </c>
      <c r="H454" s="154" t="s">
        <v>2364</v>
      </c>
      <c r="I454" s="154" t="s">
        <v>2401</v>
      </c>
      <c r="J454" s="155" t="s">
        <v>412</v>
      </c>
      <c r="K454" s="151" t="s">
        <v>413</v>
      </c>
      <c r="L454" s="156"/>
      <c r="M454" s="156"/>
      <c r="N454" s="156"/>
      <c r="O454" s="156"/>
    </row>
    <row r="455">
      <c r="A455" s="148" t="s">
        <v>2359</v>
      </c>
      <c r="B455" s="157"/>
      <c r="C455" s="157"/>
      <c r="D455" s="151" t="s">
        <v>2402</v>
      </c>
      <c r="E455" s="156"/>
      <c r="F455" s="156"/>
      <c r="G455" s="154" t="s">
        <v>2403</v>
      </c>
      <c r="H455" s="154" t="s">
        <v>2364</v>
      </c>
      <c r="I455" s="154" t="s">
        <v>2404</v>
      </c>
      <c r="J455" s="155" t="s">
        <v>412</v>
      </c>
      <c r="K455" s="151" t="s">
        <v>413</v>
      </c>
      <c r="L455" s="156"/>
      <c r="M455" s="156"/>
      <c r="N455" s="156"/>
      <c r="O455" s="156"/>
    </row>
    <row r="456">
      <c r="A456" s="148" t="s">
        <v>2359</v>
      </c>
      <c r="B456" s="157"/>
      <c r="C456" s="157"/>
      <c r="D456" s="151" t="s">
        <v>2405</v>
      </c>
      <c r="E456" s="156"/>
      <c r="F456" s="156"/>
      <c r="G456" s="154" t="s">
        <v>2406</v>
      </c>
      <c r="H456" s="154" t="s">
        <v>2407</v>
      </c>
      <c r="I456" s="154" t="s">
        <v>2408</v>
      </c>
      <c r="J456" s="155" t="s">
        <v>412</v>
      </c>
      <c r="K456" s="151" t="s">
        <v>413</v>
      </c>
      <c r="L456" s="156"/>
      <c r="M456" s="156"/>
      <c r="N456" s="156"/>
      <c r="O456" s="156"/>
    </row>
    <row r="457">
      <c r="A457" s="148" t="s">
        <v>2359</v>
      </c>
      <c r="B457" s="157"/>
      <c r="C457" s="157"/>
      <c r="D457" s="151" t="s">
        <v>2409</v>
      </c>
      <c r="E457" s="156"/>
      <c r="F457" s="156"/>
      <c r="G457" s="154" t="s">
        <v>2410</v>
      </c>
      <c r="H457" s="154" t="s">
        <v>2364</v>
      </c>
      <c r="I457" s="154" t="s">
        <v>2411</v>
      </c>
      <c r="J457" s="155" t="s">
        <v>412</v>
      </c>
      <c r="K457" s="151" t="s">
        <v>413</v>
      </c>
      <c r="L457" s="156"/>
      <c r="M457" s="156"/>
      <c r="N457" s="156"/>
      <c r="O457" s="156"/>
    </row>
    <row r="458">
      <c r="A458" s="148" t="s">
        <v>2359</v>
      </c>
      <c r="B458" s="157"/>
      <c r="C458" s="157"/>
      <c r="D458" s="151" t="s">
        <v>2412</v>
      </c>
      <c r="E458" s="156"/>
      <c r="F458" s="156"/>
      <c r="G458" s="154" t="s">
        <v>2413</v>
      </c>
      <c r="H458" s="154" t="s">
        <v>2414</v>
      </c>
      <c r="I458" s="154" t="s">
        <v>2415</v>
      </c>
      <c r="J458" s="155" t="s">
        <v>412</v>
      </c>
      <c r="K458" s="151" t="s">
        <v>413</v>
      </c>
      <c r="L458" s="156"/>
      <c r="M458" s="156"/>
      <c r="N458" s="156"/>
      <c r="O458" s="156"/>
    </row>
    <row r="459">
      <c r="A459" s="148" t="s">
        <v>2359</v>
      </c>
      <c r="B459" s="157"/>
      <c r="C459" s="157"/>
      <c r="D459" s="151" t="s">
        <v>2416</v>
      </c>
      <c r="E459" s="156"/>
      <c r="F459" s="156"/>
      <c r="G459" s="154" t="s">
        <v>2417</v>
      </c>
      <c r="H459" s="154" t="s">
        <v>2418</v>
      </c>
      <c r="I459" s="154" t="s">
        <v>2419</v>
      </c>
      <c r="J459" s="155" t="s">
        <v>412</v>
      </c>
      <c r="K459" s="151" t="s">
        <v>413</v>
      </c>
      <c r="L459" s="156"/>
      <c r="M459" s="156"/>
      <c r="N459" s="156"/>
      <c r="O459" s="156"/>
    </row>
    <row r="460">
      <c r="A460" s="148" t="s">
        <v>2359</v>
      </c>
      <c r="B460" s="157"/>
      <c r="C460" s="157"/>
      <c r="D460" s="151" t="s">
        <v>2420</v>
      </c>
      <c r="E460" s="156"/>
      <c r="F460" s="156"/>
      <c r="G460" s="154" t="s">
        <v>2421</v>
      </c>
      <c r="H460" s="154" t="s">
        <v>2422</v>
      </c>
      <c r="I460" s="154" t="s">
        <v>2423</v>
      </c>
      <c r="J460" s="155" t="s">
        <v>412</v>
      </c>
      <c r="K460" s="151" t="s">
        <v>413</v>
      </c>
      <c r="L460" s="156"/>
      <c r="M460" s="156"/>
      <c r="N460" s="156"/>
      <c r="O460" s="156"/>
    </row>
    <row r="461">
      <c r="A461" s="148" t="s">
        <v>2359</v>
      </c>
      <c r="B461" s="157"/>
      <c r="C461" s="157"/>
      <c r="D461" s="151" t="s">
        <v>2424</v>
      </c>
      <c r="E461" s="156"/>
      <c r="F461" s="156"/>
      <c r="G461" s="154" t="s">
        <v>2425</v>
      </c>
      <c r="H461" s="154" t="s">
        <v>2426</v>
      </c>
      <c r="I461" s="154" t="s">
        <v>2415</v>
      </c>
      <c r="J461" s="155" t="s">
        <v>412</v>
      </c>
      <c r="K461" s="151" t="s">
        <v>413</v>
      </c>
      <c r="L461" s="156"/>
      <c r="M461" s="156"/>
      <c r="N461" s="156"/>
      <c r="O461" s="156"/>
    </row>
    <row r="462">
      <c r="A462" s="148" t="s">
        <v>2359</v>
      </c>
      <c r="B462" s="157"/>
      <c r="C462" s="157"/>
      <c r="D462" s="151" t="s">
        <v>2427</v>
      </c>
      <c r="E462" s="156"/>
      <c r="F462" s="156"/>
      <c r="G462" s="154" t="s">
        <v>2428</v>
      </c>
      <c r="H462" s="154" t="s">
        <v>2429</v>
      </c>
      <c r="I462" s="154" t="s">
        <v>2386</v>
      </c>
      <c r="J462" s="155" t="s">
        <v>412</v>
      </c>
      <c r="K462" s="151" t="s">
        <v>413</v>
      </c>
      <c r="L462" s="156"/>
      <c r="M462" s="156"/>
      <c r="N462" s="156"/>
      <c r="O462" s="156"/>
    </row>
    <row r="463">
      <c r="A463" s="148" t="s">
        <v>2359</v>
      </c>
      <c r="B463" s="157"/>
      <c r="C463" s="157"/>
      <c r="D463" s="151" t="s">
        <v>2430</v>
      </c>
      <c r="E463" s="156"/>
      <c r="F463" s="151" t="s">
        <v>2431</v>
      </c>
      <c r="G463" s="154" t="s">
        <v>2417</v>
      </c>
      <c r="H463" s="154" t="s">
        <v>2432</v>
      </c>
      <c r="I463" s="154" t="s">
        <v>2423</v>
      </c>
      <c r="J463" s="155" t="s">
        <v>412</v>
      </c>
      <c r="K463" s="151" t="s">
        <v>413</v>
      </c>
      <c r="L463" s="156"/>
      <c r="M463" s="156"/>
      <c r="N463" s="156"/>
      <c r="O463" s="156"/>
    </row>
    <row r="464">
      <c r="A464" s="148" t="s">
        <v>2433</v>
      </c>
      <c r="B464" s="149"/>
      <c r="C464" s="159" t="s">
        <v>2434</v>
      </c>
      <c r="D464" s="151" t="s">
        <v>2435</v>
      </c>
      <c r="E464" s="156"/>
      <c r="F464" s="151" t="s">
        <v>2436</v>
      </c>
      <c r="G464" s="154" t="s">
        <v>2437</v>
      </c>
      <c r="H464" s="154" t="s">
        <v>2438</v>
      </c>
      <c r="I464" s="154" t="s">
        <v>2439</v>
      </c>
      <c r="J464" s="155" t="s">
        <v>412</v>
      </c>
      <c r="K464" s="151" t="s">
        <v>438</v>
      </c>
      <c r="L464" s="151" t="s">
        <v>439</v>
      </c>
      <c r="M464" s="156"/>
      <c r="N464" s="156"/>
      <c r="O464" s="156"/>
    </row>
    <row r="465">
      <c r="A465" s="148" t="s">
        <v>2433</v>
      </c>
      <c r="B465" s="157"/>
      <c r="C465" s="157"/>
      <c r="D465" s="151" t="s">
        <v>2440</v>
      </c>
      <c r="E465" s="156"/>
      <c r="F465" s="156"/>
      <c r="G465" s="154" t="s">
        <v>2441</v>
      </c>
      <c r="H465" s="154" t="s">
        <v>2442</v>
      </c>
      <c r="I465" s="154" t="s">
        <v>2443</v>
      </c>
      <c r="J465" s="155" t="s">
        <v>412</v>
      </c>
      <c r="K465" s="151" t="s">
        <v>438</v>
      </c>
      <c r="L465" s="151" t="s">
        <v>439</v>
      </c>
      <c r="M465" s="156"/>
      <c r="N465" s="156"/>
      <c r="O465" s="156"/>
    </row>
    <row r="466">
      <c r="A466" s="148" t="s">
        <v>2433</v>
      </c>
      <c r="B466" s="157"/>
      <c r="C466" s="157"/>
      <c r="D466" s="151" t="s">
        <v>2444</v>
      </c>
      <c r="E466" s="156"/>
      <c r="F466" s="156"/>
      <c r="G466" s="154" t="s">
        <v>2445</v>
      </c>
      <c r="H466" s="154" t="s">
        <v>2442</v>
      </c>
      <c r="I466" s="154" t="s">
        <v>2446</v>
      </c>
      <c r="J466" s="155" t="s">
        <v>412</v>
      </c>
      <c r="K466" s="151" t="s">
        <v>438</v>
      </c>
      <c r="L466" s="151" t="s">
        <v>439</v>
      </c>
      <c r="M466" s="156"/>
      <c r="N466" s="156"/>
      <c r="O466" s="156"/>
    </row>
    <row r="467">
      <c r="A467" s="148" t="s">
        <v>2433</v>
      </c>
      <c r="B467" s="157"/>
      <c r="C467" s="157"/>
      <c r="D467" s="151" t="s">
        <v>2447</v>
      </c>
      <c r="E467" s="156"/>
      <c r="F467" s="156"/>
      <c r="G467" s="154" t="s">
        <v>2448</v>
      </c>
      <c r="H467" s="154" t="s">
        <v>2449</v>
      </c>
      <c r="I467" s="154" t="s">
        <v>2450</v>
      </c>
      <c r="J467" s="155" t="s">
        <v>412</v>
      </c>
      <c r="K467" s="151" t="s">
        <v>438</v>
      </c>
      <c r="L467" s="151" t="s">
        <v>439</v>
      </c>
      <c r="M467" s="156"/>
      <c r="N467" s="156"/>
      <c r="O467" s="156"/>
    </row>
    <row r="468">
      <c r="A468" s="148" t="s">
        <v>2433</v>
      </c>
      <c r="B468" s="157"/>
      <c r="C468" s="157"/>
      <c r="D468" s="151" t="s">
        <v>2451</v>
      </c>
      <c r="E468" s="156"/>
      <c r="F468" s="151" t="s">
        <v>2452</v>
      </c>
      <c r="G468" s="154" t="s">
        <v>2453</v>
      </c>
      <c r="H468" s="154" t="s">
        <v>2454</v>
      </c>
      <c r="I468" s="154" t="s">
        <v>2455</v>
      </c>
      <c r="J468" s="155" t="s">
        <v>412</v>
      </c>
      <c r="K468" s="151" t="s">
        <v>438</v>
      </c>
      <c r="L468" s="151" t="s">
        <v>439</v>
      </c>
      <c r="M468" s="156"/>
      <c r="N468" s="156"/>
      <c r="O468" s="156"/>
    </row>
    <row r="469">
      <c r="A469" s="148" t="s">
        <v>2433</v>
      </c>
      <c r="B469" s="157"/>
      <c r="C469" s="157"/>
      <c r="D469" s="151" t="s">
        <v>2456</v>
      </c>
      <c r="E469" s="156"/>
      <c r="F469" s="156"/>
      <c r="G469" s="154" t="s">
        <v>2457</v>
      </c>
      <c r="H469" s="154" t="s">
        <v>2454</v>
      </c>
      <c r="I469" s="154" t="s">
        <v>2458</v>
      </c>
      <c r="J469" s="155" t="s">
        <v>412</v>
      </c>
      <c r="K469" s="151" t="s">
        <v>438</v>
      </c>
      <c r="L469" s="151" t="s">
        <v>439</v>
      </c>
      <c r="M469" s="156"/>
      <c r="N469" s="156"/>
      <c r="O469" s="156"/>
    </row>
    <row r="470">
      <c r="A470" s="148" t="s">
        <v>2433</v>
      </c>
      <c r="B470" s="157"/>
      <c r="C470" s="157"/>
      <c r="D470" s="151" t="s">
        <v>2459</v>
      </c>
      <c r="E470" s="156"/>
      <c r="F470" s="156"/>
      <c r="G470" s="154" t="s">
        <v>2224</v>
      </c>
      <c r="H470" s="154" t="s">
        <v>2460</v>
      </c>
      <c r="I470" s="154" t="s">
        <v>2461</v>
      </c>
      <c r="J470" s="155" t="s">
        <v>412</v>
      </c>
      <c r="K470" s="151" t="s">
        <v>413</v>
      </c>
      <c r="L470" s="156"/>
      <c r="M470" s="156"/>
      <c r="N470" s="156"/>
      <c r="O470" s="156"/>
    </row>
    <row r="471">
      <c r="A471" s="148" t="s">
        <v>2433</v>
      </c>
      <c r="B471" s="157"/>
      <c r="C471" s="157"/>
      <c r="D471" s="151" t="s">
        <v>2462</v>
      </c>
      <c r="E471" s="156"/>
      <c r="F471" s="156"/>
      <c r="G471" s="154" t="s">
        <v>2463</v>
      </c>
      <c r="H471" s="154" t="s">
        <v>2464</v>
      </c>
      <c r="I471" s="154" t="s">
        <v>2465</v>
      </c>
      <c r="J471" s="155" t="s">
        <v>412</v>
      </c>
      <c r="K471" s="151" t="s">
        <v>438</v>
      </c>
      <c r="L471" s="151" t="s">
        <v>439</v>
      </c>
      <c r="M471" s="156"/>
      <c r="N471" s="156"/>
      <c r="O471" s="156"/>
    </row>
    <row r="472">
      <c r="A472" s="148" t="s">
        <v>2466</v>
      </c>
      <c r="B472" s="149"/>
      <c r="C472" s="159" t="s">
        <v>2467</v>
      </c>
      <c r="D472" s="151" t="s">
        <v>2468</v>
      </c>
      <c r="E472" s="156"/>
      <c r="F472" s="151" t="s">
        <v>2469</v>
      </c>
      <c r="G472" s="154" t="s">
        <v>2470</v>
      </c>
      <c r="H472" s="154" t="s">
        <v>2471</v>
      </c>
      <c r="I472" s="154" t="s">
        <v>2472</v>
      </c>
      <c r="J472" s="155" t="s">
        <v>412</v>
      </c>
      <c r="K472" s="151" t="s">
        <v>438</v>
      </c>
      <c r="L472" s="151" t="s">
        <v>439</v>
      </c>
      <c r="M472" s="156"/>
      <c r="N472" s="156"/>
      <c r="O472" s="156"/>
    </row>
    <row r="473">
      <c r="A473" s="148" t="s">
        <v>2466</v>
      </c>
      <c r="B473" s="157"/>
      <c r="C473" s="157"/>
      <c r="D473" s="151" t="s">
        <v>2473</v>
      </c>
      <c r="E473" s="156"/>
      <c r="F473" s="156"/>
      <c r="G473" s="154" t="s">
        <v>2474</v>
      </c>
      <c r="H473" s="154" t="s">
        <v>2475</v>
      </c>
      <c r="I473" s="154" t="s">
        <v>2476</v>
      </c>
      <c r="J473" s="155" t="s">
        <v>412</v>
      </c>
      <c r="K473" s="151" t="s">
        <v>438</v>
      </c>
      <c r="L473" s="151" t="s">
        <v>439</v>
      </c>
      <c r="M473" s="156"/>
      <c r="N473" s="156"/>
      <c r="O473" s="156"/>
    </row>
    <row r="474">
      <c r="A474" s="148" t="s">
        <v>2466</v>
      </c>
      <c r="B474" s="157"/>
      <c r="C474" s="157"/>
      <c r="D474" s="151" t="s">
        <v>2477</v>
      </c>
      <c r="E474" s="156"/>
      <c r="F474" s="156"/>
      <c r="G474" s="154" t="s">
        <v>2478</v>
      </c>
      <c r="H474" s="154" t="s">
        <v>2479</v>
      </c>
      <c r="I474" s="154" t="s">
        <v>2480</v>
      </c>
      <c r="J474" s="155" t="s">
        <v>412</v>
      </c>
      <c r="K474" s="151" t="s">
        <v>438</v>
      </c>
      <c r="L474" s="151" t="s">
        <v>439</v>
      </c>
      <c r="M474" s="156"/>
      <c r="N474" s="156"/>
      <c r="O474" s="156"/>
    </row>
    <row r="475">
      <c r="A475" s="148" t="s">
        <v>2466</v>
      </c>
      <c r="B475" s="157"/>
      <c r="C475" s="157"/>
      <c r="D475" s="151" t="s">
        <v>2481</v>
      </c>
      <c r="E475" s="156"/>
      <c r="F475" s="156"/>
      <c r="G475" s="154" t="s">
        <v>2482</v>
      </c>
      <c r="H475" s="154" t="s">
        <v>2483</v>
      </c>
      <c r="I475" s="154" t="s">
        <v>2484</v>
      </c>
      <c r="J475" s="155" t="s">
        <v>412</v>
      </c>
      <c r="K475" s="151" t="s">
        <v>438</v>
      </c>
      <c r="L475" s="151" t="s">
        <v>439</v>
      </c>
      <c r="M475" s="156"/>
      <c r="N475" s="156"/>
      <c r="O475" s="156"/>
    </row>
    <row r="476">
      <c r="A476" s="148" t="s">
        <v>2466</v>
      </c>
      <c r="B476" s="157"/>
      <c r="C476" s="157"/>
      <c r="D476" s="151" t="s">
        <v>2485</v>
      </c>
      <c r="E476" s="156"/>
      <c r="F476" s="156"/>
      <c r="G476" s="154" t="s">
        <v>2486</v>
      </c>
      <c r="H476" s="154" t="s">
        <v>2487</v>
      </c>
      <c r="I476" s="154" t="s">
        <v>2488</v>
      </c>
      <c r="J476" s="155" t="s">
        <v>412</v>
      </c>
      <c r="K476" s="151" t="s">
        <v>438</v>
      </c>
      <c r="L476" s="151" t="s">
        <v>439</v>
      </c>
      <c r="M476" s="156"/>
      <c r="N476" s="156"/>
      <c r="O476" s="156"/>
    </row>
    <row r="477">
      <c r="A477" s="148" t="s">
        <v>2466</v>
      </c>
      <c r="B477" s="157"/>
      <c r="C477" s="157"/>
      <c r="D477" s="151" t="s">
        <v>2489</v>
      </c>
      <c r="E477" s="156"/>
      <c r="F477" s="156"/>
      <c r="G477" s="154" t="s">
        <v>2490</v>
      </c>
      <c r="H477" s="154" t="s">
        <v>2491</v>
      </c>
      <c r="I477" s="154" t="s">
        <v>2492</v>
      </c>
      <c r="J477" s="155" t="s">
        <v>412</v>
      </c>
      <c r="K477" s="151" t="s">
        <v>438</v>
      </c>
      <c r="L477" s="151" t="s">
        <v>439</v>
      </c>
      <c r="M477" s="156"/>
      <c r="N477" s="156"/>
      <c r="O477" s="156"/>
    </row>
    <row r="478">
      <c r="A478" s="148" t="s">
        <v>2466</v>
      </c>
      <c r="B478" s="157"/>
      <c r="C478" s="157"/>
      <c r="D478" s="151" t="s">
        <v>2493</v>
      </c>
      <c r="E478" s="156"/>
      <c r="F478" s="156"/>
      <c r="G478" s="154" t="s">
        <v>2494</v>
      </c>
      <c r="H478" s="154" t="s">
        <v>2495</v>
      </c>
      <c r="I478" s="154" t="s">
        <v>2496</v>
      </c>
      <c r="J478" s="155" t="s">
        <v>412</v>
      </c>
      <c r="K478" s="151" t="s">
        <v>438</v>
      </c>
      <c r="L478" s="151" t="s">
        <v>439</v>
      </c>
      <c r="M478" s="156"/>
      <c r="N478" s="156"/>
      <c r="O478" s="156"/>
    </row>
    <row r="479">
      <c r="A479" s="148" t="s">
        <v>2466</v>
      </c>
      <c r="B479" s="157"/>
      <c r="C479" s="157"/>
      <c r="D479" s="151" t="s">
        <v>2497</v>
      </c>
      <c r="E479" s="156"/>
      <c r="F479" s="156"/>
      <c r="G479" s="154" t="s">
        <v>2498</v>
      </c>
      <c r="H479" s="154" t="s">
        <v>2499</v>
      </c>
      <c r="I479" s="154" t="s">
        <v>2500</v>
      </c>
      <c r="J479" s="155" t="s">
        <v>412</v>
      </c>
      <c r="K479" s="151" t="s">
        <v>438</v>
      </c>
      <c r="L479" s="151" t="s">
        <v>439</v>
      </c>
      <c r="M479" s="156"/>
      <c r="N479" s="156"/>
      <c r="O479" s="156"/>
    </row>
    <row r="480">
      <c r="A480" s="148" t="s">
        <v>2501</v>
      </c>
      <c r="B480" s="149"/>
      <c r="C480" s="159" t="s">
        <v>2502</v>
      </c>
      <c r="D480" s="151" t="s">
        <v>2503</v>
      </c>
      <c r="E480" s="156"/>
      <c r="F480" s="151" t="s">
        <v>2504</v>
      </c>
      <c r="G480" s="154" t="s">
        <v>2505</v>
      </c>
      <c r="H480" s="154" t="s">
        <v>2506</v>
      </c>
      <c r="I480" s="154" t="s">
        <v>2507</v>
      </c>
      <c r="J480" s="155" t="s">
        <v>412</v>
      </c>
      <c r="K480" s="151" t="s">
        <v>438</v>
      </c>
      <c r="L480" s="151" t="s">
        <v>439</v>
      </c>
      <c r="M480" s="156"/>
      <c r="N480" s="156"/>
      <c r="O480" s="156"/>
    </row>
    <row r="481">
      <c r="A481" s="148" t="s">
        <v>2501</v>
      </c>
      <c r="B481" s="157"/>
      <c r="C481" s="157"/>
      <c r="D481" s="151" t="s">
        <v>2508</v>
      </c>
      <c r="E481" s="156"/>
      <c r="F481" s="151" t="s">
        <v>2509</v>
      </c>
      <c r="G481" s="154" t="s">
        <v>2510</v>
      </c>
      <c r="H481" s="154" t="s">
        <v>2506</v>
      </c>
      <c r="I481" s="154" t="s">
        <v>2511</v>
      </c>
      <c r="J481" s="155" t="s">
        <v>412</v>
      </c>
      <c r="K481" s="151" t="s">
        <v>438</v>
      </c>
      <c r="L481" s="151" t="s">
        <v>439</v>
      </c>
      <c r="M481" s="156"/>
      <c r="N481" s="156"/>
      <c r="O481" s="156"/>
    </row>
    <row r="482">
      <c r="A482" s="148" t="s">
        <v>2501</v>
      </c>
      <c r="B482" s="157"/>
      <c r="C482" s="157"/>
      <c r="D482" s="151" t="s">
        <v>2512</v>
      </c>
      <c r="E482" s="156"/>
      <c r="F482" s="156"/>
      <c r="G482" s="154" t="s">
        <v>2513</v>
      </c>
      <c r="H482" s="154" t="s">
        <v>2506</v>
      </c>
      <c r="I482" s="154" t="s">
        <v>2514</v>
      </c>
      <c r="J482" s="155" t="s">
        <v>412</v>
      </c>
      <c r="K482" s="151" t="s">
        <v>413</v>
      </c>
      <c r="L482" s="156"/>
      <c r="M482" s="156"/>
      <c r="N482" s="156"/>
      <c r="O482" s="156"/>
    </row>
    <row r="483">
      <c r="A483" s="148" t="s">
        <v>2501</v>
      </c>
      <c r="B483" s="157"/>
      <c r="C483" s="157"/>
      <c r="D483" s="151" t="s">
        <v>2515</v>
      </c>
      <c r="E483" s="156"/>
      <c r="F483" s="156"/>
      <c r="G483" s="154" t="s">
        <v>2516</v>
      </c>
      <c r="H483" s="154" t="s">
        <v>2506</v>
      </c>
      <c r="I483" s="154" t="s">
        <v>2517</v>
      </c>
      <c r="J483" s="155" t="s">
        <v>412</v>
      </c>
      <c r="K483" s="151" t="s">
        <v>413</v>
      </c>
      <c r="L483" s="156"/>
      <c r="M483" s="156"/>
      <c r="N483" s="156"/>
      <c r="O483" s="156"/>
    </row>
    <row r="484">
      <c r="A484" s="148" t="s">
        <v>2501</v>
      </c>
      <c r="B484" s="157"/>
      <c r="C484" s="157"/>
      <c r="D484" s="151" t="s">
        <v>2518</v>
      </c>
      <c r="E484" s="156"/>
      <c r="F484" s="156"/>
      <c r="G484" s="154" t="s">
        <v>2519</v>
      </c>
      <c r="H484" s="154" t="s">
        <v>2506</v>
      </c>
      <c r="I484" s="154" t="s">
        <v>2520</v>
      </c>
      <c r="J484" s="155" t="s">
        <v>412</v>
      </c>
      <c r="K484" s="151" t="s">
        <v>438</v>
      </c>
      <c r="L484" s="151" t="s">
        <v>439</v>
      </c>
      <c r="M484" s="156"/>
      <c r="N484" s="156"/>
      <c r="O484" s="156"/>
    </row>
    <row r="485">
      <c r="A485" s="148" t="s">
        <v>2521</v>
      </c>
      <c r="B485" s="149"/>
      <c r="C485" s="159" t="s">
        <v>2522</v>
      </c>
      <c r="D485" s="151" t="s">
        <v>2523</v>
      </c>
      <c r="E485" s="156"/>
      <c r="F485" s="151" t="s">
        <v>2524</v>
      </c>
      <c r="G485" s="154" t="s">
        <v>2525</v>
      </c>
      <c r="H485" s="154" t="s">
        <v>2526</v>
      </c>
      <c r="I485" s="154" t="s">
        <v>2527</v>
      </c>
      <c r="J485" s="155" t="s">
        <v>412</v>
      </c>
      <c r="K485" s="151" t="s">
        <v>438</v>
      </c>
      <c r="L485" s="151" t="s">
        <v>439</v>
      </c>
      <c r="M485" s="156"/>
      <c r="N485" s="156"/>
      <c r="O485" s="156"/>
    </row>
    <row r="486">
      <c r="A486" s="148" t="s">
        <v>2521</v>
      </c>
      <c r="B486" s="157"/>
      <c r="C486" s="157"/>
      <c r="D486" s="151" t="s">
        <v>2528</v>
      </c>
      <c r="E486" s="156"/>
      <c r="F486" s="156"/>
      <c r="G486" s="154" t="s">
        <v>2529</v>
      </c>
      <c r="H486" s="154" t="s">
        <v>2526</v>
      </c>
      <c r="I486" s="154" t="s">
        <v>2530</v>
      </c>
      <c r="J486" s="155" t="s">
        <v>412</v>
      </c>
      <c r="K486" s="151" t="s">
        <v>438</v>
      </c>
      <c r="L486" s="151" t="s">
        <v>439</v>
      </c>
      <c r="M486" s="156"/>
      <c r="N486" s="156"/>
      <c r="O486" s="156"/>
    </row>
    <row r="487">
      <c r="A487" s="148" t="s">
        <v>2521</v>
      </c>
      <c r="B487" s="157"/>
      <c r="C487" s="157"/>
      <c r="D487" s="151" t="s">
        <v>2531</v>
      </c>
      <c r="E487" s="156"/>
      <c r="F487" s="156"/>
      <c r="G487" s="154" t="s">
        <v>2532</v>
      </c>
      <c r="H487" s="154" t="s">
        <v>2533</v>
      </c>
      <c r="I487" s="154" t="s">
        <v>2534</v>
      </c>
      <c r="J487" s="155" t="s">
        <v>412</v>
      </c>
      <c r="K487" s="151" t="s">
        <v>438</v>
      </c>
      <c r="L487" s="151" t="s">
        <v>439</v>
      </c>
      <c r="M487" s="156"/>
      <c r="N487" s="156"/>
      <c r="O487" s="156"/>
    </row>
    <row r="488">
      <c r="A488" s="148" t="s">
        <v>2521</v>
      </c>
      <c r="B488" s="157"/>
      <c r="C488" s="157"/>
      <c r="D488" s="151" t="s">
        <v>2535</v>
      </c>
      <c r="E488" s="156"/>
      <c r="F488" s="156"/>
      <c r="G488" s="154" t="s">
        <v>2536</v>
      </c>
      <c r="H488" s="154" t="s">
        <v>2537</v>
      </c>
      <c r="I488" s="154" t="s">
        <v>2538</v>
      </c>
      <c r="J488" s="155" t="s">
        <v>412</v>
      </c>
      <c r="K488" s="151" t="s">
        <v>438</v>
      </c>
      <c r="L488" s="151" t="s">
        <v>439</v>
      </c>
      <c r="M488" s="156"/>
      <c r="N488" s="156"/>
      <c r="O488" s="156"/>
    </row>
    <row r="489">
      <c r="A489" s="148" t="s">
        <v>2521</v>
      </c>
      <c r="B489" s="157"/>
      <c r="C489" s="157"/>
      <c r="D489" s="151" t="s">
        <v>2539</v>
      </c>
      <c r="E489" s="156"/>
      <c r="F489" s="156"/>
      <c r="G489" s="154" t="s">
        <v>2540</v>
      </c>
      <c r="H489" s="154" t="s">
        <v>2526</v>
      </c>
      <c r="I489" s="154" t="s">
        <v>2541</v>
      </c>
      <c r="J489" s="155" t="s">
        <v>412</v>
      </c>
      <c r="K489" s="151" t="s">
        <v>438</v>
      </c>
      <c r="L489" s="151" t="s">
        <v>439</v>
      </c>
      <c r="M489" s="156"/>
      <c r="N489" s="156"/>
      <c r="O489" s="156"/>
    </row>
    <row r="490">
      <c r="A490" s="148" t="s">
        <v>2521</v>
      </c>
      <c r="B490" s="157"/>
      <c r="C490" s="157"/>
      <c r="D490" s="151" t="s">
        <v>2542</v>
      </c>
      <c r="E490" s="156"/>
      <c r="F490" s="156"/>
      <c r="G490" s="154" t="s">
        <v>2543</v>
      </c>
      <c r="H490" s="154" t="s">
        <v>2544</v>
      </c>
      <c r="I490" s="154" t="s">
        <v>2545</v>
      </c>
      <c r="J490" s="155" t="s">
        <v>412</v>
      </c>
      <c r="K490" s="151" t="s">
        <v>438</v>
      </c>
      <c r="L490" s="151" t="s">
        <v>439</v>
      </c>
      <c r="M490" s="156"/>
      <c r="N490" s="156"/>
      <c r="O490" s="156"/>
    </row>
    <row r="491">
      <c r="A491" s="148" t="s">
        <v>2521</v>
      </c>
      <c r="B491" s="157"/>
      <c r="C491" s="157"/>
      <c r="D491" s="151" t="s">
        <v>2546</v>
      </c>
      <c r="E491" s="156"/>
      <c r="F491" s="156"/>
      <c r="G491" s="154" t="s">
        <v>2547</v>
      </c>
      <c r="H491" s="154" t="s">
        <v>2548</v>
      </c>
      <c r="I491" s="154" t="s">
        <v>2549</v>
      </c>
      <c r="J491" s="155" t="s">
        <v>412</v>
      </c>
      <c r="K491" s="151" t="s">
        <v>438</v>
      </c>
      <c r="L491" s="151" t="s">
        <v>439</v>
      </c>
      <c r="M491" s="156"/>
      <c r="N491" s="156"/>
      <c r="O491" s="156"/>
    </row>
    <row r="492">
      <c r="A492" s="148" t="s">
        <v>2521</v>
      </c>
      <c r="B492" s="157"/>
      <c r="C492" s="157"/>
      <c r="D492" s="151" t="s">
        <v>2550</v>
      </c>
      <c r="E492" s="156"/>
      <c r="F492" s="151" t="s">
        <v>2551</v>
      </c>
      <c r="G492" s="154" t="s">
        <v>2552</v>
      </c>
      <c r="H492" s="154" t="s">
        <v>2553</v>
      </c>
      <c r="I492" s="154" t="s">
        <v>2554</v>
      </c>
      <c r="J492" s="155" t="s">
        <v>412</v>
      </c>
      <c r="K492" s="151" t="s">
        <v>438</v>
      </c>
      <c r="L492" s="151" t="s">
        <v>439</v>
      </c>
      <c r="M492" s="156"/>
      <c r="N492" s="156"/>
      <c r="O492" s="156"/>
    </row>
    <row r="493">
      <c r="A493" s="148" t="s">
        <v>2521</v>
      </c>
      <c r="B493" s="157"/>
      <c r="C493" s="157"/>
      <c r="D493" s="151" t="s">
        <v>2555</v>
      </c>
      <c r="E493" s="156"/>
      <c r="F493" s="156"/>
      <c r="G493" s="154" t="s">
        <v>2556</v>
      </c>
      <c r="H493" s="154" t="s">
        <v>2557</v>
      </c>
      <c r="I493" s="154" t="s">
        <v>2558</v>
      </c>
      <c r="J493" s="155" t="s">
        <v>412</v>
      </c>
      <c r="K493" s="151" t="s">
        <v>413</v>
      </c>
      <c r="L493" s="156"/>
      <c r="M493" s="156"/>
      <c r="N493" s="156"/>
      <c r="O493" s="156"/>
    </row>
    <row r="494">
      <c r="A494" s="148" t="s">
        <v>2521</v>
      </c>
      <c r="B494" s="157"/>
      <c r="C494" s="157"/>
      <c r="D494" s="151" t="s">
        <v>2559</v>
      </c>
      <c r="E494" s="156"/>
      <c r="F494" s="151" t="s">
        <v>2560</v>
      </c>
      <c r="G494" s="154" t="s">
        <v>2561</v>
      </c>
      <c r="H494" s="154" t="s">
        <v>2562</v>
      </c>
      <c r="I494" s="154" t="s">
        <v>2563</v>
      </c>
      <c r="J494" s="155" t="s">
        <v>412</v>
      </c>
      <c r="K494" s="151" t="s">
        <v>413</v>
      </c>
      <c r="L494" s="156"/>
      <c r="M494" s="156"/>
      <c r="N494" s="156"/>
      <c r="O494" s="156"/>
    </row>
    <row r="495">
      <c r="A495" s="148" t="s">
        <v>2521</v>
      </c>
      <c r="B495" s="157"/>
      <c r="C495" s="157"/>
      <c r="D495" s="151" t="s">
        <v>2564</v>
      </c>
      <c r="E495" s="156"/>
      <c r="F495" s="156"/>
      <c r="G495" s="154" t="s">
        <v>2556</v>
      </c>
      <c r="H495" s="154" t="s">
        <v>2565</v>
      </c>
      <c r="I495" s="154" t="s">
        <v>2558</v>
      </c>
      <c r="J495" s="155" t="s">
        <v>412</v>
      </c>
      <c r="K495" s="151" t="s">
        <v>413</v>
      </c>
      <c r="L495" s="156"/>
      <c r="M495" s="156"/>
      <c r="N495" s="156"/>
      <c r="O495" s="156"/>
    </row>
    <row r="496">
      <c r="A496" s="148" t="s">
        <v>2521</v>
      </c>
      <c r="B496" s="157"/>
      <c r="C496" s="157"/>
      <c r="D496" s="151" t="s">
        <v>2566</v>
      </c>
      <c r="E496" s="156"/>
      <c r="F496" s="156"/>
      <c r="G496" s="154" t="s">
        <v>2224</v>
      </c>
      <c r="H496" s="154" t="s">
        <v>2567</v>
      </c>
      <c r="I496" s="154" t="s">
        <v>2461</v>
      </c>
      <c r="J496" s="155" t="s">
        <v>412</v>
      </c>
      <c r="K496" s="151" t="s">
        <v>438</v>
      </c>
      <c r="L496" s="151" t="s">
        <v>439</v>
      </c>
      <c r="M496" s="156"/>
      <c r="N496" s="156"/>
      <c r="O496" s="156"/>
    </row>
    <row r="497">
      <c r="A497" s="148" t="s">
        <v>2568</v>
      </c>
      <c r="B497" s="149"/>
      <c r="C497" s="159" t="s">
        <v>2569</v>
      </c>
      <c r="D497" s="151" t="s">
        <v>2570</v>
      </c>
      <c r="E497" s="156"/>
      <c r="F497" s="156"/>
      <c r="G497" s="154" t="s">
        <v>2571</v>
      </c>
      <c r="H497" s="154" t="s">
        <v>2572</v>
      </c>
      <c r="I497" s="154" t="s">
        <v>2573</v>
      </c>
      <c r="J497" s="155" t="s">
        <v>412</v>
      </c>
      <c r="K497" s="151" t="s">
        <v>413</v>
      </c>
      <c r="L497" s="156"/>
      <c r="M497" s="156"/>
      <c r="N497" s="156"/>
      <c r="O497" s="156"/>
    </row>
    <row r="498">
      <c r="A498" s="148" t="s">
        <v>2568</v>
      </c>
      <c r="B498" s="157"/>
      <c r="C498" s="157"/>
      <c r="D498" s="151" t="s">
        <v>2574</v>
      </c>
      <c r="E498" s="156"/>
      <c r="F498" s="156"/>
      <c r="G498" s="154" t="s">
        <v>2575</v>
      </c>
      <c r="H498" s="154" t="s">
        <v>2576</v>
      </c>
      <c r="I498" s="154" t="s">
        <v>2573</v>
      </c>
      <c r="J498" s="155" t="s">
        <v>412</v>
      </c>
      <c r="K498" s="151" t="s">
        <v>413</v>
      </c>
      <c r="L498" s="156"/>
      <c r="M498" s="156"/>
      <c r="N498" s="156"/>
      <c r="O498" s="156"/>
    </row>
    <row r="499">
      <c r="A499" s="148" t="s">
        <v>2568</v>
      </c>
      <c r="B499" s="157"/>
      <c r="C499" s="157"/>
      <c r="D499" s="151" t="s">
        <v>2577</v>
      </c>
      <c r="E499" s="156"/>
      <c r="F499" s="156"/>
      <c r="G499" s="154" t="s">
        <v>2578</v>
      </c>
      <c r="H499" s="154" t="s">
        <v>2579</v>
      </c>
      <c r="I499" s="154" t="s">
        <v>2580</v>
      </c>
      <c r="J499" s="155" t="s">
        <v>412</v>
      </c>
      <c r="K499" s="151" t="s">
        <v>413</v>
      </c>
      <c r="L499" s="156"/>
      <c r="M499" s="156"/>
      <c r="N499" s="156"/>
      <c r="O499" s="156"/>
    </row>
    <row r="500">
      <c r="A500" s="148" t="s">
        <v>2581</v>
      </c>
      <c r="B500" s="149"/>
      <c r="C500" s="159" t="s">
        <v>2582</v>
      </c>
      <c r="D500" s="151" t="s">
        <v>2583</v>
      </c>
      <c r="E500" s="156"/>
      <c r="F500" s="156"/>
      <c r="G500" s="154" t="s">
        <v>2584</v>
      </c>
      <c r="H500" s="154" t="s">
        <v>2585</v>
      </c>
      <c r="I500" s="154" t="s">
        <v>2586</v>
      </c>
      <c r="J500" s="155" t="s">
        <v>412</v>
      </c>
      <c r="K500" s="151" t="s">
        <v>413</v>
      </c>
      <c r="L500" s="156"/>
      <c r="M500" s="156"/>
      <c r="N500" s="156"/>
      <c r="O500" s="156"/>
    </row>
    <row r="501">
      <c r="A501" s="148" t="s">
        <v>2581</v>
      </c>
      <c r="B501" s="157"/>
      <c r="C501" s="157"/>
      <c r="D501" s="151" t="s">
        <v>2587</v>
      </c>
      <c r="E501" s="156"/>
      <c r="F501" s="156"/>
      <c r="G501" s="154" t="s">
        <v>2588</v>
      </c>
      <c r="H501" s="154" t="s">
        <v>2585</v>
      </c>
      <c r="I501" s="154" t="s">
        <v>2589</v>
      </c>
      <c r="J501" s="155" t="s">
        <v>412</v>
      </c>
      <c r="K501" s="151" t="s">
        <v>413</v>
      </c>
      <c r="L501" s="156"/>
      <c r="M501" s="156"/>
      <c r="N501" s="156"/>
      <c r="O501" s="156"/>
    </row>
    <row r="502">
      <c r="A502" s="148" t="s">
        <v>2581</v>
      </c>
      <c r="B502" s="157"/>
      <c r="C502" s="157"/>
      <c r="D502" s="151" t="s">
        <v>2590</v>
      </c>
      <c r="E502" s="156"/>
      <c r="F502" s="156"/>
      <c r="G502" s="154" t="s">
        <v>2591</v>
      </c>
      <c r="H502" s="154" t="s">
        <v>2557</v>
      </c>
      <c r="I502" s="154" t="s">
        <v>2592</v>
      </c>
      <c r="J502" s="155" t="s">
        <v>412</v>
      </c>
      <c r="K502" s="151" t="s">
        <v>438</v>
      </c>
      <c r="L502" s="151" t="s">
        <v>439</v>
      </c>
      <c r="M502" s="156"/>
      <c r="N502" s="156"/>
      <c r="O502" s="156"/>
    </row>
    <row r="503">
      <c r="A503" s="148" t="s">
        <v>2581</v>
      </c>
      <c r="B503" s="157"/>
      <c r="C503" s="157"/>
      <c r="D503" s="151" t="s">
        <v>2593</v>
      </c>
      <c r="E503" s="156"/>
      <c r="F503" s="156"/>
      <c r="G503" s="154" t="s">
        <v>2591</v>
      </c>
      <c r="H503" s="154" t="s">
        <v>2594</v>
      </c>
      <c r="I503" s="154" t="s">
        <v>2527</v>
      </c>
      <c r="J503" s="155" t="s">
        <v>412</v>
      </c>
      <c r="K503" s="151" t="s">
        <v>438</v>
      </c>
      <c r="L503" s="151" t="s">
        <v>439</v>
      </c>
      <c r="M503" s="156"/>
      <c r="N503" s="156"/>
      <c r="O503" s="156"/>
    </row>
    <row r="504">
      <c r="A504" s="148" t="s">
        <v>2581</v>
      </c>
      <c r="B504" s="157"/>
      <c r="C504" s="157"/>
      <c r="D504" s="151" t="s">
        <v>2595</v>
      </c>
      <c r="E504" s="156"/>
      <c r="F504" s="156"/>
      <c r="G504" s="154" t="s">
        <v>2591</v>
      </c>
      <c r="H504" s="154" t="s">
        <v>2596</v>
      </c>
      <c r="I504" s="154" t="s">
        <v>2527</v>
      </c>
      <c r="J504" s="155" t="s">
        <v>412</v>
      </c>
      <c r="K504" s="151" t="s">
        <v>438</v>
      </c>
      <c r="L504" s="151" t="s">
        <v>439</v>
      </c>
      <c r="M504" s="156"/>
      <c r="N504" s="156"/>
      <c r="O504" s="156"/>
    </row>
    <row r="505">
      <c r="A505" s="148" t="s">
        <v>2581</v>
      </c>
      <c r="B505" s="157"/>
      <c r="C505" s="157"/>
      <c r="D505" s="151" t="s">
        <v>2597</v>
      </c>
      <c r="E505" s="156"/>
      <c r="F505" s="156"/>
      <c r="G505" s="154" t="s">
        <v>2598</v>
      </c>
      <c r="H505" s="154" t="s">
        <v>2599</v>
      </c>
      <c r="I505" s="154" t="s">
        <v>2600</v>
      </c>
      <c r="J505" s="155" t="s">
        <v>412</v>
      </c>
      <c r="K505" s="151" t="s">
        <v>438</v>
      </c>
      <c r="L505" s="151" t="s">
        <v>439</v>
      </c>
      <c r="M505" s="156"/>
      <c r="N505" s="156"/>
      <c r="O505" s="156"/>
    </row>
    <row r="506">
      <c r="A506" s="148" t="s">
        <v>2581</v>
      </c>
      <c r="B506" s="157"/>
      <c r="C506" s="157"/>
      <c r="D506" s="151" t="s">
        <v>2601</v>
      </c>
      <c r="E506" s="156"/>
      <c r="F506" s="156"/>
      <c r="G506" s="154" t="s">
        <v>2591</v>
      </c>
      <c r="H506" s="154" t="s">
        <v>2602</v>
      </c>
      <c r="I506" s="154" t="s">
        <v>2592</v>
      </c>
      <c r="J506" s="155" t="s">
        <v>412</v>
      </c>
      <c r="K506" s="151" t="s">
        <v>438</v>
      </c>
      <c r="L506" s="151" t="s">
        <v>439</v>
      </c>
      <c r="M506" s="156"/>
      <c r="N506" s="156"/>
      <c r="O506" s="156"/>
    </row>
    <row r="507">
      <c r="A507" s="148" t="s">
        <v>2581</v>
      </c>
      <c r="B507" s="157"/>
      <c r="C507" s="157"/>
      <c r="D507" s="151" t="s">
        <v>2603</v>
      </c>
      <c r="E507" s="156"/>
      <c r="F507" s="151" t="s">
        <v>2604</v>
      </c>
      <c r="G507" s="154" t="s">
        <v>2605</v>
      </c>
      <c r="H507" s="154" t="s">
        <v>2606</v>
      </c>
      <c r="I507" s="154" t="s">
        <v>2607</v>
      </c>
      <c r="J507" s="155" t="s">
        <v>412</v>
      </c>
      <c r="K507" s="151" t="s">
        <v>438</v>
      </c>
      <c r="L507" s="151" t="s">
        <v>439</v>
      </c>
      <c r="M507" s="156"/>
      <c r="N507" s="156"/>
      <c r="O507" s="156"/>
    </row>
    <row r="508">
      <c r="A508" s="148" t="s">
        <v>2581</v>
      </c>
      <c r="B508" s="157"/>
      <c r="C508" s="157"/>
      <c r="D508" s="151" t="s">
        <v>2608</v>
      </c>
      <c r="E508" s="156"/>
      <c r="F508" s="151" t="s">
        <v>2609</v>
      </c>
      <c r="G508" s="154" t="s">
        <v>2605</v>
      </c>
      <c r="H508" s="154" t="s">
        <v>2610</v>
      </c>
      <c r="I508" s="154" t="s">
        <v>2611</v>
      </c>
      <c r="J508" s="155" t="s">
        <v>412</v>
      </c>
      <c r="K508" s="151" t="s">
        <v>438</v>
      </c>
      <c r="L508" s="151" t="s">
        <v>439</v>
      </c>
      <c r="M508" s="156"/>
      <c r="N508" s="156"/>
      <c r="O508" s="156"/>
    </row>
    <row r="509">
      <c r="A509" s="148" t="s">
        <v>2581</v>
      </c>
      <c r="B509" s="157"/>
      <c r="C509" s="157"/>
      <c r="D509" s="151" t="s">
        <v>2612</v>
      </c>
      <c r="E509" s="156"/>
      <c r="F509" s="151" t="s">
        <v>2613</v>
      </c>
      <c r="G509" s="154" t="s">
        <v>2614</v>
      </c>
      <c r="H509" s="154" t="s">
        <v>2615</v>
      </c>
      <c r="I509" s="154" t="s">
        <v>2616</v>
      </c>
      <c r="J509" s="155" t="s">
        <v>412</v>
      </c>
      <c r="K509" s="151" t="s">
        <v>438</v>
      </c>
      <c r="L509" s="151" t="s">
        <v>439</v>
      </c>
      <c r="M509" s="156"/>
      <c r="N509" s="156"/>
      <c r="O509" s="156"/>
    </row>
    <row r="510">
      <c r="A510" s="148" t="s">
        <v>2617</v>
      </c>
      <c r="B510" s="149"/>
      <c r="C510" s="159" t="s">
        <v>2618</v>
      </c>
      <c r="D510" s="151" t="s">
        <v>2619</v>
      </c>
      <c r="E510" s="156"/>
      <c r="F510" s="156"/>
      <c r="G510" s="154" t="s">
        <v>2620</v>
      </c>
      <c r="H510" s="154" t="s">
        <v>2621</v>
      </c>
      <c r="I510" s="154" t="s">
        <v>2622</v>
      </c>
      <c r="J510" s="155" t="s">
        <v>412</v>
      </c>
      <c r="K510" s="151" t="s">
        <v>438</v>
      </c>
      <c r="L510" s="151" t="s">
        <v>439</v>
      </c>
      <c r="M510" s="156"/>
      <c r="N510" s="156"/>
      <c r="O510" s="156"/>
    </row>
    <row r="511">
      <c r="A511" s="148" t="s">
        <v>2617</v>
      </c>
      <c r="B511" s="157"/>
      <c r="C511" s="157"/>
      <c r="D511" s="151" t="s">
        <v>2623</v>
      </c>
      <c r="E511" s="156"/>
      <c r="F511" s="156"/>
      <c r="G511" s="154" t="s">
        <v>2624</v>
      </c>
      <c r="H511" s="154" t="s">
        <v>2621</v>
      </c>
      <c r="I511" s="154" t="s">
        <v>2622</v>
      </c>
      <c r="J511" s="155" t="s">
        <v>412</v>
      </c>
      <c r="K511" s="151" t="s">
        <v>438</v>
      </c>
      <c r="L511" s="151" t="s">
        <v>439</v>
      </c>
      <c r="M511" s="156"/>
      <c r="N511" s="156"/>
      <c r="O511" s="156"/>
    </row>
    <row r="512">
      <c r="A512" s="148" t="s">
        <v>2617</v>
      </c>
      <c r="B512" s="157"/>
      <c r="C512" s="157"/>
      <c r="D512" s="151" t="s">
        <v>2625</v>
      </c>
      <c r="E512" s="156"/>
      <c r="F512" s="156"/>
      <c r="G512" s="154" t="s">
        <v>2626</v>
      </c>
      <c r="H512" s="154" t="s">
        <v>2627</v>
      </c>
      <c r="I512" s="154" t="s">
        <v>2628</v>
      </c>
      <c r="J512" s="155" t="s">
        <v>412</v>
      </c>
      <c r="K512" s="151" t="s">
        <v>438</v>
      </c>
      <c r="L512" s="151" t="s">
        <v>439</v>
      </c>
      <c r="M512" s="156"/>
      <c r="N512" s="156"/>
      <c r="O512" s="156"/>
    </row>
    <row r="513">
      <c r="A513" s="148" t="s">
        <v>2617</v>
      </c>
      <c r="B513" s="157"/>
      <c r="C513" s="157"/>
      <c r="D513" s="151" t="s">
        <v>2629</v>
      </c>
      <c r="E513" s="156"/>
      <c r="F513" s="156"/>
      <c r="G513" s="154" t="s">
        <v>2630</v>
      </c>
      <c r="H513" s="154" t="s">
        <v>2627</v>
      </c>
      <c r="I513" s="154" t="s">
        <v>2628</v>
      </c>
      <c r="J513" s="155" t="s">
        <v>412</v>
      </c>
      <c r="K513" s="151" t="s">
        <v>438</v>
      </c>
      <c r="L513" s="151" t="s">
        <v>439</v>
      </c>
      <c r="M513" s="156"/>
      <c r="N513" s="156"/>
      <c r="O513" s="156"/>
    </row>
    <row r="514">
      <c r="A514" s="148" t="s">
        <v>2617</v>
      </c>
      <c r="B514" s="157"/>
      <c r="C514" s="157"/>
      <c r="D514" s="151" t="s">
        <v>2631</v>
      </c>
      <c r="E514" s="156"/>
      <c r="F514" s="156"/>
      <c r="G514" s="154" t="s">
        <v>2632</v>
      </c>
      <c r="H514" s="154" t="s">
        <v>2633</v>
      </c>
      <c r="I514" s="154" t="s">
        <v>2634</v>
      </c>
      <c r="J514" s="155" t="s">
        <v>412</v>
      </c>
      <c r="K514" s="151" t="s">
        <v>438</v>
      </c>
      <c r="L514" s="151" t="s">
        <v>439</v>
      </c>
      <c r="M514" s="156"/>
      <c r="N514" s="156"/>
      <c r="O514" s="156"/>
    </row>
    <row r="515">
      <c r="A515" s="148" t="s">
        <v>2617</v>
      </c>
      <c r="B515" s="157"/>
      <c r="C515" s="157"/>
      <c r="D515" s="151" t="s">
        <v>2635</v>
      </c>
      <c r="E515" s="156"/>
      <c r="F515" s="156"/>
      <c r="G515" s="154" t="s">
        <v>2636</v>
      </c>
      <c r="H515" s="154" t="s">
        <v>2637</v>
      </c>
      <c r="I515" s="154" t="s">
        <v>2634</v>
      </c>
      <c r="J515" s="155" t="s">
        <v>412</v>
      </c>
      <c r="K515" s="151" t="s">
        <v>438</v>
      </c>
      <c r="L515" s="151" t="s">
        <v>439</v>
      </c>
      <c r="M515" s="156"/>
      <c r="N515" s="156"/>
      <c r="O515" s="156"/>
    </row>
    <row r="516">
      <c r="A516" s="148" t="s">
        <v>2617</v>
      </c>
      <c r="B516" s="157"/>
      <c r="C516" s="157"/>
      <c r="D516" s="151" t="s">
        <v>2638</v>
      </c>
      <c r="E516" s="156"/>
      <c r="F516" s="156"/>
      <c r="G516" s="154" t="s">
        <v>2639</v>
      </c>
      <c r="H516" s="154" t="s">
        <v>2637</v>
      </c>
      <c r="I516" s="154" t="s">
        <v>2640</v>
      </c>
      <c r="J516" s="155" t="s">
        <v>412</v>
      </c>
      <c r="K516" s="151" t="s">
        <v>413</v>
      </c>
      <c r="L516" s="156"/>
      <c r="M516" s="156"/>
      <c r="N516" s="156"/>
      <c r="O516" s="156"/>
    </row>
    <row r="517">
      <c r="A517" s="148" t="s">
        <v>2617</v>
      </c>
      <c r="B517" s="157"/>
      <c r="C517" s="157"/>
      <c r="D517" s="151" t="s">
        <v>2641</v>
      </c>
      <c r="E517" s="156"/>
      <c r="F517" s="156"/>
      <c r="G517" s="154" t="s">
        <v>2642</v>
      </c>
      <c r="H517" s="154" t="s">
        <v>2643</v>
      </c>
      <c r="I517" s="154" t="s">
        <v>2644</v>
      </c>
      <c r="J517" s="155" t="s">
        <v>412</v>
      </c>
      <c r="K517" s="151" t="s">
        <v>438</v>
      </c>
      <c r="L517" s="151" t="s">
        <v>439</v>
      </c>
      <c r="M517" s="156"/>
      <c r="N517" s="156"/>
      <c r="O517" s="156"/>
    </row>
    <row r="518">
      <c r="A518" s="148" t="s">
        <v>2617</v>
      </c>
      <c r="B518" s="157"/>
      <c r="C518" s="157"/>
      <c r="D518" s="151" t="s">
        <v>2645</v>
      </c>
      <c r="E518" s="156"/>
      <c r="F518" s="156"/>
      <c r="G518" s="154" t="s">
        <v>2646</v>
      </c>
      <c r="H518" s="154" t="s">
        <v>2647</v>
      </c>
      <c r="I518" s="154" t="s">
        <v>2648</v>
      </c>
      <c r="J518" s="155" t="s">
        <v>412</v>
      </c>
      <c r="K518" s="151" t="s">
        <v>438</v>
      </c>
      <c r="L518" s="151" t="s">
        <v>439</v>
      </c>
      <c r="M518" s="156"/>
      <c r="N518" s="156"/>
      <c r="O518" s="156"/>
    </row>
    <row r="519">
      <c r="A519" s="148" t="s">
        <v>2617</v>
      </c>
      <c r="B519" s="157"/>
      <c r="C519" s="157"/>
      <c r="D519" s="151" t="s">
        <v>2649</v>
      </c>
      <c r="E519" s="156"/>
      <c r="F519" s="156"/>
      <c r="G519" s="154" t="s">
        <v>2650</v>
      </c>
      <c r="H519" s="154" t="s">
        <v>2651</v>
      </c>
      <c r="I519" s="154" t="s">
        <v>2652</v>
      </c>
      <c r="J519" s="155" t="s">
        <v>412</v>
      </c>
      <c r="K519" s="151" t="s">
        <v>413</v>
      </c>
      <c r="L519" s="156"/>
      <c r="M519" s="156"/>
      <c r="N519" s="156"/>
      <c r="O519" s="156"/>
    </row>
    <row r="520">
      <c r="A520" s="148" t="s">
        <v>2617</v>
      </c>
      <c r="B520" s="157"/>
      <c r="C520" s="157"/>
      <c r="D520" s="151" t="s">
        <v>2653</v>
      </c>
      <c r="E520" s="156"/>
      <c r="F520" s="156"/>
      <c r="G520" s="154" t="s">
        <v>2654</v>
      </c>
      <c r="H520" s="154" t="s">
        <v>2655</v>
      </c>
      <c r="I520" s="154" t="s">
        <v>2656</v>
      </c>
      <c r="J520" s="155" t="s">
        <v>412</v>
      </c>
      <c r="K520" s="151" t="s">
        <v>413</v>
      </c>
      <c r="L520" s="156"/>
      <c r="M520" s="156"/>
      <c r="N520" s="156"/>
      <c r="O520" s="156"/>
    </row>
    <row r="521">
      <c r="A521" s="148" t="s">
        <v>2617</v>
      </c>
      <c r="B521" s="157"/>
      <c r="C521" s="157"/>
      <c r="D521" s="151" t="s">
        <v>2657</v>
      </c>
      <c r="E521" s="156"/>
      <c r="F521" s="156"/>
      <c r="G521" s="154" t="s">
        <v>2658</v>
      </c>
      <c r="H521" s="154" t="s">
        <v>2659</v>
      </c>
      <c r="I521" s="154" t="s">
        <v>2660</v>
      </c>
      <c r="J521" s="155" t="s">
        <v>412</v>
      </c>
      <c r="K521" s="151" t="s">
        <v>413</v>
      </c>
      <c r="L521" s="156"/>
      <c r="M521" s="156"/>
      <c r="N521" s="156"/>
      <c r="O521" s="156"/>
    </row>
    <row r="522">
      <c r="A522" s="148" t="s">
        <v>2617</v>
      </c>
      <c r="B522" s="157"/>
      <c r="C522" s="157"/>
      <c r="D522" s="151" t="s">
        <v>2661</v>
      </c>
      <c r="E522" s="156"/>
      <c r="F522" s="156"/>
      <c r="G522" s="154" t="s">
        <v>2662</v>
      </c>
      <c r="H522" s="154" t="s">
        <v>2659</v>
      </c>
      <c r="I522" s="154" t="s">
        <v>2660</v>
      </c>
      <c r="J522" s="155" t="s">
        <v>412</v>
      </c>
      <c r="K522" s="151" t="s">
        <v>413</v>
      </c>
      <c r="L522" s="156"/>
      <c r="M522" s="156"/>
      <c r="N522" s="156"/>
      <c r="O522" s="156"/>
    </row>
    <row r="523">
      <c r="A523" s="148" t="s">
        <v>2617</v>
      </c>
      <c r="B523" s="157"/>
      <c r="C523" s="157"/>
      <c r="D523" s="151" t="s">
        <v>2663</v>
      </c>
      <c r="E523" s="156"/>
      <c r="F523" s="156"/>
      <c r="G523" s="154" t="s">
        <v>2664</v>
      </c>
      <c r="H523" s="154" t="s">
        <v>2665</v>
      </c>
      <c r="I523" s="154" t="s">
        <v>2666</v>
      </c>
      <c r="J523" s="155" t="s">
        <v>412</v>
      </c>
      <c r="K523" s="151" t="s">
        <v>413</v>
      </c>
      <c r="L523" s="156"/>
      <c r="M523" s="156"/>
      <c r="N523" s="156"/>
      <c r="O523" s="156"/>
    </row>
    <row r="524">
      <c r="A524" s="148" t="s">
        <v>2667</v>
      </c>
      <c r="B524" s="149"/>
      <c r="C524" s="159" t="s">
        <v>2668</v>
      </c>
      <c r="D524" s="151" t="s">
        <v>2669</v>
      </c>
      <c r="E524" s="151" t="s">
        <v>790</v>
      </c>
      <c r="F524" s="156"/>
      <c r="G524" s="154" t="s">
        <v>2670</v>
      </c>
      <c r="H524" s="154" t="s">
        <v>2671</v>
      </c>
      <c r="I524" s="154" t="s">
        <v>2672</v>
      </c>
      <c r="J524" s="155" t="s">
        <v>412</v>
      </c>
      <c r="K524" s="151" t="s">
        <v>438</v>
      </c>
      <c r="L524" s="151" t="s">
        <v>439</v>
      </c>
      <c r="M524" s="156"/>
      <c r="N524" s="156"/>
      <c r="O524" s="156"/>
    </row>
    <row r="525">
      <c r="A525" s="148" t="s">
        <v>2667</v>
      </c>
      <c r="B525" s="149"/>
      <c r="C525" s="157"/>
      <c r="D525" s="151" t="s">
        <v>2673</v>
      </c>
      <c r="E525" s="151" t="s">
        <v>790</v>
      </c>
      <c r="F525" s="156"/>
      <c r="G525" s="154" t="s">
        <v>2674</v>
      </c>
      <c r="H525" s="154" t="s">
        <v>2675</v>
      </c>
      <c r="I525" s="154" t="s">
        <v>2676</v>
      </c>
      <c r="J525" s="161" t="s">
        <v>626</v>
      </c>
      <c r="K525" s="151" t="s">
        <v>413</v>
      </c>
      <c r="L525" s="156"/>
      <c r="M525" s="162" t="s">
        <v>2677</v>
      </c>
      <c r="N525" s="156"/>
      <c r="O525" s="156"/>
    </row>
    <row r="526">
      <c r="A526" s="148" t="s">
        <v>2667</v>
      </c>
      <c r="B526" s="149"/>
      <c r="C526" s="157"/>
      <c r="D526" s="151" t="s">
        <v>2678</v>
      </c>
      <c r="E526" s="151" t="s">
        <v>790</v>
      </c>
      <c r="F526" s="156"/>
      <c r="G526" s="154" t="s">
        <v>2679</v>
      </c>
      <c r="H526" s="154" t="s">
        <v>2680</v>
      </c>
      <c r="I526" s="154" t="s">
        <v>2681</v>
      </c>
      <c r="J526" s="155" t="s">
        <v>412</v>
      </c>
      <c r="K526" s="151" t="s">
        <v>438</v>
      </c>
      <c r="L526" s="151" t="s">
        <v>439</v>
      </c>
      <c r="M526" s="156"/>
      <c r="N526" s="156"/>
      <c r="O526" s="156"/>
    </row>
    <row r="527">
      <c r="A527" s="148" t="s">
        <v>2667</v>
      </c>
      <c r="B527" s="149"/>
      <c r="C527" s="157"/>
      <c r="D527" s="151" t="s">
        <v>2682</v>
      </c>
      <c r="E527" s="151" t="s">
        <v>790</v>
      </c>
      <c r="F527" s="156"/>
      <c r="G527" s="154" t="s">
        <v>2683</v>
      </c>
      <c r="H527" s="154" t="s">
        <v>2680</v>
      </c>
      <c r="I527" s="154" t="s">
        <v>2684</v>
      </c>
      <c r="J527" s="155" t="s">
        <v>412</v>
      </c>
      <c r="K527" s="151" t="s">
        <v>438</v>
      </c>
      <c r="L527" s="151" t="s">
        <v>439</v>
      </c>
      <c r="M527" s="156"/>
      <c r="N527" s="156"/>
      <c r="O527" s="156"/>
    </row>
    <row r="528">
      <c r="A528" s="148" t="s">
        <v>2667</v>
      </c>
      <c r="B528" s="149"/>
      <c r="C528" s="157"/>
      <c r="D528" s="151" t="s">
        <v>2685</v>
      </c>
      <c r="E528" s="151" t="s">
        <v>790</v>
      </c>
      <c r="F528" s="156"/>
      <c r="G528" s="154" t="s">
        <v>2686</v>
      </c>
      <c r="H528" s="154" t="s">
        <v>2687</v>
      </c>
      <c r="I528" s="154" t="e">
        <v>#ERROR!</v>
      </c>
      <c r="J528" s="161" t="s">
        <v>626</v>
      </c>
      <c r="K528" s="151" t="s">
        <v>413</v>
      </c>
      <c r="L528" s="156"/>
      <c r="M528" s="162" t="s">
        <v>2688</v>
      </c>
      <c r="N528" s="156"/>
      <c r="O528" s="156"/>
    </row>
    <row r="529">
      <c r="A529" s="148" t="s">
        <v>2667</v>
      </c>
      <c r="B529" s="149"/>
      <c r="C529" s="157"/>
      <c r="D529" s="151" t="s">
        <v>2689</v>
      </c>
      <c r="E529" s="151" t="s">
        <v>790</v>
      </c>
      <c r="F529" s="156"/>
      <c r="G529" s="154" t="s">
        <v>2690</v>
      </c>
      <c r="H529" s="154" t="s">
        <v>2691</v>
      </c>
      <c r="I529" s="154" t="s">
        <v>2692</v>
      </c>
      <c r="J529" s="155" t="s">
        <v>412</v>
      </c>
      <c r="K529" s="151" t="s">
        <v>413</v>
      </c>
      <c r="L529" s="156"/>
      <c r="M529" s="156"/>
      <c r="N529" s="156"/>
      <c r="O529" s="156"/>
    </row>
    <row r="530">
      <c r="A530" s="148" t="s">
        <v>2667</v>
      </c>
      <c r="B530" s="149"/>
      <c r="C530" s="157"/>
      <c r="D530" s="151" t="s">
        <v>2693</v>
      </c>
      <c r="E530" s="151" t="s">
        <v>790</v>
      </c>
      <c r="F530" s="156"/>
      <c r="G530" s="154" t="s">
        <v>2694</v>
      </c>
      <c r="H530" s="154" t="s">
        <v>2695</v>
      </c>
      <c r="I530" s="154" t="s">
        <v>2696</v>
      </c>
      <c r="J530" s="155" t="s">
        <v>412</v>
      </c>
      <c r="K530" s="151" t="s">
        <v>413</v>
      </c>
      <c r="L530" s="156"/>
      <c r="M530" s="156"/>
      <c r="N530" s="156"/>
      <c r="O530" s="156"/>
    </row>
    <row r="531">
      <c r="A531" s="148" t="s">
        <v>2667</v>
      </c>
      <c r="B531" s="149"/>
      <c r="C531" s="157"/>
      <c r="D531" s="151" t="s">
        <v>2697</v>
      </c>
      <c r="E531" s="151" t="s">
        <v>790</v>
      </c>
      <c r="F531" s="156"/>
      <c r="G531" s="154" t="s">
        <v>2698</v>
      </c>
      <c r="H531" s="154" t="s">
        <v>2695</v>
      </c>
      <c r="I531" s="154" t="s">
        <v>2699</v>
      </c>
      <c r="J531" s="155" t="s">
        <v>412</v>
      </c>
      <c r="K531" s="151" t="s">
        <v>413</v>
      </c>
      <c r="L531" s="156"/>
      <c r="M531" s="156"/>
      <c r="N531" s="156"/>
      <c r="O531" s="156"/>
    </row>
    <row r="532">
      <c r="A532" s="148" t="s">
        <v>2667</v>
      </c>
      <c r="B532" s="149"/>
      <c r="C532" s="157"/>
      <c r="D532" s="151" t="s">
        <v>2700</v>
      </c>
      <c r="E532" s="151" t="s">
        <v>790</v>
      </c>
      <c r="F532" s="156"/>
      <c r="G532" s="154" t="s">
        <v>2701</v>
      </c>
      <c r="H532" s="154" t="s">
        <v>2695</v>
      </c>
      <c r="I532" s="154" t="s">
        <v>2702</v>
      </c>
      <c r="J532" s="155" t="s">
        <v>412</v>
      </c>
      <c r="K532" s="151" t="s">
        <v>413</v>
      </c>
      <c r="L532" s="156"/>
      <c r="M532" s="156"/>
      <c r="N532" s="156"/>
      <c r="O532" s="156"/>
    </row>
    <row r="533">
      <c r="A533" s="148" t="s">
        <v>2667</v>
      </c>
      <c r="B533" s="149"/>
      <c r="C533" s="157"/>
      <c r="D533" s="151" t="s">
        <v>2703</v>
      </c>
      <c r="E533" s="151" t="s">
        <v>790</v>
      </c>
      <c r="F533" s="156"/>
      <c r="G533" s="154" t="s">
        <v>2704</v>
      </c>
      <c r="H533" s="154" t="s">
        <v>2705</v>
      </c>
      <c r="I533" s="154" t="s">
        <v>2706</v>
      </c>
      <c r="J533" s="155" t="s">
        <v>412</v>
      </c>
      <c r="K533" s="151" t="s">
        <v>413</v>
      </c>
      <c r="L533" s="156"/>
      <c r="M533" s="156"/>
      <c r="N533" s="156"/>
      <c r="O533" s="156"/>
    </row>
    <row r="534">
      <c r="A534" s="148" t="s">
        <v>2667</v>
      </c>
      <c r="B534" s="151" t="s">
        <v>289</v>
      </c>
      <c r="C534" s="157"/>
      <c r="D534" s="151" t="s">
        <v>2707</v>
      </c>
      <c r="E534" s="151" t="s">
        <v>790</v>
      </c>
      <c r="F534" s="156"/>
      <c r="G534" s="154" t="s">
        <v>2708</v>
      </c>
      <c r="H534" s="154" t="s">
        <v>2709</v>
      </c>
      <c r="I534" s="154" t="s">
        <v>2710</v>
      </c>
      <c r="J534" s="161" t="s">
        <v>626</v>
      </c>
      <c r="K534" s="151" t="s">
        <v>413</v>
      </c>
      <c r="L534" s="156"/>
      <c r="M534" s="162" t="s">
        <v>2711</v>
      </c>
      <c r="N534" s="156"/>
      <c r="O534" s="156"/>
    </row>
    <row r="535">
      <c r="A535" s="148" t="s">
        <v>2712</v>
      </c>
      <c r="B535" s="149"/>
      <c r="C535" s="159" t="s">
        <v>2713</v>
      </c>
      <c r="D535" s="151" t="s">
        <v>2714</v>
      </c>
      <c r="E535" s="151" t="s">
        <v>790</v>
      </c>
      <c r="F535" s="156"/>
      <c r="G535" s="154" t="s">
        <v>2715</v>
      </c>
      <c r="H535" s="154" t="s">
        <v>2716</v>
      </c>
      <c r="I535" s="154" t="s">
        <v>2717</v>
      </c>
      <c r="J535" s="155" t="s">
        <v>412</v>
      </c>
      <c r="K535" s="151" t="s">
        <v>413</v>
      </c>
      <c r="L535" s="156"/>
      <c r="M535" s="156"/>
      <c r="N535" s="156"/>
      <c r="O535" s="156"/>
    </row>
    <row r="536">
      <c r="A536" s="148" t="s">
        <v>2712</v>
      </c>
      <c r="B536" s="157"/>
      <c r="C536" s="157"/>
      <c r="D536" s="151" t="s">
        <v>2718</v>
      </c>
      <c r="E536" s="151" t="s">
        <v>790</v>
      </c>
      <c r="F536" s="156"/>
      <c r="G536" s="154" t="s">
        <v>2719</v>
      </c>
      <c r="H536" s="154" t="s">
        <v>2716</v>
      </c>
      <c r="I536" s="154" t="s">
        <v>2720</v>
      </c>
      <c r="J536" s="155" t="s">
        <v>412</v>
      </c>
      <c r="K536" s="151" t="s">
        <v>413</v>
      </c>
      <c r="L536" s="156"/>
      <c r="M536" s="156"/>
      <c r="N536" s="156"/>
      <c r="O536" s="156"/>
    </row>
    <row r="537">
      <c r="A537" s="148" t="s">
        <v>2712</v>
      </c>
      <c r="B537" s="157"/>
      <c r="C537" s="157"/>
      <c r="D537" s="151" t="s">
        <v>2721</v>
      </c>
      <c r="E537" s="151" t="s">
        <v>790</v>
      </c>
      <c r="F537" s="156"/>
      <c r="G537" s="154" t="s">
        <v>2722</v>
      </c>
      <c r="H537" s="154" t="s">
        <v>2716</v>
      </c>
      <c r="I537" s="154" t="s">
        <v>2723</v>
      </c>
      <c r="J537" s="155" t="s">
        <v>412</v>
      </c>
      <c r="K537" s="151" t="s">
        <v>413</v>
      </c>
      <c r="L537" s="156"/>
      <c r="M537" s="156"/>
      <c r="N537" s="156"/>
      <c r="O537" s="156"/>
    </row>
    <row r="538">
      <c r="A538" s="148" t="s">
        <v>2712</v>
      </c>
      <c r="B538" s="157"/>
      <c r="C538" s="157"/>
      <c r="D538" s="151" t="s">
        <v>2724</v>
      </c>
      <c r="E538" s="151" t="s">
        <v>790</v>
      </c>
      <c r="F538" s="156"/>
      <c r="G538" s="154" t="s">
        <v>2725</v>
      </c>
      <c r="H538" s="154" t="s">
        <v>2726</v>
      </c>
      <c r="I538" s="154" t="s">
        <v>2727</v>
      </c>
      <c r="J538" s="155" t="s">
        <v>412</v>
      </c>
      <c r="K538" s="151" t="s">
        <v>413</v>
      </c>
      <c r="L538" s="156"/>
      <c r="M538" s="156"/>
      <c r="N538" s="156"/>
      <c r="O538" s="156"/>
    </row>
    <row r="539">
      <c r="A539" s="148" t="s">
        <v>2712</v>
      </c>
      <c r="B539" s="157"/>
      <c r="C539" s="157"/>
      <c r="D539" s="151" t="s">
        <v>2728</v>
      </c>
      <c r="E539" s="151" t="s">
        <v>790</v>
      </c>
      <c r="F539" s="156"/>
      <c r="G539" s="154" t="s">
        <v>2729</v>
      </c>
      <c r="H539" s="154" t="s">
        <v>2730</v>
      </c>
      <c r="I539" s="154" t="s">
        <v>2731</v>
      </c>
      <c r="J539" s="155" t="s">
        <v>412</v>
      </c>
      <c r="K539" s="151" t="s">
        <v>413</v>
      </c>
      <c r="L539" s="156"/>
      <c r="M539" s="156"/>
      <c r="N539" s="156"/>
      <c r="O539" s="156"/>
    </row>
    <row r="540">
      <c r="A540" s="148" t="s">
        <v>2712</v>
      </c>
      <c r="B540" s="157"/>
      <c r="C540" s="157"/>
      <c r="D540" s="151" t="s">
        <v>2732</v>
      </c>
      <c r="E540" s="151" t="s">
        <v>790</v>
      </c>
      <c r="F540" s="156"/>
      <c r="G540" s="154" t="s">
        <v>2733</v>
      </c>
      <c r="H540" s="154" t="s">
        <v>2734</v>
      </c>
      <c r="I540" s="154" t="s">
        <v>2735</v>
      </c>
      <c r="J540" s="155" t="s">
        <v>412</v>
      </c>
      <c r="K540" s="151" t="s">
        <v>413</v>
      </c>
      <c r="L540" s="156"/>
      <c r="M540" s="156"/>
      <c r="N540" s="156"/>
      <c r="O540" s="156"/>
    </row>
    <row r="541">
      <c r="A541" s="148" t="s">
        <v>2712</v>
      </c>
      <c r="B541" s="157"/>
      <c r="C541" s="157"/>
      <c r="D541" s="151" t="s">
        <v>2736</v>
      </c>
      <c r="E541" s="151" t="s">
        <v>790</v>
      </c>
      <c r="F541" s="156"/>
      <c r="G541" s="154" t="s">
        <v>2737</v>
      </c>
      <c r="H541" s="154" t="s">
        <v>2716</v>
      </c>
      <c r="I541" s="154" t="s">
        <v>2717</v>
      </c>
      <c r="J541" s="155" t="s">
        <v>412</v>
      </c>
      <c r="K541" s="151" t="s">
        <v>413</v>
      </c>
      <c r="L541" s="156"/>
      <c r="M541" s="156"/>
      <c r="N541" s="156"/>
      <c r="O541" s="156"/>
    </row>
    <row r="542">
      <c r="A542" s="148" t="s">
        <v>2712</v>
      </c>
      <c r="B542" s="157"/>
      <c r="C542" s="157"/>
      <c r="D542" s="151" t="s">
        <v>2738</v>
      </c>
      <c r="E542" s="151" t="s">
        <v>790</v>
      </c>
      <c r="F542" s="151" t="s">
        <v>2739</v>
      </c>
      <c r="G542" s="154" t="s">
        <v>2740</v>
      </c>
      <c r="H542" s="154" t="s">
        <v>2741</v>
      </c>
      <c r="I542" s="154" t="s">
        <v>2717</v>
      </c>
      <c r="J542" s="155" t="s">
        <v>412</v>
      </c>
      <c r="K542" s="151" t="s">
        <v>413</v>
      </c>
      <c r="L542" s="156"/>
      <c r="M542" s="156"/>
      <c r="N542" s="156"/>
      <c r="O542" s="156"/>
    </row>
    <row r="543">
      <c r="A543" s="148" t="s">
        <v>2712</v>
      </c>
      <c r="B543" s="157"/>
      <c r="C543" s="157"/>
      <c r="D543" s="151" t="s">
        <v>2742</v>
      </c>
      <c r="E543" s="151" t="s">
        <v>790</v>
      </c>
      <c r="F543" s="156"/>
      <c r="G543" s="154" t="s">
        <v>2743</v>
      </c>
      <c r="H543" s="154" t="s">
        <v>2744</v>
      </c>
      <c r="I543" s="154" t="s">
        <v>2745</v>
      </c>
      <c r="J543" s="155" t="s">
        <v>412</v>
      </c>
      <c r="K543" s="151" t="s">
        <v>413</v>
      </c>
      <c r="L543" s="156"/>
      <c r="M543" s="156"/>
      <c r="N543" s="156"/>
      <c r="O543" s="156"/>
    </row>
    <row r="544">
      <c r="A544" s="148" t="s">
        <v>2746</v>
      </c>
      <c r="B544" s="149"/>
      <c r="C544" s="159" t="s">
        <v>2747</v>
      </c>
      <c r="D544" s="151" t="s">
        <v>2748</v>
      </c>
      <c r="E544" s="151" t="s">
        <v>790</v>
      </c>
      <c r="F544" s="151" t="s">
        <v>2749</v>
      </c>
      <c r="G544" s="154" t="s">
        <v>2750</v>
      </c>
      <c r="H544" s="154" t="s">
        <v>2751</v>
      </c>
      <c r="I544" s="154" t="s">
        <v>2752</v>
      </c>
      <c r="J544" s="155" t="s">
        <v>412</v>
      </c>
      <c r="K544" s="151" t="s">
        <v>438</v>
      </c>
      <c r="L544" s="151" t="s">
        <v>439</v>
      </c>
      <c r="M544" s="156"/>
      <c r="N544" s="156"/>
      <c r="O544" s="156"/>
    </row>
    <row r="545">
      <c r="A545" s="148" t="s">
        <v>2746</v>
      </c>
      <c r="B545" s="157"/>
      <c r="C545" s="157"/>
      <c r="D545" s="151" t="s">
        <v>2753</v>
      </c>
      <c r="E545" s="151" t="s">
        <v>790</v>
      </c>
      <c r="F545" s="151" t="s">
        <v>2749</v>
      </c>
      <c r="G545" s="154" t="s">
        <v>2754</v>
      </c>
      <c r="H545" s="154" t="s">
        <v>2755</v>
      </c>
      <c r="I545" s="154" t="s">
        <v>2756</v>
      </c>
      <c r="J545" s="155" t="s">
        <v>412</v>
      </c>
      <c r="K545" s="151" t="s">
        <v>438</v>
      </c>
      <c r="L545" s="151" t="s">
        <v>439</v>
      </c>
      <c r="M545" s="156"/>
      <c r="N545" s="156"/>
      <c r="O545" s="156"/>
    </row>
    <row r="546">
      <c r="A546" s="148" t="s">
        <v>2746</v>
      </c>
      <c r="B546" s="157"/>
      <c r="C546" s="157"/>
      <c r="D546" s="151" t="s">
        <v>2757</v>
      </c>
      <c r="E546" s="151" t="s">
        <v>790</v>
      </c>
      <c r="F546" s="151" t="s">
        <v>2749</v>
      </c>
      <c r="G546" s="154" t="s">
        <v>2758</v>
      </c>
      <c r="H546" s="154" t="s">
        <v>2755</v>
      </c>
      <c r="I546" s="154" t="s">
        <v>2756</v>
      </c>
      <c r="J546" s="155" t="s">
        <v>412</v>
      </c>
      <c r="K546" s="151" t="s">
        <v>438</v>
      </c>
      <c r="L546" s="151" t="s">
        <v>439</v>
      </c>
      <c r="M546" s="156"/>
      <c r="N546" s="156"/>
      <c r="O546" s="156"/>
    </row>
    <row r="547">
      <c r="A547" s="148" t="s">
        <v>2759</v>
      </c>
      <c r="B547" s="149"/>
      <c r="C547" s="159" t="s">
        <v>2760</v>
      </c>
      <c r="D547" s="151" t="s">
        <v>2761</v>
      </c>
      <c r="E547" s="156"/>
      <c r="F547" s="151" t="s">
        <v>2762</v>
      </c>
      <c r="G547" s="154" t="s">
        <v>2763</v>
      </c>
      <c r="H547" s="154" t="s">
        <v>2764</v>
      </c>
      <c r="I547" s="154" t="s">
        <v>2765</v>
      </c>
      <c r="J547" s="155" t="s">
        <v>412</v>
      </c>
      <c r="K547" s="151" t="s">
        <v>438</v>
      </c>
      <c r="L547" s="151" t="s">
        <v>439</v>
      </c>
      <c r="M547" s="156"/>
      <c r="N547" s="156"/>
      <c r="O547" s="156"/>
    </row>
    <row r="548">
      <c r="A548" s="148" t="s">
        <v>2759</v>
      </c>
      <c r="B548" s="157"/>
      <c r="C548" s="157"/>
      <c r="D548" s="151" t="s">
        <v>2766</v>
      </c>
      <c r="E548" s="156"/>
      <c r="F548" s="151" t="s">
        <v>2762</v>
      </c>
      <c r="G548" s="154" t="s">
        <v>2767</v>
      </c>
      <c r="H548" s="154" t="s">
        <v>2764</v>
      </c>
      <c r="I548" s="154" t="s">
        <v>2768</v>
      </c>
      <c r="J548" s="155" t="s">
        <v>412</v>
      </c>
      <c r="K548" s="151" t="s">
        <v>438</v>
      </c>
      <c r="L548" s="151" t="s">
        <v>439</v>
      </c>
      <c r="M548" s="156"/>
      <c r="N548" s="156"/>
      <c r="O548" s="156"/>
    </row>
    <row r="549">
      <c r="A549" s="148" t="s">
        <v>2759</v>
      </c>
      <c r="B549" s="157"/>
      <c r="C549" s="157"/>
      <c r="D549" s="151" t="s">
        <v>2769</v>
      </c>
      <c r="E549" s="156"/>
      <c r="F549" s="151" t="s">
        <v>2762</v>
      </c>
      <c r="G549" s="154" t="s">
        <v>2770</v>
      </c>
      <c r="H549" s="154" t="s">
        <v>2771</v>
      </c>
      <c r="I549" s="154" t="s">
        <v>2772</v>
      </c>
      <c r="J549" s="155" t="s">
        <v>412</v>
      </c>
      <c r="K549" s="151" t="s">
        <v>438</v>
      </c>
      <c r="L549" s="151" t="s">
        <v>439</v>
      </c>
      <c r="M549" s="156"/>
      <c r="N549" s="156"/>
      <c r="O549" s="156"/>
    </row>
    <row r="550">
      <c r="A550" s="148" t="s">
        <v>2773</v>
      </c>
      <c r="B550" s="149"/>
      <c r="C550" s="159" t="s">
        <v>2774</v>
      </c>
      <c r="D550" s="151" t="s">
        <v>2775</v>
      </c>
      <c r="E550" s="156"/>
      <c r="F550" s="151" t="s">
        <v>2776</v>
      </c>
      <c r="G550" s="154" t="s">
        <v>2777</v>
      </c>
      <c r="H550" s="154" t="s">
        <v>2778</v>
      </c>
      <c r="I550" s="154" t="s">
        <v>2779</v>
      </c>
      <c r="J550" s="161" t="s">
        <v>626</v>
      </c>
      <c r="K550" s="151" t="s">
        <v>413</v>
      </c>
      <c r="L550" s="156"/>
      <c r="M550" s="162" t="s">
        <v>2780</v>
      </c>
      <c r="N550" s="156"/>
      <c r="O550" s="156"/>
    </row>
    <row r="551">
      <c r="A551" s="148" t="s">
        <v>2773</v>
      </c>
      <c r="B551" s="157"/>
      <c r="C551" s="157"/>
      <c r="D551" s="151" t="s">
        <v>2781</v>
      </c>
      <c r="E551" s="156"/>
      <c r="F551" s="151" t="s">
        <v>2776</v>
      </c>
      <c r="G551" s="154" t="s">
        <v>2782</v>
      </c>
      <c r="H551" s="154" t="s">
        <v>2783</v>
      </c>
      <c r="I551" s="154" t="s">
        <v>2784</v>
      </c>
      <c r="J551" s="161" t="s">
        <v>626</v>
      </c>
      <c r="K551" s="151" t="s">
        <v>413</v>
      </c>
      <c r="L551" s="156"/>
      <c r="M551" s="162" t="s">
        <v>2780</v>
      </c>
      <c r="N551" s="156"/>
      <c r="O551" s="156"/>
    </row>
    <row r="552">
      <c r="A552" s="148" t="s">
        <v>2773</v>
      </c>
      <c r="B552" s="157"/>
      <c r="C552" s="157"/>
      <c r="D552" s="151" t="s">
        <v>2785</v>
      </c>
      <c r="E552" s="156"/>
      <c r="F552" s="151" t="s">
        <v>2776</v>
      </c>
      <c r="G552" s="154" t="s">
        <v>2786</v>
      </c>
      <c r="H552" s="154" t="s">
        <v>2787</v>
      </c>
      <c r="I552" s="154" t="s">
        <v>2788</v>
      </c>
      <c r="J552" s="161" t="s">
        <v>626</v>
      </c>
      <c r="K552" s="151" t="s">
        <v>413</v>
      </c>
      <c r="L552" s="156"/>
      <c r="M552" s="162" t="s">
        <v>2780</v>
      </c>
      <c r="N552" s="156"/>
      <c r="O552" s="156"/>
    </row>
    <row r="553">
      <c r="A553" s="148" t="s">
        <v>2773</v>
      </c>
      <c r="B553" s="157"/>
      <c r="C553" s="157"/>
      <c r="D553" s="151" t="s">
        <v>2789</v>
      </c>
      <c r="E553" s="156"/>
      <c r="F553" s="151" t="s">
        <v>2776</v>
      </c>
      <c r="G553" s="154" t="s">
        <v>2790</v>
      </c>
      <c r="H553" s="154" t="s">
        <v>2791</v>
      </c>
      <c r="I553" s="154" t="s">
        <v>2792</v>
      </c>
      <c r="J553" s="161" t="s">
        <v>626</v>
      </c>
      <c r="K553" s="151" t="s">
        <v>413</v>
      </c>
      <c r="L553" s="156"/>
      <c r="M553" s="162" t="s">
        <v>2780</v>
      </c>
      <c r="N553" s="156"/>
      <c r="O553" s="156"/>
    </row>
    <row r="554">
      <c r="A554" s="148" t="s">
        <v>2773</v>
      </c>
      <c r="B554" s="157"/>
      <c r="C554" s="157"/>
      <c r="D554" s="151" t="s">
        <v>2793</v>
      </c>
      <c r="E554" s="156"/>
      <c r="F554" s="151" t="s">
        <v>2776</v>
      </c>
      <c r="G554" s="154" t="s">
        <v>2794</v>
      </c>
      <c r="H554" s="154" t="s">
        <v>2795</v>
      </c>
      <c r="I554" s="154" t="s">
        <v>2796</v>
      </c>
      <c r="J554" s="161" t="s">
        <v>626</v>
      </c>
      <c r="K554" s="151" t="s">
        <v>413</v>
      </c>
      <c r="L554" s="156"/>
      <c r="M554" s="162" t="s">
        <v>2780</v>
      </c>
      <c r="N554" s="156"/>
      <c r="O554" s="156"/>
    </row>
    <row r="555">
      <c r="A555" s="148" t="s">
        <v>2773</v>
      </c>
      <c r="B555" s="157"/>
      <c r="C555" s="157"/>
      <c r="D555" s="151" t="s">
        <v>2797</v>
      </c>
      <c r="E555" s="156"/>
      <c r="F555" s="151" t="s">
        <v>2776</v>
      </c>
      <c r="G555" s="154" t="s">
        <v>2798</v>
      </c>
      <c r="H555" s="154" t="s">
        <v>2799</v>
      </c>
      <c r="I555" s="154" t="s">
        <v>2800</v>
      </c>
      <c r="J555" s="161" t="s">
        <v>626</v>
      </c>
      <c r="K555" s="151" t="s">
        <v>413</v>
      </c>
      <c r="L555" s="156"/>
      <c r="M555" s="162" t="s">
        <v>2780</v>
      </c>
      <c r="N555" s="156"/>
      <c r="O555" s="156"/>
    </row>
    <row r="556">
      <c r="A556" s="148" t="s">
        <v>2773</v>
      </c>
      <c r="B556" s="157"/>
      <c r="C556" s="157"/>
      <c r="D556" s="151" t="s">
        <v>2801</v>
      </c>
      <c r="E556" s="156"/>
      <c r="F556" s="151" t="s">
        <v>2776</v>
      </c>
      <c r="G556" s="154" t="s">
        <v>2802</v>
      </c>
      <c r="H556" s="154" t="s">
        <v>2803</v>
      </c>
      <c r="I556" s="154" t="s">
        <v>2804</v>
      </c>
      <c r="J556" s="161" t="s">
        <v>626</v>
      </c>
      <c r="K556" s="151" t="s">
        <v>413</v>
      </c>
      <c r="L556" s="156"/>
      <c r="M556" s="162" t="s">
        <v>2780</v>
      </c>
      <c r="N556" s="156"/>
      <c r="O556" s="156"/>
    </row>
    <row r="557">
      <c r="A557" s="148" t="s">
        <v>2773</v>
      </c>
      <c r="B557" s="157"/>
      <c r="C557" s="157"/>
      <c r="D557" s="151" t="s">
        <v>2805</v>
      </c>
      <c r="E557" s="156"/>
      <c r="F557" s="151" t="s">
        <v>2776</v>
      </c>
      <c r="G557" s="154" t="s">
        <v>2806</v>
      </c>
      <c r="H557" s="154" t="s">
        <v>2803</v>
      </c>
      <c r="I557" s="154" t="s">
        <v>2807</v>
      </c>
      <c r="J557" s="161" t="s">
        <v>626</v>
      </c>
      <c r="K557" s="151" t="s">
        <v>413</v>
      </c>
      <c r="L557" s="156"/>
      <c r="M557" s="162" t="s">
        <v>2780</v>
      </c>
      <c r="N557" s="156"/>
      <c r="O557" s="156"/>
    </row>
    <row r="558">
      <c r="A558" s="148" t="s">
        <v>2773</v>
      </c>
      <c r="B558" s="157"/>
      <c r="C558" s="157"/>
      <c r="D558" s="151" t="s">
        <v>2808</v>
      </c>
      <c r="E558" s="156"/>
      <c r="F558" s="151" t="s">
        <v>2776</v>
      </c>
      <c r="G558" s="154" t="s">
        <v>2809</v>
      </c>
      <c r="H558" s="154" t="s">
        <v>2810</v>
      </c>
      <c r="I558" s="154" t="s">
        <v>2811</v>
      </c>
      <c r="J558" s="161" t="s">
        <v>626</v>
      </c>
      <c r="K558" s="151" t="s">
        <v>413</v>
      </c>
      <c r="L558" s="156"/>
      <c r="M558" s="162" t="s">
        <v>2780</v>
      </c>
      <c r="N558" s="156"/>
      <c r="O558" s="156"/>
    </row>
    <row r="559">
      <c r="A559" s="148" t="s">
        <v>2773</v>
      </c>
      <c r="B559" s="157"/>
      <c r="C559" s="157"/>
      <c r="D559" s="151" t="s">
        <v>2812</v>
      </c>
      <c r="E559" s="156"/>
      <c r="F559" s="151" t="s">
        <v>2776</v>
      </c>
      <c r="G559" s="154" t="s">
        <v>2813</v>
      </c>
      <c r="H559" s="154" t="s">
        <v>2814</v>
      </c>
      <c r="I559" s="154" t="s">
        <v>2815</v>
      </c>
      <c r="J559" s="161" t="s">
        <v>626</v>
      </c>
      <c r="K559" s="151" t="s">
        <v>413</v>
      </c>
      <c r="L559" s="156"/>
      <c r="M559" s="162" t="s">
        <v>2780</v>
      </c>
      <c r="N559" s="156"/>
      <c r="O559" s="156"/>
    </row>
    <row r="560">
      <c r="A560" s="148" t="s">
        <v>2816</v>
      </c>
      <c r="B560" s="149"/>
      <c r="C560" s="159" t="s">
        <v>2817</v>
      </c>
      <c r="D560" s="151" t="s">
        <v>2818</v>
      </c>
      <c r="E560" s="151" t="s">
        <v>790</v>
      </c>
      <c r="F560" s="151" t="s">
        <v>2819</v>
      </c>
      <c r="G560" s="154" t="s">
        <v>2820</v>
      </c>
      <c r="H560" s="154" t="s">
        <v>2821</v>
      </c>
      <c r="I560" s="154" t="s">
        <v>2822</v>
      </c>
      <c r="J560" s="155" t="s">
        <v>412</v>
      </c>
      <c r="K560" s="151" t="s">
        <v>438</v>
      </c>
      <c r="L560" s="151" t="s">
        <v>439</v>
      </c>
      <c r="M560" s="156"/>
      <c r="N560" s="156"/>
      <c r="O560" s="156"/>
    </row>
    <row r="561">
      <c r="A561" s="148" t="s">
        <v>2816</v>
      </c>
      <c r="B561" s="157"/>
      <c r="C561" s="157"/>
      <c r="D561" s="151" t="s">
        <v>2823</v>
      </c>
      <c r="E561" s="151" t="s">
        <v>790</v>
      </c>
      <c r="F561" s="151" t="s">
        <v>2819</v>
      </c>
      <c r="G561" s="154" t="s">
        <v>2824</v>
      </c>
      <c r="H561" s="154" t="s">
        <v>2825</v>
      </c>
      <c r="I561" s="154" t="s">
        <v>2826</v>
      </c>
      <c r="J561" s="155" t="s">
        <v>412</v>
      </c>
      <c r="K561" s="151" t="s">
        <v>438</v>
      </c>
      <c r="L561" s="151" t="s">
        <v>439</v>
      </c>
      <c r="M561" s="156"/>
      <c r="N561" s="156"/>
      <c r="O561" s="156"/>
    </row>
    <row r="562">
      <c r="A562" s="148" t="s">
        <v>2816</v>
      </c>
      <c r="B562" s="157"/>
      <c r="C562" s="157"/>
      <c r="D562" s="151" t="s">
        <v>2827</v>
      </c>
      <c r="E562" s="151" t="s">
        <v>790</v>
      </c>
      <c r="F562" s="151" t="s">
        <v>2819</v>
      </c>
      <c r="G562" s="154" t="s">
        <v>2828</v>
      </c>
      <c r="H562" s="154" t="s">
        <v>2829</v>
      </c>
      <c r="I562" s="154" t="s">
        <v>2830</v>
      </c>
      <c r="J562" s="155" t="s">
        <v>412</v>
      </c>
      <c r="K562" s="151" t="s">
        <v>438</v>
      </c>
      <c r="L562" s="151" t="s">
        <v>439</v>
      </c>
      <c r="M562" s="156"/>
      <c r="N562" s="156"/>
      <c r="O562" s="156"/>
    </row>
    <row r="563">
      <c r="A563" s="148" t="s">
        <v>2816</v>
      </c>
      <c r="B563" s="157"/>
      <c r="C563" s="157"/>
      <c r="D563" s="151" t="s">
        <v>2831</v>
      </c>
      <c r="E563" s="151" t="s">
        <v>790</v>
      </c>
      <c r="F563" s="151" t="s">
        <v>2819</v>
      </c>
      <c r="G563" s="154" t="s">
        <v>2832</v>
      </c>
      <c r="H563" s="154" t="s">
        <v>2829</v>
      </c>
      <c r="I563" s="154" t="s">
        <v>2833</v>
      </c>
      <c r="J563" s="155" t="s">
        <v>412</v>
      </c>
      <c r="K563" s="151" t="s">
        <v>438</v>
      </c>
      <c r="L563" s="151" t="s">
        <v>439</v>
      </c>
      <c r="M563" s="156"/>
      <c r="N563" s="156"/>
      <c r="O563" s="156"/>
    </row>
    <row r="564">
      <c r="A564" s="148" t="s">
        <v>2816</v>
      </c>
      <c r="B564" s="157"/>
      <c r="C564" s="157"/>
      <c r="D564" s="151" t="s">
        <v>2834</v>
      </c>
      <c r="E564" s="151" t="s">
        <v>790</v>
      </c>
      <c r="F564" s="151" t="s">
        <v>2819</v>
      </c>
      <c r="G564" s="154" t="s">
        <v>2835</v>
      </c>
      <c r="H564" s="154" t="s">
        <v>2829</v>
      </c>
      <c r="I564" s="154" t="s">
        <v>2836</v>
      </c>
      <c r="J564" s="155" t="s">
        <v>412</v>
      </c>
      <c r="K564" s="151" t="s">
        <v>438</v>
      </c>
      <c r="L564" s="151" t="s">
        <v>439</v>
      </c>
      <c r="M564" s="156"/>
      <c r="N564" s="156"/>
      <c r="O564" s="156"/>
    </row>
    <row r="565">
      <c r="A565" s="148" t="s">
        <v>2837</v>
      </c>
      <c r="B565" s="156"/>
      <c r="C565" s="154" t="s">
        <v>2838</v>
      </c>
      <c r="D565" s="151" t="s">
        <v>2839</v>
      </c>
      <c r="E565" s="156"/>
      <c r="F565" s="156"/>
      <c r="G565" s="154" t="s">
        <v>2840</v>
      </c>
      <c r="H565" s="154" t="s">
        <v>2841</v>
      </c>
      <c r="I565" s="154" t="s">
        <v>2842</v>
      </c>
      <c r="J565" s="155" t="s">
        <v>412</v>
      </c>
      <c r="K565" s="151" t="s">
        <v>413</v>
      </c>
      <c r="L565" s="156"/>
      <c r="M565" s="156"/>
      <c r="N565" s="156"/>
      <c r="O565" s="156"/>
    </row>
    <row r="566">
      <c r="A566" s="148" t="s">
        <v>2843</v>
      </c>
      <c r="B566" s="149"/>
      <c r="C566" s="159" t="s">
        <v>2844</v>
      </c>
      <c r="D566" s="151" t="s">
        <v>2845</v>
      </c>
      <c r="E566" s="151" t="s">
        <v>790</v>
      </c>
      <c r="F566" s="151" t="s">
        <v>2846</v>
      </c>
      <c r="G566" s="154" t="s">
        <v>2847</v>
      </c>
      <c r="H566" s="154" t="s">
        <v>2848</v>
      </c>
      <c r="I566" s="154" t="s">
        <v>2849</v>
      </c>
      <c r="J566" s="155" t="s">
        <v>412</v>
      </c>
      <c r="K566" s="151" t="s">
        <v>413</v>
      </c>
      <c r="L566" s="156"/>
      <c r="M566" s="156"/>
      <c r="N566" s="156"/>
      <c r="O566" s="156"/>
    </row>
    <row r="567">
      <c r="A567" s="148" t="s">
        <v>2843</v>
      </c>
      <c r="B567" s="157"/>
      <c r="C567" s="157"/>
      <c r="D567" s="151" t="s">
        <v>2850</v>
      </c>
      <c r="E567" s="151" t="s">
        <v>790</v>
      </c>
      <c r="F567" s="156"/>
      <c r="G567" s="154" t="s">
        <v>2851</v>
      </c>
      <c r="H567" s="154" t="s">
        <v>2852</v>
      </c>
      <c r="I567" s="154" t="s">
        <v>2853</v>
      </c>
      <c r="J567" s="155" t="s">
        <v>412</v>
      </c>
      <c r="K567" s="151" t="s">
        <v>413</v>
      </c>
      <c r="L567" s="156"/>
      <c r="M567" s="156"/>
      <c r="N567" s="156"/>
      <c r="O567" s="156"/>
    </row>
    <row r="568">
      <c r="A568" s="148" t="s">
        <v>2843</v>
      </c>
      <c r="B568" s="157"/>
      <c r="C568" s="157"/>
      <c r="D568" s="151" t="s">
        <v>2854</v>
      </c>
      <c r="E568" s="151" t="s">
        <v>790</v>
      </c>
      <c r="F568" s="156"/>
      <c r="G568" s="154" t="s">
        <v>2855</v>
      </c>
      <c r="H568" s="154" t="s">
        <v>2856</v>
      </c>
      <c r="I568" s="154" t="s">
        <v>2857</v>
      </c>
      <c r="J568" s="155" t="s">
        <v>412</v>
      </c>
      <c r="K568" s="151" t="s">
        <v>413</v>
      </c>
      <c r="L568" s="156"/>
      <c r="M568" s="156"/>
      <c r="N568" s="156"/>
      <c r="O568" s="156"/>
    </row>
    <row r="569">
      <c r="A569" s="148" t="s">
        <v>2712</v>
      </c>
      <c r="B569" s="156"/>
      <c r="C569" s="154" t="s">
        <v>2713</v>
      </c>
      <c r="D569" s="151" t="s">
        <v>2858</v>
      </c>
      <c r="E569" s="151" t="s">
        <v>790</v>
      </c>
      <c r="F569" s="151" t="s">
        <v>2859</v>
      </c>
      <c r="G569" s="154" t="s">
        <v>2860</v>
      </c>
      <c r="H569" s="154" t="s">
        <v>2861</v>
      </c>
      <c r="I569" s="154" t="s">
        <v>2862</v>
      </c>
      <c r="J569" s="155" t="s">
        <v>412</v>
      </c>
      <c r="K569" s="151" t="s">
        <v>413</v>
      </c>
      <c r="L569" s="156"/>
      <c r="M569" s="156"/>
      <c r="N569" s="156"/>
      <c r="O569" s="156"/>
    </row>
    <row r="570">
      <c r="A570" s="148" t="s">
        <v>2863</v>
      </c>
      <c r="B570" s="149"/>
      <c r="C570" s="159" t="s">
        <v>2864</v>
      </c>
      <c r="D570" s="151" t="s">
        <v>2865</v>
      </c>
      <c r="E570" s="156"/>
      <c r="F570" s="156"/>
      <c r="G570" s="154" t="s">
        <v>2866</v>
      </c>
      <c r="H570" s="154" t="s">
        <v>2867</v>
      </c>
      <c r="I570" s="154" t="s">
        <v>2868</v>
      </c>
      <c r="J570" s="155" t="s">
        <v>412</v>
      </c>
      <c r="K570" s="151" t="s">
        <v>438</v>
      </c>
      <c r="L570" s="151" t="s">
        <v>439</v>
      </c>
      <c r="M570" s="156"/>
      <c r="N570" s="156"/>
      <c r="O570" s="156"/>
    </row>
    <row r="571">
      <c r="A571" s="148" t="s">
        <v>2863</v>
      </c>
      <c r="B571" s="157"/>
      <c r="C571" s="157"/>
      <c r="D571" s="151" t="s">
        <v>2869</v>
      </c>
      <c r="E571" s="156"/>
      <c r="F571" s="156"/>
      <c r="G571" s="154" t="s">
        <v>2870</v>
      </c>
      <c r="H571" s="154" t="s">
        <v>2871</v>
      </c>
      <c r="I571" s="154" t="s">
        <v>2872</v>
      </c>
      <c r="J571" s="155" t="s">
        <v>412</v>
      </c>
      <c r="K571" s="151" t="s">
        <v>438</v>
      </c>
      <c r="L571" s="151" t="s">
        <v>439</v>
      </c>
      <c r="M571" s="156"/>
      <c r="N571" s="156"/>
      <c r="O571" s="156"/>
    </row>
    <row r="572">
      <c r="A572" s="148" t="s">
        <v>2863</v>
      </c>
      <c r="B572" s="157"/>
      <c r="C572" s="157"/>
      <c r="D572" s="151" t="s">
        <v>2873</v>
      </c>
      <c r="E572" s="156"/>
      <c r="F572" s="156"/>
      <c r="G572" s="154" t="s">
        <v>2874</v>
      </c>
      <c r="H572" s="154" t="s">
        <v>2875</v>
      </c>
      <c r="I572" s="154" t="s">
        <v>2876</v>
      </c>
      <c r="J572" s="155" t="s">
        <v>412</v>
      </c>
      <c r="K572" s="151" t="s">
        <v>438</v>
      </c>
      <c r="L572" s="151" t="s">
        <v>439</v>
      </c>
      <c r="M572" s="156"/>
      <c r="N572" s="156"/>
      <c r="O572" s="156"/>
    </row>
    <row r="573">
      <c r="A573" s="148" t="s">
        <v>2863</v>
      </c>
      <c r="B573" s="157"/>
      <c r="C573" s="157"/>
      <c r="D573" s="151" t="s">
        <v>2877</v>
      </c>
      <c r="E573" s="156"/>
      <c r="F573" s="156"/>
      <c r="G573" s="154" t="s">
        <v>2878</v>
      </c>
      <c r="H573" s="154" t="s">
        <v>2879</v>
      </c>
      <c r="I573" s="154" t="s">
        <v>2880</v>
      </c>
      <c r="J573" s="155" t="s">
        <v>412</v>
      </c>
      <c r="K573" s="151" t="s">
        <v>438</v>
      </c>
      <c r="L573" s="151" t="s">
        <v>439</v>
      </c>
      <c r="M573" s="156"/>
      <c r="N573" s="156"/>
      <c r="O573" s="156"/>
    </row>
    <row r="574">
      <c r="A574" s="148" t="s">
        <v>2863</v>
      </c>
      <c r="B574" s="157"/>
      <c r="C574" s="157"/>
      <c r="D574" s="151" t="s">
        <v>2881</v>
      </c>
      <c r="E574" s="156"/>
      <c r="F574" s="156"/>
      <c r="G574" s="154" t="s">
        <v>2882</v>
      </c>
      <c r="H574" s="154" t="s">
        <v>2883</v>
      </c>
      <c r="I574" s="154" t="s">
        <v>2884</v>
      </c>
      <c r="J574" s="155" t="s">
        <v>412</v>
      </c>
      <c r="K574" s="151" t="s">
        <v>438</v>
      </c>
      <c r="L574" s="151" t="s">
        <v>439</v>
      </c>
      <c r="M574" s="156"/>
      <c r="N574" s="156"/>
      <c r="O574" s="156"/>
    </row>
    <row r="575">
      <c r="A575" s="148" t="s">
        <v>2863</v>
      </c>
      <c r="B575" s="157"/>
      <c r="C575" s="157"/>
      <c r="D575" s="151" t="s">
        <v>2885</v>
      </c>
      <c r="E575" s="156"/>
      <c r="F575" s="156"/>
      <c r="G575" s="154" t="s">
        <v>2886</v>
      </c>
      <c r="H575" s="154" t="s">
        <v>2887</v>
      </c>
      <c r="I575" s="154" t="s">
        <v>2884</v>
      </c>
      <c r="J575" s="155" t="s">
        <v>412</v>
      </c>
      <c r="K575" s="151" t="s">
        <v>438</v>
      </c>
      <c r="L575" s="151" t="s">
        <v>439</v>
      </c>
      <c r="M575" s="156"/>
      <c r="N575" s="156"/>
      <c r="O575" s="156"/>
    </row>
    <row r="576">
      <c r="A576" s="148" t="s">
        <v>2863</v>
      </c>
      <c r="B576" s="157"/>
      <c r="C576" s="157"/>
      <c r="D576" s="151" t="s">
        <v>2888</v>
      </c>
      <c r="E576" s="156"/>
      <c r="F576" s="156"/>
      <c r="G576" s="154" t="s">
        <v>2889</v>
      </c>
      <c r="H576" s="154" t="s">
        <v>2890</v>
      </c>
      <c r="I576" s="154" t="s">
        <v>2891</v>
      </c>
      <c r="J576" s="155" t="s">
        <v>412</v>
      </c>
      <c r="K576" s="151" t="s">
        <v>438</v>
      </c>
      <c r="L576" s="151" t="s">
        <v>439</v>
      </c>
      <c r="M576" s="156"/>
      <c r="N576" s="156"/>
      <c r="O576" s="156"/>
    </row>
    <row r="577">
      <c r="A577" s="148" t="s">
        <v>2892</v>
      </c>
      <c r="B577" s="149"/>
      <c r="C577" s="159" t="s">
        <v>2893</v>
      </c>
      <c r="D577" s="151" t="s">
        <v>2894</v>
      </c>
      <c r="E577" s="156"/>
      <c r="F577" s="156"/>
      <c r="G577" s="154" t="s">
        <v>2895</v>
      </c>
      <c r="H577" s="154" t="s">
        <v>2896</v>
      </c>
      <c r="I577" s="154" t="s">
        <v>2897</v>
      </c>
      <c r="J577" s="155" t="s">
        <v>412</v>
      </c>
      <c r="K577" s="151" t="s">
        <v>413</v>
      </c>
      <c r="L577" s="156"/>
      <c r="M577" s="156"/>
      <c r="N577" s="156"/>
      <c r="O577" s="156"/>
    </row>
    <row r="578">
      <c r="A578" s="148" t="s">
        <v>2892</v>
      </c>
      <c r="B578" s="157"/>
      <c r="C578" s="157"/>
      <c r="D578" s="151" t="s">
        <v>2898</v>
      </c>
      <c r="E578" s="156"/>
      <c r="F578" s="156"/>
      <c r="G578" s="154" t="s">
        <v>2899</v>
      </c>
      <c r="H578" s="154" t="s">
        <v>2896</v>
      </c>
      <c r="I578" s="154" t="s">
        <v>2900</v>
      </c>
      <c r="J578" s="155" t="s">
        <v>412</v>
      </c>
      <c r="K578" s="151" t="s">
        <v>413</v>
      </c>
      <c r="L578" s="156"/>
      <c r="M578" s="156"/>
      <c r="N578" s="156"/>
      <c r="O578" s="156"/>
    </row>
    <row r="579">
      <c r="A579" s="148" t="s">
        <v>2892</v>
      </c>
      <c r="B579" s="157"/>
      <c r="C579" s="157"/>
      <c r="D579" s="151" t="s">
        <v>2901</v>
      </c>
      <c r="E579" s="156"/>
      <c r="F579" s="156"/>
      <c r="G579" s="154" t="s">
        <v>2902</v>
      </c>
      <c r="H579" s="154" t="s">
        <v>2896</v>
      </c>
      <c r="I579" s="154" t="s">
        <v>2903</v>
      </c>
      <c r="J579" s="155" t="s">
        <v>412</v>
      </c>
      <c r="K579" s="151" t="s">
        <v>413</v>
      </c>
      <c r="L579" s="156"/>
      <c r="M579" s="156"/>
      <c r="N579" s="156"/>
      <c r="O579" s="156"/>
    </row>
    <row r="580">
      <c r="A580" s="148" t="s">
        <v>2892</v>
      </c>
      <c r="B580" s="157"/>
      <c r="C580" s="157"/>
      <c r="D580" s="151" t="s">
        <v>2904</v>
      </c>
      <c r="E580" s="156"/>
      <c r="F580" s="156"/>
      <c r="G580" s="154" t="s">
        <v>2899</v>
      </c>
      <c r="H580" s="154" t="s">
        <v>2905</v>
      </c>
      <c r="I580" s="154" t="s">
        <v>2900</v>
      </c>
      <c r="J580" s="155" t="s">
        <v>412</v>
      </c>
      <c r="K580" s="151" t="s">
        <v>413</v>
      </c>
      <c r="L580" s="156"/>
      <c r="M580" s="156"/>
      <c r="N580" s="156"/>
      <c r="O580" s="156"/>
    </row>
    <row r="581">
      <c r="A581" s="148" t="s">
        <v>2892</v>
      </c>
      <c r="B581" s="157"/>
      <c r="C581" s="157"/>
      <c r="D581" s="151" t="s">
        <v>2906</v>
      </c>
      <c r="E581" s="156"/>
      <c r="F581" s="156"/>
      <c r="G581" s="154" t="s">
        <v>2907</v>
      </c>
      <c r="H581" s="154" t="s">
        <v>2905</v>
      </c>
      <c r="I581" s="154" t="s">
        <v>2908</v>
      </c>
      <c r="J581" s="155" t="s">
        <v>412</v>
      </c>
      <c r="K581" s="151" t="s">
        <v>413</v>
      </c>
      <c r="L581" s="156"/>
      <c r="M581" s="156"/>
      <c r="N581" s="156"/>
      <c r="O581" s="156"/>
    </row>
    <row r="582">
      <c r="A582" s="148" t="s">
        <v>2892</v>
      </c>
      <c r="B582" s="157"/>
      <c r="C582" s="157"/>
      <c r="D582" s="151" t="s">
        <v>2909</v>
      </c>
      <c r="E582" s="156"/>
      <c r="F582" s="156"/>
      <c r="G582" s="154" t="s">
        <v>2910</v>
      </c>
      <c r="H582" s="154" t="s">
        <v>2905</v>
      </c>
      <c r="I582" s="154" t="s">
        <v>2911</v>
      </c>
      <c r="J582" s="155" t="s">
        <v>412</v>
      </c>
      <c r="K582" s="151" t="s">
        <v>413</v>
      </c>
      <c r="L582" s="156"/>
      <c r="M582" s="156"/>
      <c r="N582" s="156"/>
      <c r="O582" s="156"/>
    </row>
    <row r="583">
      <c r="A583" s="148" t="s">
        <v>2892</v>
      </c>
      <c r="B583" s="157"/>
      <c r="C583" s="157"/>
      <c r="D583" s="151" t="s">
        <v>2912</v>
      </c>
      <c r="E583" s="156"/>
      <c r="F583" s="156"/>
      <c r="G583" s="154" t="s">
        <v>2913</v>
      </c>
      <c r="H583" s="154" t="s">
        <v>2914</v>
      </c>
      <c r="I583" s="154" t="s">
        <v>2908</v>
      </c>
      <c r="J583" s="155" t="s">
        <v>412</v>
      </c>
      <c r="K583" s="151" t="s">
        <v>413</v>
      </c>
      <c r="L583" s="156"/>
      <c r="M583" s="156"/>
      <c r="N583" s="156"/>
      <c r="O583" s="156"/>
    </row>
    <row r="584">
      <c r="A584" s="148" t="s">
        <v>2892</v>
      </c>
      <c r="B584" s="157"/>
      <c r="C584" s="157"/>
      <c r="D584" s="151" t="s">
        <v>2915</v>
      </c>
      <c r="E584" s="156"/>
      <c r="F584" s="156"/>
      <c r="G584" s="154" t="s">
        <v>2916</v>
      </c>
      <c r="H584" s="154" t="s">
        <v>2917</v>
      </c>
      <c r="I584" s="154" t="s">
        <v>2918</v>
      </c>
      <c r="J584" s="155" t="s">
        <v>412</v>
      </c>
      <c r="K584" s="151" t="s">
        <v>413</v>
      </c>
      <c r="L584" s="156"/>
      <c r="M584" s="156"/>
      <c r="N584" s="156"/>
      <c r="O584" s="156"/>
    </row>
    <row r="585">
      <c r="A585" s="148" t="s">
        <v>2919</v>
      </c>
      <c r="B585" s="149"/>
      <c r="C585" s="159" t="s">
        <v>2920</v>
      </c>
      <c r="D585" s="151" t="s">
        <v>2921</v>
      </c>
      <c r="E585" s="156"/>
      <c r="F585" s="156"/>
      <c r="G585" s="154" t="s">
        <v>2478</v>
      </c>
      <c r="H585" s="154" t="s">
        <v>2922</v>
      </c>
      <c r="I585" s="154" t="s">
        <v>2480</v>
      </c>
      <c r="J585" s="155" t="s">
        <v>412</v>
      </c>
      <c r="K585" s="151" t="s">
        <v>438</v>
      </c>
      <c r="L585" s="151" t="s">
        <v>439</v>
      </c>
      <c r="M585" s="156"/>
      <c r="N585" s="156"/>
      <c r="O585" s="156"/>
    </row>
    <row r="586">
      <c r="A586" s="148" t="s">
        <v>2919</v>
      </c>
      <c r="B586" s="157"/>
      <c r="C586" s="157"/>
      <c r="D586" s="151" t="s">
        <v>2923</v>
      </c>
      <c r="E586" s="156"/>
      <c r="F586" s="156"/>
      <c r="G586" s="154" t="s">
        <v>2924</v>
      </c>
      <c r="H586" s="154" t="s">
        <v>2925</v>
      </c>
      <c r="I586" s="154" t="s">
        <v>2926</v>
      </c>
      <c r="J586" s="155" t="s">
        <v>412</v>
      </c>
      <c r="K586" s="151" t="s">
        <v>413</v>
      </c>
      <c r="L586" s="156"/>
      <c r="M586" s="156"/>
      <c r="N586" s="156"/>
      <c r="O586" s="156"/>
    </row>
    <row r="587">
      <c r="A587" s="148" t="s">
        <v>2919</v>
      </c>
      <c r="B587" s="157"/>
      <c r="C587" s="157"/>
      <c r="D587" s="151" t="s">
        <v>2927</v>
      </c>
      <c r="E587" s="156"/>
      <c r="F587" s="156"/>
      <c r="G587" s="154" t="s">
        <v>2928</v>
      </c>
      <c r="H587" s="154" t="s">
        <v>2925</v>
      </c>
      <c r="I587" s="154" t="s">
        <v>2929</v>
      </c>
      <c r="J587" s="155" t="s">
        <v>412</v>
      </c>
      <c r="K587" s="151" t="s">
        <v>413</v>
      </c>
      <c r="L587" s="156"/>
      <c r="M587" s="156"/>
      <c r="N587" s="156"/>
      <c r="O587" s="156"/>
    </row>
    <row r="588">
      <c r="A588" s="148" t="s">
        <v>2919</v>
      </c>
      <c r="B588" s="157"/>
      <c r="C588" s="157"/>
      <c r="D588" s="151" t="s">
        <v>2930</v>
      </c>
      <c r="E588" s="156"/>
      <c r="F588" s="156"/>
      <c r="G588" s="154" t="s">
        <v>2931</v>
      </c>
      <c r="H588" s="154" t="s">
        <v>2932</v>
      </c>
      <c r="I588" s="154" t="s">
        <v>2933</v>
      </c>
      <c r="J588" s="155" t="s">
        <v>412</v>
      </c>
      <c r="K588" s="151" t="s">
        <v>413</v>
      </c>
      <c r="L588" s="156"/>
      <c r="M588" s="156"/>
      <c r="N588" s="156"/>
      <c r="O588" s="156"/>
    </row>
    <row r="589">
      <c r="A589" s="148" t="s">
        <v>2919</v>
      </c>
      <c r="B589" s="157"/>
      <c r="C589" s="157"/>
      <c r="D589" s="151" t="s">
        <v>2934</v>
      </c>
      <c r="E589" s="156"/>
      <c r="F589" s="156"/>
      <c r="G589" s="154" t="s">
        <v>2935</v>
      </c>
      <c r="H589" s="154" t="s">
        <v>2936</v>
      </c>
      <c r="I589" s="154" t="s">
        <v>2496</v>
      </c>
      <c r="J589" s="155" t="s">
        <v>412</v>
      </c>
      <c r="K589" s="151" t="s">
        <v>413</v>
      </c>
      <c r="L589" s="156"/>
      <c r="M589" s="156"/>
      <c r="N589" s="156"/>
      <c r="O589" s="156"/>
    </row>
    <row r="590">
      <c r="A590" s="148" t="s">
        <v>2919</v>
      </c>
      <c r="B590" s="157"/>
      <c r="C590" s="157"/>
      <c r="D590" s="151" t="s">
        <v>2937</v>
      </c>
      <c r="E590" s="156"/>
      <c r="F590" s="156"/>
      <c r="G590" s="154" t="s">
        <v>2938</v>
      </c>
      <c r="H590" s="154" t="s">
        <v>2939</v>
      </c>
      <c r="I590" s="154" t="s">
        <v>2500</v>
      </c>
      <c r="J590" s="155" t="s">
        <v>412</v>
      </c>
      <c r="K590" s="151" t="s">
        <v>413</v>
      </c>
      <c r="L590" s="156"/>
      <c r="M590" s="156"/>
      <c r="N590" s="156"/>
      <c r="O590" s="156"/>
    </row>
    <row r="591">
      <c r="A591" s="148" t="s">
        <v>2919</v>
      </c>
      <c r="B591" s="157"/>
      <c r="C591" s="157"/>
      <c r="D591" s="151" t="s">
        <v>2940</v>
      </c>
      <c r="E591" s="156"/>
      <c r="F591" s="156"/>
      <c r="G591" s="154" t="s">
        <v>2924</v>
      </c>
      <c r="H591" s="154" t="s">
        <v>2941</v>
      </c>
      <c r="I591" s="154" t="s">
        <v>2929</v>
      </c>
      <c r="J591" s="155" t="s">
        <v>412</v>
      </c>
      <c r="K591" s="151" t="s">
        <v>413</v>
      </c>
      <c r="L591" s="156"/>
      <c r="M591" s="156"/>
      <c r="N591" s="156"/>
      <c r="O591" s="156"/>
    </row>
    <row r="592">
      <c r="A592" s="148" t="s">
        <v>2919</v>
      </c>
      <c r="B592" s="157"/>
      <c r="C592" s="157"/>
      <c r="D592" s="151" t="s">
        <v>2942</v>
      </c>
      <c r="E592" s="156"/>
      <c r="F592" s="156"/>
      <c r="G592" s="154" t="s">
        <v>2931</v>
      </c>
      <c r="H592" s="154" t="s">
        <v>2943</v>
      </c>
      <c r="I592" s="154" t="s">
        <v>2933</v>
      </c>
      <c r="J592" s="155" t="s">
        <v>412</v>
      </c>
      <c r="K592" s="151" t="s">
        <v>413</v>
      </c>
      <c r="L592" s="156"/>
      <c r="M592" s="156"/>
      <c r="N592" s="156"/>
      <c r="O592" s="156"/>
    </row>
    <row r="593">
      <c r="A593" s="148" t="s">
        <v>2712</v>
      </c>
      <c r="B593" s="156"/>
      <c r="C593" s="154" t="s">
        <v>2713</v>
      </c>
      <c r="D593" s="151" t="s">
        <v>2944</v>
      </c>
      <c r="E593" s="151" t="s">
        <v>790</v>
      </c>
      <c r="F593" s="156"/>
      <c r="G593" s="154" t="s">
        <v>2945</v>
      </c>
      <c r="H593" s="154" t="s">
        <v>2946</v>
      </c>
      <c r="I593" s="154" t="s">
        <v>2717</v>
      </c>
      <c r="J593" s="155" t="s">
        <v>412</v>
      </c>
      <c r="K593" s="151" t="s">
        <v>413</v>
      </c>
      <c r="L593" s="156"/>
      <c r="M593" s="156"/>
      <c r="N593" s="156"/>
      <c r="O593" s="156"/>
    </row>
    <row r="594">
      <c r="A594" s="148" t="s">
        <v>2712</v>
      </c>
      <c r="B594" s="149"/>
      <c r="C594" s="159" t="s">
        <v>2713</v>
      </c>
      <c r="D594" s="151" t="s">
        <v>2947</v>
      </c>
      <c r="E594" s="151" t="s">
        <v>790</v>
      </c>
      <c r="F594" s="156"/>
      <c r="G594" s="154" t="s">
        <v>2719</v>
      </c>
      <c r="H594" s="154" t="s">
        <v>2716</v>
      </c>
      <c r="I594" s="154" t="s">
        <v>2720</v>
      </c>
      <c r="J594" s="155" t="s">
        <v>412</v>
      </c>
      <c r="K594" s="151" t="s">
        <v>413</v>
      </c>
      <c r="L594" s="156"/>
      <c r="M594" s="156"/>
      <c r="N594" s="156"/>
      <c r="O594" s="156"/>
    </row>
    <row r="595">
      <c r="A595" s="148" t="s">
        <v>2948</v>
      </c>
      <c r="B595" s="157"/>
      <c r="C595" s="157"/>
      <c r="D595" s="151" t="s">
        <v>2949</v>
      </c>
      <c r="E595" s="151" t="s">
        <v>790</v>
      </c>
      <c r="F595" s="156"/>
      <c r="G595" s="154" t="s">
        <v>2722</v>
      </c>
      <c r="H595" s="154" t="s">
        <v>2716</v>
      </c>
      <c r="I595" s="154" t="s">
        <v>2723</v>
      </c>
      <c r="J595" s="155" t="s">
        <v>412</v>
      </c>
      <c r="K595" s="151" t="s">
        <v>413</v>
      </c>
      <c r="L595" s="156"/>
      <c r="M595" s="156"/>
      <c r="N595" s="156"/>
      <c r="O595" s="156"/>
    </row>
    <row r="596">
      <c r="A596" s="148" t="s">
        <v>2948</v>
      </c>
      <c r="B596" s="157"/>
      <c r="C596" s="157"/>
      <c r="D596" s="151" t="s">
        <v>2950</v>
      </c>
      <c r="E596" s="151" t="s">
        <v>790</v>
      </c>
      <c r="F596" s="156"/>
      <c r="G596" s="154" t="s">
        <v>2725</v>
      </c>
      <c r="H596" s="154" t="s">
        <v>2726</v>
      </c>
      <c r="I596" s="154" t="s">
        <v>2727</v>
      </c>
      <c r="J596" s="155" t="s">
        <v>412</v>
      </c>
      <c r="K596" s="151" t="s">
        <v>413</v>
      </c>
      <c r="L596" s="156"/>
      <c r="M596" s="156"/>
      <c r="N596" s="156"/>
      <c r="O596" s="156"/>
    </row>
    <row r="597">
      <c r="A597" s="148" t="s">
        <v>2948</v>
      </c>
      <c r="B597" s="157"/>
      <c r="C597" s="157"/>
      <c r="D597" s="151" t="s">
        <v>2951</v>
      </c>
      <c r="E597" s="151" t="s">
        <v>790</v>
      </c>
      <c r="F597" s="156"/>
      <c r="G597" s="154" t="s">
        <v>2729</v>
      </c>
      <c r="H597" s="154" t="s">
        <v>2730</v>
      </c>
      <c r="I597" s="154" t="s">
        <v>2731</v>
      </c>
      <c r="J597" s="155" t="s">
        <v>412</v>
      </c>
      <c r="K597" s="151" t="s">
        <v>413</v>
      </c>
      <c r="L597" s="156"/>
      <c r="M597" s="156"/>
      <c r="N597" s="156"/>
      <c r="O597" s="156"/>
    </row>
    <row r="598">
      <c r="A598" s="148" t="s">
        <v>2948</v>
      </c>
      <c r="B598" s="157"/>
      <c r="C598" s="157"/>
      <c r="D598" s="151" t="s">
        <v>2952</v>
      </c>
      <c r="E598" s="151" t="s">
        <v>790</v>
      </c>
      <c r="F598" s="156"/>
      <c r="G598" s="154" t="s">
        <v>2733</v>
      </c>
      <c r="H598" s="154" t="s">
        <v>2734</v>
      </c>
      <c r="I598" s="154" t="s">
        <v>2735</v>
      </c>
      <c r="J598" s="155" t="s">
        <v>412</v>
      </c>
      <c r="K598" s="151" t="s">
        <v>413</v>
      </c>
      <c r="L598" s="156"/>
      <c r="M598" s="156"/>
      <c r="N598" s="156"/>
      <c r="O598" s="156"/>
    </row>
    <row r="599">
      <c r="A599" s="148" t="s">
        <v>2948</v>
      </c>
      <c r="B599" s="157"/>
      <c r="C599" s="157"/>
      <c r="D599" s="151" t="s">
        <v>2953</v>
      </c>
      <c r="E599" s="151" t="s">
        <v>790</v>
      </c>
      <c r="F599" s="156"/>
      <c r="G599" s="154" t="s">
        <v>2737</v>
      </c>
      <c r="H599" s="154" t="s">
        <v>2716</v>
      </c>
      <c r="I599" s="154" t="s">
        <v>2717</v>
      </c>
      <c r="J599" s="155" t="s">
        <v>412</v>
      </c>
      <c r="K599" s="151" t="s">
        <v>413</v>
      </c>
      <c r="L599" s="156"/>
      <c r="M599" s="156"/>
      <c r="N599" s="156"/>
      <c r="O599" s="156"/>
    </row>
    <row r="600">
      <c r="A600" s="148" t="s">
        <v>2948</v>
      </c>
      <c r="B600" s="157"/>
      <c r="C600" s="157"/>
      <c r="D600" s="151" t="s">
        <v>2954</v>
      </c>
      <c r="E600" s="151" t="s">
        <v>790</v>
      </c>
      <c r="F600" s="151" t="s">
        <v>2739</v>
      </c>
      <c r="G600" s="154" t="s">
        <v>2740</v>
      </c>
      <c r="H600" s="154" t="s">
        <v>2741</v>
      </c>
      <c r="I600" s="154" t="s">
        <v>2717</v>
      </c>
      <c r="J600" s="155" t="s">
        <v>412</v>
      </c>
      <c r="K600" s="151" t="s">
        <v>413</v>
      </c>
      <c r="L600" s="156"/>
      <c r="M600" s="156"/>
      <c r="N600" s="156"/>
      <c r="O600" s="156"/>
    </row>
    <row r="601">
      <c r="A601" s="148" t="s">
        <v>2948</v>
      </c>
      <c r="B601" s="157"/>
      <c r="C601" s="157"/>
      <c r="D601" s="151" t="s">
        <v>2955</v>
      </c>
      <c r="E601" s="151" t="s">
        <v>790</v>
      </c>
      <c r="F601" s="156"/>
      <c r="G601" s="154" t="s">
        <v>2743</v>
      </c>
      <c r="H601" s="154" t="s">
        <v>2744</v>
      </c>
      <c r="I601" s="154" t="s">
        <v>2745</v>
      </c>
      <c r="J601" s="155" t="s">
        <v>412</v>
      </c>
      <c r="K601" s="151" t="s">
        <v>413</v>
      </c>
      <c r="L601" s="156"/>
      <c r="M601" s="156"/>
      <c r="N601" s="156"/>
      <c r="O601" s="156"/>
    </row>
    <row r="602">
      <c r="A602" s="169"/>
      <c r="B602" s="151" t="s">
        <v>2956</v>
      </c>
      <c r="C602" s="154" t="s">
        <v>2957</v>
      </c>
      <c r="D602" s="151" t="s">
        <v>2958</v>
      </c>
      <c r="E602" s="156"/>
      <c r="F602" s="151" t="s">
        <v>2959</v>
      </c>
      <c r="G602" s="180" t="s">
        <v>2960</v>
      </c>
      <c r="H602" s="154" t="s">
        <v>2961</v>
      </c>
      <c r="I602" s="154" t="s">
        <v>2962</v>
      </c>
      <c r="J602" s="155" t="s">
        <v>412</v>
      </c>
      <c r="K602" s="151" t="s">
        <v>413</v>
      </c>
      <c r="L602" s="156"/>
      <c r="M602" s="156"/>
      <c r="N602" s="156"/>
      <c r="O602" s="156"/>
    </row>
    <row r="603">
      <c r="A603" s="169"/>
      <c r="B603" s="151" t="s">
        <v>2963</v>
      </c>
      <c r="C603" s="154" t="s">
        <v>2964</v>
      </c>
      <c r="D603" s="151" t="s">
        <v>2965</v>
      </c>
      <c r="E603" s="156"/>
      <c r="F603" s="151" t="s">
        <v>2966</v>
      </c>
      <c r="G603" s="180" t="s">
        <v>2964</v>
      </c>
      <c r="H603" s="154" t="s">
        <v>2967</v>
      </c>
      <c r="I603" s="154" t="s">
        <v>2968</v>
      </c>
      <c r="J603" s="155" t="s">
        <v>412</v>
      </c>
      <c r="K603" s="151" t="s">
        <v>438</v>
      </c>
      <c r="L603" s="151" t="s">
        <v>439</v>
      </c>
      <c r="M603" s="156"/>
      <c r="N603" s="156"/>
      <c r="O603" s="156"/>
    </row>
    <row r="604">
      <c r="A604" s="169"/>
      <c r="B604" s="151" t="s">
        <v>2969</v>
      </c>
      <c r="C604" s="154" t="s">
        <v>2970</v>
      </c>
      <c r="D604" s="151" t="s">
        <v>2971</v>
      </c>
      <c r="E604" s="156"/>
      <c r="F604" s="151" t="s">
        <v>2749</v>
      </c>
      <c r="G604" s="180" t="s">
        <v>2972</v>
      </c>
      <c r="H604" s="154" t="s">
        <v>2973</v>
      </c>
      <c r="I604" s="154" t="s">
        <v>2974</v>
      </c>
      <c r="J604" s="155" t="s">
        <v>412</v>
      </c>
      <c r="K604" s="151" t="s">
        <v>438</v>
      </c>
      <c r="L604" s="151" t="s">
        <v>439</v>
      </c>
      <c r="M604" s="156"/>
      <c r="N604" s="156"/>
      <c r="O604" s="156"/>
    </row>
    <row r="605">
      <c r="A605" s="169"/>
      <c r="B605" s="151" t="s">
        <v>2975</v>
      </c>
      <c r="C605" s="154" t="s">
        <v>2976</v>
      </c>
      <c r="D605" s="151" t="s">
        <v>2977</v>
      </c>
      <c r="E605" s="156"/>
      <c r="F605" s="151" t="s">
        <v>2776</v>
      </c>
      <c r="G605" s="180" t="s">
        <v>2978</v>
      </c>
      <c r="H605" s="154" t="s">
        <v>2979</v>
      </c>
      <c r="I605" s="154" t="s">
        <v>2980</v>
      </c>
      <c r="J605" s="155" t="s">
        <v>412</v>
      </c>
      <c r="K605" s="151" t="s">
        <v>413</v>
      </c>
      <c r="L605" s="156"/>
      <c r="M605" s="156"/>
      <c r="N605" s="156"/>
      <c r="O605" s="156"/>
    </row>
    <row r="606">
      <c r="A606" s="169"/>
      <c r="B606" s="151" t="s">
        <v>2981</v>
      </c>
      <c r="C606" s="154" t="s">
        <v>2982</v>
      </c>
      <c r="D606" s="151" t="s">
        <v>2983</v>
      </c>
      <c r="E606" s="156"/>
      <c r="F606" s="156"/>
      <c r="G606" s="180" t="s">
        <v>2984</v>
      </c>
      <c r="H606" s="154" t="s">
        <v>2985</v>
      </c>
      <c r="I606" s="154" t="s">
        <v>2986</v>
      </c>
      <c r="J606" s="155" t="s">
        <v>412</v>
      </c>
      <c r="K606" s="151" t="s">
        <v>413</v>
      </c>
      <c r="L606" s="156"/>
      <c r="M606" s="156"/>
      <c r="N606" s="156"/>
      <c r="O606" s="156"/>
    </row>
    <row r="607">
      <c r="A607" s="169"/>
      <c r="B607" s="151" t="s">
        <v>2987</v>
      </c>
      <c r="C607" s="154" t="s">
        <v>2988</v>
      </c>
      <c r="D607" s="151" t="s">
        <v>2989</v>
      </c>
      <c r="E607" s="156"/>
      <c r="F607" s="151" t="s">
        <v>2990</v>
      </c>
      <c r="G607" s="180" t="s">
        <v>2991</v>
      </c>
      <c r="H607" s="154" t="s">
        <v>2992</v>
      </c>
      <c r="I607" s="154" t="s">
        <v>2993</v>
      </c>
      <c r="J607" s="155" t="s">
        <v>412</v>
      </c>
      <c r="K607" s="151" t="s">
        <v>413</v>
      </c>
      <c r="L607" s="156"/>
      <c r="M607" s="156"/>
      <c r="N607" s="156"/>
      <c r="O607" s="156"/>
    </row>
    <row r="608">
      <c r="A608" s="169"/>
      <c r="B608" s="151" t="s">
        <v>2994</v>
      </c>
      <c r="C608" s="154" t="s">
        <v>2995</v>
      </c>
      <c r="D608" s="151" t="s">
        <v>2996</v>
      </c>
      <c r="E608" s="156"/>
      <c r="F608" s="156"/>
      <c r="G608" s="180" t="s">
        <v>2995</v>
      </c>
      <c r="H608" s="154" t="s">
        <v>2997</v>
      </c>
      <c r="I608" s="154" t="s">
        <v>2998</v>
      </c>
      <c r="J608" s="155" t="s">
        <v>412</v>
      </c>
      <c r="K608" s="151" t="s">
        <v>413</v>
      </c>
      <c r="L608" s="156"/>
      <c r="M608" s="156"/>
      <c r="N608" s="156"/>
      <c r="O608" s="156"/>
    </row>
    <row r="609">
      <c r="A609" s="169"/>
      <c r="B609" s="151" t="s">
        <v>2999</v>
      </c>
      <c r="C609" s="154" t="s">
        <v>3000</v>
      </c>
      <c r="D609" s="151" t="s">
        <v>3001</v>
      </c>
      <c r="E609" s="156"/>
      <c r="F609" s="156"/>
      <c r="G609" s="181" t="s">
        <v>3000</v>
      </c>
      <c r="H609" s="154" t="s">
        <v>3002</v>
      </c>
      <c r="I609" s="154" t="s">
        <v>3003</v>
      </c>
      <c r="J609" s="155" t="s">
        <v>412</v>
      </c>
      <c r="K609" s="151" t="s">
        <v>438</v>
      </c>
      <c r="L609" s="151" t="s">
        <v>439</v>
      </c>
      <c r="M609" s="156"/>
      <c r="N609" s="156"/>
      <c r="O609" s="156"/>
    </row>
    <row r="610">
      <c r="A610" s="169"/>
      <c r="B610" s="151" t="s">
        <v>3004</v>
      </c>
      <c r="C610" s="154" t="s">
        <v>3005</v>
      </c>
      <c r="D610" s="151" t="s">
        <v>3006</v>
      </c>
      <c r="E610" s="156"/>
      <c r="F610" s="156"/>
      <c r="G610" s="154" t="s">
        <v>3007</v>
      </c>
      <c r="H610" s="154" t="s">
        <v>3008</v>
      </c>
      <c r="I610" s="154" t="s">
        <v>3009</v>
      </c>
      <c r="J610" s="155" t="s">
        <v>412</v>
      </c>
      <c r="K610" s="151" t="s">
        <v>413</v>
      </c>
      <c r="L610" s="156"/>
      <c r="M610" s="156"/>
      <c r="N610" s="156"/>
      <c r="O610" s="156"/>
    </row>
    <row r="611">
      <c r="A611" s="169"/>
      <c r="B611" s="151" t="s">
        <v>3010</v>
      </c>
      <c r="C611" s="154" t="s">
        <v>3011</v>
      </c>
      <c r="D611" s="151" t="s">
        <v>3012</v>
      </c>
      <c r="E611" s="156"/>
      <c r="F611" s="156"/>
      <c r="G611" s="154" t="s">
        <v>3013</v>
      </c>
      <c r="H611" s="154" t="s">
        <v>3014</v>
      </c>
      <c r="I611" s="154" t="s">
        <v>3015</v>
      </c>
      <c r="J611" s="155" t="s">
        <v>412</v>
      </c>
      <c r="K611" s="151" t="s">
        <v>413</v>
      </c>
      <c r="L611" s="156"/>
      <c r="M611" s="156"/>
      <c r="N611" s="156"/>
      <c r="O611" s="156"/>
    </row>
    <row r="612">
      <c r="A612" s="169"/>
      <c r="B612" s="151" t="s">
        <v>3016</v>
      </c>
      <c r="C612" s="154" t="s">
        <v>3017</v>
      </c>
      <c r="D612" s="151" t="s">
        <v>3018</v>
      </c>
      <c r="E612" s="156"/>
      <c r="F612" s="156"/>
      <c r="G612" s="181" t="s">
        <v>3019</v>
      </c>
      <c r="H612" s="154" t="s">
        <v>3014</v>
      </c>
      <c r="I612" s="154" t="s">
        <v>3020</v>
      </c>
      <c r="J612" s="155" t="s">
        <v>412</v>
      </c>
      <c r="K612" s="151" t="s">
        <v>413</v>
      </c>
      <c r="L612" s="156"/>
      <c r="M612" s="156"/>
      <c r="N612" s="156"/>
      <c r="O612" s="156"/>
    </row>
    <row r="613">
      <c r="A613" s="169"/>
      <c r="B613" s="151" t="s">
        <v>3021</v>
      </c>
      <c r="C613" s="154" t="s">
        <v>3022</v>
      </c>
      <c r="D613" s="151" t="s">
        <v>3023</v>
      </c>
      <c r="E613" s="156"/>
      <c r="F613" s="156"/>
      <c r="G613" s="154" t="s">
        <v>3024</v>
      </c>
      <c r="H613" s="154" t="s">
        <v>3025</v>
      </c>
      <c r="I613" s="154" t="s">
        <v>3026</v>
      </c>
      <c r="J613" s="155" t="s">
        <v>412</v>
      </c>
      <c r="K613" s="151" t="s">
        <v>413</v>
      </c>
      <c r="L613" s="156"/>
      <c r="M613" s="156"/>
      <c r="N613" s="156"/>
      <c r="O613" s="156"/>
    </row>
    <row r="614">
      <c r="A614" s="169"/>
      <c r="B614" s="151" t="s">
        <v>3027</v>
      </c>
      <c r="C614" s="154" t="s">
        <v>3028</v>
      </c>
      <c r="D614" s="151" t="s">
        <v>3029</v>
      </c>
      <c r="E614" s="156"/>
      <c r="F614" s="156"/>
      <c r="G614" s="154" t="s">
        <v>3030</v>
      </c>
      <c r="H614" s="154" t="s">
        <v>3025</v>
      </c>
      <c r="I614" s="154" t="s">
        <v>3031</v>
      </c>
      <c r="J614" s="155" t="s">
        <v>412</v>
      </c>
      <c r="K614" s="151" t="s">
        <v>413</v>
      </c>
      <c r="L614" s="156"/>
      <c r="M614" s="156"/>
      <c r="N614" s="156"/>
      <c r="O614" s="156"/>
    </row>
    <row r="615">
      <c r="A615" s="169"/>
      <c r="B615" s="151" t="s">
        <v>3032</v>
      </c>
      <c r="C615" s="154" t="s">
        <v>3033</v>
      </c>
      <c r="D615" s="151" t="s">
        <v>3034</v>
      </c>
      <c r="E615" s="156"/>
      <c r="F615" s="156"/>
      <c r="G615" s="154" t="s">
        <v>3035</v>
      </c>
      <c r="H615" s="154" t="s">
        <v>3036</v>
      </c>
      <c r="I615" s="154" t="s">
        <v>3037</v>
      </c>
      <c r="J615" s="155" t="s">
        <v>412</v>
      </c>
      <c r="K615" s="151" t="s">
        <v>413</v>
      </c>
      <c r="L615" s="156"/>
      <c r="M615" s="156"/>
      <c r="N615" s="156"/>
      <c r="O615" s="156"/>
    </row>
    <row r="616">
      <c r="A616" s="169"/>
      <c r="B616" s="151" t="s">
        <v>3038</v>
      </c>
      <c r="C616" s="154" t="s">
        <v>3039</v>
      </c>
      <c r="D616" s="151" t="s">
        <v>3040</v>
      </c>
      <c r="E616" s="156"/>
      <c r="F616" s="156"/>
      <c r="G616" s="180" t="s">
        <v>3039</v>
      </c>
      <c r="H616" s="154" t="s">
        <v>3041</v>
      </c>
      <c r="I616" s="154" t="s">
        <v>3042</v>
      </c>
      <c r="J616" s="155" t="s">
        <v>412</v>
      </c>
      <c r="K616" s="151" t="s">
        <v>413</v>
      </c>
      <c r="L616" s="156"/>
      <c r="M616" s="156"/>
      <c r="N616" s="156"/>
      <c r="O616" s="156"/>
    </row>
    <row r="617">
      <c r="A617" s="169"/>
      <c r="B617" s="151" t="s">
        <v>3043</v>
      </c>
      <c r="C617" s="154" t="s">
        <v>3044</v>
      </c>
      <c r="D617" s="151" t="s">
        <v>3045</v>
      </c>
      <c r="E617" s="156"/>
      <c r="F617" s="156"/>
      <c r="G617" s="181" t="s">
        <v>3044</v>
      </c>
      <c r="H617" s="154" t="s">
        <v>3046</v>
      </c>
      <c r="I617" s="154" t="s">
        <v>3047</v>
      </c>
      <c r="J617" s="155" t="s">
        <v>412</v>
      </c>
      <c r="K617" s="151" t="s">
        <v>438</v>
      </c>
      <c r="L617" s="151" t="s">
        <v>439</v>
      </c>
      <c r="M617" s="156"/>
      <c r="N617" s="156"/>
      <c r="O617" s="156"/>
    </row>
    <row r="618">
      <c r="A618" s="169"/>
      <c r="B618" s="151" t="s">
        <v>3048</v>
      </c>
      <c r="C618" s="154" t="s">
        <v>3049</v>
      </c>
      <c r="D618" s="151" t="s">
        <v>3050</v>
      </c>
      <c r="E618" s="156"/>
      <c r="F618" s="156"/>
      <c r="G618" s="154" t="s">
        <v>3049</v>
      </c>
      <c r="H618" s="154" t="s">
        <v>3051</v>
      </c>
      <c r="I618" s="154" t="s">
        <v>3052</v>
      </c>
      <c r="J618" s="155" t="s">
        <v>412</v>
      </c>
      <c r="K618" s="151" t="s">
        <v>438</v>
      </c>
      <c r="L618" s="151" t="s">
        <v>439</v>
      </c>
      <c r="M618" s="156"/>
      <c r="N618" s="156"/>
      <c r="O618" s="156"/>
    </row>
    <row r="619">
      <c r="A619" s="169"/>
      <c r="B619" s="151" t="s">
        <v>3053</v>
      </c>
      <c r="C619" s="154" t="s">
        <v>3054</v>
      </c>
      <c r="D619" s="151" t="s">
        <v>3055</v>
      </c>
      <c r="E619" s="156"/>
      <c r="F619" s="156"/>
      <c r="G619" s="154" t="s">
        <v>3054</v>
      </c>
      <c r="H619" s="154" t="s">
        <v>3056</v>
      </c>
      <c r="I619" s="154" t="s">
        <v>3057</v>
      </c>
      <c r="J619" s="155" t="s">
        <v>412</v>
      </c>
      <c r="K619" s="151" t="s">
        <v>438</v>
      </c>
      <c r="L619" s="151" t="s">
        <v>439</v>
      </c>
      <c r="M619" s="156"/>
      <c r="N619" s="156"/>
      <c r="O619" s="156"/>
    </row>
    <row r="620">
      <c r="A620" s="169"/>
      <c r="B620" s="151" t="s">
        <v>3058</v>
      </c>
      <c r="C620" s="154" t="s">
        <v>3059</v>
      </c>
      <c r="D620" s="151" t="s">
        <v>3060</v>
      </c>
      <c r="E620" s="156"/>
      <c r="F620" s="156"/>
      <c r="G620" s="154" t="s">
        <v>3061</v>
      </c>
      <c r="H620" s="154" t="s">
        <v>3062</v>
      </c>
      <c r="I620" s="154" t="s">
        <v>3063</v>
      </c>
      <c r="J620" s="155" t="s">
        <v>412</v>
      </c>
      <c r="K620" s="151" t="s">
        <v>413</v>
      </c>
      <c r="L620" s="156"/>
      <c r="M620" s="156"/>
      <c r="N620" s="156"/>
      <c r="O620" s="156"/>
    </row>
    <row r="621">
      <c r="A621" s="169"/>
      <c r="B621" s="151" t="s">
        <v>3064</v>
      </c>
      <c r="C621" s="154" t="s">
        <v>3065</v>
      </c>
      <c r="D621" s="151" t="s">
        <v>3066</v>
      </c>
      <c r="E621" s="156"/>
      <c r="F621" s="156"/>
      <c r="G621" s="154" t="s">
        <v>3065</v>
      </c>
      <c r="H621" s="154" t="s">
        <v>3067</v>
      </c>
      <c r="I621" s="154" t="s">
        <v>3068</v>
      </c>
      <c r="J621" s="155" t="s">
        <v>412</v>
      </c>
      <c r="K621" s="151" t="s">
        <v>438</v>
      </c>
      <c r="L621" s="151" t="s">
        <v>439</v>
      </c>
      <c r="M621" s="156"/>
      <c r="N621" s="156"/>
      <c r="O621" s="156"/>
    </row>
    <row r="622">
      <c r="A622" s="169"/>
      <c r="B622" s="151" t="s">
        <v>3069</v>
      </c>
      <c r="C622" s="154" t="s">
        <v>3070</v>
      </c>
      <c r="D622" s="151" t="s">
        <v>3071</v>
      </c>
      <c r="E622" s="156"/>
      <c r="F622" s="156"/>
      <c r="G622" s="154" t="s">
        <v>3070</v>
      </c>
      <c r="H622" s="154" t="s">
        <v>3072</v>
      </c>
      <c r="I622" s="154" t="s">
        <v>3073</v>
      </c>
      <c r="J622" s="155" t="s">
        <v>412</v>
      </c>
      <c r="K622" s="151" t="s">
        <v>438</v>
      </c>
      <c r="L622" s="151" t="s">
        <v>439</v>
      </c>
      <c r="M622" s="156"/>
      <c r="N622" s="156"/>
      <c r="O622" s="156"/>
    </row>
    <row r="623">
      <c r="A623" s="169"/>
      <c r="B623" s="151" t="s">
        <v>3074</v>
      </c>
      <c r="C623" s="154" t="s">
        <v>3075</v>
      </c>
      <c r="D623" s="151" t="s">
        <v>3076</v>
      </c>
      <c r="E623" s="156"/>
      <c r="F623" s="156"/>
      <c r="G623" s="154" t="s">
        <v>3077</v>
      </c>
      <c r="H623" s="154" t="s">
        <v>3078</v>
      </c>
      <c r="I623" s="154" t="s">
        <v>3079</v>
      </c>
      <c r="J623" s="155" t="s">
        <v>412</v>
      </c>
      <c r="K623" s="151" t="s">
        <v>438</v>
      </c>
      <c r="L623" s="151" t="s">
        <v>439</v>
      </c>
      <c r="M623" s="156"/>
      <c r="N623" s="156"/>
      <c r="O623" s="156"/>
    </row>
    <row r="624">
      <c r="A624" s="169"/>
      <c r="B624" s="151" t="s">
        <v>3080</v>
      </c>
      <c r="C624" s="154" t="s">
        <v>3081</v>
      </c>
      <c r="D624" s="151" t="s">
        <v>3082</v>
      </c>
      <c r="E624" s="156"/>
      <c r="F624" s="156"/>
      <c r="G624" s="154" t="s">
        <v>3083</v>
      </c>
      <c r="H624" s="154" t="s">
        <v>3084</v>
      </c>
      <c r="I624" s="154" t="s">
        <v>3085</v>
      </c>
      <c r="J624" s="155" t="s">
        <v>412</v>
      </c>
      <c r="K624" s="151" t="s">
        <v>438</v>
      </c>
      <c r="L624" s="151" t="s">
        <v>439</v>
      </c>
      <c r="M624" s="156"/>
      <c r="N624" s="156"/>
      <c r="O624" s="156"/>
    </row>
    <row r="625">
      <c r="A625" s="169"/>
      <c r="B625" s="151" t="s">
        <v>3086</v>
      </c>
      <c r="C625" s="154" t="e">
        <v>#ERROR!</v>
      </c>
      <c r="D625" s="151" t="s">
        <v>3087</v>
      </c>
      <c r="E625" s="156"/>
      <c r="F625" s="156"/>
      <c r="G625" s="182" t="str">
        <f>+' icon used for downloading vc is occupying three dots ellipses of last vc</f>
        <v>#ERROR!</v>
      </c>
      <c r="H625" s="154" t="s">
        <v>3088</v>
      </c>
      <c r="I625" s="154" t="s">
        <v>3089</v>
      </c>
      <c r="J625" s="155" t="s">
        <v>412</v>
      </c>
      <c r="K625" s="151" t="s">
        <v>438</v>
      </c>
      <c r="L625" s="151" t="s">
        <v>439</v>
      </c>
      <c r="M625" s="156"/>
      <c r="N625" s="156"/>
      <c r="O625" s="156"/>
    </row>
    <row r="626">
      <c r="A626" s="169"/>
      <c r="B626" s="151" t="s">
        <v>3090</v>
      </c>
      <c r="C626" s="154" t="s">
        <v>3091</v>
      </c>
      <c r="D626" s="151" t="s">
        <v>3092</v>
      </c>
      <c r="E626" s="156"/>
      <c r="F626" s="156"/>
      <c r="G626" s="154" t="s">
        <v>3091</v>
      </c>
      <c r="H626" s="154" t="s">
        <v>3093</v>
      </c>
      <c r="I626" s="154" t="s">
        <v>3094</v>
      </c>
      <c r="J626" s="155" t="s">
        <v>412</v>
      </c>
      <c r="K626" s="151" t="s">
        <v>438</v>
      </c>
      <c r="L626" s="151" t="s">
        <v>439</v>
      </c>
      <c r="M626" s="156"/>
      <c r="N626" s="156"/>
      <c r="O626" s="156"/>
    </row>
    <row r="627">
      <c r="A627" s="169"/>
      <c r="B627" s="151" t="s">
        <v>3095</v>
      </c>
      <c r="C627" s="154" t="s">
        <v>3096</v>
      </c>
      <c r="D627" s="151" t="s">
        <v>3097</v>
      </c>
      <c r="E627" s="156"/>
      <c r="F627" s="156"/>
      <c r="G627" s="154" t="s">
        <v>3096</v>
      </c>
      <c r="H627" s="154" t="s">
        <v>3098</v>
      </c>
      <c r="I627" s="154" t="s">
        <v>3099</v>
      </c>
      <c r="J627" s="155" t="s">
        <v>412</v>
      </c>
      <c r="K627" s="151" t="s">
        <v>413</v>
      </c>
      <c r="L627" s="156"/>
      <c r="M627" s="156"/>
      <c r="N627" s="156"/>
      <c r="O627" s="156"/>
    </row>
    <row r="628">
      <c r="A628" s="169"/>
      <c r="B628" s="151" t="s">
        <v>3100</v>
      </c>
      <c r="C628" s="154" t="s">
        <v>3101</v>
      </c>
      <c r="D628" s="151" t="s">
        <v>3102</v>
      </c>
      <c r="E628" s="156"/>
      <c r="F628" s="156"/>
      <c r="G628" s="154" t="s">
        <v>3101</v>
      </c>
      <c r="H628" s="154" t="s">
        <v>3103</v>
      </c>
      <c r="I628" s="154" t="s">
        <v>3104</v>
      </c>
      <c r="J628" s="155" t="s">
        <v>412</v>
      </c>
      <c r="K628" s="151" t="s">
        <v>413</v>
      </c>
      <c r="L628" s="156"/>
      <c r="M628" s="156"/>
      <c r="N628" s="156"/>
      <c r="O628" s="156"/>
    </row>
    <row r="629">
      <c r="A629" s="169"/>
      <c r="B629" s="151" t="s">
        <v>1969</v>
      </c>
      <c r="C629" s="154" t="s">
        <v>1970</v>
      </c>
      <c r="D629" s="151" t="s">
        <v>3105</v>
      </c>
      <c r="E629" s="156"/>
      <c r="F629" s="156"/>
      <c r="G629" s="154" t="s">
        <v>3106</v>
      </c>
      <c r="H629" s="154" t="s">
        <v>3107</v>
      </c>
      <c r="I629" s="154" t="s">
        <v>3108</v>
      </c>
      <c r="J629" s="155" t="s">
        <v>412</v>
      </c>
      <c r="K629" s="151" t="s">
        <v>413</v>
      </c>
      <c r="L629" s="156"/>
      <c r="M629" s="156"/>
      <c r="N629" s="156"/>
      <c r="O629" s="156"/>
    </row>
    <row r="630">
      <c r="A630" s="169"/>
      <c r="B630" s="151" t="s">
        <v>3109</v>
      </c>
      <c r="C630" s="154" t="s">
        <v>3110</v>
      </c>
      <c r="D630" s="151" t="s">
        <v>3111</v>
      </c>
      <c r="E630" s="156"/>
      <c r="F630" s="156"/>
      <c r="G630" s="154" t="s">
        <v>3112</v>
      </c>
      <c r="H630" s="154" t="s">
        <v>3113</v>
      </c>
      <c r="I630" s="154" t="s">
        <v>3114</v>
      </c>
      <c r="J630" s="155" t="s">
        <v>412</v>
      </c>
      <c r="K630" s="151" t="s">
        <v>413</v>
      </c>
      <c r="L630" s="156"/>
      <c r="M630" s="156"/>
      <c r="N630" s="156"/>
      <c r="O630" s="156"/>
    </row>
    <row r="631">
      <c r="A631" s="169"/>
      <c r="B631" s="151" t="s">
        <v>3115</v>
      </c>
      <c r="C631" s="154" t="s">
        <v>3116</v>
      </c>
      <c r="D631" s="151" t="s">
        <v>3117</v>
      </c>
      <c r="E631" s="156"/>
      <c r="F631" s="156"/>
      <c r="G631" s="181" t="s">
        <v>3118</v>
      </c>
      <c r="H631" s="154" t="s">
        <v>3119</v>
      </c>
      <c r="I631" s="154" t="s">
        <v>3120</v>
      </c>
      <c r="J631" s="155" t="s">
        <v>412</v>
      </c>
      <c r="K631" s="151" t="s">
        <v>413</v>
      </c>
      <c r="L631" s="156"/>
      <c r="M631" s="156"/>
      <c r="N631" s="156"/>
      <c r="O631" s="156"/>
    </row>
    <row r="632">
      <c r="A632" s="169"/>
      <c r="B632" s="151" t="s">
        <v>3121</v>
      </c>
      <c r="C632" s="154" t="s">
        <v>3122</v>
      </c>
      <c r="D632" s="151" t="s">
        <v>3123</v>
      </c>
      <c r="E632" s="156"/>
      <c r="F632" s="156"/>
      <c r="G632" s="154" t="s">
        <v>3122</v>
      </c>
      <c r="H632" s="154" t="s">
        <v>3124</v>
      </c>
      <c r="I632" s="154" t="s">
        <v>3125</v>
      </c>
      <c r="J632" s="155" t="s">
        <v>412</v>
      </c>
      <c r="K632" s="151" t="s">
        <v>438</v>
      </c>
      <c r="L632" s="151" t="s">
        <v>439</v>
      </c>
      <c r="M632" s="156"/>
      <c r="N632" s="156"/>
      <c r="O632" s="156"/>
    </row>
    <row r="633">
      <c r="A633" s="169"/>
      <c r="B633" s="151" t="s">
        <v>3126</v>
      </c>
      <c r="C633" s="154" t="s">
        <v>3127</v>
      </c>
      <c r="D633" s="151" t="s">
        <v>3128</v>
      </c>
      <c r="E633" s="156"/>
      <c r="F633" s="156"/>
      <c r="G633" s="154" t="s">
        <v>3127</v>
      </c>
      <c r="H633" s="154" t="s">
        <v>3129</v>
      </c>
      <c r="I633" s="154" t="s">
        <v>3130</v>
      </c>
      <c r="J633" s="155" t="s">
        <v>412</v>
      </c>
      <c r="K633" s="151" t="s">
        <v>438</v>
      </c>
      <c r="L633" s="151" t="s">
        <v>439</v>
      </c>
      <c r="M633" s="156"/>
      <c r="N633" s="156"/>
      <c r="O633" s="156"/>
    </row>
    <row r="634">
      <c r="A634" s="169"/>
      <c r="B634" s="151" t="s">
        <v>3131</v>
      </c>
      <c r="C634" s="154" t="s">
        <v>3132</v>
      </c>
      <c r="D634" s="151" t="s">
        <v>3133</v>
      </c>
      <c r="E634" s="156"/>
      <c r="F634" s="156"/>
      <c r="G634" s="154" t="s">
        <v>3132</v>
      </c>
      <c r="H634" s="154" t="s">
        <v>3134</v>
      </c>
      <c r="I634" s="154" t="s">
        <v>3135</v>
      </c>
      <c r="J634" s="155" t="s">
        <v>412</v>
      </c>
      <c r="K634" s="151" t="s">
        <v>413</v>
      </c>
      <c r="L634" s="156"/>
      <c r="M634" s="156"/>
      <c r="N634" s="156"/>
      <c r="O634" s="156"/>
    </row>
    <row r="635">
      <c r="A635" s="169"/>
      <c r="B635" s="151" t="s">
        <v>3136</v>
      </c>
      <c r="C635" s="154" t="s">
        <v>3137</v>
      </c>
      <c r="D635" s="151" t="s">
        <v>3138</v>
      </c>
      <c r="E635" s="156"/>
      <c r="F635" s="156"/>
      <c r="G635" s="154" t="s">
        <v>3137</v>
      </c>
      <c r="H635" s="154" t="s">
        <v>3139</v>
      </c>
      <c r="I635" s="154" t="s">
        <v>3140</v>
      </c>
      <c r="J635" s="155" t="s">
        <v>412</v>
      </c>
      <c r="K635" s="151" t="s">
        <v>413</v>
      </c>
      <c r="L635" s="156"/>
      <c r="M635" s="156"/>
      <c r="N635" s="156"/>
      <c r="O635" s="156"/>
    </row>
    <row r="636">
      <c r="A636" s="169"/>
      <c r="B636" s="151" t="s">
        <v>1581</v>
      </c>
      <c r="C636" s="154" t="s">
        <v>3141</v>
      </c>
      <c r="D636" s="151" t="s">
        <v>3142</v>
      </c>
      <c r="E636" s="156"/>
      <c r="F636" s="156"/>
      <c r="G636" s="154" t="s">
        <v>1582</v>
      </c>
      <c r="H636" s="154" t="s">
        <v>3143</v>
      </c>
      <c r="I636" s="154" t="s">
        <v>1585</v>
      </c>
      <c r="J636" s="155" t="s">
        <v>412</v>
      </c>
      <c r="K636" s="151" t="s">
        <v>438</v>
      </c>
      <c r="L636" s="151" t="s">
        <v>439</v>
      </c>
      <c r="M636" s="156"/>
      <c r="N636" s="156"/>
      <c r="O636" s="156"/>
    </row>
    <row r="637">
      <c r="A637" s="169"/>
      <c r="B637" s="151" t="s">
        <v>1591</v>
      </c>
      <c r="C637" s="154" t="s">
        <v>3144</v>
      </c>
      <c r="D637" s="151" t="s">
        <v>3145</v>
      </c>
      <c r="E637" s="156"/>
      <c r="F637" s="156"/>
      <c r="G637" s="154" t="s">
        <v>1592</v>
      </c>
      <c r="H637" s="154" t="s">
        <v>3146</v>
      </c>
      <c r="I637" s="154" t="s">
        <v>1595</v>
      </c>
      <c r="J637" s="155" t="s">
        <v>412</v>
      </c>
      <c r="K637" s="151" t="s">
        <v>438</v>
      </c>
      <c r="L637" s="151" t="s">
        <v>439</v>
      </c>
      <c r="M637" s="156"/>
      <c r="N637" s="156"/>
      <c r="O637" s="156"/>
    </row>
    <row r="638">
      <c r="A638" s="169"/>
      <c r="B638" s="151" t="s">
        <v>3147</v>
      </c>
      <c r="C638" s="154" t="s">
        <v>3148</v>
      </c>
      <c r="D638" s="151" t="s">
        <v>3149</v>
      </c>
      <c r="E638" s="156"/>
      <c r="F638" s="156"/>
      <c r="G638" s="154" t="s">
        <v>3150</v>
      </c>
      <c r="H638" s="154" t="s">
        <v>3151</v>
      </c>
      <c r="I638" s="154" t="s">
        <v>3152</v>
      </c>
      <c r="J638" s="155" t="s">
        <v>412</v>
      </c>
      <c r="K638" s="151" t="s">
        <v>438</v>
      </c>
      <c r="L638" s="151" t="s">
        <v>439</v>
      </c>
      <c r="M638" s="156"/>
      <c r="N638" s="156"/>
      <c r="O638" s="156"/>
    </row>
    <row r="639">
      <c r="A639" s="169"/>
      <c r="B639" s="151" t="s">
        <v>2141</v>
      </c>
      <c r="C639" s="154" t="s">
        <v>2142</v>
      </c>
      <c r="D639" s="151" t="s">
        <v>3153</v>
      </c>
      <c r="E639" s="156"/>
      <c r="F639" s="156"/>
      <c r="G639" s="154" t="s">
        <v>3154</v>
      </c>
      <c r="H639" s="154" t="s">
        <v>2145</v>
      </c>
      <c r="I639" s="154" t="s">
        <v>2146</v>
      </c>
      <c r="J639" s="155" t="s">
        <v>412</v>
      </c>
      <c r="K639" s="151" t="s">
        <v>438</v>
      </c>
      <c r="L639" s="151" t="s">
        <v>439</v>
      </c>
      <c r="M639" s="156"/>
      <c r="N639" s="156"/>
      <c r="O639" s="156"/>
    </row>
    <row r="640">
      <c r="A640" s="169"/>
      <c r="B640" s="151" t="s">
        <v>2005</v>
      </c>
      <c r="C640" s="154" t="s">
        <v>2006</v>
      </c>
      <c r="D640" s="151" t="s">
        <v>3155</v>
      </c>
      <c r="E640" s="156"/>
      <c r="F640" s="156"/>
      <c r="G640" s="154" t="s">
        <v>2006</v>
      </c>
      <c r="H640" s="154" t="s">
        <v>3156</v>
      </c>
      <c r="I640" s="154" t="s">
        <v>3157</v>
      </c>
      <c r="J640" s="155" t="s">
        <v>412</v>
      </c>
      <c r="K640" s="151" t="s">
        <v>413</v>
      </c>
      <c r="L640" s="156"/>
      <c r="M640" s="156"/>
      <c r="N640" s="156"/>
      <c r="O640" s="156"/>
    </row>
    <row r="641">
      <c r="A641" s="169"/>
      <c r="B641" s="151" t="s">
        <v>3158</v>
      </c>
      <c r="C641" s="154" t="s">
        <v>3159</v>
      </c>
      <c r="D641" s="151" t="s">
        <v>3160</v>
      </c>
      <c r="E641" s="156"/>
      <c r="F641" s="156"/>
      <c r="G641" s="154" t="s">
        <v>3161</v>
      </c>
      <c r="H641" s="154" t="s">
        <v>3162</v>
      </c>
      <c r="I641" s="154" t="s">
        <v>3163</v>
      </c>
      <c r="J641" s="155" t="s">
        <v>412</v>
      </c>
      <c r="K641" s="151" t="s">
        <v>413</v>
      </c>
      <c r="L641" s="156"/>
      <c r="M641" s="156"/>
      <c r="N641" s="156"/>
      <c r="O641" s="156"/>
    </row>
    <row r="642">
      <c r="A642" s="169"/>
      <c r="B642" s="151" t="s">
        <v>3164</v>
      </c>
      <c r="C642" s="154" t="s">
        <v>3165</v>
      </c>
      <c r="D642" s="151" t="s">
        <v>3166</v>
      </c>
      <c r="E642" s="156"/>
      <c r="F642" s="156"/>
      <c r="G642" s="154" t="s">
        <v>3167</v>
      </c>
      <c r="H642" s="154" t="s">
        <v>3168</v>
      </c>
      <c r="I642" s="154" t="s">
        <v>3169</v>
      </c>
      <c r="J642" s="155" t="s">
        <v>412</v>
      </c>
      <c r="K642" s="151" t="s">
        <v>438</v>
      </c>
      <c r="L642" s="151" t="s">
        <v>439</v>
      </c>
      <c r="M642" s="156"/>
      <c r="N642" s="156"/>
      <c r="O642" s="156"/>
    </row>
    <row r="643">
      <c r="A643" s="169"/>
      <c r="B643" s="151" t="s">
        <v>3170</v>
      </c>
      <c r="C643" s="154" t="s">
        <v>3171</v>
      </c>
      <c r="D643" s="151" t="s">
        <v>3172</v>
      </c>
      <c r="E643" s="156"/>
      <c r="F643" s="156"/>
      <c r="G643" s="154" t="s">
        <v>3173</v>
      </c>
      <c r="H643" s="154" t="s">
        <v>3174</v>
      </c>
      <c r="I643" s="154" t="s">
        <v>3175</v>
      </c>
      <c r="J643" s="155" t="s">
        <v>412</v>
      </c>
      <c r="K643" s="151" t="s">
        <v>413</v>
      </c>
      <c r="L643" s="156"/>
      <c r="M643" s="165"/>
      <c r="N643" s="156"/>
      <c r="O643" s="156"/>
    </row>
    <row r="644">
      <c r="A644" s="169"/>
      <c r="B644" s="151" t="s">
        <v>2129</v>
      </c>
      <c r="C644" s="154" t="s">
        <v>2130</v>
      </c>
      <c r="D644" s="151" t="s">
        <v>3176</v>
      </c>
      <c r="E644" s="156"/>
      <c r="F644" s="156"/>
      <c r="G644" s="154" t="s">
        <v>3177</v>
      </c>
      <c r="H644" s="154" t="s">
        <v>3174</v>
      </c>
      <c r="I644" s="154" t="s">
        <v>3178</v>
      </c>
      <c r="J644" s="155" t="s">
        <v>412</v>
      </c>
      <c r="K644" s="151" t="s">
        <v>413</v>
      </c>
      <c r="L644" s="156"/>
      <c r="M644" s="156"/>
      <c r="N644" s="156"/>
      <c r="O644" s="156"/>
    </row>
    <row r="645">
      <c r="A645" s="169"/>
      <c r="B645" s="151" t="s">
        <v>2153</v>
      </c>
      <c r="C645" s="154" t="s">
        <v>2154</v>
      </c>
      <c r="D645" s="151" t="s">
        <v>3179</v>
      </c>
      <c r="E645" s="156"/>
      <c r="F645" s="156"/>
      <c r="G645" s="154" t="s">
        <v>3180</v>
      </c>
      <c r="H645" s="154" t="s">
        <v>3181</v>
      </c>
      <c r="I645" s="154" t="s">
        <v>3182</v>
      </c>
      <c r="J645" s="155" t="s">
        <v>412</v>
      </c>
      <c r="K645" s="151" t="s">
        <v>438</v>
      </c>
      <c r="L645" s="151" t="s">
        <v>439</v>
      </c>
      <c r="M645" s="156"/>
      <c r="N645" s="156"/>
      <c r="O645" s="156"/>
    </row>
    <row r="646">
      <c r="A646" s="169"/>
      <c r="B646" s="151" t="s">
        <v>2159</v>
      </c>
      <c r="C646" s="154" t="s">
        <v>2160</v>
      </c>
      <c r="D646" s="151" t="s">
        <v>3183</v>
      </c>
      <c r="E646" s="156"/>
      <c r="F646" s="156"/>
      <c r="G646" s="154" t="s">
        <v>3184</v>
      </c>
      <c r="H646" s="154" t="s">
        <v>2163</v>
      </c>
      <c r="I646" s="154" t="s">
        <v>2164</v>
      </c>
      <c r="J646" s="155" t="s">
        <v>412</v>
      </c>
      <c r="K646" s="151" t="s">
        <v>413</v>
      </c>
      <c r="L646" s="156"/>
      <c r="M646" s="156"/>
      <c r="N646" s="156"/>
      <c r="O646" s="156"/>
    </row>
    <row r="647">
      <c r="A647" s="169"/>
      <c r="B647" s="151" t="s">
        <v>1927</v>
      </c>
      <c r="C647" s="154" t="s">
        <v>1928</v>
      </c>
      <c r="D647" s="151" t="s">
        <v>3185</v>
      </c>
      <c r="E647" s="156"/>
      <c r="F647" s="156"/>
      <c r="G647" s="154" t="s">
        <v>3186</v>
      </c>
      <c r="H647" s="154" t="s">
        <v>3187</v>
      </c>
      <c r="I647" s="154" t="s">
        <v>3188</v>
      </c>
      <c r="J647" s="155" t="s">
        <v>412</v>
      </c>
      <c r="K647" s="151" t="s">
        <v>413</v>
      </c>
      <c r="L647" s="156"/>
      <c r="M647" s="156"/>
      <c r="N647" s="156"/>
      <c r="O647" s="156"/>
    </row>
    <row r="648">
      <c r="A648" s="169"/>
      <c r="B648" s="151" t="s">
        <v>3189</v>
      </c>
      <c r="C648" s="154" t="s">
        <v>3190</v>
      </c>
      <c r="D648" s="151" t="s">
        <v>3191</v>
      </c>
      <c r="E648" s="156"/>
      <c r="F648" s="156"/>
      <c r="G648" s="154" t="s">
        <v>3190</v>
      </c>
      <c r="H648" s="154" t="s">
        <v>3192</v>
      </c>
      <c r="I648" s="154" t="s">
        <v>3193</v>
      </c>
      <c r="J648" s="155" t="s">
        <v>412</v>
      </c>
      <c r="K648" s="151" t="s">
        <v>413</v>
      </c>
      <c r="L648" s="156"/>
      <c r="M648" s="156"/>
      <c r="N648" s="156"/>
      <c r="O648" s="156"/>
    </row>
    <row r="649">
      <c r="A649" s="169"/>
      <c r="B649" s="151" t="s">
        <v>3194</v>
      </c>
      <c r="C649" s="154" t="s">
        <v>3195</v>
      </c>
      <c r="D649" s="151" t="s">
        <v>3196</v>
      </c>
      <c r="E649" s="156"/>
      <c r="F649" s="156"/>
      <c r="G649" s="154" t="s">
        <v>3195</v>
      </c>
      <c r="H649" s="154" t="s">
        <v>3197</v>
      </c>
      <c r="I649" s="154" t="s">
        <v>3198</v>
      </c>
      <c r="J649" s="155" t="s">
        <v>412</v>
      </c>
      <c r="K649" s="151" t="s">
        <v>413</v>
      </c>
      <c r="L649" s="156"/>
      <c r="M649" s="156"/>
      <c r="N649" s="156"/>
      <c r="O649" s="156"/>
    </row>
    <row r="650">
      <c r="A650" s="169"/>
      <c r="B650" s="151" t="s">
        <v>3199</v>
      </c>
      <c r="C650" s="154" t="s">
        <v>352</v>
      </c>
      <c r="D650" s="151" t="s">
        <v>3200</v>
      </c>
      <c r="E650" s="156"/>
      <c r="F650" s="156"/>
      <c r="G650" s="154" t="s">
        <v>352</v>
      </c>
      <c r="H650" s="154" t="s">
        <v>3201</v>
      </c>
      <c r="I650" s="154" t="s">
        <v>3202</v>
      </c>
      <c r="J650" s="155" t="s">
        <v>412</v>
      </c>
      <c r="K650" s="151" t="s">
        <v>413</v>
      </c>
      <c r="L650" s="156"/>
      <c r="M650" s="156"/>
      <c r="N650" s="156"/>
      <c r="O650" s="156"/>
    </row>
    <row r="651">
      <c r="A651" s="169"/>
      <c r="B651" s="151" t="s">
        <v>3203</v>
      </c>
      <c r="C651" s="154" t="s">
        <v>3204</v>
      </c>
      <c r="D651" s="151" t="s">
        <v>3205</v>
      </c>
      <c r="E651" s="156"/>
      <c r="F651" s="156"/>
      <c r="G651" s="154" t="s">
        <v>3204</v>
      </c>
      <c r="H651" s="154" t="s">
        <v>3206</v>
      </c>
      <c r="I651" s="154" t="s">
        <v>3207</v>
      </c>
      <c r="J651" s="155" t="s">
        <v>412</v>
      </c>
      <c r="K651" s="151" t="s">
        <v>438</v>
      </c>
      <c r="L651" s="151" t="s">
        <v>439</v>
      </c>
      <c r="M651" s="156"/>
      <c r="N651" s="156"/>
      <c r="O651" s="156"/>
    </row>
    <row r="652">
      <c r="A652" s="148" t="s">
        <v>2948</v>
      </c>
      <c r="B652" s="149"/>
      <c r="C652" s="159" t="s">
        <v>3208</v>
      </c>
      <c r="D652" s="151" t="s">
        <v>3209</v>
      </c>
      <c r="E652" s="151" t="s">
        <v>1448</v>
      </c>
      <c r="F652" s="156"/>
      <c r="G652" s="154" t="s">
        <v>1449</v>
      </c>
      <c r="H652" s="154" t="s">
        <v>1450</v>
      </c>
      <c r="I652" s="154" t="s">
        <v>1451</v>
      </c>
      <c r="J652" s="155" t="s">
        <v>412</v>
      </c>
      <c r="K652" s="151" t="s">
        <v>438</v>
      </c>
      <c r="L652" s="151" t="s">
        <v>439</v>
      </c>
      <c r="M652" s="156"/>
      <c r="N652" s="156"/>
      <c r="O652" s="156"/>
    </row>
    <row r="653">
      <c r="A653" s="148" t="s">
        <v>2948</v>
      </c>
      <c r="B653" s="157"/>
      <c r="C653" s="157"/>
      <c r="D653" s="151" t="s">
        <v>3210</v>
      </c>
      <c r="E653" s="156"/>
      <c r="F653" s="156"/>
      <c r="G653" s="154" t="s">
        <v>1453</v>
      </c>
      <c r="H653" s="154" t="s">
        <v>1454</v>
      </c>
      <c r="I653" s="154" t="s">
        <v>1455</v>
      </c>
      <c r="J653" s="155" t="s">
        <v>412</v>
      </c>
      <c r="K653" s="151" t="s">
        <v>438</v>
      </c>
      <c r="L653" s="151" t="s">
        <v>439</v>
      </c>
      <c r="M653" s="156"/>
      <c r="N653" s="156"/>
      <c r="O653" s="156"/>
    </row>
    <row r="654">
      <c r="A654" s="148" t="s">
        <v>2948</v>
      </c>
      <c r="B654" s="157"/>
      <c r="C654" s="157"/>
      <c r="D654" s="151" t="s">
        <v>3211</v>
      </c>
      <c r="E654" s="156"/>
      <c r="F654" s="156"/>
      <c r="G654" s="154" t="s">
        <v>1457</v>
      </c>
      <c r="H654" s="154" t="s">
        <v>1458</v>
      </c>
      <c r="I654" s="154" t="s">
        <v>1459</v>
      </c>
      <c r="J654" s="155" t="s">
        <v>412</v>
      </c>
      <c r="K654" s="151" t="s">
        <v>438</v>
      </c>
      <c r="L654" s="151" t="s">
        <v>439</v>
      </c>
      <c r="M654" s="156"/>
      <c r="N654" s="156"/>
      <c r="O654" s="156"/>
    </row>
    <row r="655">
      <c r="A655" s="148" t="s">
        <v>2948</v>
      </c>
      <c r="B655" s="157"/>
      <c r="C655" s="157"/>
      <c r="D655" s="151" t="s">
        <v>3212</v>
      </c>
      <c r="E655" s="156"/>
      <c r="F655" s="156"/>
      <c r="G655" s="154" t="s">
        <v>1461</v>
      </c>
      <c r="H655" s="154" t="s">
        <v>1462</v>
      </c>
      <c r="I655" s="154" t="s">
        <v>1463</v>
      </c>
      <c r="J655" s="155" t="s">
        <v>412</v>
      </c>
      <c r="K655" s="151" t="s">
        <v>438</v>
      </c>
      <c r="L655" s="151" t="s">
        <v>439</v>
      </c>
      <c r="M655" s="156"/>
      <c r="N655" s="156"/>
      <c r="O655" s="156"/>
    </row>
    <row r="656">
      <c r="A656" s="148" t="s">
        <v>2948</v>
      </c>
      <c r="B656" s="157"/>
      <c r="C656" s="157"/>
      <c r="D656" s="151" t="s">
        <v>3213</v>
      </c>
      <c r="E656" s="156"/>
      <c r="F656" s="156"/>
      <c r="G656" s="154" t="s">
        <v>1465</v>
      </c>
      <c r="H656" s="154" t="s">
        <v>1466</v>
      </c>
      <c r="I656" s="154" t="s">
        <v>1467</v>
      </c>
      <c r="J656" s="155" t="s">
        <v>412</v>
      </c>
      <c r="K656" s="151" t="s">
        <v>438</v>
      </c>
      <c r="L656" s="151" t="s">
        <v>439</v>
      </c>
      <c r="M656" s="156"/>
      <c r="N656" s="156"/>
      <c r="O656" s="156"/>
    </row>
    <row r="657">
      <c r="A657" s="148" t="s">
        <v>2948</v>
      </c>
      <c r="B657" s="157"/>
      <c r="C657" s="157"/>
      <c r="D657" s="151" t="s">
        <v>3214</v>
      </c>
      <c r="E657" s="156"/>
      <c r="F657" s="156"/>
      <c r="G657" s="154" t="s">
        <v>1469</v>
      </c>
      <c r="H657" s="154" t="s">
        <v>1470</v>
      </c>
      <c r="I657" s="154" t="s">
        <v>1471</v>
      </c>
      <c r="J657" s="155" t="s">
        <v>412</v>
      </c>
      <c r="K657" s="151" t="s">
        <v>438</v>
      </c>
      <c r="L657" s="151" t="s">
        <v>439</v>
      </c>
      <c r="M657" s="156"/>
      <c r="N657" s="156"/>
      <c r="O657" s="156"/>
    </row>
    <row r="658">
      <c r="A658" s="148" t="s">
        <v>2948</v>
      </c>
      <c r="B658" s="157"/>
      <c r="C658" s="157"/>
      <c r="D658" s="151" t="s">
        <v>3215</v>
      </c>
      <c r="E658" s="156"/>
      <c r="F658" s="156"/>
      <c r="G658" s="154" t="s">
        <v>1473</v>
      </c>
      <c r="H658" s="154" t="s">
        <v>1474</v>
      </c>
      <c r="I658" s="154" t="s">
        <v>1475</v>
      </c>
      <c r="J658" s="155" t="s">
        <v>412</v>
      </c>
      <c r="K658" s="151" t="s">
        <v>438</v>
      </c>
      <c r="L658" s="151" t="s">
        <v>439</v>
      </c>
      <c r="M658" s="156"/>
      <c r="N658" s="156"/>
      <c r="O658" s="156"/>
    </row>
    <row r="659">
      <c r="A659" s="148" t="s">
        <v>2948</v>
      </c>
      <c r="B659" s="157"/>
      <c r="C659" s="157"/>
      <c r="D659" s="151" t="s">
        <v>3216</v>
      </c>
      <c r="E659" s="156"/>
      <c r="F659" s="156"/>
      <c r="G659" s="154" t="s">
        <v>1477</v>
      </c>
      <c r="H659" s="154" t="s">
        <v>1478</v>
      </c>
      <c r="I659" s="154" t="s">
        <v>1479</v>
      </c>
      <c r="J659" s="155" t="s">
        <v>412</v>
      </c>
      <c r="K659" s="151" t="s">
        <v>438</v>
      </c>
      <c r="L659" s="151" t="s">
        <v>439</v>
      </c>
      <c r="M659" s="156"/>
      <c r="N659" s="156"/>
      <c r="O659" s="156"/>
    </row>
    <row r="660">
      <c r="A660" s="148" t="s">
        <v>2948</v>
      </c>
      <c r="B660" s="157"/>
      <c r="C660" s="157"/>
      <c r="D660" s="151" t="s">
        <v>3217</v>
      </c>
      <c r="E660" s="156"/>
      <c r="F660" s="156"/>
      <c r="G660" s="154" t="s">
        <v>1481</v>
      </c>
      <c r="H660" s="154" t="s">
        <v>1482</v>
      </c>
      <c r="I660" s="154" t="s">
        <v>1483</v>
      </c>
      <c r="J660" s="155" t="s">
        <v>412</v>
      </c>
      <c r="K660" s="151" t="s">
        <v>438</v>
      </c>
      <c r="L660" s="151" t="s">
        <v>439</v>
      </c>
      <c r="M660" s="156"/>
      <c r="N660" s="156"/>
      <c r="O660" s="156"/>
    </row>
    <row r="661">
      <c r="A661" s="148" t="s">
        <v>2948</v>
      </c>
      <c r="B661" s="157"/>
      <c r="C661" s="157"/>
      <c r="D661" s="151" t="s">
        <v>3218</v>
      </c>
      <c r="E661" s="156"/>
      <c r="F661" s="156"/>
      <c r="G661" s="154" t="s">
        <v>1485</v>
      </c>
      <c r="H661" s="154" t="s">
        <v>1486</v>
      </c>
      <c r="I661" s="154" t="s">
        <v>1487</v>
      </c>
      <c r="J661" s="155" t="s">
        <v>412</v>
      </c>
      <c r="K661" s="151" t="s">
        <v>438</v>
      </c>
      <c r="L661" s="151" t="s">
        <v>439</v>
      </c>
      <c r="M661" s="156"/>
      <c r="N661" s="156"/>
      <c r="O661" s="156"/>
    </row>
    <row r="662">
      <c r="A662" s="148" t="s">
        <v>2948</v>
      </c>
      <c r="B662" s="157"/>
      <c r="C662" s="157"/>
      <c r="D662" s="151" t="s">
        <v>3219</v>
      </c>
      <c r="E662" s="156"/>
      <c r="F662" s="156"/>
      <c r="G662" s="154" t="s">
        <v>1489</v>
      </c>
      <c r="H662" s="154" t="s">
        <v>1490</v>
      </c>
      <c r="I662" s="154" t="s">
        <v>1491</v>
      </c>
      <c r="J662" s="155" t="s">
        <v>412</v>
      </c>
      <c r="K662" s="151" t="s">
        <v>438</v>
      </c>
      <c r="L662" s="151" t="s">
        <v>439</v>
      </c>
      <c r="M662" s="156"/>
      <c r="N662" s="156"/>
      <c r="O662" s="156"/>
    </row>
    <row r="663">
      <c r="A663" s="148" t="s">
        <v>2948</v>
      </c>
      <c r="B663" s="157"/>
      <c r="C663" s="157"/>
      <c r="D663" s="151" t="s">
        <v>3220</v>
      </c>
      <c r="E663" s="156"/>
      <c r="F663" s="156"/>
      <c r="G663" s="154" t="s">
        <v>1493</v>
      </c>
      <c r="H663" s="154" t="s">
        <v>1494</v>
      </c>
      <c r="I663" s="154" t="s">
        <v>1495</v>
      </c>
      <c r="J663" s="155" t="s">
        <v>412</v>
      </c>
      <c r="K663" s="183" t="s">
        <v>413</v>
      </c>
      <c r="L663" s="156"/>
      <c r="M663" s="156"/>
      <c r="N663" s="156"/>
      <c r="O663" s="156"/>
    </row>
    <row r="664">
      <c r="A664" s="148" t="s">
        <v>2948</v>
      </c>
      <c r="B664" s="157"/>
      <c r="C664" s="157"/>
      <c r="D664" s="151" t="s">
        <v>3221</v>
      </c>
      <c r="E664" s="156"/>
      <c r="F664" s="156"/>
      <c r="G664" s="154" t="s">
        <v>1497</v>
      </c>
      <c r="H664" s="154" t="s">
        <v>1498</v>
      </c>
      <c r="I664" s="154" t="s">
        <v>1499</v>
      </c>
      <c r="J664" s="155" t="s">
        <v>412</v>
      </c>
      <c r="K664" s="183" t="s">
        <v>413</v>
      </c>
      <c r="L664" s="156"/>
      <c r="M664" s="156"/>
      <c r="N664" s="156"/>
      <c r="O664" s="156"/>
    </row>
    <row r="665">
      <c r="A665" s="148" t="s">
        <v>2948</v>
      </c>
      <c r="B665" s="157"/>
      <c r="C665" s="157"/>
      <c r="D665" s="151" t="s">
        <v>3222</v>
      </c>
      <c r="E665" s="156"/>
      <c r="F665" s="156"/>
      <c r="G665" s="154" t="s">
        <v>1501</v>
      </c>
      <c r="H665" s="154" t="s">
        <v>3223</v>
      </c>
      <c r="I665" s="154" t="s">
        <v>1503</v>
      </c>
      <c r="J665" s="155" t="s">
        <v>412</v>
      </c>
      <c r="K665" s="183" t="s">
        <v>413</v>
      </c>
      <c r="L665" s="156"/>
      <c r="M665" s="156"/>
      <c r="N665" s="156"/>
      <c r="O665" s="156"/>
    </row>
    <row r="666">
      <c r="A666" s="148" t="s">
        <v>2948</v>
      </c>
      <c r="B666" s="157"/>
      <c r="C666" s="157"/>
      <c r="D666" s="151" t="s">
        <v>3224</v>
      </c>
      <c r="E666" s="156"/>
      <c r="F666" s="156"/>
      <c r="G666" s="154" t="s">
        <v>1505</v>
      </c>
      <c r="H666" s="154" t="s">
        <v>1470</v>
      </c>
      <c r="I666" s="154" t="s">
        <v>1506</v>
      </c>
      <c r="J666" s="155" t="s">
        <v>412</v>
      </c>
      <c r="K666" s="151" t="s">
        <v>438</v>
      </c>
      <c r="L666" s="151" t="s">
        <v>439</v>
      </c>
      <c r="M666" s="156"/>
      <c r="N666" s="156"/>
      <c r="O666" s="156"/>
    </row>
    <row r="667">
      <c r="A667" s="148" t="s">
        <v>2948</v>
      </c>
      <c r="B667" s="157"/>
      <c r="C667" s="157"/>
      <c r="D667" s="151" t="s">
        <v>3225</v>
      </c>
      <c r="E667" s="156"/>
      <c r="F667" s="156"/>
      <c r="G667" s="154" t="s">
        <v>1508</v>
      </c>
      <c r="H667" s="154" t="s">
        <v>1509</v>
      </c>
      <c r="I667" s="154" t="s">
        <v>1510</v>
      </c>
      <c r="J667" s="155" t="s">
        <v>412</v>
      </c>
      <c r="K667" s="151" t="s">
        <v>438</v>
      </c>
      <c r="L667" s="151" t="s">
        <v>439</v>
      </c>
      <c r="M667" s="156"/>
      <c r="N667" s="156"/>
      <c r="O667" s="156"/>
    </row>
    <row r="668">
      <c r="A668" s="148" t="s">
        <v>3226</v>
      </c>
      <c r="B668" s="149"/>
      <c r="C668" s="159" t="s">
        <v>3227</v>
      </c>
      <c r="D668" s="151" t="s">
        <v>3228</v>
      </c>
      <c r="E668" s="156"/>
      <c r="F668" s="151" t="s">
        <v>1374</v>
      </c>
      <c r="G668" s="154" t="s">
        <v>1375</v>
      </c>
      <c r="H668" s="154" t="s">
        <v>1376</v>
      </c>
      <c r="I668" s="154" t="s">
        <v>1377</v>
      </c>
      <c r="J668" s="155" t="s">
        <v>412</v>
      </c>
      <c r="K668" s="151" t="s">
        <v>438</v>
      </c>
      <c r="L668" s="151" t="s">
        <v>439</v>
      </c>
      <c r="M668" s="156"/>
      <c r="N668" s="156"/>
      <c r="O668" s="156"/>
    </row>
    <row r="669">
      <c r="A669" s="148" t="s">
        <v>3226</v>
      </c>
      <c r="B669" s="157"/>
      <c r="C669" s="157"/>
      <c r="D669" s="151" t="s">
        <v>3229</v>
      </c>
      <c r="E669" s="156"/>
      <c r="F669" s="151" t="s">
        <v>1374</v>
      </c>
      <c r="G669" s="154" t="s">
        <v>1379</v>
      </c>
      <c r="H669" s="154" t="s">
        <v>3230</v>
      </c>
      <c r="I669" s="154" t="s">
        <v>1381</v>
      </c>
      <c r="J669" s="155" t="s">
        <v>412</v>
      </c>
      <c r="K669" s="183" t="s">
        <v>413</v>
      </c>
      <c r="L669" s="156"/>
      <c r="M669" s="156"/>
      <c r="N669" s="156"/>
      <c r="O669" s="156"/>
    </row>
    <row r="670">
      <c r="A670" s="148" t="s">
        <v>3226</v>
      </c>
      <c r="B670" s="157"/>
      <c r="C670" s="157"/>
      <c r="D670" s="151" t="s">
        <v>3231</v>
      </c>
      <c r="E670" s="156"/>
      <c r="F670" s="151" t="s">
        <v>1374</v>
      </c>
      <c r="G670" s="154" t="s">
        <v>1383</v>
      </c>
      <c r="H670" s="154" t="s">
        <v>3232</v>
      </c>
      <c r="I670" s="154" t="s">
        <v>1385</v>
      </c>
      <c r="J670" s="155" t="s">
        <v>412</v>
      </c>
      <c r="K670" s="183" t="s">
        <v>413</v>
      </c>
      <c r="L670" s="156"/>
      <c r="M670" s="156"/>
      <c r="N670" s="156"/>
      <c r="O670" s="156"/>
    </row>
    <row r="671">
      <c r="A671" s="148" t="s">
        <v>3226</v>
      </c>
      <c r="B671" s="157"/>
      <c r="C671" s="157"/>
      <c r="D671" s="151" t="s">
        <v>3233</v>
      </c>
      <c r="E671" s="156"/>
      <c r="F671" s="151" t="s">
        <v>1374</v>
      </c>
      <c r="G671" s="154" t="s">
        <v>1387</v>
      </c>
      <c r="H671" s="154" t="s">
        <v>3234</v>
      </c>
      <c r="I671" s="154" t="s">
        <v>1389</v>
      </c>
      <c r="J671" s="155" t="s">
        <v>412</v>
      </c>
      <c r="K671" s="151" t="s">
        <v>438</v>
      </c>
      <c r="L671" s="151" t="s">
        <v>439</v>
      </c>
      <c r="M671" s="156"/>
      <c r="N671" s="156"/>
      <c r="O671" s="156"/>
    </row>
    <row r="672">
      <c r="A672" s="148" t="s">
        <v>3226</v>
      </c>
      <c r="B672" s="157"/>
      <c r="C672" s="157"/>
      <c r="D672" s="151" t="s">
        <v>3235</v>
      </c>
      <c r="E672" s="156"/>
      <c r="F672" s="151" t="s">
        <v>1374</v>
      </c>
      <c r="G672" s="154" t="s">
        <v>1391</v>
      </c>
      <c r="H672" s="154" t="s">
        <v>3234</v>
      </c>
      <c r="I672" s="154" t="s">
        <v>1396</v>
      </c>
      <c r="J672" s="155" t="s">
        <v>412</v>
      </c>
      <c r="K672" s="151" t="s">
        <v>438</v>
      </c>
      <c r="L672" s="151" t="s">
        <v>439</v>
      </c>
      <c r="M672" s="156"/>
      <c r="N672" s="156"/>
      <c r="O672" s="156"/>
    </row>
    <row r="673">
      <c r="A673" s="148" t="s">
        <v>3226</v>
      </c>
      <c r="B673" s="157"/>
      <c r="C673" s="157"/>
      <c r="D673" s="151" t="s">
        <v>3236</v>
      </c>
      <c r="E673" s="156"/>
      <c r="F673" s="151" t="s">
        <v>1374</v>
      </c>
      <c r="G673" s="154" t="s">
        <v>1394</v>
      </c>
      <c r="H673" s="154" t="s">
        <v>3237</v>
      </c>
      <c r="I673" s="154" t="s">
        <v>1396</v>
      </c>
      <c r="J673" s="155" t="s">
        <v>412</v>
      </c>
      <c r="K673" s="151" t="s">
        <v>438</v>
      </c>
      <c r="L673" s="151" t="s">
        <v>439</v>
      </c>
      <c r="M673" s="156"/>
      <c r="N673" s="156"/>
      <c r="O673" s="156"/>
    </row>
    <row r="674">
      <c r="A674" s="148" t="s">
        <v>3226</v>
      </c>
      <c r="B674" s="157"/>
      <c r="C674" s="157"/>
      <c r="D674" s="151" t="s">
        <v>3238</v>
      </c>
      <c r="E674" s="156"/>
      <c r="F674" s="151" t="s">
        <v>1374</v>
      </c>
      <c r="G674" s="154" t="s">
        <v>1398</v>
      </c>
      <c r="H674" s="154" t="s">
        <v>3239</v>
      </c>
      <c r="I674" s="154" t="s">
        <v>3240</v>
      </c>
      <c r="J674" s="155" t="s">
        <v>412</v>
      </c>
      <c r="K674" s="183" t="s">
        <v>413</v>
      </c>
      <c r="L674" s="156"/>
      <c r="M674" s="156"/>
      <c r="N674" s="156"/>
      <c r="O674" s="156"/>
    </row>
    <row r="675">
      <c r="A675" s="148" t="s">
        <v>3226</v>
      </c>
      <c r="B675" s="157"/>
      <c r="C675" s="157"/>
      <c r="D675" s="151" t="s">
        <v>3241</v>
      </c>
      <c r="E675" s="156"/>
      <c r="F675" s="156"/>
      <c r="G675" s="154" t="s">
        <v>3242</v>
      </c>
      <c r="H675" s="154" t="s">
        <v>3243</v>
      </c>
      <c r="I675" s="154" t="s">
        <v>3244</v>
      </c>
      <c r="J675" s="155" t="s">
        <v>412</v>
      </c>
      <c r="K675" s="151" t="s">
        <v>438</v>
      </c>
      <c r="L675" s="151" t="s">
        <v>439</v>
      </c>
      <c r="M675" s="156"/>
      <c r="N675" s="156"/>
      <c r="O675" s="156"/>
    </row>
    <row r="676">
      <c r="A676" s="148" t="s">
        <v>3226</v>
      </c>
      <c r="B676" s="157"/>
      <c r="C676" s="157"/>
      <c r="D676" s="151" t="s">
        <v>3245</v>
      </c>
      <c r="E676" s="156"/>
      <c r="F676" s="156"/>
      <c r="G676" s="154" t="s">
        <v>3246</v>
      </c>
      <c r="H676" s="154" t="s">
        <v>1376</v>
      </c>
      <c r="I676" s="154" t="s">
        <v>3247</v>
      </c>
      <c r="J676" s="155" t="s">
        <v>412</v>
      </c>
      <c r="K676" s="151" t="s">
        <v>438</v>
      </c>
      <c r="L676" s="151" t="s">
        <v>439</v>
      </c>
      <c r="M676" s="156"/>
      <c r="N676" s="156"/>
      <c r="O676" s="156"/>
    </row>
    <row r="677">
      <c r="A677" s="148" t="s">
        <v>3226</v>
      </c>
      <c r="B677" s="157"/>
      <c r="C677" s="157"/>
      <c r="D677" s="151" t="s">
        <v>3248</v>
      </c>
      <c r="E677" s="156"/>
      <c r="F677" s="156"/>
      <c r="G677" s="154" t="s">
        <v>3249</v>
      </c>
      <c r="H677" s="154" t="s">
        <v>1376</v>
      </c>
      <c r="I677" s="154" t="s">
        <v>3250</v>
      </c>
      <c r="J677" s="155" t="s">
        <v>412</v>
      </c>
      <c r="K677" s="151" t="s">
        <v>438</v>
      </c>
      <c r="L677" s="151" t="s">
        <v>439</v>
      </c>
      <c r="M677" s="156"/>
      <c r="N677" s="156"/>
      <c r="O677" s="156"/>
    </row>
    <row r="678">
      <c r="A678" s="148" t="s">
        <v>3226</v>
      </c>
      <c r="B678" s="157"/>
      <c r="C678" s="157"/>
      <c r="D678" s="151" t="s">
        <v>3251</v>
      </c>
      <c r="E678" s="156"/>
      <c r="F678" s="156"/>
      <c r="G678" s="154" t="s">
        <v>3252</v>
      </c>
      <c r="H678" s="154" t="s">
        <v>1376</v>
      </c>
      <c r="I678" s="154" t="s">
        <v>3253</v>
      </c>
      <c r="J678" s="155" t="s">
        <v>412</v>
      </c>
      <c r="K678" s="183" t="s">
        <v>413</v>
      </c>
      <c r="L678" s="156"/>
      <c r="M678" s="156"/>
      <c r="N678" s="156"/>
      <c r="O678" s="156"/>
    </row>
    <row r="679">
      <c r="A679" s="148" t="s">
        <v>3226</v>
      </c>
      <c r="B679" s="157"/>
      <c r="C679" s="157"/>
      <c r="D679" s="151" t="s">
        <v>3254</v>
      </c>
      <c r="E679" s="156"/>
      <c r="F679" s="156"/>
      <c r="G679" s="154" t="s">
        <v>3255</v>
      </c>
      <c r="H679" s="154" t="s">
        <v>1376</v>
      </c>
      <c r="I679" s="154" t="s">
        <v>3256</v>
      </c>
      <c r="J679" s="155" t="s">
        <v>412</v>
      </c>
      <c r="K679" s="151" t="s">
        <v>438</v>
      </c>
      <c r="L679" s="151" t="s">
        <v>439</v>
      </c>
      <c r="M679" s="156"/>
      <c r="N679" s="156"/>
      <c r="O679" s="156"/>
    </row>
    <row r="680">
      <c r="A680" s="148" t="s">
        <v>3226</v>
      </c>
      <c r="B680" s="157"/>
      <c r="C680" s="157"/>
      <c r="D680" s="151" t="s">
        <v>3257</v>
      </c>
      <c r="E680" s="156"/>
      <c r="F680" s="156"/>
      <c r="G680" s="154" t="s">
        <v>3258</v>
      </c>
      <c r="H680" s="154" t="s">
        <v>1376</v>
      </c>
      <c r="I680" s="154" t="s">
        <v>3259</v>
      </c>
      <c r="J680" s="155" t="s">
        <v>412</v>
      </c>
      <c r="K680" s="151" t="s">
        <v>438</v>
      </c>
      <c r="L680" s="151" t="s">
        <v>439</v>
      </c>
      <c r="M680" s="156"/>
      <c r="N680" s="156"/>
      <c r="O680" s="156"/>
    </row>
    <row r="681">
      <c r="A681" s="148" t="s">
        <v>3226</v>
      </c>
      <c r="B681" s="157"/>
      <c r="C681" s="157"/>
      <c r="D681" s="151" t="s">
        <v>3260</v>
      </c>
      <c r="E681" s="156"/>
      <c r="F681" s="156"/>
      <c r="G681" s="154" t="s">
        <v>3261</v>
      </c>
      <c r="H681" s="154" t="s">
        <v>1376</v>
      </c>
      <c r="I681" s="154" t="s">
        <v>3262</v>
      </c>
      <c r="J681" s="155" t="s">
        <v>412</v>
      </c>
      <c r="K681" s="151" t="s">
        <v>438</v>
      </c>
      <c r="L681" s="151" t="s">
        <v>439</v>
      </c>
      <c r="M681" s="156"/>
      <c r="N681" s="156"/>
      <c r="O681" s="156"/>
    </row>
    <row r="682">
      <c r="A682" s="148" t="s">
        <v>3226</v>
      </c>
      <c r="B682" s="157"/>
      <c r="C682" s="157"/>
      <c r="D682" s="151" t="s">
        <v>3263</v>
      </c>
      <c r="E682" s="156"/>
      <c r="F682" s="156"/>
      <c r="G682" s="154" t="s">
        <v>3264</v>
      </c>
      <c r="H682" s="154" t="s">
        <v>3265</v>
      </c>
      <c r="I682" s="154" t="s">
        <v>3266</v>
      </c>
      <c r="J682" s="155" t="s">
        <v>412</v>
      </c>
      <c r="K682" s="183" t="s">
        <v>413</v>
      </c>
      <c r="L682" s="156"/>
      <c r="M682" s="156"/>
      <c r="N682" s="156"/>
      <c r="O682" s="156"/>
    </row>
    <row r="683">
      <c r="A683" s="148" t="s">
        <v>3226</v>
      </c>
      <c r="B683" s="157"/>
      <c r="C683" s="157"/>
      <c r="D683" s="151" t="s">
        <v>3267</v>
      </c>
      <c r="E683" s="156"/>
      <c r="F683" s="156"/>
      <c r="G683" s="154" t="s">
        <v>3268</v>
      </c>
      <c r="H683" s="154" t="s">
        <v>3269</v>
      </c>
      <c r="I683" s="154" t="s">
        <v>3270</v>
      </c>
      <c r="J683" s="155" t="s">
        <v>412</v>
      </c>
      <c r="K683" s="183" t="s">
        <v>413</v>
      </c>
      <c r="L683" s="156"/>
      <c r="M683" s="156"/>
      <c r="N683" s="156"/>
      <c r="O683" s="156"/>
    </row>
    <row r="684">
      <c r="A684" s="148" t="s">
        <v>3271</v>
      </c>
      <c r="B684" s="149"/>
      <c r="C684" s="159" t="s">
        <v>3272</v>
      </c>
      <c r="D684" s="151" t="s">
        <v>3273</v>
      </c>
      <c r="E684" s="156"/>
      <c r="F684" s="156"/>
      <c r="G684" s="154" t="s">
        <v>3274</v>
      </c>
      <c r="H684" s="154" t="s">
        <v>3275</v>
      </c>
      <c r="I684" s="154" t="s">
        <v>3276</v>
      </c>
      <c r="J684" s="155" t="s">
        <v>412</v>
      </c>
      <c r="K684" s="183" t="s">
        <v>413</v>
      </c>
      <c r="L684" s="156"/>
      <c r="M684" s="156"/>
      <c r="N684" s="156"/>
      <c r="O684" s="156"/>
    </row>
    <row r="685">
      <c r="A685" s="148" t="s">
        <v>3271</v>
      </c>
      <c r="B685" s="157"/>
      <c r="C685" s="157"/>
      <c r="D685" s="151" t="s">
        <v>3277</v>
      </c>
      <c r="E685" s="156"/>
      <c r="F685" s="156"/>
      <c r="G685" s="154" t="s">
        <v>3278</v>
      </c>
      <c r="H685" s="154" t="s">
        <v>3279</v>
      </c>
      <c r="I685" s="154" t="s">
        <v>3280</v>
      </c>
      <c r="J685" s="155" t="s">
        <v>412</v>
      </c>
      <c r="K685" s="183" t="s">
        <v>413</v>
      </c>
      <c r="L685" s="156"/>
      <c r="M685" s="156"/>
      <c r="N685" s="156"/>
      <c r="O685" s="156"/>
    </row>
    <row r="686">
      <c r="A686" s="148" t="s">
        <v>3271</v>
      </c>
      <c r="B686" s="157"/>
      <c r="C686" s="157"/>
      <c r="D686" s="151" t="s">
        <v>3281</v>
      </c>
      <c r="E686" s="156"/>
      <c r="F686" s="156"/>
      <c r="G686" s="154" t="s">
        <v>3282</v>
      </c>
      <c r="H686" s="154" t="s">
        <v>3283</v>
      </c>
      <c r="I686" s="154" t="s">
        <v>3284</v>
      </c>
      <c r="J686" s="155" t="s">
        <v>412</v>
      </c>
      <c r="K686" s="151" t="s">
        <v>438</v>
      </c>
      <c r="L686" s="151" t="s">
        <v>439</v>
      </c>
      <c r="M686" s="156"/>
      <c r="N686" s="156"/>
      <c r="O686" s="156"/>
    </row>
    <row r="687">
      <c r="A687" s="148" t="s">
        <v>3285</v>
      </c>
      <c r="B687" s="156"/>
      <c r="C687" s="154" t="s">
        <v>3154</v>
      </c>
      <c r="D687" s="151" t="s">
        <v>3286</v>
      </c>
      <c r="E687" s="156"/>
      <c r="F687" s="156"/>
      <c r="G687" s="154" t="s">
        <v>3287</v>
      </c>
      <c r="H687" s="154" t="s">
        <v>3288</v>
      </c>
      <c r="I687" s="154" t="s">
        <v>3289</v>
      </c>
      <c r="J687" s="155" t="s">
        <v>412</v>
      </c>
      <c r="K687" s="151" t="s">
        <v>438</v>
      </c>
      <c r="L687" s="151" t="s">
        <v>439</v>
      </c>
      <c r="M687" s="156"/>
      <c r="N687" s="156"/>
      <c r="O687" s="156"/>
    </row>
    <row r="688">
      <c r="A688" s="148" t="s">
        <v>3290</v>
      </c>
      <c r="B688" s="149"/>
      <c r="C688" s="159" t="s">
        <v>3291</v>
      </c>
      <c r="D688" s="151" t="s">
        <v>3292</v>
      </c>
      <c r="E688" s="156"/>
      <c r="F688" s="156"/>
      <c r="G688" s="154" t="s">
        <v>3293</v>
      </c>
      <c r="H688" s="154" t="s">
        <v>3294</v>
      </c>
      <c r="I688" s="170" t="s">
        <v>3295</v>
      </c>
      <c r="J688" s="155" t="s">
        <v>412</v>
      </c>
      <c r="K688" s="151" t="s">
        <v>438</v>
      </c>
      <c r="L688" s="151" t="s">
        <v>439</v>
      </c>
      <c r="M688" s="156"/>
      <c r="N688" s="156"/>
      <c r="O688" s="156"/>
    </row>
    <row r="689">
      <c r="A689" s="148" t="s">
        <v>3290</v>
      </c>
      <c r="B689" s="157"/>
      <c r="C689" s="157"/>
      <c r="D689" s="151" t="s">
        <v>3296</v>
      </c>
      <c r="E689" s="156"/>
      <c r="F689" s="156"/>
      <c r="G689" s="154" t="s">
        <v>3297</v>
      </c>
      <c r="H689" s="154" t="s">
        <v>3294</v>
      </c>
      <c r="I689" s="154" t="s">
        <v>3298</v>
      </c>
      <c r="J689" s="155" t="s">
        <v>412</v>
      </c>
      <c r="K689" s="151" t="s">
        <v>438</v>
      </c>
      <c r="L689" s="151" t="s">
        <v>439</v>
      </c>
      <c r="M689" s="156"/>
      <c r="N689" s="156"/>
      <c r="O689" s="156"/>
    </row>
    <row r="690">
      <c r="A690" s="148" t="s">
        <v>3290</v>
      </c>
      <c r="B690" s="157"/>
      <c r="C690" s="157"/>
      <c r="D690" s="151" t="s">
        <v>3299</v>
      </c>
      <c r="E690" s="156"/>
      <c r="F690" s="156"/>
      <c r="G690" s="154" t="s">
        <v>3300</v>
      </c>
      <c r="H690" s="154" t="s">
        <v>3294</v>
      </c>
      <c r="I690" s="154" t="s">
        <v>3301</v>
      </c>
      <c r="J690" s="155" t="s">
        <v>412</v>
      </c>
      <c r="K690" s="151" t="s">
        <v>438</v>
      </c>
      <c r="L690" s="151" t="s">
        <v>439</v>
      </c>
      <c r="M690" s="156"/>
      <c r="N690" s="156"/>
      <c r="O690" s="156"/>
    </row>
    <row r="691">
      <c r="A691" s="148" t="s">
        <v>3290</v>
      </c>
      <c r="B691" s="157"/>
      <c r="C691" s="157"/>
      <c r="D691" s="151" t="s">
        <v>3302</v>
      </c>
      <c r="E691" s="156"/>
      <c r="F691" s="156"/>
      <c r="G691" s="154" t="s">
        <v>3303</v>
      </c>
      <c r="H691" s="154" t="s">
        <v>3304</v>
      </c>
      <c r="I691" s="154" t="s">
        <v>3305</v>
      </c>
      <c r="J691" s="155" t="s">
        <v>412</v>
      </c>
      <c r="K691" s="151" t="s">
        <v>438</v>
      </c>
      <c r="L691" s="151" t="s">
        <v>439</v>
      </c>
      <c r="M691" s="156"/>
      <c r="N691" s="156"/>
      <c r="O691" s="156"/>
    </row>
    <row r="692">
      <c r="A692" s="148" t="s">
        <v>3290</v>
      </c>
      <c r="B692" s="157"/>
      <c r="C692" s="157"/>
      <c r="D692" s="151" t="s">
        <v>3306</v>
      </c>
      <c r="E692" s="156"/>
      <c r="F692" s="156"/>
      <c r="G692" s="154" t="s">
        <v>3307</v>
      </c>
      <c r="H692" s="154" t="s">
        <v>3308</v>
      </c>
      <c r="I692" s="154" t="s">
        <v>3309</v>
      </c>
      <c r="J692" s="155" t="s">
        <v>412</v>
      </c>
      <c r="K692" s="183" t="s">
        <v>413</v>
      </c>
      <c r="L692" s="156"/>
      <c r="M692" s="156"/>
      <c r="N692" s="156"/>
      <c r="O692" s="156"/>
    </row>
    <row r="693">
      <c r="A693" s="148" t="s">
        <v>3290</v>
      </c>
      <c r="B693" s="157"/>
      <c r="C693" s="157"/>
      <c r="D693" s="151" t="s">
        <v>3310</v>
      </c>
      <c r="E693" s="156"/>
      <c r="F693" s="156"/>
      <c r="G693" s="154" t="s">
        <v>3311</v>
      </c>
      <c r="H693" s="154" t="s">
        <v>3312</v>
      </c>
      <c r="I693" s="154" t="s">
        <v>3313</v>
      </c>
      <c r="J693" s="155" t="s">
        <v>412</v>
      </c>
      <c r="K693" s="183" t="s">
        <v>413</v>
      </c>
      <c r="L693" s="156"/>
      <c r="M693" s="156"/>
      <c r="N693" s="156"/>
      <c r="O693" s="156"/>
    </row>
    <row r="694">
      <c r="A694" s="148" t="s">
        <v>3290</v>
      </c>
      <c r="B694" s="157"/>
      <c r="C694" s="157"/>
      <c r="D694" s="151" t="s">
        <v>3314</v>
      </c>
      <c r="E694" s="156"/>
      <c r="F694" s="156"/>
      <c r="G694" s="154" t="s">
        <v>3315</v>
      </c>
      <c r="H694" s="154" t="s">
        <v>3316</v>
      </c>
      <c r="I694" s="154" t="s">
        <v>3317</v>
      </c>
      <c r="J694" s="155" t="s">
        <v>412</v>
      </c>
      <c r="K694" s="183" t="s">
        <v>413</v>
      </c>
      <c r="L694" s="156"/>
      <c r="M694" s="156"/>
      <c r="N694" s="156"/>
      <c r="O694" s="156"/>
    </row>
    <row r="695">
      <c r="A695" s="148" t="s">
        <v>3290</v>
      </c>
      <c r="B695" s="157"/>
      <c r="C695" s="157"/>
      <c r="D695" s="151" t="s">
        <v>3318</v>
      </c>
      <c r="E695" s="156"/>
      <c r="F695" s="156"/>
      <c r="G695" s="154" t="s">
        <v>3319</v>
      </c>
      <c r="H695" s="154" t="s">
        <v>3320</v>
      </c>
      <c r="I695" s="154" t="s">
        <v>3321</v>
      </c>
      <c r="J695" s="155" t="s">
        <v>412</v>
      </c>
      <c r="K695" s="151" t="s">
        <v>438</v>
      </c>
      <c r="L695" s="151" t="s">
        <v>439</v>
      </c>
      <c r="M695" s="156"/>
      <c r="N695" s="156"/>
      <c r="O695" s="156"/>
    </row>
    <row r="696">
      <c r="A696" s="148" t="s">
        <v>3290</v>
      </c>
      <c r="B696" s="157"/>
      <c r="C696" s="157"/>
      <c r="D696" s="151" t="s">
        <v>3322</v>
      </c>
      <c r="E696" s="156"/>
      <c r="F696" s="156"/>
      <c r="G696" s="154" t="s">
        <v>3323</v>
      </c>
      <c r="H696" s="154" t="s">
        <v>3320</v>
      </c>
      <c r="I696" s="154" t="s">
        <v>3324</v>
      </c>
      <c r="J696" s="155" t="s">
        <v>412</v>
      </c>
      <c r="K696" s="151" t="s">
        <v>438</v>
      </c>
      <c r="L696" s="151" t="s">
        <v>439</v>
      </c>
      <c r="M696" s="156"/>
      <c r="N696" s="156"/>
      <c r="O696" s="156"/>
    </row>
    <row r="697">
      <c r="A697" s="148" t="s">
        <v>3290</v>
      </c>
      <c r="B697" s="157"/>
      <c r="C697" s="157"/>
      <c r="D697" s="151" t="s">
        <v>3325</v>
      </c>
      <c r="E697" s="156"/>
      <c r="F697" s="156"/>
      <c r="G697" s="154" t="s">
        <v>3326</v>
      </c>
      <c r="H697" s="154" t="s">
        <v>3327</v>
      </c>
      <c r="I697" s="154" t="s">
        <v>3328</v>
      </c>
      <c r="J697" s="155" t="s">
        <v>412</v>
      </c>
      <c r="K697" s="183" t="s">
        <v>413</v>
      </c>
      <c r="L697" s="156"/>
      <c r="M697" s="156"/>
      <c r="N697" s="156"/>
      <c r="O697" s="156"/>
    </row>
    <row r="698">
      <c r="A698" s="148" t="s">
        <v>3290</v>
      </c>
      <c r="B698" s="157"/>
      <c r="C698" s="157"/>
      <c r="D698" s="151" t="s">
        <v>3329</v>
      </c>
      <c r="E698" s="156"/>
      <c r="F698" s="156"/>
      <c r="G698" s="154" t="s">
        <v>3315</v>
      </c>
      <c r="H698" s="154" t="s">
        <v>3330</v>
      </c>
      <c r="I698" s="154" t="s">
        <v>3317</v>
      </c>
      <c r="J698" s="155" t="s">
        <v>412</v>
      </c>
      <c r="K698" s="183" t="s">
        <v>413</v>
      </c>
      <c r="L698" s="156"/>
      <c r="M698" s="156"/>
      <c r="N698" s="156"/>
      <c r="O698" s="156"/>
    </row>
    <row r="699">
      <c r="A699" s="148" t="s">
        <v>3290</v>
      </c>
      <c r="B699" s="157"/>
      <c r="C699" s="157"/>
      <c r="D699" s="151" t="s">
        <v>3331</v>
      </c>
      <c r="E699" s="156"/>
      <c r="F699" s="156"/>
      <c r="G699" s="154" t="s">
        <v>3332</v>
      </c>
      <c r="H699" s="154" t="s">
        <v>3333</v>
      </c>
      <c r="I699" s="154" t="s">
        <v>3334</v>
      </c>
      <c r="J699" s="155" t="s">
        <v>412</v>
      </c>
      <c r="K699" s="183" t="s">
        <v>413</v>
      </c>
      <c r="L699" s="156"/>
      <c r="M699" s="156"/>
      <c r="N699" s="156"/>
      <c r="O699" s="156"/>
    </row>
    <row r="700">
      <c r="A700" s="148" t="s">
        <v>3335</v>
      </c>
      <c r="B700" s="149"/>
      <c r="C700" s="159" t="s">
        <v>3336</v>
      </c>
      <c r="D700" s="151" t="s">
        <v>3337</v>
      </c>
      <c r="E700" s="156"/>
      <c r="F700" s="156"/>
      <c r="G700" s="154" t="s">
        <v>3338</v>
      </c>
      <c r="H700" s="154" t="s">
        <v>3339</v>
      </c>
      <c r="I700" s="154" t="s">
        <v>3340</v>
      </c>
      <c r="J700" s="155" t="s">
        <v>412</v>
      </c>
      <c r="K700" s="151" t="s">
        <v>438</v>
      </c>
      <c r="L700" s="151" t="s">
        <v>439</v>
      </c>
      <c r="M700" s="156"/>
      <c r="N700" s="156"/>
      <c r="O700" s="156"/>
    </row>
    <row r="701">
      <c r="A701" s="148" t="s">
        <v>3335</v>
      </c>
      <c r="B701" s="157"/>
      <c r="C701" s="157"/>
      <c r="D701" s="151" t="s">
        <v>3341</v>
      </c>
      <c r="E701" s="156"/>
      <c r="F701" s="156"/>
      <c r="G701" s="154" t="s">
        <v>3342</v>
      </c>
      <c r="H701" s="154" t="s">
        <v>3343</v>
      </c>
      <c r="I701" s="154" t="s">
        <v>3344</v>
      </c>
      <c r="J701" s="155" t="s">
        <v>412</v>
      </c>
      <c r="K701" s="183" t="s">
        <v>413</v>
      </c>
      <c r="L701" s="156"/>
      <c r="M701" s="156"/>
      <c r="N701" s="156"/>
      <c r="O701" s="156"/>
    </row>
    <row r="702">
      <c r="A702" s="148" t="s">
        <v>3335</v>
      </c>
      <c r="B702" s="157"/>
      <c r="C702" s="157"/>
      <c r="D702" s="151" t="s">
        <v>3345</v>
      </c>
      <c r="E702" s="156"/>
      <c r="F702" s="156"/>
      <c r="G702" s="154" t="s">
        <v>3346</v>
      </c>
      <c r="H702" s="154" t="s">
        <v>3347</v>
      </c>
      <c r="I702" s="154" t="s">
        <v>3348</v>
      </c>
      <c r="J702" s="155" t="s">
        <v>412</v>
      </c>
      <c r="K702" s="151" t="s">
        <v>438</v>
      </c>
      <c r="L702" s="151" t="s">
        <v>439</v>
      </c>
      <c r="M702" s="156"/>
      <c r="N702" s="156"/>
      <c r="O702" s="156"/>
    </row>
    <row r="703">
      <c r="A703" s="148" t="s">
        <v>3349</v>
      </c>
      <c r="B703" s="149"/>
      <c r="C703" s="159" t="s">
        <v>3350</v>
      </c>
      <c r="D703" s="151" t="s">
        <v>3351</v>
      </c>
      <c r="E703" s="156"/>
      <c r="F703" s="156"/>
      <c r="G703" s="154" t="s">
        <v>3352</v>
      </c>
      <c r="H703" s="154" t="s">
        <v>3353</v>
      </c>
      <c r="I703" s="154" t="s">
        <v>3354</v>
      </c>
      <c r="J703" s="155" t="s">
        <v>412</v>
      </c>
      <c r="K703" s="151" t="s">
        <v>438</v>
      </c>
      <c r="L703" s="151" t="s">
        <v>439</v>
      </c>
      <c r="M703" s="156"/>
      <c r="N703" s="156"/>
      <c r="O703" s="156"/>
    </row>
    <row r="704">
      <c r="A704" s="148" t="s">
        <v>3349</v>
      </c>
      <c r="B704" s="157"/>
      <c r="C704" s="157"/>
      <c r="D704" s="151" t="s">
        <v>3355</v>
      </c>
      <c r="E704" s="156"/>
      <c r="F704" s="156"/>
      <c r="G704" s="154" t="s">
        <v>3356</v>
      </c>
      <c r="H704" s="154" t="s">
        <v>3357</v>
      </c>
      <c r="I704" s="154" t="s">
        <v>3358</v>
      </c>
      <c r="J704" s="155" t="s">
        <v>412</v>
      </c>
      <c r="K704" s="151" t="s">
        <v>438</v>
      </c>
      <c r="L704" s="151" t="s">
        <v>439</v>
      </c>
      <c r="M704" s="156"/>
      <c r="N704" s="156"/>
      <c r="O704" s="156"/>
    </row>
    <row r="705">
      <c r="A705" s="148" t="s">
        <v>3349</v>
      </c>
      <c r="B705" s="157"/>
      <c r="C705" s="157"/>
      <c r="D705" s="151" t="s">
        <v>3359</v>
      </c>
      <c r="E705" s="156"/>
      <c r="F705" s="156"/>
      <c r="G705" s="154" t="s">
        <v>3360</v>
      </c>
      <c r="H705" s="154" t="s">
        <v>3361</v>
      </c>
      <c r="I705" s="154" t="s">
        <v>3362</v>
      </c>
      <c r="J705" s="155" t="s">
        <v>412</v>
      </c>
      <c r="K705" s="151" t="s">
        <v>438</v>
      </c>
      <c r="L705" s="151" t="s">
        <v>439</v>
      </c>
      <c r="M705" s="156"/>
      <c r="N705" s="156"/>
      <c r="O705" s="156"/>
    </row>
    <row r="706">
      <c r="A706" s="148" t="s">
        <v>3349</v>
      </c>
      <c r="B706" s="157"/>
      <c r="C706" s="157"/>
      <c r="D706" s="151" t="s">
        <v>3363</v>
      </c>
      <c r="E706" s="156"/>
      <c r="F706" s="156"/>
      <c r="G706" s="154" t="s">
        <v>3364</v>
      </c>
      <c r="H706" s="154" t="s">
        <v>3365</v>
      </c>
      <c r="I706" s="154" t="s">
        <v>3366</v>
      </c>
      <c r="J706" s="155" t="s">
        <v>412</v>
      </c>
      <c r="K706" s="151" t="s">
        <v>438</v>
      </c>
      <c r="L706" s="151" t="s">
        <v>439</v>
      </c>
      <c r="M706" s="156"/>
      <c r="N706" s="156"/>
      <c r="O706" s="156"/>
    </row>
    <row r="707">
      <c r="A707" s="148" t="s">
        <v>3349</v>
      </c>
      <c r="B707" s="157"/>
      <c r="C707" s="157"/>
      <c r="D707" s="151" t="s">
        <v>3367</v>
      </c>
      <c r="E707" s="156"/>
      <c r="F707" s="156"/>
      <c r="G707" s="154" t="s">
        <v>3368</v>
      </c>
      <c r="H707" s="154" t="s">
        <v>3365</v>
      </c>
      <c r="I707" s="154" t="s">
        <v>3369</v>
      </c>
      <c r="J707" s="155" t="s">
        <v>412</v>
      </c>
      <c r="K707" s="151" t="s">
        <v>438</v>
      </c>
      <c r="L707" s="151" t="s">
        <v>439</v>
      </c>
      <c r="M707" s="156"/>
      <c r="N707" s="156"/>
      <c r="O707" s="156"/>
    </row>
    <row r="708">
      <c r="A708" s="148" t="s">
        <v>3349</v>
      </c>
      <c r="B708" s="157"/>
      <c r="C708" s="157"/>
      <c r="D708" s="151" t="s">
        <v>3370</v>
      </c>
      <c r="E708" s="156"/>
      <c r="F708" s="156"/>
      <c r="G708" s="154" t="s">
        <v>2870</v>
      </c>
      <c r="H708" s="154" t="s">
        <v>3371</v>
      </c>
      <c r="I708" s="154" t="s">
        <v>2872</v>
      </c>
      <c r="J708" s="155" t="s">
        <v>412</v>
      </c>
      <c r="K708" s="151" t="s">
        <v>438</v>
      </c>
      <c r="L708" s="151" t="s">
        <v>439</v>
      </c>
      <c r="M708" s="156"/>
      <c r="N708" s="156"/>
      <c r="O708" s="156"/>
    </row>
    <row r="709">
      <c r="A709" s="148" t="s">
        <v>3349</v>
      </c>
      <c r="B709" s="157"/>
      <c r="C709" s="157"/>
      <c r="D709" s="151" t="s">
        <v>3372</v>
      </c>
      <c r="E709" s="156"/>
      <c r="F709" s="156"/>
      <c r="G709" s="154" t="s">
        <v>3332</v>
      </c>
      <c r="H709" s="154" t="s">
        <v>3373</v>
      </c>
      <c r="I709" s="154" t="s">
        <v>3334</v>
      </c>
      <c r="J709" s="155" t="s">
        <v>412</v>
      </c>
      <c r="K709" s="183" t="s">
        <v>413</v>
      </c>
      <c r="L709" s="156"/>
      <c r="M709" s="156"/>
      <c r="N709" s="156"/>
      <c r="O709" s="156"/>
    </row>
    <row r="710">
      <c r="A710" s="148" t="s">
        <v>3349</v>
      </c>
      <c r="B710" s="157"/>
      <c r="C710" s="157"/>
      <c r="D710" s="151" t="s">
        <v>3374</v>
      </c>
      <c r="E710" s="156"/>
      <c r="F710" s="156"/>
      <c r="G710" s="154" t="s">
        <v>2847</v>
      </c>
      <c r="H710" s="154" t="s">
        <v>3375</v>
      </c>
      <c r="I710" s="154" t="s">
        <v>2849</v>
      </c>
      <c r="J710" s="155" t="s">
        <v>412</v>
      </c>
      <c r="K710" s="183" t="s">
        <v>413</v>
      </c>
      <c r="L710" s="156"/>
      <c r="M710" s="156"/>
      <c r="N710" s="156"/>
      <c r="O710" s="156"/>
    </row>
    <row r="711">
      <c r="A711" s="148" t="s">
        <v>3349</v>
      </c>
      <c r="B711" s="157"/>
      <c r="C711" s="157"/>
      <c r="D711" s="151" t="s">
        <v>3376</v>
      </c>
      <c r="E711" s="156"/>
      <c r="F711" s="156"/>
      <c r="G711" s="154" t="s">
        <v>2851</v>
      </c>
      <c r="H711" s="154" t="s">
        <v>2852</v>
      </c>
      <c r="I711" s="154" t="s">
        <v>2853</v>
      </c>
      <c r="J711" s="155" t="s">
        <v>412</v>
      </c>
      <c r="K711" s="183" t="s">
        <v>413</v>
      </c>
      <c r="L711" s="156"/>
      <c r="M711" s="156"/>
      <c r="N711" s="156"/>
      <c r="O711" s="156"/>
    </row>
    <row r="712">
      <c r="A712" s="148" t="s">
        <v>3377</v>
      </c>
      <c r="B712" s="149"/>
      <c r="C712" s="150" t="s">
        <v>3378</v>
      </c>
      <c r="D712" s="151" t="s">
        <v>3379</v>
      </c>
      <c r="E712" s="156"/>
      <c r="F712" s="156"/>
      <c r="G712" s="154" t="s">
        <v>3380</v>
      </c>
      <c r="H712" s="154" t="s">
        <v>3381</v>
      </c>
      <c r="I712" s="154" t="s">
        <v>3382</v>
      </c>
      <c r="J712" s="155" t="s">
        <v>412</v>
      </c>
      <c r="K712" s="151" t="s">
        <v>438</v>
      </c>
      <c r="L712" s="151" t="s">
        <v>439</v>
      </c>
      <c r="M712" s="156"/>
      <c r="N712" s="156"/>
      <c r="O712" s="156"/>
    </row>
    <row r="713">
      <c r="A713" s="148" t="s">
        <v>3377</v>
      </c>
      <c r="B713" s="157"/>
      <c r="C713" s="157"/>
      <c r="D713" s="151" t="s">
        <v>3383</v>
      </c>
      <c r="E713" s="156"/>
      <c r="F713" s="156"/>
      <c r="G713" s="154" t="s">
        <v>3342</v>
      </c>
      <c r="H713" s="154" t="s">
        <v>3384</v>
      </c>
      <c r="I713" s="154" t="s">
        <v>3344</v>
      </c>
      <c r="J713" s="155" t="s">
        <v>412</v>
      </c>
      <c r="K713" s="183" t="s">
        <v>413</v>
      </c>
      <c r="L713" s="156"/>
      <c r="M713" s="156"/>
      <c r="N713" s="156"/>
      <c r="O713" s="156"/>
    </row>
    <row r="714">
      <c r="A714" s="148" t="s">
        <v>3377</v>
      </c>
      <c r="B714" s="157"/>
      <c r="C714" s="157"/>
      <c r="D714" s="151" t="s">
        <v>3385</v>
      </c>
      <c r="E714" s="156"/>
      <c r="F714" s="156"/>
      <c r="G714" s="154" t="s">
        <v>3346</v>
      </c>
      <c r="H714" s="154" t="s">
        <v>3386</v>
      </c>
      <c r="I714" s="154" t="s">
        <v>3387</v>
      </c>
      <c r="J714" s="155" t="s">
        <v>412</v>
      </c>
      <c r="K714" s="151" t="s">
        <v>438</v>
      </c>
      <c r="L714" s="151" t="s">
        <v>439</v>
      </c>
      <c r="M714" s="156"/>
      <c r="N714" s="156"/>
      <c r="O714" s="156"/>
    </row>
    <row r="715">
      <c r="A715" s="148" t="s">
        <v>3388</v>
      </c>
      <c r="B715" s="149"/>
      <c r="C715" s="150" t="s">
        <v>3389</v>
      </c>
      <c r="D715" s="151" t="s">
        <v>3390</v>
      </c>
      <c r="E715" s="156"/>
      <c r="F715" s="156"/>
      <c r="G715" s="154" t="s">
        <v>3391</v>
      </c>
      <c r="H715" s="154" t="s">
        <v>3392</v>
      </c>
      <c r="I715" s="154" t="s">
        <v>3393</v>
      </c>
      <c r="J715" s="155" t="s">
        <v>412</v>
      </c>
      <c r="K715" s="183" t="s">
        <v>413</v>
      </c>
      <c r="L715" s="156"/>
      <c r="M715" s="156"/>
      <c r="N715" s="156"/>
      <c r="O715" s="156"/>
    </row>
    <row r="716">
      <c r="A716" s="148" t="s">
        <v>3388</v>
      </c>
      <c r="B716" s="157"/>
      <c r="C716" s="157"/>
      <c r="D716" s="151" t="s">
        <v>3394</v>
      </c>
      <c r="E716" s="156"/>
      <c r="F716" s="156"/>
      <c r="G716" s="154" t="s">
        <v>3391</v>
      </c>
      <c r="H716" s="154" t="s">
        <v>3395</v>
      </c>
      <c r="I716" s="154" t="s">
        <v>3393</v>
      </c>
      <c r="J716" s="155" t="s">
        <v>412</v>
      </c>
      <c r="K716" s="183" t="s">
        <v>413</v>
      </c>
      <c r="L716" s="156"/>
      <c r="M716" s="156"/>
      <c r="N716" s="156"/>
      <c r="O716" s="156"/>
    </row>
    <row r="717">
      <c r="A717" s="148" t="s">
        <v>3388</v>
      </c>
      <c r="B717" s="157"/>
      <c r="C717" s="157"/>
      <c r="D717" s="151" t="s">
        <v>3396</v>
      </c>
      <c r="E717" s="156"/>
      <c r="F717" s="156"/>
      <c r="G717" s="154" t="s">
        <v>3397</v>
      </c>
      <c r="H717" s="154" t="s">
        <v>3392</v>
      </c>
      <c r="I717" s="154" t="s">
        <v>3398</v>
      </c>
      <c r="J717" s="155" t="s">
        <v>412</v>
      </c>
      <c r="K717" s="183" t="s">
        <v>413</v>
      </c>
      <c r="L717" s="156"/>
      <c r="M717" s="156"/>
      <c r="N717" s="156"/>
      <c r="O717" s="156"/>
    </row>
    <row r="718">
      <c r="A718" s="148" t="s">
        <v>3388</v>
      </c>
      <c r="B718" s="157"/>
      <c r="C718" s="157"/>
      <c r="D718" s="151" t="s">
        <v>3399</v>
      </c>
      <c r="E718" s="156"/>
      <c r="F718" s="156"/>
      <c r="G718" s="154" t="s">
        <v>3400</v>
      </c>
      <c r="H718" s="154" t="s">
        <v>3395</v>
      </c>
      <c r="I718" s="154" t="s">
        <v>3401</v>
      </c>
      <c r="J718" s="155" t="s">
        <v>412</v>
      </c>
      <c r="K718" s="183" t="s">
        <v>413</v>
      </c>
      <c r="L718" s="156"/>
      <c r="M718" s="156"/>
      <c r="N718" s="156"/>
      <c r="O718" s="156"/>
    </row>
    <row r="719">
      <c r="A719" s="148" t="s">
        <v>3388</v>
      </c>
      <c r="B719" s="157"/>
      <c r="C719" s="157"/>
      <c r="D719" s="151" t="s">
        <v>3402</v>
      </c>
      <c r="E719" s="156"/>
      <c r="F719" s="156"/>
      <c r="G719" s="154" t="s">
        <v>3403</v>
      </c>
      <c r="H719" s="154" t="s">
        <v>3404</v>
      </c>
      <c r="I719" s="154" t="s">
        <v>3405</v>
      </c>
      <c r="J719" s="155" t="s">
        <v>412</v>
      </c>
      <c r="K719" s="183" t="s">
        <v>413</v>
      </c>
      <c r="L719" s="156"/>
      <c r="M719" s="156"/>
      <c r="N719" s="156"/>
      <c r="O719" s="156"/>
    </row>
    <row r="720">
      <c r="A720" s="148" t="s">
        <v>3388</v>
      </c>
      <c r="B720" s="157"/>
      <c r="C720" s="157"/>
      <c r="D720" s="151" t="s">
        <v>3406</v>
      </c>
      <c r="E720" s="156"/>
      <c r="F720" s="156"/>
      <c r="G720" s="154" t="s">
        <v>3403</v>
      </c>
      <c r="H720" s="154" t="s">
        <v>3407</v>
      </c>
      <c r="I720" s="154" t="s">
        <v>3405</v>
      </c>
      <c r="J720" s="155" t="s">
        <v>412</v>
      </c>
      <c r="K720" s="183" t="s">
        <v>413</v>
      </c>
      <c r="L720" s="156"/>
      <c r="M720" s="156"/>
      <c r="N720" s="156"/>
      <c r="O720" s="156"/>
    </row>
    <row r="721">
      <c r="A721" s="148" t="s">
        <v>3388</v>
      </c>
      <c r="B721" s="157"/>
      <c r="C721" s="157"/>
      <c r="D721" s="151" t="s">
        <v>3408</v>
      </c>
      <c r="E721" s="156"/>
      <c r="F721" s="156"/>
      <c r="G721" s="154" t="s">
        <v>3409</v>
      </c>
      <c r="H721" s="154" t="s">
        <v>3410</v>
      </c>
      <c r="I721" s="154" t="s">
        <v>3411</v>
      </c>
      <c r="J721" s="155" t="s">
        <v>412</v>
      </c>
      <c r="K721" s="183" t="s">
        <v>413</v>
      </c>
      <c r="L721" s="156"/>
      <c r="M721" s="156"/>
      <c r="N721" s="156"/>
      <c r="O721" s="156"/>
    </row>
    <row r="722">
      <c r="A722" s="148" t="s">
        <v>3388</v>
      </c>
      <c r="B722" s="157"/>
      <c r="C722" s="157"/>
      <c r="D722" s="151" t="s">
        <v>3412</v>
      </c>
      <c r="E722" s="156"/>
      <c r="F722" s="156"/>
      <c r="G722" s="154" t="s">
        <v>3409</v>
      </c>
      <c r="H722" s="154" t="s">
        <v>3413</v>
      </c>
      <c r="I722" s="154" t="s">
        <v>3411</v>
      </c>
      <c r="J722" s="155" t="s">
        <v>412</v>
      </c>
      <c r="K722" s="183" t="s">
        <v>413</v>
      </c>
      <c r="L722" s="156"/>
      <c r="M722" s="156"/>
      <c r="N722" s="156"/>
      <c r="O722" s="156"/>
    </row>
    <row r="723">
      <c r="A723" s="148" t="s">
        <v>3388</v>
      </c>
      <c r="B723" s="157"/>
      <c r="C723" s="157"/>
      <c r="D723" s="151" t="s">
        <v>3414</v>
      </c>
      <c r="E723" s="156"/>
      <c r="F723" s="156"/>
      <c r="G723" s="154" t="s">
        <v>3415</v>
      </c>
      <c r="H723" s="154" t="s">
        <v>3416</v>
      </c>
      <c r="I723" s="154" t="s">
        <v>3417</v>
      </c>
      <c r="J723" s="155" t="s">
        <v>412</v>
      </c>
      <c r="K723" s="183" t="s">
        <v>413</v>
      </c>
      <c r="L723" s="156"/>
      <c r="M723" s="156"/>
      <c r="N723" s="156"/>
      <c r="O723" s="156"/>
    </row>
    <row r="724">
      <c r="A724" s="148" t="s">
        <v>3388</v>
      </c>
      <c r="B724" s="157"/>
      <c r="C724" s="157"/>
      <c r="D724" s="151" t="s">
        <v>3418</v>
      </c>
      <c r="E724" s="156"/>
      <c r="F724" s="156"/>
      <c r="G724" s="154" t="s">
        <v>3419</v>
      </c>
      <c r="H724" s="154" t="s">
        <v>3420</v>
      </c>
      <c r="I724" s="154" t="s">
        <v>3421</v>
      </c>
      <c r="J724" s="155" t="s">
        <v>412</v>
      </c>
      <c r="K724" s="183" t="s">
        <v>413</v>
      </c>
      <c r="L724" s="156"/>
      <c r="M724" s="156"/>
      <c r="N724" s="156"/>
      <c r="O724" s="156"/>
    </row>
    <row r="725">
      <c r="A725" s="148" t="s">
        <v>3388</v>
      </c>
      <c r="B725" s="157"/>
      <c r="C725" s="157"/>
      <c r="D725" s="151" t="s">
        <v>3422</v>
      </c>
      <c r="E725" s="156"/>
      <c r="F725" s="156"/>
      <c r="G725" s="154" t="s">
        <v>3423</v>
      </c>
      <c r="H725" s="154" t="s">
        <v>3392</v>
      </c>
      <c r="I725" s="154" t="s">
        <v>3424</v>
      </c>
      <c r="J725" s="155" t="s">
        <v>412</v>
      </c>
      <c r="K725" s="183" t="s">
        <v>413</v>
      </c>
      <c r="L725" s="156"/>
      <c r="M725" s="156"/>
      <c r="N725" s="156"/>
      <c r="O725" s="156"/>
    </row>
    <row r="726">
      <c r="A726" s="148" t="s">
        <v>3388</v>
      </c>
      <c r="B726" s="157"/>
      <c r="C726" s="157"/>
      <c r="D726" s="151" t="s">
        <v>3425</v>
      </c>
      <c r="E726" s="156"/>
      <c r="F726" s="156"/>
      <c r="G726" s="154" t="s">
        <v>3332</v>
      </c>
      <c r="H726" s="154" t="s">
        <v>3426</v>
      </c>
      <c r="I726" s="154" t="s">
        <v>3334</v>
      </c>
      <c r="J726" s="161" t="s">
        <v>626</v>
      </c>
      <c r="K726" s="183" t="s">
        <v>413</v>
      </c>
      <c r="L726" s="156"/>
      <c r="M726" s="162" t="s">
        <v>3427</v>
      </c>
      <c r="N726" s="156"/>
      <c r="O726" s="156"/>
    </row>
    <row r="727">
      <c r="A727" s="148" t="s">
        <v>3428</v>
      </c>
      <c r="B727" s="149"/>
      <c r="C727" s="159" t="s">
        <v>3429</v>
      </c>
      <c r="D727" s="151" t="s">
        <v>3430</v>
      </c>
      <c r="E727" s="156"/>
      <c r="F727" s="151" t="s">
        <v>3431</v>
      </c>
      <c r="G727" s="154" t="s">
        <v>3432</v>
      </c>
      <c r="H727" s="154" t="s">
        <v>3433</v>
      </c>
      <c r="I727" s="154" t="s">
        <v>3434</v>
      </c>
      <c r="J727" s="155" t="s">
        <v>412</v>
      </c>
      <c r="K727" s="151" t="s">
        <v>438</v>
      </c>
      <c r="L727" s="151" t="s">
        <v>439</v>
      </c>
      <c r="M727" s="156"/>
      <c r="N727" s="156"/>
      <c r="O727" s="156"/>
    </row>
    <row r="728">
      <c r="A728" s="148" t="s">
        <v>3428</v>
      </c>
      <c r="B728" s="157"/>
      <c r="C728" s="157"/>
      <c r="D728" s="151" t="s">
        <v>3435</v>
      </c>
      <c r="E728" s="156"/>
      <c r="F728" s="156"/>
      <c r="G728" s="154" t="s">
        <v>3436</v>
      </c>
      <c r="H728" s="154" t="s">
        <v>3437</v>
      </c>
      <c r="I728" s="154" t="s">
        <v>3438</v>
      </c>
      <c r="J728" s="155" t="s">
        <v>412</v>
      </c>
      <c r="K728" s="151" t="s">
        <v>438</v>
      </c>
      <c r="L728" s="151" t="s">
        <v>439</v>
      </c>
      <c r="M728" s="156"/>
      <c r="N728" s="156"/>
      <c r="O728" s="156"/>
    </row>
    <row r="729">
      <c r="A729" s="148" t="s">
        <v>3428</v>
      </c>
      <c r="B729" s="157"/>
      <c r="C729" s="157"/>
      <c r="D729" s="151" t="s">
        <v>3439</v>
      </c>
      <c r="E729" s="156"/>
      <c r="F729" s="156"/>
      <c r="G729" s="154" t="s">
        <v>3440</v>
      </c>
      <c r="H729" s="154" t="s">
        <v>3437</v>
      </c>
      <c r="I729" s="154" t="s">
        <v>3441</v>
      </c>
      <c r="J729" s="155" t="s">
        <v>412</v>
      </c>
      <c r="K729" s="151" t="s">
        <v>438</v>
      </c>
      <c r="L729" s="151" t="s">
        <v>439</v>
      </c>
      <c r="M729" s="156"/>
      <c r="N729" s="156"/>
      <c r="O729" s="156"/>
    </row>
    <row r="730">
      <c r="A730" s="148" t="s">
        <v>3428</v>
      </c>
      <c r="B730" s="157"/>
      <c r="C730" s="157"/>
      <c r="D730" s="151" t="s">
        <v>3442</v>
      </c>
      <c r="E730" s="156"/>
      <c r="F730" s="156"/>
      <c r="G730" s="154" t="s">
        <v>3443</v>
      </c>
      <c r="H730" s="154" t="s">
        <v>3444</v>
      </c>
      <c r="I730" s="154" t="s">
        <v>3445</v>
      </c>
      <c r="J730" s="155" t="s">
        <v>412</v>
      </c>
      <c r="K730" s="151" t="s">
        <v>438</v>
      </c>
      <c r="L730" s="151" t="s">
        <v>439</v>
      </c>
      <c r="M730" s="156"/>
      <c r="N730" s="156"/>
      <c r="O730" s="156"/>
    </row>
    <row r="731">
      <c r="A731" s="148" t="s">
        <v>3428</v>
      </c>
      <c r="B731" s="157"/>
      <c r="C731" s="157"/>
      <c r="D731" s="151" t="s">
        <v>3446</v>
      </c>
      <c r="E731" s="156"/>
      <c r="F731" s="156"/>
      <c r="G731" s="154" t="s">
        <v>3447</v>
      </c>
      <c r="H731" s="154" t="s">
        <v>3433</v>
      </c>
      <c r="I731" s="154" t="s">
        <v>3448</v>
      </c>
      <c r="J731" s="155" t="s">
        <v>412</v>
      </c>
      <c r="K731" s="151" t="s">
        <v>438</v>
      </c>
      <c r="L731" s="151" t="s">
        <v>439</v>
      </c>
      <c r="M731" s="156"/>
      <c r="N731" s="156"/>
      <c r="O731" s="156"/>
    </row>
    <row r="732">
      <c r="A732" s="148" t="s">
        <v>3428</v>
      </c>
      <c r="B732" s="157"/>
      <c r="C732" s="157"/>
      <c r="D732" s="151" t="s">
        <v>3449</v>
      </c>
      <c r="E732" s="156"/>
      <c r="F732" s="156"/>
      <c r="G732" s="154" t="s">
        <v>3450</v>
      </c>
      <c r="H732" s="154" t="s">
        <v>3437</v>
      </c>
      <c r="I732" s="154" t="s">
        <v>3451</v>
      </c>
      <c r="J732" s="155" t="s">
        <v>412</v>
      </c>
      <c r="K732" s="183" t="s">
        <v>413</v>
      </c>
      <c r="L732" s="156"/>
      <c r="M732" s="156"/>
      <c r="N732" s="156"/>
      <c r="O732" s="156"/>
    </row>
    <row r="733">
      <c r="A733" s="148" t="s">
        <v>3428</v>
      </c>
      <c r="B733" s="157"/>
      <c r="C733" s="157"/>
      <c r="D733" s="151" t="s">
        <v>3452</v>
      </c>
      <c r="E733" s="156"/>
      <c r="F733" s="156"/>
      <c r="G733" s="154" t="s">
        <v>3453</v>
      </c>
      <c r="H733" s="154" t="s">
        <v>3454</v>
      </c>
      <c r="I733" s="154" t="s">
        <v>3455</v>
      </c>
      <c r="J733" s="155" t="s">
        <v>412</v>
      </c>
      <c r="K733" s="183" t="s">
        <v>413</v>
      </c>
      <c r="L733" s="156"/>
      <c r="M733" s="156"/>
      <c r="N733" s="156"/>
      <c r="O733" s="156"/>
    </row>
    <row r="734">
      <c r="A734" s="148" t="s">
        <v>3428</v>
      </c>
      <c r="B734" s="157"/>
      <c r="C734" s="157"/>
      <c r="D734" s="151" t="s">
        <v>3456</v>
      </c>
      <c r="E734" s="156"/>
      <c r="F734" s="156"/>
      <c r="G734" s="154" t="s">
        <v>3457</v>
      </c>
      <c r="H734" s="154" t="s">
        <v>3458</v>
      </c>
      <c r="I734" s="154" t="s">
        <v>3459</v>
      </c>
      <c r="J734" s="155" t="s">
        <v>412</v>
      </c>
      <c r="K734" s="183" t="s">
        <v>413</v>
      </c>
      <c r="L734" s="156"/>
      <c r="M734" s="156"/>
      <c r="N734" s="156"/>
      <c r="O734" s="156"/>
    </row>
    <row r="735">
      <c r="A735" s="148" t="s">
        <v>3428</v>
      </c>
      <c r="B735" s="157"/>
      <c r="C735" s="157"/>
      <c r="D735" s="151" t="s">
        <v>3460</v>
      </c>
      <c r="E735" s="156"/>
      <c r="F735" s="156"/>
      <c r="G735" s="154" t="s">
        <v>3461</v>
      </c>
      <c r="H735" s="154" t="s">
        <v>3462</v>
      </c>
      <c r="I735" s="154" t="s">
        <v>3463</v>
      </c>
      <c r="J735" s="155" t="s">
        <v>412</v>
      </c>
      <c r="K735" s="183" t="s">
        <v>413</v>
      </c>
      <c r="L735" s="156"/>
      <c r="M735" s="156"/>
      <c r="N735" s="156"/>
      <c r="O735" s="156"/>
    </row>
    <row r="736">
      <c r="A736" s="148" t="s">
        <v>3428</v>
      </c>
      <c r="B736" s="157"/>
      <c r="C736" s="157"/>
      <c r="D736" s="151" t="s">
        <v>3464</v>
      </c>
      <c r="E736" s="156"/>
      <c r="F736" s="156"/>
      <c r="G736" s="154" t="s">
        <v>3465</v>
      </c>
      <c r="H736" s="154" t="s">
        <v>3437</v>
      </c>
      <c r="I736" s="154" t="s">
        <v>3466</v>
      </c>
      <c r="J736" s="155" t="s">
        <v>412</v>
      </c>
      <c r="K736" s="151" t="s">
        <v>438</v>
      </c>
      <c r="L736" s="151" t="s">
        <v>439</v>
      </c>
      <c r="M736" s="156"/>
      <c r="N736" s="156"/>
      <c r="O736" s="156"/>
    </row>
    <row r="737">
      <c r="A737" s="148" t="s">
        <v>3467</v>
      </c>
      <c r="B737" s="149"/>
      <c r="C737" s="150" t="s">
        <v>3468</v>
      </c>
      <c r="D737" s="151" t="s">
        <v>3469</v>
      </c>
      <c r="E737" s="156"/>
      <c r="F737" s="156"/>
      <c r="G737" s="154" t="s">
        <v>3470</v>
      </c>
      <c r="H737" s="154" t="s">
        <v>3471</v>
      </c>
      <c r="I737" s="154" t="s">
        <v>3472</v>
      </c>
      <c r="J737" s="155" t="s">
        <v>412</v>
      </c>
      <c r="K737" s="151" t="s">
        <v>438</v>
      </c>
      <c r="L737" s="151" t="s">
        <v>439</v>
      </c>
      <c r="M737" s="156"/>
      <c r="N737" s="156"/>
      <c r="O737" s="156"/>
    </row>
    <row r="738">
      <c r="A738" s="148" t="s">
        <v>3467</v>
      </c>
      <c r="B738" s="157"/>
      <c r="C738" s="157"/>
      <c r="D738" s="151" t="s">
        <v>3473</v>
      </c>
      <c r="E738" s="156"/>
      <c r="F738" s="156"/>
      <c r="G738" s="154" t="s">
        <v>3474</v>
      </c>
      <c r="H738" s="154" t="s">
        <v>3475</v>
      </c>
      <c r="I738" s="154" t="s">
        <v>3472</v>
      </c>
      <c r="J738" s="155" t="s">
        <v>412</v>
      </c>
      <c r="K738" s="183" t="s">
        <v>413</v>
      </c>
      <c r="L738" s="156"/>
      <c r="M738" s="156"/>
      <c r="N738" s="156"/>
      <c r="O738" s="156"/>
    </row>
    <row r="739">
      <c r="A739" s="148" t="s">
        <v>3467</v>
      </c>
      <c r="B739" s="157"/>
      <c r="C739" s="157"/>
      <c r="D739" s="151" t="s">
        <v>3476</v>
      </c>
      <c r="E739" s="156"/>
      <c r="F739" s="156"/>
      <c r="G739" s="154" t="s">
        <v>3477</v>
      </c>
      <c r="H739" s="154" t="s">
        <v>1634</v>
      </c>
      <c r="I739" s="154" t="s">
        <v>3478</v>
      </c>
      <c r="J739" s="155" t="s">
        <v>412</v>
      </c>
      <c r="K739" s="151" t="s">
        <v>438</v>
      </c>
      <c r="L739" s="151" t="s">
        <v>439</v>
      </c>
      <c r="M739" s="156"/>
      <c r="N739" s="156"/>
      <c r="O739" s="156"/>
    </row>
    <row r="740">
      <c r="A740" s="148" t="s">
        <v>3467</v>
      </c>
      <c r="B740" s="157"/>
      <c r="C740" s="157"/>
      <c r="D740" s="151" t="s">
        <v>3479</v>
      </c>
      <c r="E740" s="156"/>
      <c r="F740" s="156"/>
      <c r="G740" s="154" t="s">
        <v>1633</v>
      </c>
      <c r="H740" s="154" t="s">
        <v>1634</v>
      </c>
      <c r="I740" s="154" t="s">
        <v>1635</v>
      </c>
      <c r="J740" s="155" t="s">
        <v>412</v>
      </c>
      <c r="K740" s="151" t="s">
        <v>438</v>
      </c>
      <c r="L740" s="151" t="s">
        <v>439</v>
      </c>
      <c r="M740" s="156"/>
      <c r="N740" s="156"/>
      <c r="O740" s="156"/>
    </row>
    <row r="741">
      <c r="A741" s="148" t="s">
        <v>3467</v>
      </c>
      <c r="B741" s="157"/>
      <c r="C741" s="157"/>
      <c r="D741" s="151" t="s">
        <v>3480</v>
      </c>
      <c r="E741" s="156"/>
      <c r="F741" s="156"/>
      <c r="G741" s="154" t="s">
        <v>3481</v>
      </c>
      <c r="H741" s="154" t="s">
        <v>3471</v>
      </c>
      <c r="I741" s="154" t="s">
        <v>3482</v>
      </c>
      <c r="J741" s="155" t="s">
        <v>412</v>
      </c>
      <c r="K741" s="151" t="s">
        <v>438</v>
      </c>
      <c r="L741" s="151" t="s">
        <v>439</v>
      </c>
      <c r="M741" s="156"/>
      <c r="N741" s="156"/>
      <c r="O741" s="156"/>
    </row>
    <row r="742">
      <c r="A742" s="148" t="s">
        <v>3467</v>
      </c>
      <c r="B742" s="157"/>
      <c r="C742" s="157"/>
      <c r="D742" s="151" t="s">
        <v>3483</v>
      </c>
      <c r="E742" s="156"/>
      <c r="F742" s="156"/>
      <c r="G742" s="154" t="s">
        <v>3484</v>
      </c>
      <c r="H742" s="154" t="s">
        <v>3471</v>
      </c>
      <c r="I742" s="154" t="s">
        <v>3485</v>
      </c>
      <c r="J742" s="155" t="s">
        <v>412</v>
      </c>
      <c r="K742" s="151" t="s">
        <v>438</v>
      </c>
      <c r="L742" s="151" t="s">
        <v>439</v>
      </c>
      <c r="M742" s="156"/>
      <c r="N742" s="156"/>
      <c r="O742" s="156"/>
    </row>
    <row r="743">
      <c r="A743" s="148" t="s">
        <v>3467</v>
      </c>
      <c r="B743" s="157"/>
      <c r="C743" s="157"/>
      <c r="D743" s="151" t="s">
        <v>3486</v>
      </c>
      <c r="E743" s="156"/>
      <c r="F743" s="156"/>
      <c r="G743" s="154" t="s">
        <v>3487</v>
      </c>
      <c r="H743" s="154" t="s">
        <v>3488</v>
      </c>
      <c r="I743" s="154" t="s">
        <v>3489</v>
      </c>
      <c r="J743" s="155" t="s">
        <v>412</v>
      </c>
      <c r="K743" s="151" t="s">
        <v>438</v>
      </c>
      <c r="L743" s="151" t="s">
        <v>439</v>
      </c>
      <c r="M743" s="156"/>
      <c r="N743" s="156"/>
      <c r="O743" s="156"/>
    </row>
    <row r="744">
      <c r="A744" s="148" t="s">
        <v>3467</v>
      </c>
      <c r="B744" s="157"/>
      <c r="C744" s="157"/>
      <c r="D744" s="151" t="s">
        <v>3490</v>
      </c>
      <c r="E744" s="156"/>
      <c r="F744" s="156"/>
      <c r="G744" s="154" t="s">
        <v>3491</v>
      </c>
      <c r="H744" s="154" t="s">
        <v>3471</v>
      </c>
      <c r="I744" s="154" t="s">
        <v>3492</v>
      </c>
      <c r="J744" s="155" t="s">
        <v>412</v>
      </c>
      <c r="K744" s="151" t="s">
        <v>438</v>
      </c>
      <c r="L744" s="151" t="s">
        <v>439</v>
      </c>
      <c r="M744" s="156"/>
      <c r="N744" s="156"/>
      <c r="O744" s="156"/>
    </row>
    <row r="745">
      <c r="A745" s="148" t="s">
        <v>3467</v>
      </c>
      <c r="B745" s="157"/>
      <c r="C745" s="157"/>
      <c r="D745" s="151" t="s">
        <v>3493</v>
      </c>
      <c r="E745" s="156"/>
      <c r="F745" s="156"/>
      <c r="G745" s="154" t="s">
        <v>1658</v>
      </c>
      <c r="H745" s="154" t="s">
        <v>3494</v>
      </c>
      <c r="I745" s="154" t="s">
        <v>3495</v>
      </c>
      <c r="J745" s="161" t="s">
        <v>626</v>
      </c>
      <c r="K745" s="151" t="s">
        <v>858</v>
      </c>
      <c r="L745" s="156"/>
      <c r="M745" s="162" t="s">
        <v>3496</v>
      </c>
      <c r="N745" s="156"/>
      <c r="O745" s="156"/>
    </row>
    <row r="746">
      <c r="A746" s="184" t="s">
        <v>3497</v>
      </c>
      <c r="B746" s="149"/>
      <c r="C746" s="159" t="s">
        <v>3498</v>
      </c>
      <c r="D746" s="151" t="s">
        <v>3499</v>
      </c>
      <c r="E746" s="156"/>
      <c r="F746" s="156"/>
      <c r="G746" s="154" t="s">
        <v>3500</v>
      </c>
      <c r="H746" s="154" t="s">
        <v>3501</v>
      </c>
      <c r="I746" s="154" t="s">
        <v>3502</v>
      </c>
      <c r="J746" s="155" t="s">
        <v>412</v>
      </c>
      <c r="K746" s="183" t="s">
        <v>413</v>
      </c>
      <c r="L746" s="156"/>
      <c r="M746" s="156"/>
      <c r="N746" s="156"/>
      <c r="O746" s="156"/>
    </row>
    <row r="747">
      <c r="A747" s="184" t="s">
        <v>3497</v>
      </c>
      <c r="B747" s="157"/>
      <c r="C747" s="157"/>
      <c r="D747" s="151" t="s">
        <v>3503</v>
      </c>
      <c r="E747" s="156"/>
      <c r="F747" s="156"/>
      <c r="G747" s="154" t="s">
        <v>3504</v>
      </c>
      <c r="H747" s="154" t="s">
        <v>3505</v>
      </c>
      <c r="I747" s="154" t="s">
        <v>3506</v>
      </c>
      <c r="J747" s="155" t="s">
        <v>412</v>
      </c>
      <c r="K747" s="151" t="s">
        <v>438</v>
      </c>
      <c r="L747" s="151" t="s">
        <v>439</v>
      </c>
      <c r="M747" s="156"/>
      <c r="N747" s="156"/>
      <c r="O747" s="156"/>
    </row>
    <row r="748">
      <c r="A748" s="184" t="s">
        <v>3497</v>
      </c>
      <c r="B748" s="157"/>
      <c r="C748" s="157"/>
      <c r="D748" s="151" t="s">
        <v>3507</v>
      </c>
      <c r="E748" s="156"/>
      <c r="F748" s="156"/>
      <c r="G748" s="154" t="s">
        <v>3508</v>
      </c>
      <c r="H748" s="154" t="s">
        <v>3509</v>
      </c>
      <c r="I748" s="154" t="s">
        <v>3510</v>
      </c>
      <c r="J748" s="155" t="s">
        <v>412</v>
      </c>
      <c r="K748" s="151" t="s">
        <v>438</v>
      </c>
      <c r="L748" s="151" t="s">
        <v>439</v>
      </c>
      <c r="M748" s="156"/>
      <c r="N748" s="156"/>
      <c r="O748" s="156"/>
    </row>
    <row r="749">
      <c r="A749" s="184" t="s">
        <v>3497</v>
      </c>
      <c r="B749" s="157"/>
      <c r="C749" s="157"/>
      <c r="D749" s="151" t="s">
        <v>3511</v>
      </c>
      <c r="E749" s="156"/>
      <c r="F749" s="156"/>
      <c r="G749" s="154" t="s">
        <v>3508</v>
      </c>
      <c r="H749" s="154" t="s">
        <v>3509</v>
      </c>
      <c r="I749" s="154" t="s">
        <v>3512</v>
      </c>
      <c r="J749" s="155" t="s">
        <v>412</v>
      </c>
      <c r="K749" s="151" t="s">
        <v>438</v>
      </c>
      <c r="L749" s="151" t="s">
        <v>439</v>
      </c>
      <c r="M749" s="156"/>
      <c r="N749" s="156"/>
      <c r="O749" s="156"/>
    </row>
    <row r="750">
      <c r="A750" s="184" t="s">
        <v>3497</v>
      </c>
      <c r="B750" s="157"/>
      <c r="C750" s="157"/>
      <c r="D750" s="151" t="s">
        <v>3513</v>
      </c>
      <c r="E750" s="156"/>
      <c r="F750" s="156"/>
      <c r="G750" s="154" t="s">
        <v>3514</v>
      </c>
      <c r="H750" s="154" t="s">
        <v>3509</v>
      </c>
      <c r="I750" s="154" t="s">
        <v>3515</v>
      </c>
      <c r="J750" s="155" t="s">
        <v>412</v>
      </c>
      <c r="K750" s="183" t="s">
        <v>413</v>
      </c>
      <c r="L750" s="156"/>
      <c r="M750" s="156"/>
      <c r="N750" s="156"/>
      <c r="O750" s="156"/>
    </row>
    <row r="751">
      <c r="A751" s="184" t="s">
        <v>3497</v>
      </c>
      <c r="B751" s="157"/>
      <c r="C751" s="157"/>
      <c r="D751" s="151" t="s">
        <v>3516</v>
      </c>
      <c r="E751" s="156"/>
      <c r="F751" s="156"/>
      <c r="G751" s="154" t="s">
        <v>3517</v>
      </c>
      <c r="H751" s="154" t="s">
        <v>3509</v>
      </c>
      <c r="I751" s="154" t="s">
        <v>3518</v>
      </c>
      <c r="J751" s="155" t="s">
        <v>412</v>
      </c>
      <c r="K751" s="151" t="s">
        <v>438</v>
      </c>
      <c r="L751" s="151" t="s">
        <v>439</v>
      </c>
      <c r="M751" s="156"/>
      <c r="N751" s="156"/>
      <c r="O751" s="156"/>
    </row>
    <row r="752">
      <c r="A752" s="184" t="s">
        <v>3497</v>
      </c>
      <c r="B752" s="157"/>
      <c r="C752" s="157"/>
      <c r="D752" s="151" t="s">
        <v>3519</v>
      </c>
      <c r="E752" s="156"/>
      <c r="F752" s="156"/>
      <c r="G752" s="154" t="s">
        <v>3520</v>
      </c>
      <c r="H752" s="154" t="s">
        <v>3509</v>
      </c>
      <c r="I752" s="154" t="s">
        <v>3521</v>
      </c>
      <c r="J752" s="155" t="s">
        <v>412</v>
      </c>
      <c r="K752" s="183" t="s">
        <v>413</v>
      </c>
      <c r="L752" s="156"/>
      <c r="M752" s="156"/>
      <c r="N752" s="156"/>
      <c r="O752" s="156"/>
    </row>
    <row r="753">
      <c r="A753" s="184" t="s">
        <v>3497</v>
      </c>
      <c r="B753" s="157"/>
      <c r="C753" s="157"/>
      <c r="D753" s="151" t="s">
        <v>3522</v>
      </c>
      <c r="E753" s="156"/>
      <c r="F753" s="156"/>
      <c r="G753" s="154" t="s">
        <v>3523</v>
      </c>
      <c r="H753" s="154" t="s">
        <v>3524</v>
      </c>
      <c r="I753" s="154" t="s">
        <v>3525</v>
      </c>
      <c r="J753" s="155" t="s">
        <v>412</v>
      </c>
      <c r="K753" s="151" t="s">
        <v>438</v>
      </c>
      <c r="L753" s="151" t="s">
        <v>439</v>
      </c>
      <c r="M753" s="156"/>
      <c r="N753" s="156"/>
      <c r="O753" s="156"/>
    </row>
    <row r="754">
      <c r="A754" s="184" t="s">
        <v>3497</v>
      </c>
      <c r="B754" s="157"/>
      <c r="C754" s="157"/>
      <c r="D754" s="151" t="s">
        <v>3526</v>
      </c>
      <c r="E754" s="156"/>
      <c r="F754" s="156"/>
      <c r="G754" s="154" t="s">
        <v>3527</v>
      </c>
      <c r="H754" s="154" t="s">
        <v>3528</v>
      </c>
      <c r="I754" s="154" t="s">
        <v>3529</v>
      </c>
      <c r="J754" s="155" t="s">
        <v>412</v>
      </c>
      <c r="K754" s="183" t="s">
        <v>413</v>
      </c>
      <c r="L754" s="156"/>
      <c r="M754" s="156"/>
      <c r="N754" s="156"/>
      <c r="O754" s="156"/>
    </row>
    <row r="755">
      <c r="A755" s="184" t="s">
        <v>3497</v>
      </c>
      <c r="B755" s="157"/>
      <c r="C755" s="157"/>
      <c r="D755" s="151" t="s">
        <v>3530</v>
      </c>
      <c r="E755" s="156"/>
      <c r="F755" s="156"/>
      <c r="G755" s="154" t="s">
        <v>3527</v>
      </c>
      <c r="H755" s="154" t="s">
        <v>3531</v>
      </c>
      <c r="I755" s="154" t="s">
        <v>3532</v>
      </c>
      <c r="J755" s="155" t="s">
        <v>412</v>
      </c>
      <c r="K755" s="183" t="s">
        <v>413</v>
      </c>
      <c r="L755" s="156"/>
      <c r="M755" s="156"/>
      <c r="N755" s="156"/>
      <c r="O755" s="156"/>
    </row>
    <row r="756">
      <c r="A756" s="184" t="s">
        <v>3497</v>
      </c>
      <c r="B756" s="157"/>
      <c r="C756" s="157"/>
      <c r="D756" s="151" t="s">
        <v>3533</v>
      </c>
      <c r="E756" s="156"/>
      <c r="F756" s="156"/>
      <c r="G756" s="154" t="s">
        <v>3534</v>
      </c>
      <c r="H756" s="154" t="s">
        <v>3535</v>
      </c>
      <c r="I756" s="154" t="s">
        <v>3536</v>
      </c>
      <c r="J756" s="155" t="s">
        <v>412</v>
      </c>
      <c r="K756" s="151" t="s">
        <v>438</v>
      </c>
      <c r="L756" s="151" t="s">
        <v>439</v>
      </c>
      <c r="M756" s="156"/>
      <c r="N756" s="156"/>
      <c r="O756" s="156"/>
    </row>
    <row r="757">
      <c r="A757" s="184" t="s">
        <v>3497</v>
      </c>
      <c r="B757" s="157"/>
      <c r="C757" s="157"/>
      <c r="D757" s="151" t="s">
        <v>3537</v>
      </c>
      <c r="E757" s="156"/>
      <c r="F757" s="156"/>
      <c r="G757" s="154" t="s">
        <v>3538</v>
      </c>
      <c r="H757" s="154" t="s">
        <v>3539</v>
      </c>
      <c r="I757" s="154" t="s">
        <v>3540</v>
      </c>
      <c r="J757" s="155" t="s">
        <v>412</v>
      </c>
      <c r="K757" s="183" t="s">
        <v>413</v>
      </c>
      <c r="L757" s="156"/>
      <c r="M757" s="156"/>
      <c r="N757" s="156"/>
      <c r="O757" s="156"/>
    </row>
    <row r="758">
      <c r="A758" s="184" t="s">
        <v>3497</v>
      </c>
      <c r="B758" s="157"/>
      <c r="C758" s="157"/>
      <c r="D758" s="151" t="s">
        <v>3541</v>
      </c>
      <c r="E758" s="156"/>
      <c r="F758" s="156"/>
      <c r="G758" s="154" t="s">
        <v>3542</v>
      </c>
      <c r="H758" s="154" t="s">
        <v>3543</v>
      </c>
      <c r="I758" s="154" t="s">
        <v>3544</v>
      </c>
      <c r="J758" s="155" t="s">
        <v>412</v>
      </c>
      <c r="K758" s="151" t="s">
        <v>438</v>
      </c>
      <c r="L758" s="151" t="s">
        <v>439</v>
      </c>
      <c r="M758" s="156"/>
      <c r="N758" s="156"/>
      <c r="O758" s="156"/>
    </row>
    <row r="759">
      <c r="A759" s="184" t="s">
        <v>3497</v>
      </c>
      <c r="B759" s="157"/>
      <c r="C759" s="157"/>
      <c r="D759" s="151" t="s">
        <v>3545</v>
      </c>
      <c r="E759" s="156"/>
      <c r="F759" s="156"/>
      <c r="G759" s="154" t="s">
        <v>3546</v>
      </c>
      <c r="H759" s="154" t="s">
        <v>3547</v>
      </c>
      <c r="I759" s="154" t="s">
        <v>3548</v>
      </c>
      <c r="J759" s="155" t="s">
        <v>412</v>
      </c>
      <c r="K759" s="151" t="s">
        <v>438</v>
      </c>
      <c r="L759" s="151" t="s">
        <v>439</v>
      </c>
      <c r="M759" s="156"/>
      <c r="N759" s="156"/>
      <c r="O759" s="156"/>
    </row>
    <row r="760">
      <c r="A760" s="184" t="s">
        <v>3497</v>
      </c>
      <c r="B760" s="157"/>
      <c r="C760" s="157"/>
      <c r="D760" s="151" t="s">
        <v>3549</v>
      </c>
      <c r="E760" s="156"/>
      <c r="F760" s="156"/>
      <c r="G760" s="154" t="s">
        <v>3550</v>
      </c>
      <c r="H760" s="154" t="s">
        <v>3551</v>
      </c>
      <c r="I760" s="154" t="s">
        <v>3552</v>
      </c>
      <c r="J760" s="155" t="s">
        <v>412</v>
      </c>
      <c r="K760" s="183" t="s">
        <v>413</v>
      </c>
      <c r="L760" s="156"/>
      <c r="M760" s="156"/>
      <c r="N760" s="156"/>
      <c r="O760" s="156"/>
    </row>
    <row r="761">
      <c r="A761" s="184" t="s">
        <v>3497</v>
      </c>
      <c r="B761" s="157"/>
      <c r="C761" s="157"/>
      <c r="D761" s="151" t="s">
        <v>3553</v>
      </c>
      <c r="E761" s="156"/>
      <c r="F761" s="156"/>
      <c r="G761" s="154" t="s">
        <v>3554</v>
      </c>
      <c r="H761" s="154" t="s">
        <v>3551</v>
      </c>
      <c r="I761" s="154" t="s">
        <v>3555</v>
      </c>
      <c r="J761" s="155" t="s">
        <v>412</v>
      </c>
      <c r="K761" s="183" t="s">
        <v>413</v>
      </c>
      <c r="L761" s="156"/>
      <c r="M761" s="156"/>
      <c r="N761" s="156"/>
      <c r="O761" s="156"/>
    </row>
    <row r="762">
      <c r="A762" s="184" t="s">
        <v>3497</v>
      </c>
      <c r="B762" s="157"/>
      <c r="C762" s="157"/>
      <c r="D762" s="151" t="s">
        <v>3556</v>
      </c>
      <c r="E762" s="156"/>
      <c r="F762" s="156"/>
      <c r="G762" s="154" t="s">
        <v>3557</v>
      </c>
      <c r="H762" s="154" t="s">
        <v>3509</v>
      </c>
      <c r="I762" s="154" t="s">
        <v>3558</v>
      </c>
      <c r="J762" s="155" t="s">
        <v>412</v>
      </c>
      <c r="K762" s="183" t="s">
        <v>413</v>
      </c>
      <c r="L762" s="156"/>
      <c r="M762" s="156"/>
      <c r="N762" s="156"/>
      <c r="O762" s="156"/>
    </row>
    <row r="763">
      <c r="A763" s="148" t="s">
        <v>3559</v>
      </c>
      <c r="B763" s="149"/>
      <c r="C763" s="159" t="s">
        <v>3560</v>
      </c>
      <c r="D763" s="151" t="s">
        <v>3561</v>
      </c>
      <c r="E763" s="156"/>
      <c r="F763" s="185" t="s">
        <v>3562</v>
      </c>
      <c r="G763" s="153" t="s">
        <v>3563</v>
      </c>
      <c r="H763" s="154" t="s">
        <v>3564</v>
      </c>
      <c r="I763" s="153" t="s">
        <v>3565</v>
      </c>
      <c r="J763" s="155" t="s">
        <v>412</v>
      </c>
      <c r="K763" s="183" t="s">
        <v>413</v>
      </c>
      <c r="L763" s="156"/>
      <c r="M763" s="156"/>
      <c r="N763" s="156"/>
      <c r="O763" s="156"/>
    </row>
    <row r="764">
      <c r="A764" s="148" t="s">
        <v>3559</v>
      </c>
      <c r="B764" s="157"/>
      <c r="C764" s="157"/>
      <c r="D764" s="151" t="s">
        <v>3566</v>
      </c>
      <c r="E764" s="156"/>
      <c r="F764" s="156"/>
      <c r="G764" s="153" t="s">
        <v>3567</v>
      </c>
      <c r="H764" s="153" t="s">
        <v>3568</v>
      </c>
      <c r="I764" s="154" t="s">
        <v>3569</v>
      </c>
      <c r="J764" s="155" t="s">
        <v>412</v>
      </c>
      <c r="K764" s="183" t="s">
        <v>413</v>
      </c>
      <c r="L764" s="156"/>
      <c r="M764" s="156"/>
      <c r="N764" s="156"/>
      <c r="O764" s="156"/>
    </row>
    <row r="765">
      <c r="A765" s="148" t="s">
        <v>3559</v>
      </c>
      <c r="B765" s="157"/>
      <c r="C765" s="157"/>
      <c r="D765" s="151" t="s">
        <v>3570</v>
      </c>
      <c r="E765" s="156"/>
      <c r="F765" s="156"/>
      <c r="G765" s="153" t="s">
        <v>3571</v>
      </c>
      <c r="H765" s="154" t="s">
        <v>3568</v>
      </c>
      <c r="I765" s="154" t="s">
        <v>3572</v>
      </c>
      <c r="J765" s="155" t="s">
        <v>412</v>
      </c>
      <c r="K765" s="151" t="s">
        <v>438</v>
      </c>
      <c r="L765" s="151" t="s">
        <v>439</v>
      </c>
      <c r="M765" s="156"/>
      <c r="N765" s="156"/>
      <c r="O765" s="156"/>
    </row>
    <row r="766">
      <c r="A766" s="148" t="s">
        <v>3559</v>
      </c>
      <c r="B766" s="157"/>
      <c r="C766" s="157"/>
      <c r="D766" s="151" t="s">
        <v>3573</v>
      </c>
      <c r="E766" s="156"/>
      <c r="F766" s="186"/>
      <c r="G766" s="154" t="s">
        <v>3574</v>
      </c>
      <c r="H766" s="154" t="s">
        <v>3568</v>
      </c>
      <c r="I766" s="154" t="s">
        <v>3575</v>
      </c>
      <c r="J766" s="155" t="s">
        <v>412</v>
      </c>
      <c r="K766" s="183" t="s">
        <v>413</v>
      </c>
      <c r="L766" s="156"/>
      <c r="M766" s="156"/>
      <c r="N766" s="156"/>
      <c r="O766" s="156"/>
    </row>
    <row r="767">
      <c r="A767" s="148" t="s">
        <v>3559</v>
      </c>
      <c r="B767" s="157"/>
      <c r="C767" s="157"/>
      <c r="D767" s="151" t="s">
        <v>3576</v>
      </c>
      <c r="E767" s="156"/>
      <c r="F767" s="156"/>
      <c r="G767" s="154" t="s">
        <v>3577</v>
      </c>
      <c r="H767" s="154" t="s">
        <v>3578</v>
      </c>
      <c r="I767" s="154" t="s">
        <v>3579</v>
      </c>
      <c r="J767" s="155" t="s">
        <v>412</v>
      </c>
      <c r="K767" s="183" t="s">
        <v>413</v>
      </c>
      <c r="L767" s="156"/>
      <c r="M767" s="156"/>
      <c r="N767" s="156"/>
      <c r="O767" s="156"/>
    </row>
    <row r="768">
      <c r="A768" s="148" t="s">
        <v>3559</v>
      </c>
      <c r="B768" s="157"/>
      <c r="C768" s="157"/>
      <c r="D768" s="151" t="s">
        <v>3580</v>
      </c>
      <c r="E768" s="156"/>
      <c r="F768" s="156"/>
      <c r="G768" s="153" t="s">
        <v>3581</v>
      </c>
      <c r="H768" s="154" t="s">
        <v>3582</v>
      </c>
      <c r="I768" s="154" t="s">
        <v>3583</v>
      </c>
      <c r="J768" s="155" t="s">
        <v>412</v>
      </c>
      <c r="K768" s="183" t="s">
        <v>413</v>
      </c>
      <c r="L768" s="156"/>
      <c r="M768" s="156"/>
      <c r="N768" s="156"/>
      <c r="O768" s="156"/>
    </row>
    <row r="769">
      <c r="A769" s="148" t="s">
        <v>3559</v>
      </c>
      <c r="B769" s="157"/>
      <c r="C769" s="157"/>
      <c r="D769" s="151" t="s">
        <v>3584</v>
      </c>
      <c r="E769" s="156"/>
      <c r="F769" s="156"/>
      <c r="G769" s="154" t="s">
        <v>3585</v>
      </c>
      <c r="H769" s="154" t="s">
        <v>3586</v>
      </c>
      <c r="I769" s="154" t="s">
        <v>3587</v>
      </c>
      <c r="J769" s="155" t="s">
        <v>412</v>
      </c>
      <c r="K769" s="183" t="s">
        <v>413</v>
      </c>
      <c r="L769" s="156"/>
      <c r="M769" s="156"/>
      <c r="N769" s="156"/>
      <c r="O769" s="156"/>
    </row>
    <row r="770">
      <c r="A770" s="148" t="s">
        <v>3559</v>
      </c>
      <c r="B770" s="157"/>
      <c r="C770" s="157"/>
      <c r="D770" s="151" t="s">
        <v>3588</v>
      </c>
      <c r="E770" s="156"/>
      <c r="F770" s="156"/>
      <c r="G770" s="154" t="s">
        <v>3589</v>
      </c>
      <c r="H770" s="154" t="s">
        <v>3590</v>
      </c>
      <c r="I770" s="154" t="s">
        <v>3591</v>
      </c>
      <c r="J770" s="155" t="s">
        <v>412</v>
      </c>
      <c r="K770" s="183" t="s">
        <v>413</v>
      </c>
      <c r="L770" s="156"/>
      <c r="M770" s="156"/>
      <c r="N770" s="156"/>
      <c r="O770" s="156"/>
    </row>
    <row r="771">
      <c r="A771" s="148" t="s">
        <v>3559</v>
      </c>
      <c r="B771" s="157"/>
      <c r="C771" s="157"/>
      <c r="D771" s="151" t="s">
        <v>3592</v>
      </c>
      <c r="E771" s="156"/>
      <c r="F771" s="186"/>
      <c r="G771" s="154" t="s">
        <v>3593</v>
      </c>
      <c r="H771" s="154" t="s">
        <v>3594</v>
      </c>
      <c r="I771" s="154" t="s">
        <v>3595</v>
      </c>
      <c r="J771" s="155" t="s">
        <v>412</v>
      </c>
      <c r="K771" s="183" t="s">
        <v>413</v>
      </c>
      <c r="L771" s="156"/>
      <c r="M771" s="156"/>
      <c r="N771" s="156"/>
      <c r="O771" s="156"/>
    </row>
    <row r="772">
      <c r="A772" s="148" t="s">
        <v>3559</v>
      </c>
      <c r="B772" s="157"/>
      <c r="C772" s="157"/>
      <c r="D772" s="151" t="s">
        <v>3596</v>
      </c>
      <c r="E772" s="156"/>
      <c r="F772" s="156"/>
      <c r="G772" s="154" t="s">
        <v>3597</v>
      </c>
      <c r="H772" s="154" t="s">
        <v>3598</v>
      </c>
      <c r="I772" s="154" t="s">
        <v>3599</v>
      </c>
      <c r="J772" s="155" t="s">
        <v>412</v>
      </c>
      <c r="K772" s="183" t="s">
        <v>413</v>
      </c>
      <c r="L772" s="156"/>
      <c r="M772" s="156"/>
      <c r="N772" s="156"/>
      <c r="O772" s="156"/>
    </row>
    <row r="773">
      <c r="A773" s="148" t="s">
        <v>3600</v>
      </c>
      <c r="B773" s="149"/>
      <c r="C773" s="159" t="s">
        <v>3601</v>
      </c>
      <c r="D773" s="151" t="s">
        <v>3602</v>
      </c>
      <c r="E773" s="156"/>
      <c r="F773" s="156"/>
      <c r="G773" s="154" t="s">
        <v>3603</v>
      </c>
      <c r="H773" s="154" t="s">
        <v>3604</v>
      </c>
      <c r="I773" s="154" t="s">
        <v>3605</v>
      </c>
      <c r="J773" s="155" t="s">
        <v>412</v>
      </c>
      <c r="K773" s="151" t="s">
        <v>438</v>
      </c>
      <c r="L773" s="151" t="s">
        <v>439</v>
      </c>
      <c r="M773" s="156"/>
      <c r="N773" s="156"/>
      <c r="O773" s="156"/>
    </row>
    <row r="774">
      <c r="A774" s="148" t="s">
        <v>3600</v>
      </c>
      <c r="B774" s="157"/>
      <c r="C774" s="157"/>
      <c r="D774" s="151" t="s">
        <v>3606</v>
      </c>
      <c r="E774" s="156"/>
      <c r="F774" s="156"/>
      <c r="G774" s="154" t="s">
        <v>3607</v>
      </c>
      <c r="H774" s="154" t="s">
        <v>3604</v>
      </c>
      <c r="I774" s="154" t="s">
        <v>3608</v>
      </c>
      <c r="J774" s="155" t="s">
        <v>412</v>
      </c>
      <c r="K774" s="151" t="s">
        <v>438</v>
      </c>
      <c r="L774" s="151" t="s">
        <v>439</v>
      </c>
      <c r="M774" s="156"/>
      <c r="N774" s="156"/>
      <c r="O774" s="156"/>
    </row>
    <row r="775">
      <c r="A775" s="148" t="s">
        <v>3600</v>
      </c>
      <c r="B775" s="157"/>
      <c r="C775" s="157"/>
      <c r="D775" s="151" t="s">
        <v>3609</v>
      </c>
      <c r="E775" s="156"/>
      <c r="F775" s="156"/>
      <c r="G775" s="154" t="s">
        <v>3610</v>
      </c>
      <c r="H775" s="154" t="s">
        <v>3611</v>
      </c>
      <c r="I775" s="154" t="s">
        <v>3612</v>
      </c>
      <c r="J775" s="155" t="s">
        <v>412</v>
      </c>
      <c r="K775" s="151" t="s">
        <v>438</v>
      </c>
      <c r="L775" s="151" t="s">
        <v>439</v>
      </c>
      <c r="M775" s="156"/>
      <c r="N775" s="156"/>
      <c r="O775" s="156"/>
    </row>
    <row r="776">
      <c r="A776" s="148" t="s">
        <v>3600</v>
      </c>
      <c r="B776" s="157"/>
      <c r="C776" s="157"/>
      <c r="D776" s="151" t="s">
        <v>3613</v>
      </c>
      <c r="E776" s="156"/>
      <c r="F776" s="156"/>
      <c r="G776" s="154" t="s">
        <v>3614</v>
      </c>
      <c r="H776" s="154" t="s">
        <v>3615</v>
      </c>
      <c r="I776" s="154" t="s">
        <v>3616</v>
      </c>
      <c r="J776" s="155" t="s">
        <v>412</v>
      </c>
      <c r="K776" s="151" t="s">
        <v>438</v>
      </c>
      <c r="L776" s="151" t="s">
        <v>439</v>
      </c>
      <c r="M776" s="156"/>
      <c r="N776" s="156"/>
      <c r="O776" s="156"/>
    </row>
    <row r="777">
      <c r="A777" s="148" t="s">
        <v>3600</v>
      </c>
      <c r="B777" s="157"/>
      <c r="C777" s="157"/>
      <c r="D777" s="151" t="s">
        <v>3617</v>
      </c>
      <c r="E777" s="156"/>
      <c r="F777" s="156"/>
      <c r="G777" s="154" t="s">
        <v>3618</v>
      </c>
      <c r="H777" s="154" t="s">
        <v>3615</v>
      </c>
      <c r="I777" s="154" t="s">
        <v>3619</v>
      </c>
      <c r="J777" s="155" t="s">
        <v>412</v>
      </c>
      <c r="K777" s="151" t="s">
        <v>438</v>
      </c>
      <c r="L777" s="151" t="s">
        <v>439</v>
      </c>
      <c r="M777" s="156"/>
      <c r="N777" s="156"/>
      <c r="O777" s="156"/>
    </row>
    <row r="778">
      <c r="A778" s="148" t="s">
        <v>3600</v>
      </c>
      <c r="B778" s="157"/>
      <c r="C778" s="157"/>
      <c r="D778" s="151" t="s">
        <v>3620</v>
      </c>
      <c r="E778" s="156"/>
      <c r="F778" s="156"/>
      <c r="G778" s="154" t="s">
        <v>3621</v>
      </c>
      <c r="H778" s="154" t="s">
        <v>3622</v>
      </c>
      <c r="I778" s="154" t="s">
        <v>3623</v>
      </c>
      <c r="J778" s="155" t="s">
        <v>412</v>
      </c>
      <c r="K778" s="151" t="s">
        <v>438</v>
      </c>
      <c r="L778" s="151" t="s">
        <v>439</v>
      </c>
      <c r="M778" s="156"/>
      <c r="N778" s="156"/>
      <c r="O778" s="156"/>
    </row>
    <row r="779">
      <c r="A779" s="148" t="s">
        <v>3600</v>
      </c>
      <c r="B779" s="157"/>
      <c r="C779" s="157"/>
      <c r="D779" s="151" t="s">
        <v>3624</v>
      </c>
      <c r="E779" s="156"/>
      <c r="F779" s="156"/>
      <c r="G779" s="154" t="s">
        <v>3625</v>
      </c>
      <c r="H779" s="154" t="s">
        <v>3626</v>
      </c>
      <c r="I779" s="154" t="s">
        <v>3627</v>
      </c>
      <c r="J779" s="155" t="s">
        <v>412</v>
      </c>
      <c r="K779" s="151" t="s">
        <v>438</v>
      </c>
      <c r="L779" s="151" t="s">
        <v>439</v>
      </c>
      <c r="M779" s="156"/>
      <c r="N779" s="156"/>
      <c r="O779" s="156"/>
    </row>
    <row r="780">
      <c r="A780" s="148" t="s">
        <v>3600</v>
      </c>
      <c r="B780" s="157"/>
      <c r="C780" s="157"/>
      <c r="D780" s="151" t="s">
        <v>3628</v>
      </c>
      <c r="E780" s="156"/>
      <c r="F780" s="156"/>
      <c r="G780" s="154" t="s">
        <v>3629</v>
      </c>
      <c r="H780" s="154" t="s">
        <v>3630</v>
      </c>
      <c r="I780" s="154" t="s">
        <v>3631</v>
      </c>
      <c r="J780" s="155" t="s">
        <v>412</v>
      </c>
      <c r="K780" s="151" t="s">
        <v>438</v>
      </c>
      <c r="L780" s="151" t="s">
        <v>439</v>
      </c>
      <c r="M780" s="156"/>
      <c r="N780" s="156"/>
      <c r="O780" s="156"/>
    </row>
    <row r="781">
      <c r="A781" s="148" t="s">
        <v>3600</v>
      </c>
      <c r="B781" s="157"/>
      <c r="C781" s="157"/>
      <c r="D781" s="151" t="s">
        <v>3632</v>
      </c>
      <c r="E781" s="156"/>
      <c r="F781" s="156"/>
      <c r="G781" s="154" t="s">
        <v>3633</v>
      </c>
      <c r="H781" s="154" t="s">
        <v>3634</v>
      </c>
      <c r="I781" s="154" t="s">
        <v>3635</v>
      </c>
      <c r="J781" s="155" t="s">
        <v>412</v>
      </c>
      <c r="K781" s="151" t="s">
        <v>438</v>
      </c>
      <c r="L781" s="151" t="s">
        <v>439</v>
      </c>
      <c r="M781" s="156"/>
      <c r="N781" s="156"/>
      <c r="O781" s="156"/>
    </row>
    <row r="782">
      <c r="A782" s="148" t="s">
        <v>3600</v>
      </c>
      <c r="B782" s="157"/>
      <c r="C782" s="157"/>
      <c r="D782" s="151" t="s">
        <v>3636</v>
      </c>
      <c r="E782" s="156"/>
      <c r="F782" s="156"/>
      <c r="G782" s="154" t="s">
        <v>3637</v>
      </c>
      <c r="H782" s="154" t="s">
        <v>3638</v>
      </c>
      <c r="I782" s="154" t="s">
        <v>3639</v>
      </c>
      <c r="J782" s="155" t="s">
        <v>412</v>
      </c>
      <c r="K782" s="151" t="s">
        <v>438</v>
      </c>
      <c r="L782" s="151" t="s">
        <v>439</v>
      </c>
      <c r="M782" s="156"/>
      <c r="N782" s="156"/>
      <c r="O782" s="156"/>
    </row>
    <row r="783">
      <c r="A783" s="148" t="s">
        <v>3600</v>
      </c>
      <c r="B783" s="157"/>
      <c r="C783" s="157"/>
      <c r="D783" s="151" t="s">
        <v>3640</v>
      </c>
      <c r="E783" s="156"/>
      <c r="F783" s="156"/>
      <c r="G783" s="154" t="s">
        <v>3641</v>
      </c>
      <c r="H783" s="154" t="s">
        <v>3642</v>
      </c>
      <c r="I783" s="154" t="s">
        <v>3643</v>
      </c>
      <c r="J783" s="155" t="s">
        <v>412</v>
      </c>
      <c r="K783" s="151" t="s">
        <v>438</v>
      </c>
      <c r="L783" s="151" t="s">
        <v>439</v>
      </c>
      <c r="M783" s="156"/>
      <c r="N783" s="156"/>
      <c r="O783" s="156"/>
    </row>
    <row r="784">
      <c r="A784" s="148" t="s">
        <v>3600</v>
      </c>
      <c r="B784" s="157"/>
      <c r="C784" s="157"/>
      <c r="D784" s="151" t="s">
        <v>3644</v>
      </c>
      <c r="E784" s="156"/>
      <c r="F784" s="156"/>
      <c r="G784" s="154" t="s">
        <v>3645</v>
      </c>
      <c r="H784" s="154" t="s">
        <v>3646</v>
      </c>
      <c r="I784" s="154" t="s">
        <v>3647</v>
      </c>
      <c r="J784" s="155" t="s">
        <v>412</v>
      </c>
      <c r="K784" s="183" t="s">
        <v>413</v>
      </c>
      <c r="L784" s="156"/>
      <c r="M784" s="156"/>
      <c r="N784" s="156"/>
      <c r="O784" s="156"/>
    </row>
    <row r="785">
      <c r="A785" s="148" t="s">
        <v>3600</v>
      </c>
      <c r="B785" s="157"/>
      <c r="C785" s="157"/>
      <c r="D785" s="151" t="s">
        <v>3648</v>
      </c>
      <c r="E785" s="156"/>
      <c r="F785" s="156"/>
      <c r="G785" s="154" t="s">
        <v>3649</v>
      </c>
      <c r="H785" s="154" t="s">
        <v>3650</v>
      </c>
      <c r="I785" s="154" t="s">
        <v>3651</v>
      </c>
      <c r="J785" s="155" t="s">
        <v>412</v>
      </c>
      <c r="K785" s="151" t="s">
        <v>438</v>
      </c>
      <c r="L785" s="151" t="s">
        <v>439</v>
      </c>
      <c r="M785" s="156"/>
      <c r="N785" s="156"/>
      <c r="O785" s="156"/>
    </row>
    <row r="786">
      <c r="A786" s="148" t="s">
        <v>3600</v>
      </c>
      <c r="B786" s="157"/>
      <c r="C786" s="157"/>
      <c r="D786" s="151" t="s">
        <v>3652</v>
      </c>
      <c r="E786" s="156"/>
      <c r="F786" s="156"/>
      <c r="G786" s="154" t="s">
        <v>3653</v>
      </c>
      <c r="H786" s="154" t="s">
        <v>3654</v>
      </c>
      <c r="I786" s="154" t="s">
        <v>3655</v>
      </c>
      <c r="J786" s="155" t="s">
        <v>412</v>
      </c>
      <c r="K786" s="151" t="s">
        <v>438</v>
      </c>
      <c r="L786" s="151" t="s">
        <v>439</v>
      </c>
      <c r="M786" s="156"/>
      <c r="N786" s="156"/>
      <c r="O786" s="156"/>
    </row>
    <row r="787">
      <c r="A787" s="148" t="s">
        <v>3600</v>
      </c>
      <c r="B787" s="157"/>
      <c r="C787" s="157"/>
      <c r="D787" s="151" t="s">
        <v>3656</v>
      </c>
      <c r="E787" s="156"/>
      <c r="F787" s="156"/>
      <c r="G787" s="154" t="s">
        <v>3657</v>
      </c>
      <c r="H787" s="154" t="s">
        <v>3658</v>
      </c>
      <c r="I787" s="154" t="s">
        <v>3659</v>
      </c>
      <c r="J787" s="155" t="s">
        <v>412</v>
      </c>
      <c r="K787" s="183" t="s">
        <v>413</v>
      </c>
      <c r="L787" s="156"/>
      <c r="M787" s="156"/>
      <c r="N787" s="156"/>
      <c r="O787" s="156"/>
    </row>
    <row r="788">
      <c r="A788" s="148" t="s">
        <v>3600</v>
      </c>
      <c r="B788" s="157"/>
      <c r="C788" s="157"/>
      <c r="D788" s="151" t="s">
        <v>3660</v>
      </c>
      <c r="E788" s="156"/>
      <c r="F788" s="156"/>
      <c r="G788" s="154" t="s">
        <v>3661</v>
      </c>
      <c r="H788" s="154" t="s">
        <v>3662</v>
      </c>
      <c r="I788" s="154" t="s">
        <v>3663</v>
      </c>
      <c r="J788" s="161" t="s">
        <v>626</v>
      </c>
      <c r="K788" s="151" t="s">
        <v>438</v>
      </c>
      <c r="L788" s="151" t="s">
        <v>439</v>
      </c>
      <c r="M788" s="162" t="s">
        <v>3664</v>
      </c>
      <c r="N788" s="156"/>
      <c r="O788" s="156"/>
    </row>
    <row r="789">
      <c r="A789" s="148" t="s">
        <v>3665</v>
      </c>
      <c r="B789" s="149"/>
      <c r="C789" s="159" t="s">
        <v>3666</v>
      </c>
      <c r="D789" s="151" t="s">
        <v>3667</v>
      </c>
      <c r="E789" s="156"/>
      <c r="F789" s="156"/>
      <c r="G789" s="154" t="s">
        <v>3668</v>
      </c>
      <c r="H789" s="154" t="s">
        <v>3626</v>
      </c>
      <c r="I789" s="154" t="s">
        <v>3669</v>
      </c>
      <c r="J789" s="155" t="s">
        <v>412</v>
      </c>
      <c r="K789" s="151" t="s">
        <v>438</v>
      </c>
      <c r="L789" s="151" t="s">
        <v>439</v>
      </c>
      <c r="M789" s="156"/>
      <c r="N789" s="156"/>
      <c r="O789" s="156"/>
    </row>
    <row r="790">
      <c r="A790" s="148" t="s">
        <v>3665</v>
      </c>
      <c r="B790" s="157"/>
      <c r="C790" s="157"/>
      <c r="D790" s="151" t="s">
        <v>3670</v>
      </c>
      <c r="E790" s="156"/>
      <c r="F790" s="156"/>
      <c r="G790" s="154" t="s">
        <v>3671</v>
      </c>
      <c r="H790" s="154" t="s">
        <v>3672</v>
      </c>
      <c r="I790" s="154" t="s">
        <v>3673</v>
      </c>
      <c r="J790" s="155" t="s">
        <v>412</v>
      </c>
      <c r="K790" s="151" t="s">
        <v>438</v>
      </c>
      <c r="L790" s="151" t="s">
        <v>439</v>
      </c>
      <c r="M790" s="156"/>
      <c r="N790" s="156"/>
      <c r="O790" s="156"/>
    </row>
    <row r="791">
      <c r="A791" s="148" t="s">
        <v>3665</v>
      </c>
      <c r="B791" s="157"/>
      <c r="C791" s="157"/>
      <c r="D791" s="151" t="s">
        <v>3674</v>
      </c>
      <c r="E791" s="156"/>
      <c r="F791" s="156"/>
      <c r="G791" s="154" t="s">
        <v>3675</v>
      </c>
      <c r="H791" s="154" t="s">
        <v>3672</v>
      </c>
      <c r="I791" s="154" t="s">
        <v>3676</v>
      </c>
      <c r="J791" s="155" t="s">
        <v>412</v>
      </c>
      <c r="K791" s="151" t="s">
        <v>438</v>
      </c>
      <c r="L791" s="151" t="s">
        <v>439</v>
      </c>
      <c r="M791" s="156"/>
      <c r="N791" s="156"/>
      <c r="O791" s="156"/>
    </row>
    <row r="792">
      <c r="A792" s="148" t="s">
        <v>3665</v>
      </c>
      <c r="B792" s="157"/>
      <c r="C792" s="157"/>
      <c r="D792" s="151" t="s">
        <v>3677</v>
      </c>
      <c r="E792" s="156"/>
      <c r="F792" s="156"/>
      <c r="G792" s="154" t="s">
        <v>3678</v>
      </c>
      <c r="H792" s="154" t="s">
        <v>3679</v>
      </c>
      <c r="I792" s="154" t="s">
        <v>3680</v>
      </c>
      <c r="J792" s="155" t="s">
        <v>412</v>
      </c>
      <c r="K792" s="183" t="s">
        <v>413</v>
      </c>
      <c r="L792" s="156"/>
      <c r="M792" s="156"/>
      <c r="N792" s="156"/>
      <c r="O792" s="156"/>
    </row>
    <row r="793">
      <c r="A793" s="148" t="s">
        <v>3665</v>
      </c>
      <c r="B793" s="157"/>
      <c r="C793" s="157"/>
      <c r="D793" s="151" t="s">
        <v>3681</v>
      </c>
      <c r="E793" s="156"/>
      <c r="F793" s="156"/>
      <c r="G793" s="154" t="s">
        <v>3682</v>
      </c>
      <c r="H793" s="154" t="s">
        <v>3672</v>
      </c>
      <c r="I793" s="154" t="s">
        <v>3683</v>
      </c>
      <c r="J793" s="155" t="s">
        <v>412</v>
      </c>
      <c r="K793" s="183" t="s">
        <v>413</v>
      </c>
      <c r="L793" s="156"/>
      <c r="M793" s="156"/>
      <c r="N793" s="156"/>
      <c r="O793" s="156"/>
    </row>
    <row r="794">
      <c r="A794" s="148" t="s">
        <v>3665</v>
      </c>
      <c r="B794" s="157"/>
      <c r="C794" s="157"/>
      <c r="D794" s="151" t="s">
        <v>3684</v>
      </c>
      <c r="E794" s="156"/>
      <c r="F794" s="156"/>
      <c r="G794" s="154" t="s">
        <v>3685</v>
      </c>
      <c r="H794" s="154" t="s">
        <v>3686</v>
      </c>
      <c r="I794" s="154" t="s">
        <v>3687</v>
      </c>
      <c r="J794" s="155" t="s">
        <v>412</v>
      </c>
      <c r="K794" s="183" t="s">
        <v>413</v>
      </c>
      <c r="L794" s="156"/>
      <c r="M794" s="156"/>
      <c r="N794" s="156"/>
      <c r="O794" s="156"/>
    </row>
    <row r="795">
      <c r="A795" s="148" t="s">
        <v>3665</v>
      </c>
      <c r="B795" s="157"/>
      <c r="C795" s="157"/>
      <c r="D795" s="151" t="s">
        <v>3688</v>
      </c>
      <c r="E795" s="156"/>
      <c r="F795" s="156"/>
      <c r="G795" s="154" t="s">
        <v>3689</v>
      </c>
      <c r="H795" s="154" t="s">
        <v>3690</v>
      </c>
      <c r="I795" s="154" t="s">
        <v>3691</v>
      </c>
      <c r="J795" s="155" t="s">
        <v>412</v>
      </c>
      <c r="K795" s="183" t="s">
        <v>413</v>
      </c>
      <c r="L795" s="156"/>
      <c r="M795" s="156"/>
      <c r="N795" s="156"/>
      <c r="O795" s="156"/>
    </row>
    <row r="796">
      <c r="A796" s="148" t="s">
        <v>3665</v>
      </c>
      <c r="B796" s="157"/>
      <c r="C796" s="157"/>
      <c r="D796" s="151" t="s">
        <v>3692</v>
      </c>
      <c r="E796" s="156"/>
      <c r="F796" s="156"/>
      <c r="G796" s="154" t="s">
        <v>3693</v>
      </c>
      <c r="H796" s="154" t="s">
        <v>3694</v>
      </c>
      <c r="I796" s="154" t="s">
        <v>3695</v>
      </c>
      <c r="J796" s="155" t="s">
        <v>412</v>
      </c>
      <c r="K796" s="183" t="s">
        <v>413</v>
      </c>
      <c r="L796" s="156"/>
      <c r="M796" s="156"/>
      <c r="N796" s="156"/>
      <c r="O796" s="156"/>
    </row>
    <row r="797">
      <c r="A797" s="148" t="s">
        <v>3665</v>
      </c>
      <c r="B797" s="157"/>
      <c r="C797" s="157"/>
      <c r="D797" s="151" t="s">
        <v>3696</v>
      </c>
      <c r="E797" s="156"/>
      <c r="F797" s="156"/>
      <c r="G797" s="154" t="s">
        <v>3697</v>
      </c>
      <c r="H797" s="154" t="s">
        <v>3698</v>
      </c>
      <c r="I797" s="154" t="s">
        <v>3699</v>
      </c>
      <c r="J797" s="155" t="s">
        <v>412</v>
      </c>
      <c r="K797" s="151" t="s">
        <v>438</v>
      </c>
      <c r="L797" s="151" t="s">
        <v>439</v>
      </c>
      <c r="M797" s="156"/>
      <c r="N797" s="156"/>
      <c r="O797" s="156"/>
    </row>
    <row r="798">
      <c r="A798" s="148" t="s">
        <v>3665</v>
      </c>
      <c r="B798" s="157"/>
      <c r="C798" s="157"/>
      <c r="D798" s="151" t="s">
        <v>3700</v>
      </c>
      <c r="E798" s="156"/>
      <c r="F798" s="156"/>
      <c r="G798" s="154" t="s">
        <v>3701</v>
      </c>
      <c r="H798" s="154" t="s">
        <v>3702</v>
      </c>
      <c r="I798" s="154" t="s">
        <v>3703</v>
      </c>
      <c r="J798" s="155" t="s">
        <v>412</v>
      </c>
      <c r="K798" s="151" t="s">
        <v>438</v>
      </c>
      <c r="L798" s="151" t="s">
        <v>439</v>
      </c>
      <c r="M798" s="156"/>
      <c r="N798" s="156"/>
      <c r="O798" s="156"/>
    </row>
    <row r="799">
      <c r="A799" s="148" t="s">
        <v>3665</v>
      </c>
      <c r="B799" s="157"/>
      <c r="C799" s="157"/>
      <c r="D799" s="151" t="s">
        <v>3704</v>
      </c>
      <c r="E799" s="156"/>
      <c r="F799" s="156"/>
      <c r="G799" s="154" t="s">
        <v>3705</v>
      </c>
      <c r="H799" s="154" t="s">
        <v>3706</v>
      </c>
      <c r="I799" s="154" t="s">
        <v>3707</v>
      </c>
      <c r="J799" s="155" t="s">
        <v>412</v>
      </c>
      <c r="K799" s="151" t="s">
        <v>438</v>
      </c>
      <c r="L799" s="151" t="s">
        <v>439</v>
      </c>
      <c r="M799" s="156"/>
      <c r="N799" s="156"/>
      <c r="O799" s="156"/>
    </row>
    <row r="800">
      <c r="A800" s="148" t="s">
        <v>3708</v>
      </c>
      <c r="B800" s="149"/>
      <c r="C800" s="159" t="s">
        <v>3709</v>
      </c>
      <c r="D800" s="151" t="s">
        <v>3710</v>
      </c>
      <c r="E800" s="156"/>
      <c r="F800" s="156"/>
      <c r="G800" s="154" t="s">
        <v>3711</v>
      </c>
      <c r="H800" s="154" t="s">
        <v>3712</v>
      </c>
      <c r="I800" s="154" t="s">
        <v>3713</v>
      </c>
      <c r="J800" s="155" t="s">
        <v>412</v>
      </c>
      <c r="K800" s="183" t="s">
        <v>413</v>
      </c>
      <c r="L800" s="156"/>
      <c r="M800" s="156"/>
      <c r="N800" s="156"/>
      <c r="O800" s="156"/>
    </row>
    <row r="801">
      <c r="A801" s="148" t="s">
        <v>3708</v>
      </c>
      <c r="B801" s="157"/>
      <c r="C801" s="157"/>
      <c r="D801" s="151" t="s">
        <v>3714</v>
      </c>
      <c r="E801" s="156"/>
      <c r="F801" s="156"/>
      <c r="G801" s="154" t="s">
        <v>3715</v>
      </c>
      <c r="H801" s="154" t="s">
        <v>3712</v>
      </c>
      <c r="I801" s="154" t="s">
        <v>3716</v>
      </c>
      <c r="J801" s="155" t="s">
        <v>412</v>
      </c>
      <c r="K801" s="183" t="s">
        <v>413</v>
      </c>
      <c r="L801" s="156"/>
      <c r="M801" s="156"/>
      <c r="N801" s="156"/>
      <c r="O801" s="156"/>
    </row>
    <row r="802">
      <c r="A802" s="148" t="s">
        <v>3708</v>
      </c>
      <c r="B802" s="157"/>
      <c r="C802" s="157"/>
      <c r="D802" s="151" t="s">
        <v>3717</v>
      </c>
      <c r="E802" s="156"/>
      <c r="F802" s="156"/>
      <c r="G802" s="154" t="s">
        <v>3718</v>
      </c>
      <c r="H802" s="154" t="s">
        <v>3712</v>
      </c>
      <c r="I802" s="154" t="s">
        <v>3719</v>
      </c>
      <c r="J802" s="155" t="s">
        <v>412</v>
      </c>
      <c r="K802" s="183" t="s">
        <v>413</v>
      </c>
      <c r="L802" s="156"/>
      <c r="M802" s="156"/>
      <c r="N802" s="156"/>
      <c r="O802" s="156"/>
    </row>
    <row r="803">
      <c r="A803" s="148" t="s">
        <v>3708</v>
      </c>
      <c r="B803" s="157"/>
      <c r="C803" s="157"/>
      <c r="D803" s="151" t="s">
        <v>3720</v>
      </c>
      <c r="E803" s="156"/>
      <c r="F803" s="156"/>
      <c r="G803" s="154" t="s">
        <v>3721</v>
      </c>
      <c r="H803" s="154" t="s">
        <v>3722</v>
      </c>
      <c r="I803" s="154" t="s">
        <v>3723</v>
      </c>
      <c r="J803" s="155" t="s">
        <v>412</v>
      </c>
      <c r="K803" s="183" t="s">
        <v>413</v>
      </c>
      <c r="L803" s="156"/>
      <c r="M803" s="156"/>
      <c r="N803" s="156"/>
      <c r="O803" s="156"/>
    </row>
    <row r="804">
      <c r="A804" s="148" t="s">
        <v>3708</v>
      </c>
      <c r="B804" s="157"/>
      <c r="C804" s="157"/>
      <c r="D804" s="151" t="s">
        <v>3724</v>
      </c>
      <c r="E804" s="156"/>
      <c r="F804" s="156"/>
      <c r="G804" s="154" t="s">
        <v>3725</v>
      </c>
      <c r="H804" s="154" t="s">
        <v>3726</v>
      </c>
      <c r="I804" s="154" t="s">
        <v>3727</v>
      </c>
      <c r="J804" s="155" t="s">
        <v>412</v>
      </c>
      <c r="K804" s="183" t="s">
        <v>413</v>
      </c>
      <c r="L804" s="156"/>
      <c r="M804" s="156"/>
      <c r="N804" s="156"/>
      <c r="O804" s="156"/>
    </row>
    <row r="805">
      <c r="A805" s="148" t="s">
        <v>3728</v>
      </c>
      <c r="B805" s="149"/>
      <c r="C805" s="159" t="s">
        <v>3729</v>
      </c>
      <c r="D805" s="151" t="s">
        <v>3730</v>
      </c>
      <c r="E805" s="156"/>
      <c r="F805" s="156"/>
      <c r="G805" s="154" t="s">
        <v>3731</v>
      </c>
      <c r="H805" s="154" t="s">
        <v>3732</v>
      </c>
      <c r="I805" s="154" t="s">
        <v>3733</v>
      </c>
      <c r="J805" s="155" t="s">
        <v>412</v>
      </c>
      <c r="K805" s="151" t="s">
        <v>438</v>
      </c>
      <c r="L805" s="151" t="s">
        <v>439</v>
      </c>
      <c r="M805" s="156"/>
      <c r="N805" s="156"/>
      <c r="O805" s="156"/>
    </row>
    <row r="806">
      <c r="A806" s="148" t="s">
        <v>3728</v>
      </c>
      <c r="B806" s="157"/>
      <c r="C806" s="157"/>
      <c r="D806" s="151" t="s">
        <v>3734</v>
      </c>
      <c r="E806" s="156"/>
      <c r="F806" s="156"/>
      <c r="G806" s="154" t="s">
        <v>3735</v>
      </c>
      <c r="H806" s="153" t="s">
        <v>3736</v>
      </c>
      <c r="I806" s="154" t="s">
        <v>3737</v>
      </c>
      <c r="J806" s="155" t="s">
        <v>412</v>
      </c>
      <c r="K806" s="151" t="s">
        <v>438</v>
      </c>
      <c r="L806" s="151" t="s">
        <v>439</v>
      </c>
      <c r="M806" s="156"/>
      <c r="N806" s="156"/>
      <c r="O806" s="156"/>
    </row>
    <row r="807">
      <c r="A807" s="148" t="s">
        <v>3728</v>
      </c>
      <c r="B807" s="157"/>
      <c r="C807" s="157"/>
      <c r="D807" s="151" t="s">
        <v>3738</v>
      </c>
      <c r="E807" s="156"/>
      <c r="F807" s="156"/>
      <c r="G807" s="154" t="s">
        <v>3739</v>
      </c>
      <c r="H807" s="153" t="s">
        <v>3740</v>
      </c>
      <c r="I807" s="154" t="s">
        <v>3741</v>
      </c>
      <c r="J807" s="155" t="s">
        <v>412</v>
      </c>
      <c r="K807" s="151" t="s">
        <v>438</v>
      </c>
      <c r="L807" s="151" t="s">
        <v>439</v>
      </c>
      <c r="M807" s="156"/>
      <c r="N807" s="156"/>
      <c r="O807" s="156"/>
    </row>
    <row r="808">
      <c r="A808" s="148" t="s">
        <v>3728</v>
      </c>
      <c r="B808" s="157"/>
      <c r="C808" s="157"/>
      <c r="D808" s="151" t="s">
        <v>3742</v>
      </c>
      <c r="E808" s="156"/>
      <c r="F808" s="156"/>
      <c r="G808" s="154" t="s">
        <v>3743</v>
      </c>
      <c r="H808" s="153" t="s">
        <v>3740</v>
      </c>
      <c r="I808" s="154" t="s">
        <v>3744</v>
      </c>
      <c r="J808" s="155" t="s">
        <v>412</v>
      </c>
      <c r="K808" s="151" t="s">
        <v>438</v>
      </c>
      <c r="L808" s="151" t="s">
        <v>439</v>
      </c>
      <c r="M808" s="156"/>
      <c r="N808" s="156"/>
      <c r="O808" s="156"/>
    </row>
    <row r="809">
      <c r="A809" s="148" t="s">
        <v>3745</v>
      </c>
      <c r="B809" s="149"/>
      <c r="C809" s="159" t="s">
        <v>3746</v>
      </c>
      <c r="D809" s="151" t="s">
        <v>3747</v>
      </c>
      <c r="E809" s="156"/>
      <c r="F809" s="156"/>
      <c r="G809" s="154" t="s">
        <v>3748</v>
      </c>
      <c r="H809" s="153" t="s">
        <v>3749</v>
      </c>
      <c r="I809" s="154" t="s">
        <v>3750</v>
      </c>
      <c r="J809" s="155" t="s">
        <v>412</v>
      </c>
      <c r="K809" s="183" t="s">
        <v>413</v>
      </c>
      <c r="L809" s="156"/>
      <c r="M809" s="156"/>
      <c r="N809" s="156"/>
      <c r="O809" s="156"/>
    </row>
    <row r="810">
      <c r="A810" s="148" t="s">
        <v>3745</v>
      </c>
      <c r="B810" s="157"/>
      <c r="C810" s="157"/>
      <c r="D810" s="151" t="s">
        <v>3751</v>
      </c>
      <c r="E810" s="156"/>
      <c r="F810" s="156"/>
      <c r="G810" s="154" t="s">
        <v>3752</v>
      </c>
      <c r="H810" s="153" t="s">
        <v>3753</v>
      </c>
      <c r="I810" s="154" t="s">
        <v>3754</v>
      </c>
      <c r="J810" s="155" t="s">
        <v>412</v>
      </c>
      <c r="K810" s="151" t="s">
        <v>438</v>
      </c>
      <c r="L810" s="151" t="s">
        <v>439</v>
      </c>
      <c r="M810" s="156"/>
      <c r="N810" s="156"/>
      <c r="O810" s="156"/>
    </row>
    <row r="811">
      <c r="A811" s="148" t="s">
        <v>3745</v>
      </c>
      <c r="B811" s="157"/>
      <c r="C811" s="157"/>
      <c r="D811" s="151" t="s">
        <v>3755</v>
      </c>
      <c r="E811" s="156"/>
      <c r="F811" s="156"/>
      <c r="G811" s="154" t="s">
        <v>3756</v>
      </c>
      <c r="H811" s="153" t="s">
        <v>3757</v>
      </c>
      <c r="I811" s="154" t="s">
        <v>3758</v>
      </c>
      <c r="J811" s="155" t="s">
        <v>412</v>
      </c>
      <c r="K811" s="151" t="s">
        <v>438</v>
      </c>
      <c r="L811" s="151" t="s">
        <v>439</v>
      </c>
      <c r="M811" s="156"/>
      <c r="N811" s="156"/>
      <c r="O811" s="156"/>
    </row>
    <row r="812">
      <c r="A812" s="148" t="s">
        <v>3745</v>
      </c>
      <c r="B812" s="157"/>
      <c r="C812" s="157"/>
      <c r="D812" s="151" t="s">
        <v>3759</v>
      </c>
      <c r="E812" s="156"/>
      <c r="F812" s="156"/>
      <c r="G812" s="154" t="s">
        <v>3760</v>
      </c>
      <c r="H812" s="153" t="s">
        <v>3761</v>
      </c>
      <c r="I812" s="154" t="s">
        <v>3762</v>
      </c>
      <c r="J812" s="155" t="s">
        <v>412</v>
      </c>
      <c r="K812" s="151" t="s">
        <v>438</v>
      </c>
      <c r="L812" s="151" t="s">
        <v>439</v>
      </c>
      <c r="M812" s="156"/>
      <c r="N812" s="156"/>
      <c r="O812" s="156"/>
    </row>
    <row r="813">
      <c r="A813" s="148" t="s">
        <v>3745</v>
      </c>
      <c r="B813" s="157"/>
      <c r="C813" s="157"/>
      <c r="D813" s="151" t="s">
        <v>3763</v>
      </c>
      <c r="E813" s="156"/>
      <c r="F813" s="156"/>
      <c r="G813" s="154" t="s">
        <v>3764</v>
      </c>
      <c r="H813" s="153" t="s">
        <v>3765</v>
      </c>
      <c r="I813" s="154" t="s">
        <v>3766</v>
      </c>
      <c r="J813" s="155" t="s">
        <v>412</v>
      </c>
      <c r="K813" s="151" t="s">
        <v>438</v>
      </c>
      <c r="L813" s="151" t="s">
        <v>439</v>
      </c>
      <c r="M813" s="156"/>
      <c r="N813" s="156"/>
      <c r="O813" s="156"/>
    </row>
    <row r="814">
      <c r="A814" s="148" t="s">
        <v>3745</v>
      </c>
      <c r="B814" s="157"/>
      <c r="C814" s="157"/>
      <c r="D814" s="151" t="s">
        <v>3767</v>
      </c>
      <c r="E814" s="156"/>
      <c r="F814" s="156"/>
      <c r="G814" s="154" t="s">
        <v>3768</v>
      </c>
      <c r="H814" s="153" t="s">
        <v>3769</v>
      </c>
      <c r="I814" s="154" t="s">
        <v>3770</v>
      </c>
      <c r="J814" s="155" t="s">
        <v>412</v>
      </c>
      <c r="K814" s="151" t="s">
        <v>438</v>
      </c>
      <c r="L814" s="151" t="s">
        <v>439</v>
      </c>
      <c r="M814" s="156"/>
      <c r="N814" s="156"/>
      <c r="O814" s="156"/>
    </row>
    <row r="815">
      <c r="A815" s="148" t="s">
        <v>3745</v>
      </c>
      <c r="B815" s="157"/>
      <c r="C815" s="157"/>
      <c r="D815" s="151" t="s">
        <v>3771</v>
      </c>
      <c r="E815" s="156"/>
      <c r="F815" s="156"/>
      <c r="G815" s="154" t="s">
        <v>3764</v>
      </c>
      <c r="H815" s="153" t="s">
        <v>3772</v>
      </c>
      <c r="I815" s="154" t="s">
        <v>3773</v>
      </c>
      <c r="J815" s="155" t="s">
        <v>412</v>
      </c>
      <c r="K815" s="151" t="s">
        <v>438</v>
      </c>
      <c r="L815" s="151" t="s">
        <v>439</v>
      </c>
      <c r="M815" s="156"/>
      <c r="N815" s="156"/>
      <c r="O815" s="156"/>
    </row>
    <row r="816">
      <c r="A816" s="148" t="s">
        <v>3774</v>
      </c>
      <c r="B816" s="149"/>
      <c r="C816" s="187"/>
      <c r="D816" s="151" t="s">
        <v>3775</v>
      </c>
      <c r="E816" s="156"/>
      <c r="F816" s="156"/>
      <c r="G816" s="154" t="s">
        <v>3776</v>
      </c>
      <c r="H816" s="154" t="s">
        <v>3777</v>
      </c>
      <c r="I816" s="154" t="s">
        <v>3778</v>
      </c>
      <c r="J816" s="155" t="s">
        <v>412</v>
      </c>
      <c r="K816" s="151" t="s">
        <v>438</v>
      </c>
      <c r="L816" s="151" t="s">
        <v>439</v>
      </c>
      <c r="M816" s="156"/>
      <c r="N816" s="156"/>
      <c r="O816" s="156"/>
    </row>
    <row r="817">
      <c r="A817" s="148" t="s">
        <v>3774</v>
      </c>
      <c r="B817" s="157"/>
      <c r="C817" s="157"/>
      <c r="D817" s="151" t="s">
        <v>3779</v>
      </c>
      <c r="E817" s="156"/>
      <c r="F817" s="156"/>
      <c r="G817" s="154" t="s">
        <v>3780</v>
      </c>
      <c r="H817" s="154" t="s">
        <v>3781</v>
      </c>
      <c r="I817" s="154" t="s">
        <v>3782</v>
      </c>
      <c r="J817" s="155" t="s">
        <v>412</v>
      </c>
      <c r="K817" s="151" t="s">
        <v>438</v>
      </c>
      <c r="L817" s="151" t="s">
        <v>439</v>
      </c>
      <c r="M817" s="156"/>
      <c r="N817" s="156"/>
      <c r="O817" s="156"/>
    </row>
    <row r="818">
      <c r="A818" s="148" t="s">
        <v>3774</v>
      </c>
      <c r="B818" s="157"/>
      <c r="C818" s="157"/>
      <c r="D818" s="151" t="s">
        <v>3783</v>
      </c>
      <c r="E818" s="156"/>
      <c r="F818" s="156"/>
      <c r="G818" s="154" t="s">
        <v>3784</v>
      </c>
      <c r="H818" s="154" t="s">
        <v>3785</v>
      </c>
      <c r="I818" s="154" t="s">
        <v>3786</v>
      </c>
      <c r="J818" s="155" t="s">
        <v>412</v>
      </c>
      <c r="K818" s="183" t="s">
        <v>413</v>
      </c>
      <c r="L818" s="156"/>
      <c r="M818" s="156"/>
      <c r="N818" s="156"/>
      <c r="O818" s="156"/>
    </row>
    <row r="819">
      <c r="A819" s="148" t="s">
        <v>3774</v>
      </c>
      <c r="B819" s="157"/>
      <c r="C819" s="157"/>
      <c r="D819" s="151" t="s">
        <v>3787</v>
      </c>
      <c r="E819" s="156"/>
      <c r="F819" s="156"/>
      <c r="G819" s="154" t="s">
        <v>3788</v>
      </c>
      <c r="H819" s="154" t="s">
        <v>3789</v>
      </c>
      <c r="I819" s="154" t="s">
        <v>3790</v>
      </c>
      <c r="J819" s="155" t="s">
        <v>412</v>
      </c>
      <c r="K819" s="183" t="s">
        <v>413</v>
      </c>
      <c r="L819" s="156"/>
      <c r="M819" s="156"/>
      <c r="N819" s="156"/>
      <c r="O819" s="156"/>
    </row>
    <row r="820">
      <c r="A820" s="148" t="s">
        <v>3774</v>
      </c>
      <c r="B820" s="157"/>
      <c r="C820" s="157"/>
      <c r="D820" s="151" t="s">
        <v>3791</v>
      </c>
      <c r="E820" s="156"/>
      <c r="F820" s="156"/>
      <c r="G820" s="154" t="s">
        <v>3792</v>
      </c>
      <c r="H820" s="153" t="s">
        <v>3793</v>
      </c>
      <c r="I820" s="154" t="s">
        <v>3790</v>
      </c>
      <c r="J820" s="155" t="s">
        <v>412</v>
      </c>
      <c r="K820" s="183" t="s">
        <v>413</v>
      </c>
      <c r="L820" s="156"/>
      <c r="M820" s="156"/>
      <c r="N820" s="156"/>
      <c r="O820" s="156"/>
    </row>
    <row r="821">
      <c r="A821" s="148" t="s">
        <v>3774</v>
      </c>
      <c r="B821" s="157"/>
      <c r="C821" s="157"/>
      <c r="D821" s="151" t="s">
        <v>3794</v>
      </c>
      <c r="E821" s="156"/>
      <c r="F821" s="156"/>
      <c r="G821" s="154" t="s">
        <v>3795</v>
      </c>
      <c r="H821" s="153" t="s">
        <v>3796</v>
      </c>
      <c r="I821" s="154" t="s">
        <v>3797</v>
      </c>
      <c r="J821" s="155" t="s">
        <v>412</v>
      </c>
      <c r="K821" s="183" t="s">
        <v>413</v>
      </c>
      <c r="L821" s="156"/>
      <c r="M821" s="156"/>
      <c r="N821" s="156"/>
      <c r="O821" s="156"/>
    </row>
    <row r="822">
      <c r="A822" s="148" t="s">
        <v>3774</v>
      </c>
      <c r="B822" s="157"/>
      <c r="C822" s="157"/>
      <c r="D822" s="151" t="s">
        <v>3798</v>
      </c>
      <c r="E822" s="156"/>
      <c r="F822" s="156"/>
      <c r="G822" s="154" t="s">
        <v>3799</v>
      </c>
      <c r="H822" s="153" t="s">
        <v>3800</v>
      </c>
      <c r="I822" s="154" t="s">
        <v>3801</v>
      </c>
      <c r="J822" s="155" t="s">
        <v>412</v>
      </c>
      <c r="K822" s="151" t="s">
        <v>438</v>
      </c>
      <c r="L822" s="151" t="s">
        <v>439</v>
      </c>
      <c r="M822" s="156"/>
      <c r="N822" s="156"/>
      <c r="O822" s="156"/>
    </row>
    <row r="823">
      <c r="A823" s="148" t="s">
        <v>3774</v>
      </c>
      <c r="B823" s="157"/>
      <c r="C823" s="157"/>
      <c r="D823" s="151" t="s">
        <v>3802</v>
      </c>
      <c r="E823" s="156"/>
      <c r="F823" s="156"/>
      <c r="G823" s="154" t="s">
        <v>3803</v>
      </c>
      <c r="H823" s="154" t="s">
        <v>3804</v>
      </c>
      <c r="I823" s="154" t="s">
        <v>3805</v>
      </c>
      <c r="J823" s="155" t="s">
        <v>412</v>
      </c>
      <c r="K823" s="183" t="s">
        <v>413</v>
      </c>
      <c r="L823" s="156"/>
      <c r="M823" s="156"/>
      <c r="N823" s="156"/>
      <c r="O823" s="156"/>
    </row>
    <row r="824">
      <c r="A824" s="148" t="s">
        <v>3774</v>
      </c>
      <c r="B824" s="157"/>
      <c r="C824" s="157"/>
      <c r="D824" s="151" t="s">
        <v>3806</v>
      </c>
      <c r="E824" s="156"/>
      <c r="F824" s="156"/>
      <c r="G824" s="154" t="s">
        <v>3807</v>
      </c>
      <c r="H824" s="153" t="s">
        <v>3808</v>
      </c>
      <c r="I824" s="154" t="s">
        <v>3809</v>
      </c>
      <c r="J824" s="155" t="s">
        <v>412</v>
      </c>
      <c r="K824" s="183" t="s">
        <v>413</v>
      </c>
      <c r="L824" s="156"/>
      <c r="M824" s="156"/>
      <c r="N824" s="156"/>
      <c r="O824" s="156"/>
    </row>
    <row r="825">
      <c r="A825" s="148" t="s">
        <v>3774</v>
      </c>
      <c r="B825" s="157"/>
      <c r="C825" s="157"/>
      <c r="D825" s="151" t="s">
        <v>3810</v>
      </c>
      <c r="E825" s="156"/>
      <c r="F825" s="156"/>
      <c r="G825" s="154" t="s">
        <v>3811</v>
      </c>
      <c r="H825" s="153" t="s">
        <v>3812</v>
      </c>
      <c r="I825" s="154" t="s">
        <v>3813</v>
      </c>
      <c r="J825" s="155" t="s">
        <v>412</v>
      </c>
      <c r="K825" s="183" t="s">
        <v>413</v>
      </c>
      <c r="L825" s="156"/>
      <c r="M825" s="156"/>
      <c r="N825" s="156"/>
      <c r="O825" s="156"/>
    </row>
    <row r="826">
      <c r="A826" s="148" t="s">
        <v>3774</v>
      </c>
      <c r="B826" s="157"/>
      <c r="C826" s="157"/>
      <c r="D826" s="151" t="s">
        <v>3814</v>
      </c>
      <c r="E826" s="156"/>
      <c r="F826" s="156"/>
      <c r="G826" s="154" t="s">
        <v>3815</v>
      </c>
      <c r="H826" s="153" t="s">
        <v>3816</v>
      </c>
      <c r="I826" s="154" t="s">
        <v>3817</v>
      </c>
      <c r="J826" s="155" t="s">
        <v>412</v>
      </c>
      <c r="K826" s="183" t="s">
        <v>413</v>
      </c>
      <c r="L826" s="156"/>
      <c r="M826" s="156"/>
      <c r="N826" s="156"/>
      <c r="O826" s="156"/>
    </row>
    <row r="827">
      <c r="A827" s="148" t="s">
        <v>3774</v>
      </c>
      <c r="B827" s="157"/>
      <c r="C827" s="157"/>
      <c r="D827" s="151" t="s">
        <v>3818</v>
      </c>
      <c r="E827" s="156"/>
      <c r="F827" s="156"/>
      <c r="G827" s="154" t="s">
        <v>3819</v>
      </c>
      <c r="H827" s="153" t="s">
        <v>3820</v>
      </c>
      <c r="I827" s="154" t="s">
        <v>3821</v>
      </c>
      <c r="J827" s="155" t="s">
        <v>412</v>
      </c>
      <c r="K827" s="183" t="s">
        <v>413</v>
      </c>
      <c r="L827" s="156"/>
      <c r="M827" s="156"/>
      <c r="N827" s="156"/>
      <c r="O827" s="156"/>
    </row>
    <row r="828">
      <c r="A828" s="148" t="s">
        <v>3822</v>
      </c>
      <c r="B828" s="149"/>
      <c r="C828" s="159" t="s">
        <v>3823</v>
      </c>
      <c r="D828" s="151" t="s">
        <v>3824</v>
      </c>
      <c r="E828" s="156"/>
      <c r="F828" s="156"/>
      <c r="G828" s="154" t="s">
        <v>3825</v>
      </c>
      <c r="H828" s="153" t="s">
        <v>3826</v>
      </c>
      <c r="I828" s="154" t="s">
        <v>3827</v>
      </c>
      <c r="J828" s="155" t="s">
        <v>412</v>
      </c>
      <c r="K828" s="183" t="s">
        <v>413</v>
      </c>
      <c r="L828" s="156"/>
      <c r="M828" s="156"/>
      <c r="N828" s="156"/>
      <c r="O828" s="156"/>
    </row>
    <row r="829">
      <c r="A829" s="148" t="s">
        <v>3822</v>
      </c>
      <c r="B829" s="157"/>
      <c r="C829" s="157"/>
      <c r="D829" s="151" t="s">
        <v>3828</v>
      </c>
      <c r="E829" s="151" t="s">
        <v>3829</v>
      </c>
      <c r="F829" s="156"/>
      <c r="G829" s="154" t="s">
        <v>3830</v>
      </c>
      <c r="H829" s="153" t="s">
        <v>3831</v>
      </c>
      <c r="I829" s="154" t="s">
        <v>3827</v>
      </c>
      <c r="J829" s="155" t="s">
        <v>412</v>
      </c>
      <c r="K829" s="183" t="s">
        <v>413</v>
      </c>
      <c r="L829" s="156"/>
      <c r="M829" s="156"/>
      <c r="N829" s="156"/>
      <c r="O829" s="156"/>
    </row>
    <row r="830">
      <c r="A830" s="148" t="s">
        <v>3822</v>
      </c>
      <c r="B830" s="157"/>
      <c r="C830" s="157"/>
      <c r="D830" s="151" t="s">
        <v>3832</v>
      </c>
      <c r="E830" s="151" t="s">
        <v>3833</v>
      </c>
      <c r="F830" s="156"/>
      <c r="G830" s="154" t="s">
        <v>3834</v>
      </c>
      <c r="H830" s="153" t="s">
        <v>3826</v>
      </c>
      <c r="I830" s="154" t="s">
        <v>3835</v>
      </c>
      <c r="J830" s="155" t="s">
        <v>412</v>
      </c>
      <c r="K830" s="183" t="s">
        <v>413</v>
      </c>
      <c r="L830" s="156"/>
      <c r="M830" s="156"/>
      <c r="N830" s="156"/>
      <c r="O830" s="156"/>
    </row>
    <row r="831">
      <c r="A831" s="148" t="s">
        <v>3822</v>
      </c>
      <c r="B831" s="157"/>
      <c r="C831" s="157"/>
      <c r="D831" s="151" t="s">
        <v>3836</v>
      </c>
      <c r="E831" s="156"/>
      <c r="F831" s="156"/>
      <c r="G831" s="154" t="s">
        <v>3837</v>
      </c>
      <c r="H831" s="153" t="s">
        <v>3838</v>
      </c>
      <c r="I831" s="154" t="s">
        <v>3839</v>
      </c>
      <c r="J831" s="155" t="s">
        <v>412</v>
      </c>
      <c r="K831" s="183" t="s">
        <v>413</v>
      </c>
      <c r="L831" s="156"/>
      <c r="M831" s="156"/>
      <c r="N831" s="156"/>
      <c r="O831" s="156"/>
    </row>
    <row r="832">
      <c r="A832" s="148" t="s">
        <v>3822</v>
      </c>
      <c r="B832" s="157"/>
      <c r="C832" s="157"/>
      <c r="D832" s="151" t="s">
        <v>3840</v>
      </c>
      <c r="E832" s="156"/>
      <c r="F832" s="156"/>
      <c r="G832" s="154" t="s">
        <v>3841</v>
      </c>
      <c r="H832" s="153" t="s">
        <v>3838</v>
      </c>
      <c r="I832" s="154" t="s">
        <v>3842</v>
      </c>
      <c r="J832" s="155" t="s">
        <v>412</v>
      </c>
      <c r="K832" s="183" t="s">
        <v>413</v>
      </c>
      <c r="L832" s="156"/>
      <c r="M832" s="156"/>
      <c r="N832" s="156"/>
      <c r="O832" s="156"/>
    </row>
    <row r="833">
      <c r="A833" s="148" t="s">
        <v>3822</v>
      </c>
      <c r="B833" s="157"/>
      <c r="C833" s="157"/>
      <c r="D833" s="151" t="s">
        <v>3843</v>
      </c>
      <c r="E833" s="156"/>
      <c r="F833" s="156"/>
      <c r="G833" s="154" t="s">
        <v>3844</v>
      </c>
      <c r="H833" s="153" t="s">
        <v>3845</v>
      </c>
      <c r="I833" s="154" t="s">
        <v>3846</v>
      </c>
      <c r="J833" s="155" t="s">
        <v>412</v>
      </c>
      <c r="K833" s="183" t="s">
        <v>413</v>
      </c>
      <c r="L833" s="156"/>
      <c r="M833" s="156"/>
      <c r="N833" s="156"/>
      <c r="O833" s="156"/>
    </row>
    <row r="834">
      <c r="A834" s="148" t="s">
        <v>3822</v>
      </c>
      <c r="B834" s="157"/>
      <c r="C834" s="157"/>
      <c r="D834" s="151" t="s">
        <v>3847</v>
      </c>
      <c r="E834" s="156"/>
      <c r="F834" s="156"/>
      <c r="G834" s="154" t="s">
        <v>3848</v>
      </c>
      <c r="H834" s="153" t="s">
        <v>3849</v>
      </c>
      <c r="I834" s="154" t="s">
        <v>3850</v>
      </c>
      <c r="J834" s="155" t="s">
        <v>412</v>
      </c>
      <c r="K834" s="183" t="s">
        <v>413</v>
      </c>
      <c r="L834" s="156"/>
      <c r="M834" s="156"/>
      <c r="N834" s="156"/>
      <c r="O834" s="156"/>
    </row>
    <row r="835">
      <c r="A835" s="148" t="s">
        <v>3822</v>
      </c>
      <c r="B835" s="157"/>
      <c r="C835" s="157"/>
      <c r="D835" s="151" t="s">
        <v>3851</v>
      </c>
      <c r="E835" s="156"/>
      <c r="F835" s="156"/>
      <c r="G835" s="154" t="s">
        <v>3852</v>
      </c>
      <c r="H835" s="153" t="s">
        <v>3853</v>
      </c>
      <c r="I835" s="154" t="s">
        <v>3846</v>
      </c>
      <c r="J835" s="155" t="s">
        <v>412</v>
      </c>
      <c r="K835" s="183" t="s">
        <v>413</v>
      </c>
      <c r="L835" s="156"/>
      <c r="M835" s="156"/>
      <c r="N835" s="156"/>
      <c r="O835" s="156"/>
    </row>
    <row r="836">
      <c r="A836" s="148" t="s">
        <v>3822</v>
      </c>
      <c r="B836" s="157"/>
      <c r="C836" s="157"/>
      <c r="D836" s="151" t="s">
        <v>3854</v>
      </c>
      <c r="E836" s="156"/>
      <c r="F836" s="156"/>
      <c r="G836" s="154" t="s">
        <v>3855</v>
      </c>
      <c r="H836" s="153" t="s">
        <v>3853</v>
      </c>
      <c r="I836" s="154" t="s">
        <v>3850</v>
      </c>
      <c r="J836" s="155" t="s">
        <v>412</v>
      </c>
      <c r="K836" s="183" t="s">
        <v>413</v>
      </c>
      <c r="L836" s="156"/>
      <c r="M836" s="156"/>
      <c r="N836" s="156"/>
      <c r="O836" s="156"/>
    </row>
    <row r="837">
      <c r="A837" s="148" t="s">
        <v>3822</v>
      </c>
      <c r="B837" s="157"/>
      <c r="C837" s="157"/>
      <c r="D837" s="151" t="s">
        <v>3856</v>
      </c>
      <c r="E837" s="156"/>
      <c r="F837" s="156"/>
      <c r="G837" s="154" t="s">
        <v>3852</v>
      </c>
      <c r="H837" s="153" t="s">
        <v>3857</v>
      </c>
      <c r="I837" s="154" t="s">
        <v>3846</v>
      </c>
      <c r="J837" s="155" t="s">
        <v>412</v>
      </c>
      <c r="K837" s="183" t="s">
        <v>413</v>
      </c>
      <c r="L837" s="156"/>
      <c r="M837" s="156"/>
      <c r="N837" s="156"/>
      <c r="O837" s="156"/>
    </row>
    <row r="838">
      <c r="A838" s="148" t="s">
        <v>3822</v>
      </c>
      <c r="B838" s="157"/>
      <c r="C838" s="157"/>
      <c r="D838" s="151" t="s">
        <v>3858</v>
      </c>
      <c r="E838" s="156"/>
      <c r="F838" s="156"/>
      <c r="G838" s="154" t="s">
        <v>3859</v>
      </c>
      <c r="H838" s="153" t="s">
        <v>3860</v>
      </c>
      <c r="I838" s="154" t="s">
        <v>3861</v>
      </c>
      <c r="J838" s="155" t="s">
        <v>412</v>
      </c>
      <c r="K838" s="183" t="s">
        <v>413</v>
      </c>
      <c r="L838" s="156"/>
      <c r="M838" s="156"/>
      <c r="N838" s="156"/>
      <c r="O838" s="156"/>
    </row>
    <row r="839">
      <c r="A839" s="148" t="s">
        <v>3822</v>
      </c>
      <c r="B839" s="157"/>
      <c r="C839" s="157"/>
      <c r="D839" s="151" t="s">
        <v>3862</v>
      </c>
      <c r="E839" s="156"/>
      <c r="F839" s="156"/>
      <c r="G839" s="154" t="s">
        <v>3863</v>
      </c>
      <c r="H839" s="153" t="s">
        <v>3864</v>
      </c>
      <c r="I839" s="154" t="s">
        <v>3515</v>
      </c>
      <c r="J839" s="155" t="s">
        <v>412</v>
      </c>
      <c r="K839" s="151" t="s">
        <v>438</v>
      </c>
      <c r="L839" s="151" t="s">
        <v>439</v>
      </c>
      <c r="M839" s="156"/>
      <c r="N839" s="156"/>
      <c r="O839" s="156"/>
    </row>
    <row r="840">
      <c r="A840" s="148" t="s">
        <v>3822</v>
      </c>
      <c r="B840" s="157"/>
      <c r="C840" s="157"/>
      <c r="D840" s="151" t="s">
        <v>3865</v>
      </c>
      <c r="E840" s="156"/>
      <c r="F840" s="156"/>
      <c r="G840" s="154" t="s">
        <v>3866</v>
      </c>
      <c r="H840" s="153" t="s">
        <v>3867</v>
      </c>
      <c r="I840" s="154" t="s">
        <v>3868</v>
      </c>
      <c r="J840" s="155" t="s">
        <v>412</v>
      </c>
      <c r="K840" s="183" t="s">
        <v>413</v>
      </c>
      <c r="L840" s="156"/>
      <c r="M840" s="156"/>
      <c r="N840" s="156"/>
      <c r="O840" s="156"/>
    </row>
    <row r="841">
      <c r="A841" s="148" t="s">
        <v>3869</v>
      </c>
      <c r="B841" s="149"/>
      <c r="C841" s="159" t="s">
        <v>3870</v>
      </c>
      <c r="D841" s="151" t="s">
        <v>3871</v>
      </c>
      <c r="E841" s="151" t="s">
        <v>3872</v>
      </c>
      <c r="F841" s="156"/>
      <c r="G841" s="154" t="s">
        <v>3873</v>
      </c>
      <c r="H841" s="154" t="s">
        <v>3874</v>
      </c>
      <c r="I841" s="154" t="s">
        <v>3875</v>
      </c>
      <c r="J841" s="155" t="s">
        <v>412</v>
      </c>
      <c r="K841" s="151" t="s">
        <v>438</v>
      </c>
      <c r="L841" s="151" t="s">
        <v>439</v>
      </c>
      <c r="M841" s="156"/>
      <c r="N841" s="156"/>
      <c r="O841" s="156"/>
    </row>
    <row r="842">
      <c r="A842" s="148" t="s">
        <v>3869</v>
      </c>
      <c r="B842" s="157"/>
      <c r="C842" s="157"/>
      <c r="D842" s="151" t="s">
        <v>3876</v>
      </c>
      <c r="E842" s="156"/>
      <c r="F842" s="156"/>
      <c r="G842" s="154" t="s">
        <v>3877</v>
      </c>
      <c r="H842" s="154" t="s">
        <v>3878</v>
      </c>
      <c r="I842" s="154" t="s">
        <v>3879</v>
      </c>
      <c r="J842" s="155" t="s">
        <v>412</v>
      </c>
      <c r="K842" s="151" t="s">
        <v>438</v>
      </c>
      <c r="L842" s="151" t="s">
        <v>439</v>
      </c>
      <c r="M842" s="156"/>
      <c r="N842" s="156"/>
      <c r="O842" s="156"/>
    </row>
    <row r="843">
      <c r="A843" s="148" t="s">
        <v>3869</v>
      </c>
      <c r="B843" s="157"/>
      <c r="C843" s="157"/>
      <c r="D843" s="151" t="s">
        <v>3880</v>
      </c>
      <c r="E843" s="156"/>
      <c r="F843" s="156"/>
      <c r="G843" s="154" t="s">
        <v>3881</v>
      </c>
      <c r="H843" s="154" t="s">
        <v>3882</v>
      </c>
      <c r="I843" s="154" t="s">
        <v>3883</v>
      </c>
      <c r="J843" s="155" t="s">
        <v>412</v>
      </c>
      <c r="K843" s="183" t="s">
        <v>413</v>
      </c>
      <c r="L843" s="156"/>
      <c r="M843" s="156"/>
      <c r="N843" s="156"/>
      <c r="O843" s="156"/>
    </row>
    <row r="844">
      <c r="A844" s="148" t="s">
        <v>3884</v>
      </c>
      <c r="B844" s="149"/>
      <c r="C844" s="159" t="s">
        <v>3885</v>
      </c>
      <c r="D844" s="151" t="s">
        <v>3886</v>
      </c>
      <c r="E844" s="151" t="s">
        <v>3887</v>
      </c>
      <c r="F844" s="156"/>
      <c r="G844" s="154" t="s">
        <v>3888</v>
      </c>
      <c r="H844" s="154" t="s">
        <v>3889</v>
      </c>
      <c r="I844" s="154" t="s">
        <v>3890</v>
      </c>
      <c r="J844" s="155" t="s">
        <v>412</v>
      </c>
      <c r="K844" s="151" t="s">
        <v>438</v>
      </c>
      <c r="L844" s="151" t="s">
        <v>439</v>
      </c>
      <c r="M844" s="156"/>
      <c r="N844" s="156"/>
      <c r="O844" s="156"/>
    </row>
    <row r="845">
      <c r="A845" s="148" t="s">
        <v>3884</v>
      </c>
      <c r="B845" s="157"/>
      <c r="C845" s="157"/>
      <c r="D845" s="151" t="s">
        <v>3891</v>
      </c>
      <c r="E845" s="156"/>
      <c r="F845" s="156"/>
      <c r="G845" s="154" t="s">
        <v>3892</v>
      </c>
      <c r="H845" s="154" t="s">
        <v>3893</v>
      </c>
      <c r="I845" s="154" t="s">
        <v>3894</v>
      </c>
      <c r="J845" s="155" t="s">
        <v>412</v>
      </c>
      <c r="K845" s="151" t="s">
        <v>438</v>
      </c>
      <c r="L845" s="151" t="s">
        <v>439</v>
      </c>
      <c r="M845" s="156"/>
      <c r="N845" s="156"/>
      <c r="O845" s="156"/>
    </row>
    <row r="846">
      <c r="A846" s="148" t="s">
        <v>3884</v>
      </c>
      <c r="B846" s="157"/>
      <c r="C846" s="157"/>
      <c r="D846" s="151" t="s">
        <v>3895</v>
      </c>
      <c r="E846" s="156"/>
      <c r="F846" s="156"/>
      <c r="G846" s="154" t="s">
        <v>3896</v>
      </c>
      <c r="H846" s="154" t="s">
        <v>3897</v>
      </c>
      <c r="I846" s="154" t="s">
        <v>3898</v>
      </c>
      <c r="J846" s="155" t="s">
        <v>412</v>
      </c>
      <c r="K846" s="183" t="s">
        <v>413</v>
      </c>
      <c r="L846" s="156"/>
      <c r="M846" s="156"/>
      <c r="N846" s="156"/>
      <c r="O846" s="156"/>
    </row>
    <row r="847">
      <c r="A847" s="148" t="s">
        <v>3884</v>
      </c>
      <c r="B847" s="157"/>
      <c r="C847" s="157"/>
      <c r="D847" s="151" t="s">
        <v>3899</v>
      </c>
      <c r="E847" s="156"/>
      <c r="F847" s="156"/>
      <c r="G847" s="154" t="s">
        <v>1398</v>
      </c>
      <c r="H847" s="154" t="s">
        <v>3900</v>
      </c>
      <c r="I847" s="154" t="s">
        <v>3901</v>
      </c>
      <c r="J847" s="155" t="s">
        <v>412</v>
      </c>
      <c r="K847" s="183" t="s">
        <v>413</v>
      </c>
      <c r="L847" s="156"/>
      <c r="M847" s="156"/>
      <c r="N847" s="156"/>
      <c r="O847" s="156"/>
    </row>
    <row r="848">
      <c r="A848" s="148" t="s">
        <v>3884</v>
      </c>
      <c r="B848" s="157"/>
      <c r="C848" s="157"/>
      <c r="D848" s="151" t="s">
        <v>3902</v>
      </c>
      <c r="E848" s="156"/>
      <c r="F848" s="156"/>
      <c r="G848" s="154" t="s">
        <v>3903</v>
      </c>
      <c r="H848" s="154" t="s">
        <v>3904</v>
      </c>
      <c r="I848" s="154" t="s">
        <v>3905</v>
      </c>
      <c r="J848" s="155" t="s">
        <v>412</v>
      </c>
      <c r="K848" s="183" t="s">
        <v>413</v>
      </c>
      <c r="L848" s="156"/>
      <c r="M848" s="156"/>
      <c r="N848" s="156"/>
      <c r="O848" s="156"/>
    </row>
    <row r="849">
      <c r="A849" s="148" t="s">
        <v>3906</v>
      </c>
      <c r="B849" s="149"/>
      <c r="C849" s="159" t="s">
        <v>3907</v>
      </c>
      <c r="D849" s="151" t="s">
        <v>3908</v>
      </c>
      <c r="E849" s="156"/>
      <c r="F849" s="156"/>
      <c r="G849" s="154" t="s">
        <v>3909</v>
      </c>
      <c r="H849" s="154" t="s">
        <v>3910</v>
      </c>
      <c r="I849" s="154" t="s">
        <v>3911</v>
      </c>
      <c r="J849" s="155" t="s">
        <v>412</v>
      </c>
      <c r="K849" s="151" t="s">
        <v>438</v>
      </c>
      <c r="L849" s="151" t="s">
        <v>439</v>
      </c>
      <c r="M849" s="156"/>
      <c r="N849" s="156"/>
      <c r="O849" s="156"/>
    </row>
    <row r="850">
      <c r="A850" s="148" t="s">
        <v>3906</v>
      </c>
      <c r="B850" s="157"/>
      <c r="C850" s="157"/>
      <c r="D850" s="151" t="s">
        <v>3912</v>
      </c>
      <c r="E850" s="156"/>
      <c r="F850" s="156"/>
      <c r="G850" s="154" t="s">
        <v>3913</v>
      </c>
      <c r="H850" s="154" t="s">
        <v>3914</v>
      </c>
      <c r="I850" s="154" t="s">
        <v>3915</v>
      </c>
      <c r="J850" s="155" t="s">
        <v>412</v>
      </c>
      <c r="K850" s="151" t="s">
        <v>438</v>
      </c>
      <c r="L850" s="151" t="s">
        <v>439</v>
      </c>
      <c r="M850" s="156"/>
      <c r="N850" s="156"/>
      <c r="O850" s="156"/>
    </row>
    <row r="851">
      <c r="A851" s="148" t="s">
        <v>3906</v>
      </c>
      <c r="B851" s="157"/>
      <c r="C851" s="157"/>
      <c r="D851" s="151" t="s">
        <v>3916</v>
      </c>
      <c r="E851" s="156"/>
      <c r="F851" s="156"/>
      <c r="G851" s="154" t="s">
        <v>3917</v>
      </c>
      <c r="H851" s="154" t="s">
        <v>3918</v>
      </c>
      <c r="I851" s="154" t="s">
        <v>3919</v>
      </c>
      <c r="J851" s="155" t="s">
        <v>412</v>
      </c>
      <c r="K851" s="151" t="s">
        <v>438</v>
      </c>
      <c r="L851" s="151" t="s">
        <v>439</v>
      </c>
      <c r="M851" s="156"/>
      <c r="N851" s="156"/>
      <c r="O851" s="156"/>
    </row>
    <row r="852">
      <c r="A852" s="148" t="s">
        <v>3906</v>
      </c>
      <c r="B852" s="157"/>
      <c r="C852" s="157"/>
      <c r="D852" s="151" t="s">
        <v>3920</v>
      </c>
      <c r="E852" s="156"/>
      <c r="F852" s="156"/>
      <c r="G852" s="154" t="s">
        <v>3921</v>
      </c>
      <c r="H852" s="154" t="s">
        <v>3922</v>
      </c>
      <c r="I852" s="154" t="s">
        <v>1539</v>
      </c>
      <c r="J852" s="155" t="s">
        <v>412</v>
      </c>
      <c r="K852" s="151" t="s">
        <v>858</v>
      </c>
      <c r="L852" s="156"/>
      <c r="M852" s="156"/>
      <c r="N852" s="156"/>
      <c r="O852" s="156"/>
    </row>
    <row r="853">
      <c r="A853" s="169"/>
      <c r="B853" s="151" t="s">
        <v>3923</v>
      </c>
      <c r="C853" s="154" t="s">
        <v>3924</v>
      </c>
      <c r="D853" s="151" t="s">
        <v>3925</v>
      </c>
      <c r="E853" s="156"/>
      <c r="F853" s="156"/>
      <c r="G853" s="154" t="s">
        <v>3926</v>
      </c>
      <c r="H853" s="154" t="s">
        <v>3927</v>
      </c>
      <c r="I853" s="154" t="s">
        <v>3928</v>
      </c>
      <c r="J853" s="155" t="s">
        <v>412</v>
      </c>
      <c r="K853" s="151" t="s">
        <v>438</v>
      </c>
      <c r="L853" s="151" t="s">
        <v>439</v>
      </c>
      <c r="M853" s="156"/>
      <c r="N853" s="156"/>
      <c r="O853" s="156"/>
    </row>
    <row r="854">
      <c r="A854" s="169"/>
      <c r="B854" s="151" t="s">
        <v>3929</v>
      </c>
      <c r="C854" s="154" t="s">
        <v>3930</v>
      </c>
      <c r="D854" s="151" t="s">
        <v>3931</v>
      </c>
      <c r="E854" s="156"/>
      <c r="F854" s="156"/>
      <c r="G854" s="154" t="s">
        <v>3932</v>
      </c>
      <c r="H854" s="154" t="s">
        <v>3933</v>
      </c>
      <c r="I854" s="154" t="s">
        <v>3934</v>
      </c>
      <c r="J854" s="155" t="s">
        <v>412</v>
      </c>
      <c r="K854" s="151" t="s">
        <v>438</v>
      </c>
      <c r="L854" s="151" t="s">
        <v>439</v>
      </c>
      <c r="M854" s="156"/>
      <c r="N854" s="156"/>
      <c r="O854" s="156"/>
    </row>
    <row r="855">
      <c r="A855" s="169"/>
      <c r="B855" s="151" t="s">
        <v>3935</v>
      </c>
      <c r="C855" s="154" t="s">
        <v>3936</v>
      </c>
      <c r="D855" s="151" t="s">
        <v>3937</v>
      </c>
      <c r="E855" s="156"/>
      <c r="F855" s="156"/>
      <c r="G855" s="154" t="s">
        <v>3938</v>
      </c>
      <c r="H855" s="154" t="s">
        <v>3939</v>
      </c>
      <c r="I855" s="154" t="s">
        <v>3940</v>
      </c>
      <c r="J855" s="155" t="s">
        <v>412</v>
      </c>
      <c r="K855" s="151" t="s">
        <v>438</v>
      </c>
      <c r="L855" s="151" t="s">
        <v>439</v>
      </c>
      <c r="M855" s="156"/>
      <c r="N855" s="156"/>
      <c r="O855" s="156"/>
    </row>
    <row r="856">
      <c r="A856" s="169"/>
      <c r="B856" s="151" t="s">
        <v>3941</v>
      </c>
      <c r="C856" s="154" t="s">
        <v>3942</v>
      </c>
      <c r="D856" s="151" t="s">
        <v>3943</v>
      </c>
      <c r="E856" s="156"/>
      <c r="F856" s="156"/>
      <c r="G856" s="154" t="s">
        <v>3944</v>
      </c>
      <c r="H856" s="154" t="s">
        <v>3945</v>
      </c>
      <c r="I856" s="154" t="s">
        <v>3946</v>
      </c>
      <c r="J856" s="155" t="s">
        <v>412</v>
      </c>
      <c r="K856" s="151" t="s">
        <v>413</v>
      </c>
      <c r="L856" s="156"/>
      <c r="M856" s="156"/>
      <c r="N856" s="156"/>
      <c r="O856" s="156"/>
    </row>
    <row r="857">
      <c r="A857" s="169"/>
      <c r="B857" s="151" t="s">
        <v>3947</v>
      </c>
      <c r="C857" s="154" t="s">
        <v>3948</v>
      </c>
      <c r="D857" s="151" t="s">
        <v>3949</v>
      </c>
      <c r="E857" s="156"/>
      <c r="F857" s="156"/>
      <c r="G857" s="154" t="s">
        <v>3950</v>
      </c>
      <c r="H857" s="154" t="s">
        <v>3951</v>
      </c>
      <c r="I857" s="154" t="s">
        <v>3952</v>
      </c>
      <c r="J857" s="155" t="s">
        <v>412</v>
      </c>
      <c r="K857" s="151" t="s">
        <v>438</v>
      </c>
      <c r="L857" s="151" t="s">
        <v>439</v>
      </c>
      <c r="M857" s="156"/>
      <c r="N857" s="156"/>
      <c r="O857" s="156"/>
    </row>
    <row r="858">
      <c r="A858" s="169"/>
      <c r="B858" s="151" t="s">
        <v>3953</v>
      </c>
      <c r="C858" s="154" t="s">
        <v>3954</v>
      </c>
      <c r="D858" s="151" t="s">
        <v>3955</v>
      </c>
      <c r="E858" s="156"/>
      <c r="F858" s="156"/>
      <c r="G858" s="154" t="s">
        <v>3956</v>
      </c>
      <c r="H858" s="154" t="s">
        <v>3957</v>
      </c>
      <c r="I858" s="154" t="s">
        <v>3958</v>
      </c>
      <c r="J858" s="155" t="s">
        <v>412</v>
      </c>
      <c r="K858" s="151" t="s">
        <v>438</v>
      </c>
      <c r="L858" s="151" t="s">
        <v>439</v>
      </c>
      <c r="M858" s="156"/>
      <c r="N858" s="156"/>
      <c r="O858" s="156"/>
    </row>
    <row r="859">
      <c r="A859" s="169"/>
      <c r="B859" s="151" t="s">
        <v>3959</v>
      </c>
      <c r="C859" s="154" t="s">
        <v>3960</v>
      </c>
      <c r="D859" s="151" t="s">
        <v>3961</v>
      </c>
      <c r="E859" s="156"/>
      <c r="F859" s="156"/>
      <c r="G859" s="154" t="s">
        <v>3962</v>
      </c>
      <c r="H859" s="154" t="s">
        <v>3963</v>
      </c>
      <c r="I859" s="154" t="s">
        <v>3964</v>
      </c>
      <c r="J859" s="155" t="s">
        <v>412</v>
      </c>
      <c r="K859" s="151" t="s">
        <v>438</v>
      </c>
      <c r="L859" s="151" t="s">
        <v>439</v>
      </c>
      <c r="M859" s="156"/>
      <c r="N859" s="156"/>
      <c r="O859" s="156"/>
    </row>
    <row r="860">
      <c r="A860" s="169"/>
      <c r="B860" s="151" t="s">
        <v>3965</v>
      </c>
      <c r="C860" s="154" t="s">
        <v>3966</v>
      </c>
      <c r="D860" s="151" t="s">
        <v>3967</v>
      </c>
      <c r="E860" s="156"/>
      <c r="F860" s="156"/>
      <c r="G860" s="154" t="s">
        <v>3968</v>
      </c>
      <c r="H860" s="154" t="s">
        <v>3969</v>
      </c>
      <c r="I860" s="154" t="s">
        <v>3970</v>
      </c>
      <c r="J860" s="155" t="s">
        <v>412</v>
      </c>
      <c r="K860" s="183" t="s">
        <v>413</v>
      </c>
      <c r="L860" s="156"/>
      <c r="M860" s="156"/>
      <c r="N860" s="156"/>
      <c r="O860" s="156"/>
    </row>
    <row r="861">
      <c r="A861" s="169"/>
      <c r="B861" s="151" t="s">
        <v>3971</v>
      </c>
      <c r="C861" s="154" t="s">
        <v>3972</v>
      </c>
      <c r="D861" s="151" t="s">
        <v>3973</v>
      </c>
      <c r="E861" s="156"/>
      <c r="F861" s="156"/>
      <c r="G861" s="154" t="s">
        <v>3974</v>
      </c>
      <c r="H861" s="154" t="s">
        <v>3975</v>
      </c>
      <c r="I861" s="154" t="s">
        <v>3976</v>
      </c>
      <c r="J861" s="155" t="s">
        <v>412</v>
      </c>
      <c r="K861" s="151" t="s">
        <v>413</v>
      </c>
      <c r="L861" s="156"/>
      <c r="M861" s="156"/>
      <c r="N861" s="156"/>
      <c r="O861" s="156"/>
    </row>
    <row r="862">
      <c r="A862" s="169"/>
      <c r="B862" s="151" t="s">
        <v>3977</v>
      </c>
      <c r="C862" s="154" t="s">
        <v>3978</v>
      </c>
      <c r="D862" s="151" t="s">
        <v>3979</v>
      </c>
      <c r="E862" s="156"/>
      <c r="F862" s="156"/>
      <c r="G862" s="154" t="s">
        <v>3980</v>
      </c>
      <c r="H862" s="154" t="s">
        <v>3981</v>
      </c>
      <c r="I862" s="154" t="s">
        <v>3982</v>
      </c>
      <c r="J862" s="155" t="s">
        <v>412</v>
      </c>
      <c r="K862" s="151" t="s">
        <v>413</v>
      </c>
      <c r="L862" s="156"/>
      <c r="M862" s="156"/>
      <c r="N862" s="156"/>
      <c r="O862" s="156"/>
    </row>
    <row r="863">
      <c r="A863" s="169"/>
      <c r="B863" s="151" t="s">
        <v>3983</v>
      </c>
      <c r="C863" s="154" t="s">
        <v>3984</v>
      </c>
      <c r="D863" s="151" t="s">
        <v>3985</v>
      </c>
      <c r="E863" s="156"/>
      <c r="F863" s="156"/>
      <c r="G863" s="154" t="s">
        <v>3986</v>
      </c>
      <c r="H863" s="154" t="s">
        <v>3987</v>
      </c>
      <c r="I863" s="154" t="s">
        <v>3988</v>
      </c>
      <c r="J863" s="155" t="s">
        <v>412</v>
      </c>
      <c r="K863" s="151" t="s">
        <v>413</v>
      </c>
      <c r="L863" s="156"/>
      <c r="M863" s="156"/>
      <c r="N863" s="156"/>
      <c r="O863" s="156"/>
    </row>
    <row r="864">
      <c r="A864" s="169"/>
      <c r="B864" s="151" t="s">
        <v>3989</v>
      </c>
      <c r="C864" s="154" t="s">
        <v>3990</v>
      </c>
      <c r="D864" s="151" t="s">
        <v>3991</v>
      </c>
      <c r="E864" s="156"/>
      <c r="F864" s="156"/>
      <c r="G864" s="154" t="s">
        <v>3990</v>
      </c>
      <c r="H864" s="154" t="s">
        <v>3992</v>
      </c>
      <c r="I864" s="154" t="s">
        <v>3993</v>
      </c>
      <c r="J864" s="155" t="s">
        <v>412</v>
      </c>
      <c r="K864" s="151" t="s">
        <v>413</v>
      </c>
      <c r="L864" s="156"/>
      <c r="M864" s="156"/>
      <c r="N864" s="156"/>
      <c r="O864" s="156"/>
    </row>
    <row r="865">
      <c r="A865" s="169"/>
      <c r="B865" s="151" t="s">
        <v>3994</v>
      </c>
      <c r="C865" s="154" t="s">
        <v>3995</v>
      </c>
      <c r="D865" s="151" t="s">
        <v>3996</v>
      </c>
      <c r="E865" s="156"/>
      <c r="F865" s="156"/>
      <c r="G865" s="154" t="s">
        <v>3997</v>
      </c>
      <c r="H865" s="154" t="s">
        <v>3998</v>
      </c>
      <c r="I865" s="154" t="s">
        <v>3999</v>
      </c>
      <c r="J865" s="155" t="s">
        <v>412</v>
      </c>
      <c r="K865" s="151" t="s">
        <v>413</v>
      </c>
      <c r="L865" s="156"/>
      <c r="M865" s="156"/>
      <c r="N865" s="156"/>
      <c r="O865" s="156"/>
    </row>
    <row r="866">
      <c r="A866" s="169"/>
      <c r="B866" s="151" t="s">
        <v>4000</v>
      </c>
      <c r="C866" s="154" t="s">
        <v>4001</v>
      </c>
      <c r="D866" s="151" t="s">
        <v>4002</v>
      </c>
      <c r="E866" s="156"/>
      <c r="F866" s="156"/>
      <c r="G866" s="154" t="s">
        <v>4003</v>
      </c>
      <c r="H866" s="154" t="s">
        <v>4004</v>
      </c>
      <c r="I866" s="154" t="s">
        <v>4005</v>
      </c>
      <c r="J866" s="155" t="s">
        <v>412</v>
      </c>
      <c r="K866" s="151" t="s">
        <v>413</v>
      </c>
      <c r="L866" s="156"/>
      <c r="M866" s="156"/>
      <c r="N866" s="156"/>
      <c r="O866" s="156"/>
    </row>
    <row r="867">
      <c r="A867" s="169"/>
      <c r="B867" s="151" t="s">
        <v>4006</v>
      </c>
      <c r="C867" s="154" t="s">
        <v>4007</v>
      </c>
      <c r="D867" s="151" t="s">
        <v>4008</v>
      </c>
      <c r="E867" s="156"/>
      <c r="F867" s="156"/>
      <c r="G867" s="154" t="s">
        <v>4009</v>
      </c>
      <c r="H867" s="154" t="s">
        <v>4010</v>
      </c>
      <c r="I867" s="154" t="s">
        <v>4011</v>
      </c>
      <c r="J867" s="155" t="s">
        <v>412</v>
      </c>
      <c r="K867" s="151" t="s">
        <v>438</v>
      </c>
      <c r="L867" s="151" t="s">
        <v>439</v>
      </c>
      <c r="M867" s="156"/>
      <c r="N867" s="156"/>
      <c r="O867" s="156"/>
    </row>
    <row r="868">
      <c r="A868" s="169"/>
      <c r="B868" s="151" t="s">
        <v>4012</v>
      </c>
      <c r="C868" s="154" t="s">
        <v>4013</v>
      </c>
      <c r="D868" s="151" t="s">
        <v>4014</v>
      </c>
      <c r="E868" s="156"/>
      <c r="F868" s="156"/>
      <c r="G868" s="154" t="s">
        <v>4015</v>
      </c>
      <c r="H868" s="154" t="s">
        <v>4016</v>
      </c>
      <c r="I868" s="154" t="s">
        <v>4017</v>
      </c>
      <c r="J868" s="155" t="s">
        <v>412</v>
      </c>
      <c r="K868" s="151" t="s">
        <v>413</v>
      </c>
      <c r="L868" s="156"/>
      <c r="M868" s="156"/>
      <c r="N868" s="156"/>
      <c r="O868" s="156"/>
    </row>
    <row r="869">
      <c r="A869" s="169"/>
      <c r="B869" s="151" t="s">
        <v>4018</v>
      </c>
      <c r="C869" s="154" t="s">
        <v>4019</v>
      </c>
      <c r="D869" s="151" t="s">
        <v>4020</v>
      </c>
      <c r="E869" s="156"/>
      <c r="F869" s="156"/>
      <c r="G869" s="154" t="s">
        <v>4021</v>
      </c>
      <c r="H869" s="154" t="s">
        <v>4022</v>
      </c>
      <c r="I869" s="154" t="s">
        <v>4023</v>
      </c>
      <c r="J869" s="155" t="s">
        <v>412</v>
      </c>
      <c r="K869" s="151" t="s">
        <v>438</v>
      </c>
      <c r="L869" s="151" t="s">
        <v>439</v>
      </c>
      <c r="M869" s="156"/>
      <c r="N869" s="156"/>
      <c r="O869" s="156"/>
    </row>
    <row r="870">
      <c r="A870" s="169"/>
      <c r="B870" s="151" t="s">
        <v>4024</v>
      </c>
      <c r="C870" s="154" t="s">
        <v>4025</v>
      </c>
      <c r="D870" s="151" t="s">
        <v>4026</v>
      </c>
      <c r="E870" s="156"/>
      <c r="F870" s="156"/>
      <c r="G870" s="154" t="s">
        <v>4025</v>
      </c>
      <c r="H870" s="154" t="s">
        <v>4027</v>
      </c>
      <c r="I870" s="154" t="s">
        <v>4028</v>
      </c>
      <c r="J870" s="155" t="s">
        <v>412</v>
      </c>
      <c r="K870" s="151" t="s">
        <v>413</v>
      </c>
      <c r="L870" s="156"/>
      <c r="M870" s="156"/>
      <c r="N870" s="156"/>
      <c r="O870" s="156"/>
    </row>
    <row r="871">
      <c r="A871" s="169"/>
      <c r="B871" s="151" t="s">
        <v>4029</v>
      </c>
      <c r="C871" s="154" t="s">
        <v>4030</v>
      </c>
      <c r="D871" s="151" t="s">
        <v>4031</v>
      </c>
      <c r="E871" s="156"/>
      <c r="F871" s="156"/>
      <c r="G871" s="154" t="s">
        <v>4030</v>
      </c>
      <c r="H871" s="154" t="s">
        <v>4032</v>
      </c>
      <c r="I871" s="154" t="s">
        <v>4033</v>
      </c>
      <c r="J871" s="155" t="s">
        <v>412</v>
      </c>
      <c r="K871" s="151" t="s">
        <v>413</v>
      </c>
      <c r="L871" s="156"/>
      <c r="M871" s="156"/>
      <c r="N871" s="156"/>
      <c r="O871" s="156"/>
    </row>
    <row r="872">
      <c r="A872" s="169"/>
      <c r="B872" s="151" t="s">
        <v>4034</v>
      </c>
      <c r="C872" s="154" t="s">
        <v>4035</v>
      </c>
      <c r="D872" s="151" t="s">
        <v>4036</v>
      </c>
      <c r="E872" s="156"/>
      <c r="F872" s="156"/>
      <c r="G872" s="154" t="s">
        <v>4037</v>
      </c>
      <c r="H872" s="154" t="s">
        <v>4038</v>
      </c>
      <c r="I872" s="154" t="s">
        <v>4039</v>
      </c>
      <c r="J872" s="155" t="s">
        <v>412</v>
      </c>
      <c r="K872" s="151" t="s">
        <v>438</v>
      </c>
      <c r="L872" s="151" t="s">
        <v>439</v>
      </c>
      <c r="M872" s="156"/>
      <c r="N872" s="156"/>
      <c r="O872" s="156"/>
    </row>
    <row r="873">
      <c r="A873" s="169"/>
      <c r="B873" s="151" t="s">
        <v>4040</v>
      </c>
      <c r="C873" s="154" t="s">
        <v>4041</v>
      </c>
      <c r="D873" s="151" t="s">
        <v>4042</v>
      </c>
      <c r="E873" s="156"/>
      <c r="F873" s="156"/>
      <c r="G873" s="154" t="s">
        <v>4043</v>
      </c>
      <c r="H873" s="154" t="s">
        <v>4044</v>
      </c>
      <c r="I873" s="154" t="s">
        <v>4045</v>
      </c>
      <c r="J873" s="155" t="s">
        <v>412</v>
      </c>
      <c r="K873" s="151" t="s">
        <v>438</v>
      </c>
      <c r="L873" s="151" t="s">
        <v>439</v>
      </c>
      <c r="M873" s="156"/>
      <c r="N873" s="156"/>
      <c r="O873" s="156"/>
    </row>
    <row r="874">
      <c r="A874" s="169"/>
      <c r="B874" s="151" t="s">
        <v>4046</v>
      </c>
      <c r="C874" s="154" t="s">
        <v>4047</v>
      </c>
      <c r="D874" s="151" t="s">
        <v>4048</v>
      </c>
      <c r="E874" s="156"/>
      <c r="F874" s="156"/>
      <c r="G874" s="154" t="s">
        <v>4049</v>
      </c>
      <c r="H874" s="154" t="s">
        <v>4050</v>
      </c>
      <c r="I874" s="154" t="s">
        <v>4051</v>
      </c>
      <c r="J874" s="155" t="s">
        <v>412</v>
      </c>
      <c r="K874" s="151" t="s">
        <v>413</v>
      </c>
      <c r="L874" s="156"/>
      <c r="M874" s="156"/>
      <c r="N874" s="156"/>
      <c r="O874" s="156"/>
    </row>
    <row r="875">
      <c r="A875" s="169"/>
      <c r="B875" s="151" t="s">
        <v>4052</v>
      </c>
      <c r="C875" s="154" t="s">
        <v>4053</v>
      </c>
      <c r="D875" s="151" t="s">
        <v>4054</v>
      </c>
      <c r="E875" s="156"/>
      <c r="F875" s="156"/>
      <c r="G875" s="154" t="s">
        <v>4055</v>
      </c>
      <c r="H875" s="154" t="s">
        <v>4056</v>
      </c>
      <c r="I875" s="154" t="s">
        <v>4057</v>
      </c>
      <c r="J875" s="155" t="s">
        <v>412</v>
      </c>
      <c r="K875" s="151" t="s">
        <v>438</v>
      </c>
      <c r="L875" s="151" t="s">
        <v>439</v>
      </c>
      <c r="M875" s="156"/>
      <c r="N875" s="156"/>
      <c r="O875" s="156"/>
    </row>
    <row r="876">
      <c r="A876" s="169"/>
      <c r="B876" s="151" t="s">
        <v>239</v>
      </c>
      <c r="C876" s="154" t="s">
        <v>240</v>
      </c>
      <c r="D876" s="151" t="s">
        <v>4058</v>
      </c>
      <c r="E876" s="156"/>
      <c r="F876" s="156"/>
      <c r="G876" s="154" t="s">
        <v>4059</v>
      </c>
      <c r="H876" s="154" t="s">
        <v>4060</v>
      </c>
      <c r="I876" s="154" t="s">
        <v>4061</v>
      </c>
      <c r="J876" s="161" t="s">
        <v>626</v>
      </c>
      <c r="K876" s="151" t="s">
        <v>413</v>
      </c>
      <c r="L876" s="156"/>
      <c r="M876" s="162" t="s">
        <v>4062</v>
      </c>
      <c r="N876" s="156"/>
      <c r="O876" s="156"/>
    </row>
    <row r="877">
      <c r="A877" s="169"/>
      <c r="B877" s="151" t="s">
        <v>4063</v>
      </c>
      <c r="C877" s="154" t="s">
        <v>4064</v>
      </c>
      <c r="D877" s="151" t="s">
        <v>4065</v>
      </c>
      <c r="E877" s="156"/>
      <c r="F877" s="156"/>
      <c r="G877" s="154" t="s">
        <v>4066</v>
      </c>
      <c r="H877" s="154" t="s">
        <v>4067</v>
      </c>
      <c r="I877" s="154" t="s">
        <v>4068</v>
      </c>
      <c r="J877" s="155" t="s">
        <v>412</v>
      </c>
      <c r="K877" s="151" t="s">
        <v>438</v>
      </c>
      <c r="L877" s="151" t="s">
        <v>439</v>
      </c>
      <c r="M877" s="156"/>
      <c r="N877" s="156"/>
      <c r="O877" s="156"/>
    </row>
    <row r="878">
      <c r="A878" s="169"/>
      <c r="B878" s="151" t="s">
        <v>4069</v>
      </c>
      <c r="C878" s="154" t="s">
        <v>4070</v>
      </c>
      <c r="D878" s="151" t="s">
        <v>4071</v>
      </c>
      <c r="E878" s="156"/>
      <c r="F878" s="156"/>
      <c r="G878" s="154" t="s">
        <v>4072</v>
      </c>
      <c r="H878" s="154" t="s">
        <v>4073</v>
      </c>
      <c r="I878" s="154" t="s">
        <v>4074</v>
      </c>
      <c r="J878" s="155" t="s">
        <v>412</v>
      </c>
      <c r="K878" s="151" t="s">
        <v>438</v>
      </c>
      <c r="L878" s="151" t="s">
        <v>439</v>
      </c>
      <c r="M878" s="156"/>
      <c r="N878" s="156"/>
      <c r="O878" s="156"/>
    </row>
    <row r="879">
      <c r="A879" s="169"/>
      <c r="B879" s="151" t="s">
        <v>4075</v>
      </c>
      <c r="C879" s="154" t="s">
        <v>4076</v>
      </c>
      <c r="D879" s="151" t="s">
        <v>4077</v>
      </c>
      <c r="E879" s="156"/>
      <c r="F879" s="156"/>
      <c r="G879" s="154" t="s">
        <v>4078</v>
      </c>
      <c r="H879" s="154" t="s">
        <v>4079</v>
      </c>
      <c r="I879" s="154" t="s">
        <v>4080</v>
      </c>
      <c r="J879" s="155" t="s">
        <v>412</v>
      </c>
      <c r="K879" s="151" t="s">
        <v>438</v>
      </c>
      <c r="L879" s="151" t="s">
        <v>439</v>
      </c>
      <c r="M879" s="156"/>
      <c r="N879" s="156"/>
      <c r="O879" s="156"/>
    </row>
    <row r="880">
      <c r="A880" s="169"/>
      <c r="B880" s="151" t="s">
        <v>4081</v>
      </c>
      <c r="C880" s="154" t="s">
        <v>4082</v>
      </c>
      <c r="D880" s="151" t="s">
        <v>4083</v>
      </c>
      <c r="E880" s="156"/>
      <c r="F880" s="156"/>
      <c r="G880" s="154" t="s">
        <v>4084</v>
      </c>
      <c r="H880" s="154" t="s">
        <v>4085</v>
      </c>
      <c r="I880" s="154" t="s">
        <v>4086</v>
      </c>
      <c r="J880" s="155" t="s">
        <v>412</v>
      </c>
      <c r="K880" s="151" t="s">
        <v>413</v>
      </c>
      <c r="L880" s="156"/>
      <c r="M880" s="156"/>
      <c r="N880" s="156"/>
      <c r="O880" s="156"/>
    </row>
    <row r="881">
      <c r="A881" s="169"/>
      <c r="B881" s="151" t="s">
        <v>4087</v>
      </c>
      <c r="C881" s="154" t="s">
        <v>4088</v>
      </c>
      <c r="D881" s="151" t="s">
        <v>4089</v>
      </c>
      <c r="E881" s="156"/>
      <c r="F881" s="156"/>
      <c r="G881" s="154" t="s">
        <v>4090</v>
      </c>
      <c r="H881" s="154" t="s">
        <v>4091</v>
      </c>
      <c r="I881" s="154" t="s">
        <v>4092</v>
      </c>
      <c r="J881" s="155" t="s">
        <v>412</v>
      </c>
      <c r="K881" s="151" t="s">
        <v>438</v>
      </c>
      <c r="L881" s="151" t="s">
        <v>439</v>
      </c>
      <c r="M881" s="165"/>
      <c r="N881" s="156"/>
      <c r="O881" s="156"/>
    </row>
    <row r="882">
      <c r="A882" s="169"/>
      <c r="B882" s="151" t="s">
        <v>4087</v>
      </c>
      <c r="C882" s="168"/>
      <c r="D882" s="151" t="s">
        <v>4093</v>
      </c>
      <c r="E882" s="156"/>
      <c r="F882" s="156"/>
      <c r="G882" s="154" t="s">
        <v>4090</v>
      </c>
      <c r="H882" s="154" t="s">
        <v>4094</v>
      </c>
      <c r="I882" s="154" t="s">
        <v>4092</v>
      </c>
      <c r="J882" s="155" t="s">
        <v>412</v>
      </c>
      <c r="K882" s="151" t="s">
        <v>438</v>
      </c>
      <c r="L882" s="151" t="s">
        <v>439</v>
      </c>
      <c r="M882" s="156"/>
      <c r="N882" s="156"/>
      <c r="O882" s="156"/>
    </row>
    <row r="883">
      <c r="A883" s="169"/>
      <c r="B883" s="151" t="s">
        <v>4095</v>
      </c>
      <c r="C883" s="154" t="s">
        <v>4096</v>
      </c>
      <c r="D883" s="151" t="s">
        <v>4097</v>
      </c>
      <c r="E883" s="156"/>
      <c r="F883" s="156"/>
      <c r="G883" s="154" t="s">
        <v>4098</v>
      </c>
      <c r="H883" s="154" t="s">
        <v>4099</v>
      </c>
      <c r="I883" s="154" t="s">
        <v>4100</v>
      </c>
      <c r="J883" s="155" t="s">
        <v>412</v>
      </c>
      <c r="K883" s="151" t="s">
        <v>413</v>
      </c>
      <c r="L883" s="156"/>
      <c r="M883" s="156"/>
      <c r="N883" s="156"/>
      <c r="O883" s="156"/>
    </row>
    <row r="884">
      <c r="A884" s="169"/>
      <c r="B884" s="151" t="s">
        <v>4101</v>
      </c>
      <c r="C884" s="154" t="s">
        <v>4102</v>
      </c>
      <c r="D884" s="151" t="s">
        <v>4103</v>
      </c>
      <c r="E884" s="156"/>
      <c r="F884" s="156"/>
      <c r="G884" s="154" t="s">
        <v>4104</v>
      </c>
      <c r="H884" s="154" t="s">
        <v>4105</v>
      </c>
      <c r="I884" s="154" t="s">
        <v>4106</v>
      </c>
      <c r="J884" s="155" t="s">
        <v>412</v>
      </c>
      <c r="K884" s="151" t="s">
        <v>413</v>
      </c>
      <c r="L884" s="156"/>
      <c r="M884" s="156"/>
      <c r="N884" s="156"/>
      <c r="O884" s="156"/>
    </row>
    <row r="885">
      <c r="A885" s="169"/>
      <c r="B885" s="151" t="s">
        <v>4107</v>
      </c>
      <c r="C885" s="154" t="s">
        <v>4108</v>
      </c>
      <c r="D885" s="151" t="s">
        <v>4109</v>
      </c>
      <c r="E885" s="156"/>
      <c r="F885" s="156"/>
      <c r="G885" s="154" t="s">
        <v>4110</v>
      </c>
      <c r="H885" s="154" t="s">
        <v>4111</v>
      </c>
      <c r="I885" s="154" t="s">
        <v>4112</v>
      </c>
      <c r="J885" s="155" t="s">
        <v>412</v>
      </c>
      <c r="K885" s="151" t="s">
        <v>438</v>
      </c>
      <c r="L885" s="151" t="s">
        <v>439</v>
      </c>
      <c r="M885" s="156"/>
      <c r="N885" s="156"/>
      <c r="O885" s="156"/>
    </row>
    <row r="886">
      <c r="A886" s="169"/>
      <c r="B886" s="151" t="s">
        <v>4113</v>
      </c>
      <c r="C886" s="154" t="s">
        <v>4114</v>
      </c>
      <c r="D886" s="151" t="s">
        <v>4115</v>
      </c>
      <c r="E886" s="156"/>
      <c r="F886" s="156"/>
      <c r="G886" s="154" t="s">
        <v>4116</v>
      </c>
      <c r="H886" s="154" t="s">
        <v>4111</v>
      </c>
      <c r="I886" s="154" t="s">
        <v>4117</v>
      </c>
      <c r="J886" s="155" t="s">
        <v>412</v>
      </c>
      <c r="K886" s="151" t="s">
        <v>438</v>
      </c>
      <c r="L886" s="151" t="s">
        <v>439</v>
      </c>
      <c r="M886" s="156"/>
      <c r="N886" s="156"/>
      <c r="O886" s="156"/>
    </row>
    <row r="887">
      <c r="A887" s="169"/>
      <c r="B887" s="151" t="s">
        <v>4118</v>
      </c>
      <c r="C887" s="154" t="s">
        <v>4119</v>
      </c>
      <c r="D887" s="151" t="s">
        <v>4120</v>
      </c>
      <c r="E887" s="156"/>
      <c r="F887" s="156"/>
      <c r="G887" s="154" t="s">
        <v>4121</v>
      </c>
      <c r="H887" s="154" t="s">
        <v>4122</v>
      </c>
      <c r="I887" s="154" t="s">
        <v>4123</v>
      </c>
      <c r="J887" s="155" t="s">
        <v>412</v>
      </c>
      <c r="K887" s="151" t="s">
        <v>438</v>
      </c>
      <c r="L887" s="151" t="s">
        <v>439</v>
      </c>
      <c r="M887" s="156"/>
      <c r="N887" s="156"/>
      <c r="O887" s="156"/>
    </row>
    <row r="888">
      <c r="A888" s="169"/>
      <c r="B888" s="151" t="s">
        <v>251</v>
      </c>
      <c r="C888" s="154" t="s">
        <v>4124</v>
      </c>
      <c r="D888" s="151" t="s">
        <v>4125</v>
      </c>
      <c r="E888" s="156"/>
      <c r="F888" s="156"/>
      <c r="G888" s="154" t="s">
        <v>4126</v>
      </c>
      <c r="H888" s="154" t="s">
        <v>4127</v>
      </c>
      <c r="I888" s="154" t="s">
        <v>4128</v>
      </c>
      <c r="J888" s="161" t="s">
        <v>626</v>
      </c>
      <c r="K888" s="151" t="s">
        <v>413</v>
      </c>
      <c r="L888" s="156"/>
      <c r="M888" s="162" t="s">
        <v>4129</v>
      </c>
      <c r="N888" s="156"/>
      <c r="O888" s="156"/>
    </row>
    <row r="889">
      <c r="A889" s="169"/>
      <c r="B889" s="151" t="s">
        <v>4130</v>
      </c>
      <c r="C889" s="154" t="s">
        <v>4131</v>
      </c>
      <c r="D889" s="151" t="s">
        <v>4132</v>
      </c>
      <c r="E889" s="156"/>
      <c r="F889" s="156"/>
      <c r="G889" s="154" t="s">
        <v>4133</v>
      </c>
      <c r="H889" s="154" t="s">
        <v>4134</v>
      </c>
      <c r="I889" s="154" t="s">
        <v>4135</v>
      </c>
      <c r="J889" s="155" t="s">
        <v>412</v>
      </c>
      <c r="K889" s="151" t="s">
        <v>438</v>
      </c>
      <c r="L889" s="151" t="s">
        <v>439</v>
      </c>
      <c r="M889" s="165"/>
      <c r="N889" s="156"/>
      <c r="O889" s="156"/>
    </row>
    <row r="890">
      <c r="A890" s="169"/>
      <c r="B890" s="151" t="s">
        <v>4136</v>
      </c>
      <c r="C890" s="154" t="s">
        <v>4137</v>
      </c>
      <c r="D890" s="151" t="s">
        <v>4138</v>
      </c>
      <c r="E890" s="156"/>
      <c r="F890" s="156"/>
      <c r="G890" s="154" t="s">
        <v>4139</v>
      </c>
      <c r="H890" s="154" t="s">
        <v>4140</v>
      </c>
      <c r="I890" s="154" t="s">
        <v>4141</v>
      </c>
      <c r="J890" s="155" t="s">
        <v>412</v>
      </c>
      <c r="K890" s="151" t="s">
        <v>413</v>
      </c>
      <c r="L890" s="156"/>
      <c r="M890" s="156"/>
      <c r="N890" s="156"/>
      <c r="O890" s="156"/>
    </row>
    <row r="891">
      <c r="A891" s="169"/>
      <c r="B891" s="151" t="s">
        <v>255</v>
      </c>
      <c r="C891" s="154" t="s">
        <v>256</v>
      </c>
      <c r="D891" s="151" t="s">
        <v>4142</v>
      </c>
      <c r="E891" s="156"/>
      <c r="F891" s="156"/>
      <c r="G891" s="154" t="s">
        <v>4143</v>
      </c>
      <c r="H891" s="154" t="s">
        <v>4144</v>
      </c>
      <c r="I891" s="154" t="s">
        <v>4145</v>
      </c>
      <c r="J891" s="161" t="s">
        <v>626</v>
      </c>
      <c r="K891" s="151" t="s">
        <v>438</v>
      </c>
      <c r="L891" s="151" t="s">
        <v>439</v>
      </c>
      <c r="M891" s="162" t="s">
        <v>4146</v>
      </c>
      <c r="N891" s="156"/>
      <c r="O891" s="156"/>
    </row>
    <row r="892">
      <c r="A892" s="169"/>
      <c r="B892" s="151" t="s">
        <v>257</v>
      </c>
      <c r="C892" s="154" t="s">
        <v>258</v>
      </c>
      <c r="D892" s="151" t="s">
        <v>4147</v>
      </c>
      <c r="E892" s="156"/>
      <c r="F892" s="156"/>
      <c r="G892" s="154" t="s">
        <v>4148</v>
      </c>
      <c r="H892" s="154" t="s">
        <v>4149</v>
      </c>
      <c r="I892" s="154" t="s">
        <v>4150</v>
      </c>
      <c r="J892" s="161" t="s">
        <v>626</v>
      </c>
      <c r="K892" s="151" t="s">
        <v>4151</v>
      </c>
      <c r="L892" s="151" t="s">
        <v>439</v>
      </c>
      <c r="M892" s="162" t="s">
        <v>4152</v>
      </c>
      <c r="N892" s="156"/>
      <c r="O892" s="156"/>
    </row>
    <row r="893">
      <c r="A893" s="169"/>
      <c r="B893" s="151" t="s">
        <v>4153</v>
      </c>
      <c r="C893" s="154" t="s">
        <v>4154</v>
      </c>
      <c r="D893" s="151" t="s">
        <v>4155</v>
      </c>
      <c r="E893" s="156"/>
      <c r="F893" s="156"/>
      <c r="G893" s="154" t="s">
        <v>4156</v>
      </c>
      <c r="H893" s="154" t="s">
        <v>4157</v>
      </c>
      <c r="I893" s="154" t="s">
        <v>4158</v>
      </c>
      <c r="J893" s="155" t="s">
        <v>412</v>
      </c>
      <c r="K893" s="151" t="s">
        <v>438</v>
      </c>
      <c r="L893" s="151" t="s">
        <v>439</v>
      </c>
      <c r="M893" s="165"/>
      <c r="N893" s="156"/>
      <c r="O893" s="156"/>
    </row>
    <row r="894">
      <c r="A894" s="169"/>
      <c r="B894" s="151" t="s">
        <v>4159</v>
      </c>
      <c r="C894" s="154" t="s">
        <v>4160</v>
      </c>
      <c r="D894" s="151" t="s">
        <v>4161</v>
      </c>
      <c r="E894" s="156"/>
      <c r="F894" s="156"/>
      <c r="G894" s="154" t="s">
        <v>4162</v>
      </c>
      <c r="H894" s="154" t="s">
        <v>4163</v>
      </c>
      <c r="I894" s="154" t="s">
        <v>4164</v>
      </c>
      <c r="J894" s="155" t="s">
        <v>412</v>
      </c>
      <c r="K894" s="151" t="s">
        <v>438</v>
      </c>
      <c r="L894" s="151" t="s">
        <v>439</v>
      </c>
      <c r="M894" s="156"/>
      <c r="N894" s="156"/>
      <c r="O894" s="156"/>
    </row>
    <row r="895">
      <c r="A895" s="169"/>
      <c r="B895" s="151" t="s">
        <v>309</v>
      </c>
      <c r="C895" s="154" t="s">
        <v>310</v>
      </c>
      <c r="D895" s="151" t="s">
        <v>4165</v>
      </c>
      <c r="E895" s="156"/>
      <c r="F895" s="156"/>
      <c r="G895" s="154" t="s">
        <v>310</v>
      </c>
      <c r="H895" s="154" t="s">
        <v>4166</v>
      </c>
      <c r="I895" s="154" t="s">
        <v>4167</v>
      </c>
      <c r="J895" s="161" t="s">
        <v>626</v>
      </c>
      <c r="K895" s="151" t="s">
        <v>413</v>
      </c>
      <c r="L895" s="156"/>
      <c r="M895" s="162" t="s">
        <v>4168</v>
      </c>
      <c r="N895" s="156"/>
      <c r="O895" s="156"/>
    </row>
    <row r="896">
      <c r="A896" s="148" t="s">
        <v>4169</v>
      </c>
      <c r="B896" s="149"/>
      <c r="C896" s="188" t="s">
        <v>4170</v>
      </c>
      <c r="D896" s="151" t="s">
        <v>4171</v>
      </c>
      <c r="E896" s="156"/>
      <c r="F896" s="156"/>
      <c r="G896" s="189" t="s">
        <v>4172</v>
      </c>
      <c r="H896" s="189" t="s">
        <v>4173</v>
      </c>
      <c r="I896" s="189" t="s">
        <v>4174</v>
      </c>
      <c r="J896" s="155" t="s">
        <v>412</v>
      </c>
      <c r="K896" s="190" t="s">
        <v>438</v>
      </c>
      <c r="L896" s="151" t="s">
        <v>439</v>
      </c>
      <c r="M896" s="156"/>
      <c r="N896" s="156"/>
      <c r="O896" s="156"/>
    </row>
    <row r="897">
      <c r="A897" s="148" t="s">
        <v>4169</v>
      </c>
      <c r="B897" s="157"/>
      <c r="C897" s="157"/>
      <c r="D897" s="151" t="s">
        <v>4175</v>
      </c>
      <c r="E897" s="156"/>
      <c r="F897" s="156"/>
      <c r="G897" s="154" t="s">
        <v>4176</v>
      </c>
      <c r="H897" s="154" t="s">
        <v>4177</v>
      </c>
      <c r="I897" s="154" t="s">
        <v>4174</v>
      </c>
      <c r="J897" s="155" t="s">
        <v>412</v>
      </c>
      <c r="K897" s="151" t="s">
        <v>438</v>
      </c>
      <c r="L897" s="151" t="s">
        <v>439</v>
      </c>
      <c r="M897" s="156"/>
      <c r="N897" s="156"/>
      <c r="O897" s="156"/>
    </row>
    <row r="898">
      <c r="A898" s="148" t="s">
        <v>4169</v>
      </c>
      <c r="B898" s="157"/>
      <c r="C898" s="157"/>
      <c r="D898" s="151" t="s">
        <v>4178</v>
      </c>
      <c r="E898" s="156"/>
      <c r="F898" s="156"/>
      <c r="G898" s="154" t="s">
        <v>4179</v>
      </c>
      <c r="H898" s="154" t="s">
        <v>4180</v>
      </c>
      <c r="I898" s="154" t="s">
        <v>4181</v>
      </c>
      <c r="J898" s="155" t="s">
        <v>412</v>
      </c>
      <c r="K898" s="151" t="s">
        <v>438</v>
      </c>
      <c r="L898" s="151" t="s">
        <v>439</v>
      </c>
      <c r="M898" s="156"/>
      <c r="N898" s="156"/>
      <c r="O898" s="156"/>
    </row>
    <row r="899">
      <c r="A899" s="148" t="s">
        <v>4169</v>
      </c>
      <c r="B899" s="157"/>
      <c r="C899" s="157"/>
      <c r="D899" s="151" t="s">
        <v>4182</v>
      </c>
      <c r="E899" s="156"/>
      <c r="F899" s="156"/>
      <c r="G899" s="154" t="s">
        <v>4183</v>
      </c>
      <c r="H899" s="154" t="s">
        <v>4184</v>
      </c>
      <c r="I899" s="154" t="s">
        <v>4185</v>
      </c>
      <c r="J899" s="155" t="s">
        <v>412</v>
      </c>
      <c r="K899" s="151" t="s">
        <v>438</v>
      </c>
      <c r="L899" s="151" t="s">
        <v>439</v>
      </c>
      <c r="M899" s="156"/>
      <c r="N899" s="156"/>
      <c r="O899" s="156"/>
    </row>
    <row r="900">
      <c r="A900" s="148" t="s">
        <v>4169</v>
      </c>
      <c r="B900" s="157"/>
      <c r="C900" s="157"/>
      <c r="D900" s="151" t="s">
        <v>4186</v>
      </c>
      <c r="E900" s="156"/>
      <c r="F900" s="156"/>
      <c r="G900" s="154" t="s">
        <v>4183</v>
      </c>
      <c r="H900" s="154" t="s">
        <v>4187</v>
      </c>
      <c r="I900" s="154" t="s">
        <v>4185</v>
      </c>
      <c r="J900" s="155" t="s">
        <v>412</v>
      </c>
      <c r="K900" s="151" t="s">
        <v>438</v>
      </c>
      <c r="L900" s="151" t="s">
        <v>439</v>
      </c>
      <c r="M900" s="156"/>
      <c r="N900" s="156"/>
      <c r="O900" s="156"/>
    </row>
    <row r="901">
      <c r="A901" s="148" t="s">
        <v>4188</v>
      </c>
      <c r="B901" s="149"/>
      <c r="C901" s="159" t="s">
        <v>4189</v>
      </c>
      <c r="D901" s="151" t="s">
        <v>4190</v>
      </c>
      <c r="E901" s="156"/>
      <c r="F901" s="156"/>
      <c r="G901" s="154" t="s">
        <v>4191</v>
      </c>
      <c r="H901" s="154" t="s">
        <v>4192</v>
      </c>
      <c r="I901" s="154" t="s">
        <v>4193</v>
      </c>
      <c r="J901" s="155" t="s">
        <v>412</v>
      </c>
      <c r="K901" s="151" t="s">
        <v>438</v>
      </c>
      <c r="L901" s="151" t="s">
        <v>439</v>
      </c>
      <c r="M901" s="156"/>
      <c r="N901" s="156"/>
      <c r="O901" s="156"/>
    </row>
    <row r="902">
      <c r="A902" s="148" t="s">
        <v>4188</v>
      </c>
      <c r="B902" s="157"/>
      <c r="C902" s="157"/>
      <c r="D902" s="151" t="s">
        <v>4194</v>
      </c>
      <c r="E902" s="156"/>
      <c r="F902" s="156"/>
      <c r="G902" s="154" t="s">
        <v>4195</v>
      </c>
      <c r="H902" s="154" t="s">
        <v>4196</v>
      </c>
      <c r="I902" s="154" t="s">
        <v>4197</v>
      </c>
      <c r="J902" s="155" t="s">
        <v>412</v>
      </c>
      <c r="K902" s="151" t="s">
        <v>438</v>
      </c>
      <c r="L902" s="151" t="s">
        <v>439</v>
      </c>
      <c r="M902" s="156"/>
      <c r="N902" s="156"/>
      <c r="O902" s="156"/>
    </row>
    <row r="903">
      <c r="A903" s="148" t="s">
        <v>4188</v>
      </c>
      <c r="B903" s="157"/>
      <c r="C903" s="157"/>
      <c r="D903" s="151" t="s">
        <v>4198</v>
      </c>
      <c r="E903" s="156"/>
      <c r="F903" s="156"/>
      <c r="G903" s="154" t="s">
        <v>4199</v>
      </c>
      <c r="H903" s="154" t="s">
        <v>4200</v>
      </c>
      <c r="I903" s="154" t="s">
        <v>4201</v>
      </c>
      <c r="J903" s="155" t="s">
        <v>412</v>
      </c>
      <c r="K903" s="151" t="s">
        <v>438</v>
      </c>
      <c r="L903" s="151" t="s">
        <v>439</v>
      </c>
      <c r="M903" s="156"/>
      <c r="N903" s="156"/>
      <c r="O903" s="156"/>
    </row>
    <row r="904">
      <c r="A904" s="148" t="s">
        <v>4188</v>
      </c>
      <c r="B904" s="157"/>
      <c r="C904" s="157"/>
      <c r="D904" s="151" t="s">
        <v>4202</v>
      </c>
      <c r="E904" s="156"/>
      <c r="F904" s="156"/>
      <c r="G904" s="154" t="s">
        <v>4203</v>
      </c>
      <c r="H904" s="154" t="s">
        <v>4204</v>
      </c>
      <c r="I904" s="154" t="s">
        <v>4201</v>
      </c>
      <c r="J904" s="155" t="s">
        <v>412</v>
      </c>
      <c r="K904" s="151" t="s">
        <v>438</v>
      </c>
      <c r="L904" s="151" t="s">
        <v>439</v>
      </c>
      <c r="M904" s="156"/>
      <c r="N904" s="156"/>
      <c r="O904" s="156"/>
    </row>
    <row r="905">
      <c r="A905" s="148" t="s">
        <v>4188</v>
      </c>
      <c r="B905" s="157"/>
      <c r="C905" s="157"/>
      <c r="D905" s="151" t="s">
        <v>4205</v>
      </c>
      <c r="E905" s="156"/>
      <c r="F905" s="156"/>
      <c r="G905" s="154" t="s">
        <v>4206</v>
      </c>
      <c r="H905" s="154" t="s">
        <v>4192</v>
      </c>
      <c r="I905" s="154" t="s">
        <v>4207</v>
      </c>
      <c r="J905" s="155" t="s">
        <v>412</v>
      </c>
      <c r="K905" s="151" t="s">
        <v>438</v>
      </c>
      <c r="L905" s="151" t="s">
        <v>439</v>
      </c>
      <c r="M905" s="156"/>
      <c r="N905" s="156"/>
      <c r="O905" s="156"/>
    </row>
    <row r="906">
      <c r="A906" s="148" t="s">
        <v>4188</v>
      </c>
      <c r="B906" s="157"/>
      <c r="C906" s="157"/>
      <c r="D906" s="151" t="s">
        <v>4208</v>
      </c>
      <c r="E906" s="156"/>
      <c r="F906" s="156"/>
      <c r="G906" s="154" t="s">
        <v>4209</v>
      </c>
      <c r="H906" s="154" t="s">
        <v>4196</v>
      </c>
      <c r="I906" s="154" t="s">
        <v>4207</v>
      </c>
      <c r="J906" s="155" t="s">
        <v>412</v>
      </c>
      <c r="K906" s="151" t="s">
        <v>438</v>
      </c>
      <c r="L906" s="151" t="s">
        <v>439</v>
      </c>
      <c r="M906" s="156"/>
      <c r="N906" s="156"/>
      <c r="O906" s="156"/>
    </row>
    <row r="907">
      <c r="A907" s="148" t="s">
        <v>4188</v>
      </c>
      <c r="B907" s="157"/>
      <c r="C907" s="157"/>
      <c r="D907" s="151" t="s">
        <v>4210</v>
      </c>
      <c r="E907" s="156"/>
      <c r="F907" s="156"/>
      <c r="G907" s="154" t="s">
        <v>4211</v>
      </c>
      <c r="H907" s="154" t="s">
        <v>4212</v>
      </c>
      <c r="I907" s="154" t="s">
        <v>4213</v>
      </c>
      <c r="J907" s="155" t="s">
        <v>412</v>
      </c>
      <c r="K907" s="151" t="s">
        <v>438</v>
      </c>
      <c r="L907" s="151" t="s">
        <v>439</v>
      </c>
      <c r="M907" s="156"/>
      <c r="N907" s="156"/>
      <c r="O907" s="156"/>
    </row>
    <row r="908">
      <c r="A908" s="148" t="s">
        <v>4188</v>
      </c>
      <c r="B908" s="157"/>
      <c r="C908" s="157"/>
      <c r="D908" s="151" t="s">
        <v>4214</v>
      </c>
      <c r="E908" s="156"/>
      <c r="F908" s="156"/>
      <c r="G908" s="154" t="s">
        <v>4215</v>
      </c>
      <c r="H908" s="154" t="s">
        <v>4216</v>
      </c>
      <c r="I908" s="154" t="s">
        <v>4217</v>
      </c>
      <c r="J908" s="155" t="s">
        <v>412</v>
      </c>
      <c r="K908" s="151" t="s">
        <v>438</v>
      </c>
      <c r="L908" s="151" t="s">
        <v>439</v>
      </c>
      <c r="M908" s="156"/>
      <c r="N908" s="156"/>
      <c r="O908" s="156"/>
    </row>
    <row r="909">
      <c r="A909" s="148" t="s">
        <v>4188</v>
      </c>
      <c r="B909" s="157"/>
      <c r="C909" s="157"/>
      <c r="D909" s="151" t="s">
        <v>4218</v>
      </c>
      <c r="E909" s="156"/>
      <c r="F909" s="156"/>
      <c r="G909" s="154" t="s">
        <v>4219</v>
      </c>
      <c r="H909" s="154" t="s">
        <v>4220</v>
      </c>
      <c r="I909" s="154" t="s">
        <v>4221</v>
      </c>
      <c r="J909" s="155" t="s">
        <v>412</v>
      </c>
      <c r="K909" s="151" t="s">
        <v>438</v>
      </c>
      <c r="L909" s="151" t="s">
        <v>439</v>
      </c>
      <c r="M909" s="156"/>
      <c r="N909" s="156"/>
      <c r="O909" s="156"/>
    </row>
    <row r="910">
      <c r="A910" s="148" t="s">
        <v>4188</v>
      </c>
      <c r="B910" s="157"/>
      <c r="C910" s="157"/>
      <c r="D910" s="151" t="s">
        <v>4222</v>
      </c>
      <c r="E910" s="156"/>
      <c r="F910" s="156"/>
      <c r="G910" s="154" t="s">
        <v>4223</v>
      </c>
      <c r="H910" s="154" t="s">
        <v>4224</v>
      </c>
      <c r="I910" s="154" t="s">
        <v>4225</v>
      </c>
      <c r="J910" s="155" t="s">
        <v>412</v>
      </c>
      <c r="K910" s="151" t="s">
        <v>413</v>
      </c>
      <c r="L910" s="156"/>
      <c r="M910" s="156"/>
      <c r="N910" s="156"/>
      <c r="O910" s="156"/>
    </row>
    <row r="911">
      <c r="A911" s="148" t="s">
        <v>4188</v>
      </c>
      <c r="B911" s="157"/>
      <c r="C911" s="157"/>
      <c r="D911" s="151" t="s">
        <v>4226</v>
      </c>
      <c r="E911" s="156"/>
      <c r="F911" s="156"/>
      <c r="G911" s="154" t="s">
        <v>4227</v>
      </c>
      <c r="H911" s="154" t="s">
        <v>4216</v>
      </c>
      <c r="I911" s="154" t="s">
        <v>4228</v>
      </c>
      <c r="J911" s="155" t="s">
        <v>412</v>
      </c>
      <c r="K911" s="151" t="s">
        <v>413</v>
      </c>
      <c r="L911" s="156"/>
      <c r="M911" s="156"/>
      <c r="N911" s="156"/>
      <c r="O911" s="156"/>
    </row>
    <row r="912">
      <c r="A912" s="148" t="s">
        <v>4188</v>
      </c>
      <c r="B912" s="149"/>
      <c r="C912" s="159" t="s">
        <v>4229</v>
      </c>
      <c r="D912" s="151" t="s">
        <v>4230</v>
      </c>
      <c r="E912" s="156"/>
      <c r="F912" s="156"/>
      <c r="G912" s="154" t="s">
        <v>4231</v>
      </c>
      <c r="H912" s="154" t="s">
        <v>4232</v>
      </c>
      <c r="I912" s="154" t="s">
        <v>4233</v>
      </c>
      <c r="J912" s="155" t="s">
        <v>412</v>
      </c>
      <c r="K912" s="151" t="s">
        <v>413</v>
      </c>
      <c r="L912" s="156"/>
      <c r="M912" s="156"/>
      <c r="N912" s="156"/>
      <c r="O912" s="156"/>
    </row>
    <row r="913">
      <c r="A913" s="148" t="s">
        <v>4234</v>
      </c>
      <c r="B913" s="157"/>
      <c r="C913" s="157"/>
      <c r="D913" s="151" t="s">
        <v>4235</v>
      </c>
      <c r="E913" s="156"/>
      <c r="F913" s="156"/>
      <c r="G913" s="154" t="s">
        <v>4236</v>
      </c>
      <c r="H913" s="154" t="s">
        <v>4237</v>
      </c>
      <c r="I913" s="154" t="s">
        <v>4238</v>
      </c>
      <c r="J913" s="155" t="s">
        <v>412</v>
      </c>
      <c r="K913" s="151" t="s">
        <v>413</v>
      </c>
      <c r="L913" s="156"/>
      <c r="M913" s="156"/>
      <c r="N913" s="156"/>
      <c r="O913" s="156"/>
    </row>
    <row r="914">
      <c r="A914" s="148" t="s">
        <v>4234</v>
      </c>
      <c r="B914" s="157"/>
      <c r="C914" s="157"/>
      <c r="D914" s="151" t="s">
        <v>4239</v>
      </c>
      <c r="E914" s="156"/>
      <c r="F914" s="156"/>
      <c r="G914" s="154" t="s">
        <v>4240</v>
      </c>
      <c r="H914" s="154" t="s">
        <v>4241</v>
      </c>
      <c r="I914" s="154" t="s">
        <v>4242</v>
      </c>
      <c r="J914" s="155" t="s">
        <v>412</v>
      </c>
      <c r="K914" s="151" t="s">
        <v>438</v>
      </c>
      <c r="L914" s="151" t="s">
        <v>439</v>
      </c>
      <c r="M914" s="156"/>
      <c r="N914" s="156"/>
      <c r="O914" s="156"/>
    </row>
    <row r="915">
      <c r="A915" s="148" t="s">
        <v>4234</v>
      </c>
      <c r="B915" s="157"/>
      <c r="C915" s="157"/>
      <c r="D915" s="151" t="s">
        <v>4243</v>
      </c>
      <c r="E915" s="156"/>
      <c r="F915" s="156"/>
      <c r="G915" s="154" t="s">
        <v>4244</v>
      </c>
      <c r="H915" s="154" t="s">
        <v>4245</v>
      </c>
      <c r="I915" s="154" t="s">
        <v>4246</v>
      </c>
      <c r="J915" s="155" t="s">
        <v>412</v>
      </c>
      <c r="K915" s="151" t="s">
        <v>413</v>
      </c>
      <c r="L915" s="156"/>
      <c r="M915" s="156"/>
      <c r="N915" s="156"/>
      <c r="O915" s="156"/>
    </row>
    <row r="916">
      <c r="A916" s="148" t="s">
        <v>4234</v>
      </c>
      <c r="B916" s="157"/>
      <c r="C916" s="157"/>
      <c r="D916" s="151" t="s">
        <v>4247</v>
      </c>
      <c r="E916" s="156"/>
      <c r="F916" s="156"/>
      <c r="G916" s="154" t="s">
        <v>4248</v>
      </c>
      <c r="H916" s="154" t="s">
        <v>4249</v>
      </c>
      <c r="I916" s="154" t="s">
        <v>4086</v>
      </c>
      <c r="J916" s="155" t="s">
        <v>412</v>
      </c>
      <c r="K916" s="151" t="s">
        <v>413</v>
      </c>
      <c r="L916" s="156"/>
      <c r="M916" s="156"/>
      <c r="N916" s="156"/>
      <c r="O916" s="156"/>
    </row>
    <row r="917">
      <c r="A917" s="148" t="s">
        <v>4250</v>
      </c>
      <c r="B917" s="149"/>
      <c r="C917" s="159" t="s">
        <v>4251</v>
      </c>
      <c r="D917" s="151" t="s">
        <v>4252</v>
      </c>
      <c r="E917" s="156"/>
      <c r="F917" s="156"/>
      <c r="G917" s="154" t="s">
        <v>4253</v>
      </c>
      <c r="H917" s="154" t="s">
        <v>4254</v>
      </c>
      <c r="I917" s="154" t="s">
        <v>4255</v>
      </c>
      <c r="J917" s="155" t="s">
        <v>412</v>
      </c>
      <c r="K917" s="151" t="s">
        <v>438</v>
      </c>
      <c r="L917" s="151" t="s">
        <v>439</v>
      </c>
      <c r="M917" s="156"/>
      <c r="N917" s="156"/>
      <c r="O917" s="156"/>
    </row>
    <row r="918">
      <c r="A918" s="148" t="s">
        <v>4250</v>
      </c>
      <c r="B918" s="157"/>
      <c r="C918" s="157"/>
      <c r="D918" s="151" t="s">
        <v>4256</v>
      </c>
      <c r="E918" s="156"/>
      <c r="F918" s="156"/>
      <c r="G918" s="154" t="s">
        <v>4257</v>
      </c>
      <c r="H918" s="154" t="s">
        <v>4258</v>
      </c>
      <c r="I918" s="154" t="s">
        <v>4255</v>
      </c>
      <c r="J918" s="155" t="s">
        <v>412</v>
      </c>
      <c r="K918" s="151" t="s">
        <v>438</v>
      </c>
      <c r="L918" s="151" t="s">
        <v>439</v>
      </c>
      <c r="M918" s="156"/>
      <c r="N918" s="156"/>
      <c r="O918" s="156"/>
    </row>
    <row r="919">
      <c r="A919" s="148" t="s">
        <v>4250</v>
      </c>
      <c r="B919" s="157"/>
      <c r="C919" s="157"/>
      <c r="D919" s="151" t="s">
        <v>4259</v>
      </c>
      <c r="E919" s="156"/>
      <c r="F919" s="156"/>
      <c r="G919" s="154" t="s">
        <v>4260</v>
      </c>
      <c r="H919" s="154" t="s">
        <v>4261</v>
      </c>
      <c r="I919" s="154" t="s">
        <v>4262</v>
      </c>
      <c r="J919" s="155" t="s">
        <v>412</v>
      </c>
      <c r="K919" s="151" t="s">
        <v>438</v>
      </c>
      <c r="L919" s="151" t="s">
        <v>439</v>
      </c>
      <c r="M919" s="156"/>
      <c r="N919" s="156"/>
      <c r="O919" s="156"/>
    </row>
    <row r="920">
      <c r="A920" s="148" t="s">
        <v>4250</v>
      </c>
      <c r="B920" s="157"/>
      <c r="C920" s="157"/>
      <c r="D920" s="151" t="s">
        <v>4263</v>
      </c>
      <c r="E920" s="156"/>
      <c r="F920" s="156"/>
      <c r="G920" s="154" t="s">
        <v>4264</v>
      </c>
      <c r="H920" s="154" t="s">
        <v>4265</v>
      </c>
      <c r="I920" s="154" t="s">
        <v>4266</v>
      </c>
      <c r="J920" s="155" t="s">
        <v>412</v>
      </c>
      <c r="K920" s="151" t="s">
        <v>438</v>
      </c>
      <c r="L920" s="151" t="s">
        <v>439</v>
      </c>
      <c r="M920" s="156"/>
      <c r="N920" s="156"/>
      <c r="O920" s="156"/>
    </row>
    <row r="921">
      <c r="A921" s="148" t="s">
        <v>4250</v>
      </c>
      <c r="B921" s="157"/>
      <c r="C921" s="157"/>
      <c r="D921" s="151" t="s">
        <v>4267</v>
      </c>
      <c r="E921" s="156"/>
      <c r="F921" s="156"/>
      <c r="G921" s="154" t="s">
        <v>4268</v>
      </c>
      <c r="H921" s="154" t="s">
        <v>4269</v>
      </c>
      <c r="I921" s="154" t="s">
        <v>4266</v>
      </c>
      <c r="J921" s="155" t="s">
        <v>412</v>
      </c>
      <c r="K921" s="151" t="s">
        <v>438</v>
      </c>
      <c r="L921" s="151" t="s">
        <v>439</v>
      </c>
      <c r="M921" s="156"/>
      <c r="N921" s="156"/>
      <c r="O921" s="156"/>
    </row>
    <row r="922">
      <c r="A922" s="148" t="s">
        <v>4250</v>
      </c>
      <c r="B922" s="157"/>
      <c r="C922" s="157"/>
      <c r="D922" s="151" t="s">
        <v>4270</v>
      </c>
      <c r="E922" s="156"/>
      <c r="F922" s="156"/>
      <c r="G922" s="154" t="s">
        <v>4271</v>
      </c>
      <c r="H922" s="154" t="s">
        <v>4272</v>
      </c>
      <c r="I922" s="154" t="s">
        <v>4273</v>
      </c>
      <c r="J922" s="155" t="s">
        <v>412</v>
      </c>
      <c r="K922" s="151" t="s">
        <v>438</v>
      </c>
      <c r="L922" s="151" t="s">
        <v>439</v>
      </c>
      <c r="M922" s="156"/>
      <c r="N922" s="156"/>
      <c r="O922" s="156"/>
    </row>
    <row r="923">
      <c r="A923" s="148" t="s">
        <v>4250</v>
      </c>
      <c r="B923" s="157"/>
      <c r="C923" s="157"/>
      <c r="D923" s="151" t="s">
        <v>4274</v>
      </c>
      <c r="E923" s="156"/>
      <c r="F923" s="156"/>
      <c r="G923" s="154" t="s">
        <v>4275</v>
      </c>
      <c r="H923" s="154" t="s">
        <v>4276</v>
      </c>
      <c r="I923" s="154" t="s">
        <v>4277</v>
      </c>
      <c r="J923" s="155" t="s">
        <v>412</v>
      </c>
      <c r="K923" s="151" t="s">
        <v>413</v>
      </c>
      <c r="L923" s="156"/>
      <c r="M923" s="156"/>
      <c r="N923" s="156"/>
      <c r="O923" s="156"/>
    </row>
    <row r="924">
      <c r="A924" s="148" t="s">
        <v>4250</v>
      </c>
      <c r="B924" s="157"/>
      <c r="C924" s="157"/>
      <c r="D924" s="151" t="s">
        <v>4278</v>
      </c>
      <c r="E924" s="156"/>
      <c r="F924" s="156"/>
      <c r="G924" s="153" t="s">
        <v>4279</v>
      </c>
      <c r="H924" s="154" t="s">
        <v>4280</v>
      </c>
      <c r="I924" s="154" t="s">
        <v>4281</v>
      </c>
      <c r="J924" s="155" t="s">
        <v>412</v>
      </c>
      <c r="K924" s="151" t="s">
        <v>413</v>
      </c>
      <c r="L924" s="156"/>
      <c r="M924" s="156"/>
      <c r="N924" s="156"/>
      <c r="O924" s="156"/>
    </row>
    <row r="925">
      <c r="A925" s="148" t="s">
        <v>4250</v>
      </c>
      <c r="B925" s="157"/>
      <c r="C925" s="157"/>
      <c r="D925" s="151" t="s">
        <v>4282</v>
      </c>
      <c r="E925" s="156"/>
      <c r="F925" s="156"/>
      <c r="G925" s="153" t="s">
        <v>4283</v>
      </c>
      <c r="H925" s="154" t="s">
        <v>4284</v>
      </c>
      <c r="I925" s="154" t="s">
        <v>4285</v>
      </c>
      <c r="J925" s="155" t="s">
        <v>412</v>
      </c>
      <c r="K925" s="151" t="s">
        <v>413</v>
      </c>
      <c r="L925" s="156"/>
      <c r="M925" s="156"/>
      <c r="N925" s="156"/>
      <c r="O925" s="156"/>
    </row>
    <row r="926">
      <c r="A926" s="148" t="s">
        <v>4250</v>
      </c>
      <c r="B926" s="157"/>
      <c r="C926" s="157"/>
      <c r="D926" s="151" t="s">
        <v>4286</v>
      </c>
      <c r="E926" s="156"/>
      <c r="F926" s="156"/>
      <c r="G926" s="154" t="s">
        <v>4287</v>
      </c>
      <c r="H926" s="153" t="s">
        <v>4288</v>
      </c>
      <c r="I926" s="154" t="s">
        <v>4289</v>
      </c>
      <c r="J926" s="155" t="s">
        <v>412</v>
      </c>
      <c r="K926" s="151" t="s">
        <v>413</v>
      </c>
      <c r="L926" s="156"/>
      <c r="M926" s="156"/>
      <c r="N926" s="156"/>
      <c r="O926" s="156"/>
    </row>
    <row r="927">
      <c r="A927" s="148" t="s">
        <v>4250</v>
      </c>
      <c r="B927" s="157"/>
      <c r="C927" s="157"/>
      <c r="D927" s="151" t="s">
        <v>4290</v>
      </c>
      <c r="E927" s="156"/>
      <c r="F927" s="156"/>
      <c r="G927" s="154" t="s">
        <v>4291</v>
      </c>
      <c r="H927" s="154" t="s">
        <v>4292</v>
      </c>
      <c r="I927" s="154" t="s">
        <v>4293</v>
      </c>
      <c r="J927" s="155" t="s">
        <v>412</v>
      </c>
      <c r="K927" s="151" t="s">
        <v>438</v>
      </c>
      <c r="L927" s="151" t="s">
        <v>439</v>
      </c>
      <c r="M927" s="156"/>
      <c r="N927" s="156"/>
      <c r="O927" s="156"/>
    </row>
    <row r="928">
      <c r="A928" s="148" t="s">
        <v>4250</v>
      </c>
      <c r="B928" s="157"/>
      <c r="C928" s="157"/>
      <c r="D928" s="151" t="s">
        <v>4294</v>
      </c>
      <c r="E928" s="156"/>
      <c r="F928" s="156"/>
      <c r="G928" s="154" t="s">
        <v>4295</v>
      </c>
      <c r="H928" s="154" t="s">
        <v>4296</v>
      </c>
      <c r="I928" s="154" t="s">
        <v>4297</v>
      </c>
      <c r="J928" s="155" t="s">
        <v>412</v>
      </c>
      <c r="K928" s="151" t="s">
        <v>438</v>
      </c>
      <c r="L928" s="151" t="s">
        <v>439</v>
      </c>
      <c r="M928" s="156"/>
      <c r="N928" s="156"/>
      <c r="O928" s="156"/>
    </row>
    <row r="929">
      <c r="A929" s="148" t="s">
        <v>4250</v>
      </c>
      <c r="B929" s="157"/>
      <c r="C929" s="157"/>
      <c r="D929" s="151" t="s">
        <v>4298</v>
      </c>
      <c r="E929" s="156"/>
      <c r="F929" s="156"/>
      <c r="G929" s="154" t="s">
        <v>4299</v>
      </c>
      <c r="H929" s="154" t="s">
        <v>4300</v>
      </c>
      <c r="I929" s="154" t="s">
        <v>4301</v>
      </c>
      <c r="J929" s="155" t="s">
        <v>412</v>
      </c>
      <c r="K929" s="151" t="s">
        <v>413</v>
      </c>
      <c r="L929" s="156"/>
      <c r="M929" s="156"/>
      <c r="N929" s="156"/>
      <c r="O929" s="156"/>
    </row>
    <row r="930">
      <c r="A930" s="148" t="s">
        <v>4250</v>
      </c>
      <c r="B930" s="157"/>
      <c r="C930" s="157"/>
      <c r="D930" s="151" t="s">
        <v>4302</v>
      </c>
      <c r="E930" s="156"/>
      <c r="F930" s="156"/>
      <c r="G930" s="154" t="s">
        <v>4303</v>
      </c>
      <c r="H930" s="154" t="s">
        <v>4304</v>
      </c>
      <c r="I930" s="154" t="s">
        <v>4305</v>
      </c>
      <c r="J930" s="155" t="s">
        <v>412</v>
      </c>
      <c r="K930" s="151" t="s">
        <v>413</v>
      </c>
      <c r="L930" s="156"/>
      <c r="M930" s="156"/>
      <c r="N930" s="156"/>
      <c r="O930" s="156"/>
    </row>
    <row r="931">
      <c r="A931" s="148" t="s">
        <v>4250</v>
      </c>
      <c r="B931" s="157"/>
      <c r="C931" s="157"/>
      <c r="D931" s="151" t="s">
        <v>4306</v>
      </c>
      <c r="E931" s="156"/>
      <c r="F931" s="156"/>
      <c r="G931" s="154" t="s">
        <v>4307</v>
      </c>
      <c r="H931" s="154" t="s">
        <v>4308</v>
      </c>
      <c r="I931" s="154" t="s">
        <v>4309</v>
      </c>
      <c r="J931" s="155" t="s">
        <v>412</v>
      </c>
      <c r="K931" s="151" t="s">
        <v>438</v>
      </c>
      <c r="L931" s="151" t="s">
        <v>439</v>
      </c>
      <c r="M931" s="156"/>
      <c r="N931" s="156"/>
      <c r="O931" s="156"/>
    </row>
    <row r="932">
      <c r="A932" s="148" t="s">
        <v>4250</v>
      </c>
      <c r="B932" s="157"/>
      <c r="C932" s="157"/>
      <c r="D932" s="151" t="s">
        <v>4310</v>
      </c>
      <c r="E932" s="156"/>
      <c r="F932" s="156"/>
      <c r="G932" s="154" t="s">
        <v>4311</v>
      </c>
      <c r="H932" s="154" t="s">
        <v>4312</v>
      </c>
      <c r="I932" s="154" t="s">
        <v>4313</v>
      </c>
      <c r="J932" s="155" t="s">
        <v>412</v>
      </c>
      <c r="K932" s="151" t="s">
        <v>413</v>
      </c>
      <c r="L932" s="156"/>
      <c r="M932" s="156"/>
      <c r="N932" s="156"/>
      <c r="O932" s="156"/>
    </row>
    <row r="933">
      <c r="A933" s="148" t="s">
        <v>4314</v>
      </c>
      <c r="B933" s="149"/>
      <c r="C933" s="159" t="s">
        <v>4315</v>
      </c>
      <c r="D933" s="151" t="s">
        <v>4316</v>
      </c>
      <c r="E933" s="156"/>
      <c r="F933" s="151" t="s">
        <v>4317</v>
      </c>
      <c r="G933" s="154" t="s">
        <v>4318</v>
      </c>
      <c r="H933" s="154" t="s">
        <v>4319</v>
      </c>
      <c r="I933" s="154" t="s">
        <v>4320</v>
      </c>
      <c r="J933" s="155" t="s">
        <v>412</v>
      </c>
      <c r="K933" s="151" t="s">
        <v>413</v>
      </c>
      <c r="L933" s="156"/>
      <c r="M933" s="156"/>
      <c r="N933" s="156"/>
      <c r="O933" s="156"/>
    </row>
    <row r="934">
      <c r="A934" s="148" t="s">
        <v>4314</v>
      </c>
      <c r="B934" s="157"/>
      <c r="C934" s="157"/>
      <c r="D934" s="151" t="s">
        <v>4321</v>
      </c>
      <c r="E934" s="156"/>
      <c r="F934" s="156"/>
      <c r="G934" s="154" t="s">
        <v>4322</v>
      </c>
      <c r="H934" s="154" t="s">
        <v>4319</v>
      </c>
      <c r="I934" s="154" t="s">
        <v>4323</v>
      </c>
      <c r="J934" s="155" t="s">
        <v>412</v>
      </c>
      <c r="K934" s="151" t="s">
        <v>413</v>
      </c>
      <c r="L934" s="156"/>
      <c r="M934" s="156"/>
      <c r="N934" s="156"/>
      <c r="O934" s="156"/>
    </row>
    <row r="935">
      <c r="A935" s="148" t="s">
        <v>4314</v>
      </c>
      <c r="B935" s="157"/>
      <c r="C935" s="157"/>
      <c r="D935" s="151" t="s">
        <v>4324</v>
      </c>
      <c r="E935" s="156"/>
      <c r="F935" s="156"/>
      <c r="G935" s="154" t="s">
        <v>4325</v>
      </c>
      <c r="H935" s="154" t="s">
        <v>4326</v>
      </c>
      <c r="I935" s="154" t="s">
        <v>4327</v>
      </c>
      <c r="J935" s="155" t="s">
        <v>412</v>
      </c>
      <c r="K935" s="151" t="s">
        <v>413</v>
      </c>
      <c r="L935" s="156"/>
      <c r="M935" s="156"/>
      <c r="N935" s="156"/>
      <c r="O935" s="156"/>
    </row>
    <row r="936">
      <c r="A936" s="148" t="s">
        <v>4314</v>
      </c>
      <c r="B936" s="157"/>
      <c r="C936" s="157"/>
      <c r="D936" s="151" t="s">
        <v>4328</v>
      </c>
      <c r="E936" s="156"/>
      <c r="F936" s="156"/>
      <c r="G936" s="154" t="s">
        <v>4329</v>
      </c>
      <c r="H936" s="154" t="s">
        <v>4330</v>
      </c>
      <c r="I936" s="154" t="s">
        <v>4331</v>
      </c>
      <c r="J936" s="155" t="s">
        <v>412</v>
      </c>
      <c r="K936" s="151" t="s">
        <v>413</v>
      </c>
      <c r="L936" s="156"/>
      <c r="M936" s="156"/>
      <c r="N936" s="156"/>
      <c r="O936" s="156"/>
    </row>
    <row r="937">
      <c r="A937" s="148" t="s">
        <v>4314</v>
      </c>
      <c r="B937" s="157"/>
      <c r="C937" s="157"/>
      <c r="D937" s="151" t="s">
        <v>4332</v>
      </c>
      <c r="E937" s="156"/>
      <c r="F937" s="156"/>
      <c r="G937" s="154" t="s">
        <v>4333</v>
      </c>
      <c r="H937" s="154" t="s">
        <v>4334</v>
      </c>
      <c r="I937" s="154" t="s">
        <v>4335</v>
      </c>
      <c r="J937" s="155" t="s">
        <v>412</v>
      </c>
      <c r="K937" s="151" t="s">
        <v>413</v>
      </c>
      <c r="L937" s="156"/>
      <c r="M937" s="156"/>
      <c r="N937" s="156"/>
      <c r="O937" s="156"/>
    </row>
    <row r="938">
      <c r="A938" s="148" t="s">
        <v>4314</v>
      </c>
      <c r="B938" s="157"/>
      <c r="C938" s="157"/>
      <c r="D938" s="151" t="s">
        <v>4336</v>
      </c>
      <c r="E938" s="156"/>
      <c r="F938" s="156"/>
      <c r="G938" s="154" t="s">
        <v>4337</v>
      </c>
      <c r="H938" s="154" t="s">
        <v>4338</v>
      </c>
      <c r="I938" s="154" t="s">
        <v>4339</v>
      </c>
      <c r="J938" s="155" t="s">
        <v>412</v>
      </c>
      <c r="K938" s="151" t="s">
        <v>413</v>
      </c>
      <c r="L938" s="156"/>
      <c r="M938" s="156"/>
      <c r="N938" s="156"/>
      <c r="O938" s="156"/>
    </row>
    <row r="939">
      <c r="A939" s="148" t="s">
        <v>4314</v>
      </c>
      <c r="B939" s="157"/>
      <c r="C939" s="157"/>
      <c r="D939" s="151" t="s">
        <v>4340</v>
      </c>
      <c r="E939" s="156"/>
      <c r="F939" s="156"/>
      <c r="G939" s="154" t="s">
        <v>4341</v>
      </c>
      <c r="H939" s="154" t="s">
        <v>4342</v>
      </c>
      <c r="I939" s="154" t="s">
        <v>4335</v>
      </c>
      <c r="J939" s="155" t="s">
        <v>412</v>
      </c>
      <c r="K939" s="151" t="s">
        <v>413</v>
      </c>
      <c r="L939" s="156"/>
      <c r="M939" s="156"/>
      <c r="N939" s="156"/>
      <c r="O939" s="156"/>
    </row>
    <row r="940">
      <c r="A940" s="148" t="s">
        <v>4314</v>
      </c>
      <c r="B940" s="157"/>
      <c r="C940" s="157"/>
      <c r="D940" s="151" t="s">
        <v>4343</v>
      </c>
      <c r="E940" s="156"/>
      <c r="F940" s="156"/>
      <c r="G940" s="154" t="s">
        <v>4344</v>
      </c>
      <c r="H940" s="154" t="s">
        <v>4345</v>
      </c>
      <c r="I940" s="154" t="s">
        <v>4346</v>
      </c>
      <c r="J940" s="155" t="s">
        <v>412</v>
      </c>
      <c r="K940" s="151" t="s">
        <v>413</v>
      </c>
      <c r="L940" s="156"/>
      <c r="M940" s="156"/>
      <c r="N940" s="156"/>
      <c r="O940" s="156"/>
    </row>
    <row r="941">
      <c r="A941" s="148" t="s">
        <v>4314</v>
      </c>
      <c r="B941" s="157"/>
      <c r="C941" s="157"/>
      <c r="D941" s="151" t="s">
        <v>4347</v>
      </c>
      <c r="E941" s="156"/>
      <c r="F941" s="156"/>
      <c r="G941" s="154" t="s">
        <v>4348</v>
      </c>
      <c r="H941" s="154" t="s">
        <v>4349</v>
      </c>
      <c r="I941" s="154" t="s">
        <v>4350</v>
      </c>
      <c r="J941" s="155" t="s">
        <v>412</v>
      </c>
      <c r="K941" s="151" t="s">
        <v>438</v>
      </c>
      <c r="L941" s="151" t="s">
        <v>439</v>
      </c>
      <c r="M941" s="156"/>
      <c r="N941" s="156"/>
      <c r="O941" s="156"/>
    </row>
    <row r="942">
      <c r="A942" s="148" t="s">
        <v>4351</v>
      </c>
      <c r="B942" s="149"/>
      <c r="C942" s="159" t="s">
        <v>4352</v>
      </c>
      <c r="D942" s="151" t="s">
        <v>4353</v>
      </c>
      <c r="E942" s="156"/>
      <c r="F942" s="156"/>
      <c r="G942" s="153" t="s">
        <v>1116</v>
      </c>
      <c r="H942" s="154" t="s">
        <v>1117</v>
      </c>
      <c r="I942" s="154" t="s">
        <v>4354</v>
      </c>
      <c r="J942" s="155" t="s">
        <v>412</v>
      </c>
      <c r="K942" s="151" t="s">
        <v>413</v>
      </c>
      <c r="L942" s="156"/>
      <c r="M942" s="156"/>
      <c r="N942" s="156"/>
      <c r="O942" s="156"/>
    </row>
    <row r="943">
      <c r="A943" s="148" t="s">
        <v>4351</v>
      </c>
      <c r="B943" s="157"/>
      <c r="C943" s="157"/>
      <c r="D943" s="151" t="s">
        <v>4355</v>
      </c>
      <c r="E943" s="156"/>
      <c r="F943" s="156"/>
      <c r="G943" s="153" t="s">
        <v>1121</v>
      </c>
      <c r="H943" s="154" t="s">
        <v>1117</v>
      </c>
      <c r="I943" s="154" t="s">
        <v>4356</v>
      </c>
      <c r="J943" s="155" t="s">
        <v>412</v>
      </c>
      <c r="K943" s="151" t="s">
        <v>413</v>
      </c>
      <c r="L943" s="156"/>
      <c r="M943" s="156"/>
      <c r="N943" s="156"/>
      <c r="O943" s="156"/>
    </row>
    <row r="944">
      <c r="A944" s="148" t="s">
        <v>4351</v>
      </c>
      <c r="B944" s="157"/>
      <c r="C944" s="157"/>
      <c r="D944" s="151" t="s">
        <v>4357</v>
      </c>
      <c r="E944" s="156"/>
      <c r="F944" s="156"/>
      <c r="G944" s="153" t="s">
        <v>1124</v>
      </c>
      <c r="H944" s="154" t="s">
        <v>1125</v>
      </c>
      <c r="I944" s="154" t="s">
        <v>1126</v>
      </c>
      <c r="J944" s="155" t="s">
        <v>412</v>
      </c>
      <c r="K944" s="151" t="s">
        <v>413</v>
      </c>
      <c r="L944" s="156"/>
      <c r="M944" s="156"/>
      <c r="N944" s="156"/>
      <c r="O944" s="156"/>
    </row>
    <row r="945">
      <c r="A945" s="148" t="s">
        <v>4351</v>
      </c>
      <c r="B945" s="157"/>
      <c r="C945" s="157"/>
      <c r="D945" s="151" t="s">
        <v>4358</v>
      </c>
      <c r="E945" s="156"/>
      <c r="F945" s="156"/>
      <c r="G945" s="153" t="s">
        <v>1128</v>
      </c>
      <c r="H945" s="154" t="s">
        <v>1129</v>
      </c>
      <c r="I945" s="154" t="s">
        <v>1130</v>
      </c>
      <c r="J945" s="155" t="s">
        <v>412</v>
      </c>
      <c r="K945" s="151" t="s">
        <v>413</v>
      </c>
      <c r="L945" s="156"/>
      <c r="M945" s="156"/>
      <c r="N945" s="156"/>
      <c r="O945" s="156"/>
    </row>
    <row r="946">
      <c r="A946" s="148" t="s">
        <v>4351</v>
      </c>
      <c r="B946" s="157"/>
      <c r="C946" s="157"/>
      <c r="D946" s="151" t="s">
        <v>4359</v>
      </c>
      <c r="E946" s="156"/>
      <c r="F946" s="156"/>
      <c r="G946" s="153" t="s">
        <v>1132</v>
      </c>
      <c r="H946" s="154" t="s">
        <v>1129</v>
      </c>
      <c r="I946" s="154" t="s">
        <v>1133</v>
      </c>
      <c r="J946" s="155" t="s">
        <v>412</v>
      </c>
      <c r="K946" s="151" t="s">
        <v>413</v>
      </c>
      <c r="L946" s="156"/>
      <c r="M946" s="156"/>
      <c r="N946" s="156"/>
      <c r="O946" s="156"/>
    </row>
    <row r="947">
      <c r="A947" s="148" t="s">
        <v>4351</v>
      </c>
      <c r="B947" s="157"/>
      <c r="C947" s="157"/>
      <c r="D947" s="151" t="s">
        <v>4360</v>
      </c>
      <c r="E947" s="156"/>
      <c r="F947" s="156"/>
      <c r="G947" s="153" t="s">
        <v>1135</v>
      </c>
      <c r="H947" s="154" t="s">
        <v>1136</v>
      </c>
      <c r="I947" s="154" t="s">
        <v>1137</v>
      </c>
      <c r="J947" s="155" t="s">
        <v>412</v>
      </c>
      <c r="K947" s="151" t="s">
        <v>413</v>
      </c>
      <c r="L947" s="156"/>
      <c r="M947" s="156"/>
      <c r="N947" s="156"/>
      <c r="O947" s="156"/>
    </row>
    <row r="948">
      <c r="A948" s="148" t="s">
        <v>4351</v>
      </c>
      <c r="B948" s="157"/>
      <c r="C948" s="157"/>
      <c r="D948" s="151" t="s">
        <v>4361</v>
      </c>
      <c r="E948" s="156"/>
      <c r="F948" s="156"/>
      <c r="G948" s="153" t="s">
        <v>1139</v>
      </c>
      <c r="H948" s="154" t="s">
        <v>1140</v>
      </c>
      <c r="I948" s="154" t="s">
        <v>1141</v>
      </c>
      <c r="J948" s="155" t="s">
        <v>412</v>
      </c>
      <c r="K948" s="151" t="s">
        <v>413</v>
      </c>
      <c r="L948" s="156"/>
      <c r="M948" s="156"/>
      <c r="N948" s="156"/>
      <c r="O948" s="156"/>
    </row>
    <row r="949">
      <c r="A949" s="148" t="s">
        <v>4351</v>
      </c>
      <c r="B949" s="157"/>
      <c r="C949" s="157"/>
      <c r="D949" s="151" t="s">
        <v>4362</v>
      </c>
      <c r="E949" s="156"/>
      <c r="F949" s="156"/>
      <c r="G949" s="153" t="s">
        <v>1143</v>
      </c>
      <c r="H949" s="154" t="s">
        <v>1144</v>
      </c>
      <c r="I949" s="154" t="s">
        <v>4363</v>
      </c>
      <c r="J949" s="155" t="s">
        <v>412</v>
      </c>
      <c r="K949" s="151" t="s">
        <v>413</v>
      </c>
      <c r="L949" s="156"/>
      <c r="M949" s="156"/>
      <c r="N949" s="156"/>
      <c r="O949" s="156"/>
    </row>
    <row r="950">
      <c r="A950" s="148" t="s">
        <v>4351</v>
      </c>
      <c r="B950" s="157"/>
      <c r="C950" s="157"/>
      <c r="D950" s="151" t="s">
        <v>4364</v>
      </c>
      <c r="E950" s="156"/>
      <c r="F950" s="156"/>
      <c r="G950" s="154" t="s">
        <v>4365</v>
      </c>
      <c r="H950" s="154" t="s">
        <v>4366</v>
      </c>
      <c r="I950" s="154" t="s">
        <v>4367</v>
      </c>
      <c r="J950" s="155" t="s">
        <v>412</v>
      </c>
      <c r="K950" s="151" t="s">
        <v>413</v>
      </c>
      <c r="L950" s="156"/>
      <c r="M950" s="156"/>
      <c r="N950" s="156"/>
      <c r="O950" s="156"/>
    </row>
    <row r="951">
      <c r="A951" s="148" t="s">
        <v>4351</v>
      </c>
      <c r="B951" s="157"/>
      <c r="C951" s="157"/>
      <c r="D951" s="151" t="s">
        <v>4368</v>
      </c>
      <c r="E951" s="156"/>
      <c r="F951" s="156"/>
      <c r="G951" s="154" t="s">
        <v>4369</v>
      </c>
      <c r="H951" s="154" t="s">
        <v>4370</v>
      </c>
      <c r="I951" s="154" t="s">
        <v>4371</v>
      </c>
      <c r="J951" s="155" t="s">
        <v>412</v>
      </c>
      <c r="K951" s="151" t="s">
        <v>413</v>
      </c>
      <c r="L951" s="156"/>
      <c r="M951" s="156"/>
      <c r="N951" s="156"/>
      <c r="O951" s="156"/>
    </row>
    <row r="952">
      <c r="A952" s="148" t="s">
        <v>4351</v>
      </c>
      <c r="B952" s="157"/>
      <c r="C952" s="157"/>
      <c r="D952" s="151" t="s">
        <v>4372</v>
      </c>
      <c r="E952" s="156"/>
      <c r="F952" s="156"/>
      <c r="G952" s="154" t="s">
        <v>4373</v>
      </c>
      <c r="H952" s="154" t="s">
        <v>4374</v>
      </c>
      <c r="I952" s="154" t="s">
        <v>4375</v>
      </c>
      <c r="J952" s="155" t="s">
        <v>412</v>
      </c>
      <c r="K952" s="151" t="s">
        <v>413</v>
      </c>
      <c r="L952" s="156"/>
      <c r="M952" s="156"/>
      <c r="N952" s="156"/>
      <c r="O952" s="156"/>
    </row>
    <row r="953">
      <c r="A953" s="148" t="s">
        <v>4376</v>
      </c>
      <c r="B953" s="149"/>
      <c r="C953" s="159" t="s">
        <v>4377</v>
      </c>
      <c r="D953" s="151" t="s">
        <v>4378</v>
      </c>
      <c r="E953" s="156"/>
      <c r="F953" s="156"/>
      <c r="G953" s="154" t="s">
        <v>4379</v>
      </c>
      <c r="H953" s="154" t="s">
        <v>4380</v>
      </c>
      <c r="I953" s="154" t="s">
        <v>4381</v>
      </c>
      <c r="J953" s="155" t="s">
        <v>412</v>
      </c>
      <c r="K953" s="151" t="s">
        <v>413</v>
      </c>
      <c r="L953" s="156"/>
      <c r="M953" s="156"/>
      <c r="N953" s="156"/>
      <c r="O953" s="156"/>
    </row>
    <row r="954">
      <c r="A954" s="148" t="s">
        <v>4376</v>
      </c>
      <c r="B954" s="157"/>
      <c r="C954" s="157"/>
      <c r="D954" s="151" t="s">
        <v>4382</v>
      </c>
      <c r="E954" s="156"/>
      <c r="F954" s="156"/>
      <c r="G954" s="154" t="s">
        <v>4383</v>
      </c>
      <c r="H954" s="154" t="s">
        <v>4384</v>
      </c>
      <c r="I954" s="154" t="s">
        <v>4385</v>
      </c>
      <c r="J954" s="155" t="s">
        <v>412</v>
      </c>
      <c r="K954" s="151" t="s">
        <v>413</v>
      </c>
      <c r="L954" s="156"/>
      <c r="M954" s="156"/>
      <c r="N954" s="156"/>
      <c r="O954" s="156"/>
    </row>
    <row r="955">
      <c r="A955" s="148" t="s">
        <v>4376</v>
      </c>
      <c r="B955" s="157"/>
      <c r="C955" s="157"/>
      <c r="D955" s="151" t="s">
        <v>4386</v>
      </c>
      <c r="E955" s="156"/>
      <c r="F955" s="156"/>
      <c r="G955" s="154" t="s">
        <v>4387</v>
      </c>
      <c r="H955" s="154" t="s">
        <v>4388</v>
      </c>
      <c r="I955" s="154" t="s">
        <v>4389</v>
      </c>
      <c r="J955" s="155" t="s">
        <v>412</v>
      </c>
      <c r="K955" s="151" t="s">
        <v>413</v>
      </c>
      <c r="L955" s="156"/>
      <c r="M955" s="156"/>
      <c r="N955" s="156"/>
      <c r="O955" s="156"/>
    </row>
    <row r="956">
      <c r="A956" s="148" t="s">
        <v>4376</v>
      </c>
      <c r="B956" s="157"/>
      <c r="C956" s="157"/>
      <c r="D956" s="151" t="s">
        <v>4390</v>
      </c>
      <c r="E956" s="156"/>
      <c r="F956" s="156"/>
      <c r="G956" s="154" t="s">
        <v>4391</v>
      </c>
      <c r="H956" s="154" t="s">
        <v>4388</v>
      </c>
      <c r="I956" s="154" t="s">
        <v>4392</v>
      </c>
      <c r="J956" s="155" t="s">
        <v>412</v>
      </c>
      <c r="K956" s="151" t="s">
        <v>413</v>
      </c>
      <c r="L956" s="156"/>
      <c r="M956" s="156"/>
      <c r="N956" s="156"/>
      <c r="O956" s="156"/>
    </row>
    <row r="957">
      <c r="A957" s="148" t="s">
        <v>4376</v>
      </c>
      <c r="B957" s="157"/>
      <c r="C957" s="157"/>
      <c r="D957" s="151" t="s">
        <v>4393</v>
      </c>
      <c r="E957" s="156"/>
      <c r="F957" s="156"/>
      <c r="G957" s="154" t="s">
        <v>4394</v>
      </c>
      <c r="H957" s="154" t="s">
        <v>4395</v>
      </c>
      <c r="I957" s="154" t="s">
        <v>4367</v>
      </c>
      <c r="J957" s="155" t="s">
        <v>412</v>
      </c>
      <c r="K957" s="151" t="s">
        <v>413</v>
      </c>
      <c r="L957" s="156"/>
      <c r="M957" s="156"/>
      <c r="N957" s="156"/>
      <c r="O957" s="156"/>
    </row>
    <row r="958">
      <c r="A958" s="148" t="s">
        <v>4376</v>
      </c>
      <c r="B958" s="157"/>
      <c r="C958" s="157"/>
      <c r="D958" s="151" t="s">
        <v>4396</v>
      </c>
      <c r="E958" s="156"/>
      <c r="F958" s="156"/>
      <c r="G958" s="154" t="s">
        <v>4397</v>
      </c>
      <c r="H958" s="154" t="s">
        <v>4398</v>
      </c>
      <c r="I958" s="154" t="s">
        <v>4375</v>
      </c>
      <c r="J958" s="155" t="s">
        <v>412</v>
      </c>
      <c r="K958" s="151" t="s">
        <v>413</v>
      </c>
      <c r="L958" s="156"/>
      <c r="M958" s="156"/>
      <c r="N958" s="156"/>
      <c r="O958" s="156"/>
    </row>
    <row r="959">
      <c r="A959" s="148" t="s">
        <v>4399</v>
      </c>
      <c r="B959" s="149"/>
      <c r="C959" s="159" t="s">
        <v>4400</v>
      </c>
      <c r="D959" s="151" t="s">
        <v>4401</v>
      </c>
      <c r="E959" s="156"/>
      <c r="F959" s="156"/>
      <c r="G959" s="154" t="s">
        <v>4402</v>
      </c>
      <c r="H959" s="154" t="s">
        <v>4403</v>
      </c>
      <c r="I959" s="154" t="s">
        <v>4404</v>
      </c>
      <c r="J959" s="155" t="s">
        <v>412</v>
      </c>
      <c r="K959" s="151" t="s">
        <v>438</v>
      </c>
      <c r="L959" s="151" t="s">
        <v>439</v>
      </c>
      <c r="M959" s="156"/>
      <c r="N959" s="156"/>
      <c r="O959" s="156"/>
    </row>
    <row r="960">
      <c r="A960" s="148" t="s">
        <v>4399</v>
      </c>
      <c r="B960" s="157"/>
      <c r="C960" s="157"/>
      <c r="D960" s="151" t="s">
        <v>4405</v>
      </c>
      <c r="E960" s="156"/>
      <c r="F960" s="156"/>
      <c r="G960" s="154" t="s">
        <v>4406</v>
      </c>
      <c r="H960" s="154" t="s">
        <v>4407</v>
      </c>
      <c r="I960" s="154" t="s">
        <v>4408</v>
      </c>
      <c r="J960" s="155" t="s">
        <v>412</v>
      </c>
      <c r="K960" s="151" t="s">
        <v>438</v>
      </c>
      <c r="L960" s="151" t="s">
        <v>439</v>
      </c>
      <c r="M960" s="156"/>
      <c r="N960" s="156"/>
      <c r="O960" s="156"/>
    </row>
    <row r="961">
      <c r="A961" s="148" t="s">
        <v>4399</v>
      </c>
      <c r="B961" s="157"/>
      <c r="C961" s="157"/>
      <c r="D961" s="151" t="s">
        <v>4409</v>
      </c>
      <c r="E961" s="156"/>
      <c r="F961" s="156"/>
      <c r="G961" s="154" t="s">
        <v>4410</v>
      </c>
      <c r="H961" s="154" t="s">
        <v>4411</v>
      </c>
      <c r="I961" s="154" t="s">
        <v>4412</v>
      </c>
      <c r="J961" s="155" t="s">
        <v>412</v>
      </c>
      <c r="K961" s="151" t="s">
        <v>413</v>
      </c>
      <c r="L961" s="156"/>
      <c r="M961" s="156"/>
      <c r="N961" s="156"/>
      <c r="O961" s="156"/>
    </row>
    <row r="962">
      <c r="A962" s="148" t="s">
        <v>4399</v>
      </c>
      <c r="B962" s="157"/>
      <c r="C962" s="157"/>
      <c r="D962" s="151" t="s">
        <v>4413</v>
      </c>
      <c r="E962" s="156"/>
      <c r="F962" s="156"/>
      <c r="G962" s="154" t="s">
        <v>4414</v>
      </c>
      <c r="H962" s="154" t="s">
        <v>4415</v>
      </c>
      <c r="I962" s="154" t="s">
        <v>4416</v>
      </c>
      <c r="J962" s="155" t="s">
        <v>412</v>
      </c>
      <c r="K962" s="151" t="s">
        <v>438</v>
      </c>
      <c r="L962" s="151" t="s">
        <v>439</v>
      </c>
      <c r="M962" s="156"/>
      <c r="N962" s="156"/>
      <c r="O962" s="156"/>
    </row>
    <row r="963">
      <c r="A963" s="148" t="s">
        <v>4399</v>
      </c>
      <c r="B963" s="157"/>
      <c r="C963" s="157"/>
      <c r="D963" s="151" t="s">
        <v>4417</v>
      </c>
      <c r="E963" s="156"/>
      <c r="F963" s="156"/>
      <c r="G963" s="154" t="s">
        <v>4418</v>
      </c>
      <c r="H963" s="154" t="s">
        <v>4415</v>
      </c>
      <c r="I963" s="154" t="s">
        <v>4419</v>
      </c>
      <c r="J963" s="155" t="s">
        <v>412</v>
      </c>
      <c r="K963" s="151" t="s">
        <v>413</v>
      </c>
      <c r="L963" s="156"/>
      <c r="M963" s="156"/>
      <c r="N963" s="156"/>
      <c r="O963" s="156"/>
    </row>
    <row r="964">
      <c r="A964" s="148" t="s">
        <v>4399</v>
      </c>
      <c r="B964" s="157"/>
      <c r="C964" s="157"/>
      <c r="D964" s="151" t="s">
        <v>4420</v>
      </c>
      <c r="E964" s="156"/>
      <c r="F964" s="156"/>
      <c r="G964" s="154" t="s">
        <v>4421</v>
      </c>
      <c r="H964" s="154" t="s">
        <v>4422</v>
      </c>
      <c r="I964" s="154" t="s">
        <v>4423</v>
      </c>
      <c r="J964" s="155" t="s">
        <v>412</v>
      </c>
      <c r="K964" s="151" t="s">
        <v>438</v>
      </c>
      <c r="L964" s="151" t="s">
        <v>439</v>
      </c>
      <c r="M964" s="156"/>
      <c r="N964" s="156"/>
      <c r="O964" s="156"/>
    </row>
    <row r="965">
      <c r="A965" s="148" t="s">
        <v>4399</v>
      </c>
      <c r="B965" s="157"/>
      <c r="C965" s="157"/>
      <c r="D965" s="151" t="s">
        <v>4424</v>
      </c>
      <c r="E965" s="156"/>
      <c r="F965" s="156"/>
      <c r="G965" s="154" t="s">
        <v>4425</v>
      </c>
      <c r="H965" s="154" t="s">
        <v>4426</v>
      </c>
      <c r="I965" s="154" t="s">
        <v>4427</v>
      </c>
      <c r="J965" s="155" t="s">
        <v>412</v>
      </c>
      <c r="K965" s="151" t="s">
        <v>413</v>
      </c>
      <c r="L965" s="156"/>
      <c r="M965" s="156"/>
      <c r="N965" s="156"/>
      <c r="O965" s="156"/>
    </row>
    <row r="966">
      <c r="A966" s="148" t="s">
        <v>4428</v>
      </c>
      <c r="B966" s="149"/>
      <c r="C966" s="159" t="s">
        <v>4429</v>
      </c>
      <c r="D966" s="151" t="s">
        <v>4430</v>
      </c>
      <c r="E966" s="156"/>
      <c r="F966" s="156"/>
      <c r="G966" s="154" t="s">
        <v>4431</v>
      </c>
      <c r="H966" s="154" t="s">
        <v>4432</v>
      </c>
      <c r="I966" s="154" t="s">
        <v>4433</v>
      </c>
      <c r="J966" s="155" t="s">
        <v>412</v>
      </c>
      <c r="K966" s="151" t="s">
        <v>413</v>
      </c>
      <c r="L966" s="156"/>
      <c r="M966" s="156"/>
      <c r="N966" s="156"/>
      <c r="O966" s="156"/>
    </row>
    <row r="967">
      <c r="A967" s="148" t="s">
        <v>4428</v>
      </c>
      <c r="B967" s="157"/>
      <c r="C967" s="157"/>
      <c r="D967" s="151" t="s">
        <v>4434</v>
      </c>
      <c r="E967" s="156"/>
      <c r="F967" s="156"/>
      <c r="G967" s="154" t="s">
        <v>4435</v>
      </c>
      <c r="H967" s="154" t="s">
        <v>4432</v>
      </c>
      <c r="I967" s="154" t="s">
        <v>4436</v>
      </c>
      <c r="J967" s="155" t="s">
        <v>412</v>
      </c>
      <c r="K967" s="151" t="s">
        <v>438</v>
      </c>
      <c r="L967" s="151" t="s">
        <v>439</v>
      </c>
      <c r="M967" s="156"/>
      <c r="N967" s="156"/>
      <c r="O967" s="156"/>
    </row>
    <row r="968">
      <c r="A968" s="148" t="s">
        <v>4428</v>
      </c>
      <c r="B968" s="157"/>
      <c r="C968" s="157"/>
      <c r="D968" s="151" t="s">
        <v>4437</v>
      </c>
      <c r="E968" s="156"/>
      <c r="F968" s="156"/>
      <c r="G968" s="154" t="s">
        <v>4438</v>
      </c>
      <c r="H968" s="154" t="s">
        <v>4439</v>
      </c>
      <c r="I968" s="154" t="s">
        <v>4440</v>
      </c>
      <c r="J968" s="155" t="s">
        <v>412</v>
      </c>
      <c r="K968" s="151" t="s">
        <v>438</v>
      </c>
      <c r="L968" s="151" t="s">
        <v>439</v>
      </c>
      <c r="M968" s="156"/>
      <c r="N968" s="156"/>
      <c r="O968" s="156"/>
    </row>
    <row r="969">
      <c r="A969" s="148" t="s">
        <v>4428</v>
      </c>
      <c r="B969" s="157"/>
      <c r="C969" s="157"/>
      <c r="D969" s="151" t="s">
        <v>4441</v>
      </c>
      <c r="E969" s="156"/>
      <c r="F969" s="156"/>
      <c r="G969" s="154" t="s">
        <v>4442</v>
      </c>
      <c r="H969" s="154" t="s">
        <v>4443</v>
      </c>
      <c r="I969" s="154" t="s">
        <v>4444</v>
      </c>
      <c r="J969" s="155" t="s">
        <v>412</v>
      </c>
      <c r="K969" s="151" t="s">
        <v>438</v>
      </c>
      <c r="L969" s="151" t="s">
        <v>439</v>
      </c>
      <c r="M969" s="156"/>
      <c r="N969" s="156"/>
      <c r="O969" s="156"/>
    </row>
    <row r="970">
      <c r="A970" s="148" t="s">
        <v>4428</v>
      </c>
      <c r="B970" s="157"/>
      <c r="C970" s="157"/>
      <c r="D970" s="151" t="s">
        <v>4445</v>
      </c>
      <c r="E970" s="156"/>
      <c r="F970" s="156"/>
      <c r="G970" s="154" t="s">
        <v>4446</v>
      </c>
      <c r="H970" s="154" t="s">
        <v>4447</v>
      </c>
      <c r="I970" s="154" t="s">
        <v>4448</v>
      </c>
      <c r="J970" s="155" t="s">
        <v>412</v>
      </c>
      <c r="K970" s="151" t="s">
        <v>438</v>
      </c>
      <c r="L970" s="151" t="s">
        <v>439</v>
      </c>
      <c r="M970" s="156"/>
      <c r="N970" s="156"/>
      <c r="O970" s="156"/>
    </row>
    <row r="971">
      <c r="A971" s="148" t="s">
        <v>4428</v>
      </c>
      <c r="B971" s="157"/>
      <c r="C971" s="157"/>
      <c r="D971" s="151" t="s">
        <v>4449</v>
      </c>
      <c r="E971" s="156"/>
      <c r="F971" s="156"/>
      <c r="G971" s="154" t="s">
        <v>4450</v>
      </c>
      <c r="H971" s="154" t="s">
        <v>4451</v>
      </c>
      <c r="I971" s="154" t="s">
        <v>4452</v>
      </c>
      <c r="J971" s="155" t="s">
        <v>412</v>
      </c>
      <c r="K971" s="151" t="s">
        <v>438</v>
      </c>
      <c r="L971" s="151" t="s">
        <v>439</v>
      </c>
      <c r="M971" s="156"/>
      <c r="N971" s="156"/>
      <c r="O971" s="156"/>
    </row>
    <row r="972">
      <c r="A972" s="148" t="s">
        <v>4428</v>
      </c>
      <c r="B972" s="157"/>
      <c r="C972" s="157"/>
      <c r="D972" s="151" t="s">
        <v>4453</v>
      </c>
      <c r="E972" s="156"/>
      <c r="F972" s="156"/>
      <c r="G972" s="154" t="s">
        <v>4454</v>
      </c>
      <c r="H972" s="154" t="s">
        <v>4455</v>
      </c>
      <c r="I972" s="154" t="s">
        <v>4456</v>
      </c>
      <c r="J972" s="155" t="s">
        <v>412</v>
      </c>
      <c r="K972" s="151" t="s">
        <v>438</v>
      </c>
      <c r="L972" s="151" t="s">
        <v>439</v>
      </c>
      <c r="M972" s="156"/>
      <c r="N972" s="156"/>
      <c r="O972" s="156"/>
    </row>
    <row r="973">
      <c r="A973" s="148" t="s">
        <v>4428</v>
      </c>
      <c r="B973" s="157"/>
      <c r="C973" s="157"/>
      <c r="D973" s="151" t="s">
        <v>4457</v>
      </c>
      <c r="E973" s="156"/>
      <c r="F973" s="156"/>
      <c r="G973" s="154" t="s">
        <v>4458</v>
      </c>
      <c r="H973" s="154" t="s">
        <v>4459</v>
      </c>
      <c r="I973" s="154" t="s">
        <v>4460</v>
      </c>
      <c r="J973" s="155" t="s">
        <v>412</v>
      </c>
      <c r="K973" s="151" t="s">
        <v>438</v>
      </c>
      <c r="L973" s="151" t="s">
        <v>439</v>
      </c>
      <c r="M973" s="156"/>
      <c r="N973" s="156"/>
      <c r="O973" s="156"/>
    </row>
    <row r="974">
      <c r="A974" s="148" t="s">
        <v>4428</v>
      </c>
      <c r="B974" s="157"/>
      <c r="C974" s="157"/>
      <c r="D974" s="151" t="s">
        <v>4461</v>
      </c>
      <c r="E974" s="156"/>
      <c r="F974" s="156"/>
      <c r="G974" s="154" t="s">
        <v>4462</v>
      </c>
      <c r="H974" s="154" t="s">
        <v>4463</v>
      </c>
      <c r="I974" s="154" t="s">
        <v>4464</v>
      </c>
      <c r="J974" s="155" t="s">
        <v>412</v>
      </c>
      <c r="K974" s="151" t="s">
        <v>413</v>
      </c>
      <c r="L974" s="156"/>
      <c r="M974" s="156"/>
      <c r="N974" s="156"/>
      <c r="O974" s="156"/>
    </row>
    <row r="975">
      <c r="A975" s="148" t="s">
        <v>4428</v>
      </c>
      <c r="B975" s="157"/>
      <c r="C975" s="157"/>
      <c r="D975" s="151" t="s">
        <v>4465</v>
      </c>
      <c r="E975" s="156"/>
      <c r="F975" s="156"/>
      <c r="G975" s="154" t="s">
        <v>4466</v>
      </c>
      <c r="H975" s="154" t="s">
        <v>4467</v>
      </c>
      <c r="I975" s="154" t="s">
        <v>4448</v>
      </c>
      <c r="J975" s="155" t="s">
        <v>412</v>
      </c>
      <c r="K975" s="151" t="s">
        <v>438</v>
      </c>
      <c r="L975" s="151" t="s">
        <v>439</v>
      </c>
      <c r="M975" s="156"/>
      <c r="N975" s="156"/>
      <c r="O975" s="156"/>
    </row>
    <row r="976">
      <c r="A976" s="148" t="s">
        <v>4468</v>
      </c>
      <c r="B976" s="149"/>
      <c r="C976" s="159" t="s">
        <v>4469</v>
      </c>
      <c r="D976" s="151" t="s">
        <v>4470</v>
      </c>
      <c r="E976" s="156"/>
      <c r="F976" s="156"/>
      <c r="G976" s="154" t="s">
        <v>4471</v>
      </c>
      <c r="H976" s="154" t="s">
        <v>4472</v>
      </c>
      <c r="I976" s="154" t="s">
        <v>4473</v>
      </c>
      <c r="J976" s="155" t="s">
        <v>412</v>
      </c>
      <c r="K976" s="151" t="s">
        <v>438</v>
      </c>
      <c r="L976" s="151" t="s">
        <v>439</v>
      </c>
      <c r="M976" s="156"/>
      <c r="N976" s="156"/>
      <c r="O976" s="156"/>
    </row>
    <row r="977">
      <c r="A977" s="148" t="s">
        <v>4468</v>
      </c>
      <c r="B977" s="157"/>
      <c r="C977" s="157"/>
      <c r="D977" s="151" t="s">
        <v>4474</v>
      </c>
      <c r="E977" s="156"/>
      <c r="F977" s="156"/>
      <c r="G977" s="154" t="s">
        <v>4475</v>
      </c>
      <c r="H977" s="154" t="s">
        <v>4472</v>
      </c>
      <c r="I977" s="154" t="s">
        <v>4476</v>
      </c>
      <c r="J977" s="155" t="s">
        <v>412</v>
      </c>
      <c r="K977" s="151" t="s">
        <v>438</v>
      </c>
      <c r="L977" s="151" t="s">
        <v>439</v>
      </c>
      <c r="M977" s="156"/>
      <c r="N977" s="156"/>
      <c r="O977" s="156"/>
    </row>
    <row r="978">
      <c r="A978" s="148" t="s">
        <v>4468</v>
      </c>
      <c r="B978" s="157"/>
      <c r="C978" s="157"/>
      <c r="D978" s="151" t="s">
        <v>4477</v>
      </c>
      <c r="E978" s="156"/>
      <c r="F978" s="156"/>
      <c r="G978" s="154" t="s">
        <v>4478</v>
      </c>
      <c r="H978" s="154" t="s">
        <v>4479</v>
      </c>
      <c r="I978" s="154" t="s">
        <v>4480</v>
      </c>
      <c r="J978" s="155" t="s">
        <v>412</v>
      </c>
      <c r="K978" s="151" t="s">
        <v>413</v>
      </c>
      <c r="L978" s="156"/>
      <c r="M978" s="156"/>
      <c r="N978" s="156"/>
      <c r="O978" s="156"/>
    </row>
    <row r="979">
      <c r="A979" s="148" t="s">
        <v>4468</v>
      </c>
      <c r="B979" s="157"/>
      <c r="C979" s="157"/>
      <c r="D979" s="151" t="s">
        <v>4481</v>
      </c>
      <c r="E979" s="156"/>
      <c r="F979" s="156"/>
      <c r="G979" s="154" t="s">
        <v>4482</v>
      </c>
      <c r="H979" s="154" t="s">
        <v>4472</v>
      </c>
      <c r="I979" s="154" t="s">
        <v>4483</v>
      </c>
      <c r="J979" s="155" t="s">
        <v>412</v>
      </c>
      <c r="K979" s="151" t="s">
        <v>438</v>
      </c>
      <c r="L979" s="151" t="s">
        <v>439</v>
      </c>
      <c r="M979" s="156"/>
      <c r="N979" s="156"/>
      <c r="O979" s="156"/>
    </row>
    <row r="980">
      <c r="A980" s="148" t="s">
        <v>4468</v>
      </c>
      <c r="B980" s="157"/>
      <c r="C980" s="157"/>
      <c r="D980" s="151" t="s">
        <v>4484</v>
      </c>
      <c r="E980" s="156"/>
      <c r="F980" s="156"/>
      <c r="G980" s="154" t="s">
        <v>4485</v>
      </c>
      <c r="H980" s="154" t="s">
        <v>4479</v>
      </c>
      <c r="I980" s="154" t="s">
        <v>4486</v>
      </c>
      <c r="J980" s="155" t="s">
        <v>412</v>
      </c>
      <c r="K980" s="151" t="s">
        <v>413</v>
      </c>
      <c r="L980" s="156"/>
      <c r="M980" s="156"/>
      <c r="N980" s="156"/>
      <c r="O980" s="156"/>
    </row>
    <row r="981">
      <c r="A981" s="148" t="s">
        <v>4468</v>
      </c>
      <c r="B981" s="157"/>
      <c r="C981" s="157"/>
      <c r="D981" s="151" t="s">
        <v>4487</v>
      </c>
      <c r="E981" s="156"/>
      <c r="F981" s="156"/>
      <c r="G981" s="154" t="s">
        <v>4488</v>
      </c>
      <c r="H981" s="154" t="s">
        <v>4489</v>
      </c>
      <c r="I981" s="154" t="s">
        <v>4490</v>
      </c>
      <c r="J981" s="155" t="s">
        <v>412</v>
      </c>
      <c r="K981" s="151" t="s">
        <v>413</v>
      </c>
      <c r="L981" s="156"/>
      <c r="M981" s="156"/>
      <c r="N981" s="156"/>
      <c r="O981" s="156"/>
    </row>
    <row r="982">
      <c r="A982" s="148" t="s">
        <v>4468</v>
      </c>
      <c r="B982" s="157"/>
      <c r="C982" s="157"/>
      <c r="D982" s="151" t="s">
        <v>4491</v>
      </c>
      <c r="E982" s="156"/>
      <c r="F982" s="156"/>
      <c r="G982" s="154" t="s">
        <v>4492</v>
      </c>
      <c r="H982" s="154" t="s">
        <v>4493</v>
      </c>
      <c r="I982" s="154" t="s">
        <v>4494</v>
      </c>
      <c r="J982" s="155" t="s">
        <v>412</v>
      </c>
      <c r="K982" s="151" t="s">
        <v>413</v>
      </c>
      <c r="L982" s="156"/>
      <c r="M982" s="156"/>
      <c r="N982" s="156"/>
      <c r="O982" s="156"/>
    </row>
    <row r="983">
      <c r="A983" s="148" t="s">
        <v>4468</v>
      </c>
      <c r="B983" s="157"/>
      <c r="C983" s="157"/>
      <c r="D983" s="151" t="s">
        <v>4495</v>
      </c>
      <c r="E983" s="156"/>
      <c r="F983" s="156"/>
      <c r="G983" s="154" t="s">
        <v>4496</v>
      </c>
      <c r="H983" s="154" t="s">
        <v>4497</v>
      </c>
      <c r="I983" s="154" t="s">
        <v>4498</v>
      </c>
      <c r="J983" s="155" t="s">
        <v>412</v>
      </c>
      <c r="K983" s="151" t="s">
        <v>413</v>
      </c>
      <c r="L983" s="156"/>
      <c r="M983" s="156"/>
      <c r="N983" s="156"/>
      <c r="O983" s="156"/>
    </row>
    <row r="984">
      <c r="A984" s="148" t="s">
        <v>4468</v>
      </c>
      <c r="B984" s="157"/>
      <c r="C984" s="157"/>
      <c r="D984" s="151" t="s">
        <v>4499</v>
      </c>
      <c r="E984" s="156"/>
      <c r="F984" s="156"/>
      <c r="G984" s="154" t="s">
        <v>4500</v>
      </c>
      <c r="H984" s="154" t="s">
        <v>4501</v>
      </c>
      <c r="I984" s="154" t="s">
        <v>4502</v>
      </c>
      <c r="J984" s="155" t="s">
        <v>412</v>
      </c>
      <c r="K984" s="151" t="s">
        <v>413</v>
      </c>
      <c r="L984" s="156"/>
      <c r="M984" s="156"/>
      <c r="N984" s="156"/>
      <c r="O984" s="156"/>
    </row>
    <row r="985">
      <c r="A985" s="148" t="s">
        <v>4468</v>
      </c>
      <c r="B985" s="157"/>
      <c r="C985" s="157"/>
      <c r="D985" s="151" t="s">
        <v>4503</v>
      </c>
      <c r="E985" s="156"/>
      <c r="F985" s="156"/>
      <c r="G985" s="154" t="s">
        <v>4504</v>
      </c>
      <c r="H985" s="154" t="s">
        <v>4501</v>
      </c>
      <c r="I985" s="154" t="s">
        <v>4505</v>
      </c>
      <c r="J985" s="155" t="s">
        <v>412</v>
      </c>
      <c r="K985" s="151" t="s">
        <v>413</v>
      </c>
      <c r="L985" s="156"/>
      <c r="M985" s="156"/>
      <c r="N985" s="156"/>
      <c r="O985" s="156"/>
    </row>
    <row r="986">
      <c r="A986" s="148" t="s">
        <v>4468</v>
      </c>
      <c r="B986" s="157"/>
      <c r="C986" s="157"/>
      <c r="D986" s="151" t="s">
        <v>4506</v>
      </c>
      <c r="E986" s="156"/>
      <c r="F986" s="156"/>
      <c r="G986" s="154" t="s">
        <v>4504</v>
      </c>
      <c r="H986" s="154" t="s">
        <v>4507</v>
      </c>
      <c r="I986" s="154" t="s">
        <v>4505</v>
      </c>
      <c r="J986" s="155" t="s">
        <v>412</v>
      </c>
      <c r="K986" s="151" t="s">
        <v>413</v>
      </c>
      <c r="L986" s="156"/>
      <c r="M986" s="156"/>
      <c r="N986" s="156"/>
      <c r="O986" s="156"/>
    </row>
    <row r="987">
      <c r="A987" s="148" t="s">
        <v>4468</v>
      </c>
      <c r="B987" s="157"/>
      <c r="C987" s="157"/>
      <c r="D987" s="151" t="s">
        <v>4508</v>
      </c>
      <c r="E987" s="156"/>
      <c r="F987" s="156"/>
      <c r="G987" s="154" t="s">
        <v>4509</v>
      </c>
      <c r="H987" s="154" t="s">
        <v>4510</v>
      </c>
      <c r="I987" s="154" t="s">
        <v>4511</v>
      </c>
      <c r="J987" s="155" t="s">
        <v>412</v>
      </c>
      <c r="K987" s="151" t="s">
        <v>413</v>
      </c>
      <c r="L987" s="156"/>
      <c r="M987" s="156"/>
      <c r="N987" s="156"/>
      <c r="O987" s="156"/>
    </row>
    <row r="988">
      <c r="A988" s="148" t="s">
        <v>4468</v>
      </c>
      <c r="B988" s="157"/>
      <c r="C988" s="157"/>
      <c r="D988" s="151" t="s">
        <v>4512</v>
      </c>
      <c r="E988" s="156"/>
      <c r="F988" s="156"/>
      <c r="G988" s="154" t="s">
        <v>4513</v>
      </c>
      <c r="H988" s="154" t="s">
        <v>4514</v>
      </c>
      <c r="I988" s="154" t="s">
        <v>4515</v>
      </c>
      <c r="J988" s="155" t="s">
        <v>412</v>
      </c>
      <c r="K988" s="151" t="s">
        <v>413</v>
      </c>
      <c r="L988" s="156"/>
      <c r="M988" s="156"/>
      <c r="N988" s="156"/>
      <c r="O988" s="156"/>
    </row>
    <row r="989">
      <c r="A989" s="169"/>
      <c r="B989" s="151" t="s">
        <v>239</v>
      </c>
      <c r="C989" s="154" t="s">
        <v>240</v>
      </c>
      <c r="D989" s="151" t="s">
        <v>4516</v>
      </c>
      <c r="E989" s="156"/>
      <c r="F989" s="156"/>
      <c r="G989" s="153" t="s">
        <v>4517</v>
      </c>
      <c r="H989" s="154" t="s">
        <v>4518</v>
      </c>
      <c r="I989" s="154" t="s">
        <v>4519</v>
      </c>
      <c r="J989" s="155" t="s">
        <v>412</v>
      </c>
      <c r="K989" s="151" t="s">
        <v>413</v>
      </c>
      <c r="L989" s="156"/>
      <c r="M989" s="156"/>
      <c r="N989" s="156"/>
      <c r="O989" s="156"/>
    </row>
    <row r="990">
      <c r="A990" s="169"/>
      <c r="B990" s="151" t="s">
        <v>4520</v>
      </c>
      <c r="C990" s="154" t="s">
        <v>4521</v>
      </c>
      <c r="D990" s="151" t="s">
        <v>4522</v>
      </c>
      <c r="E990" s="156"/>
      <c r="F990" s="156"/>
      <c r="G990" s="153" t="s">
        <v>4523</v>
      </c>
      <c r="H990" s="154" t="s">
        <v>4524</v>
      </c>
      <c r="I990" s="154" t="s">
        <v>4525</v>
      </c>
      <c r="J990" s="155" t="s">
        <v>412</v>
      </c>
      <c r="K990" s="151" t="s">
        <v>413</v>
      </c>
      <c r="L990" s="156"/>
      <c r="M990" s="156"/>
      <c r="N990" s="156"/>
      <c r="O990" s="156"/>
    </row>
    <row r="991">
      <c r="A991" s="169"/>
      <c r="B991" s="151" t="s">
        <v>4520</v>
      </c>
      <c r="C991" s="168"/>
      <c r="D991" s="151" t="s">
        <v>4526</v>
      </c>
      <c r="E991" s="156"/>
      <c r="F991" s="156"/>
      <c r="G991" s="153" t="s">
        <v>4527</v>
      </c>
      <c r="H991" s="154" t="s">
        <v>4528</v>
      </c>
      <c r="I991" s="154" t="s">
        <v>4529</v>
      </c>
      <c r="J991" s="155" t="s">
        <v>412</v>
      </c>
      <c r="K991" s="151" t="s">
        <v>413</v>
      </c>
      <c r="L991" s="156"/>
      <c r="M991" s="156"/>
      <c r="N991" s="156"/>
      <c r="O991" s="156"/>
    </row>
    <row r="992">
      <c r="A992" s="169"/>
      <c r="B992" s="151" t="s">
        <v>4530</v>
      </c>
      <c r="C992" s="154" t="s">
        <v>4531</v>
      </c>
      <c r="D992" s="151" t="s">
        <v>4532</v>
      </c>
      <c r="E992" s="156"/>
      <c r="F992" s="156"/>
      <c r="G992" s="153" t="s">
        <v>4533</v>
      </c>
      <c r="H992" s="154" t="s">
        <v>4534</v>
      </c>
      <c r="I992" s="154" t="s">
        <v>4529</v>
      </c>
      <c r="J992" s="155" t="s">
        <v>412</v>
      </c>
      <c r="K992" s="151" t="s">
        <v>413</v>
      </c>
      <c r="L992" s="156"/>
      <c r="M992" s="156"/>
      <c r="N992" s="156"/>
      <c r="O992" s="156"/>
    </row>
    <row r="993">
      <c r="A993" s="169"/>
      <c r="B993" s="151" t="s">
        <v>243</v>
      </c>
      <c r="C993" s="154" t="s">
        <v>244</v>
      </c>
      <c r="D993" s="151" t="s">
        <v>4535</v>
      </c>
      <c r="E993" s="156"/>
      <c r="F993" s="156"/>
      <c r="G993" s="153" t="s">
        <v>4536</v>
      </c>
      <c r="H993" s="154" t="s">
        <v>4537</v>
      </c>
      <c r="I993" s="154" t="s">
        <v>4538</v>
      </c>
      <c r="J993" s="155" t="s">
        <v>412</v>
      </c>
      <c r="K993" s="151" t="s">
        <v>413</v>
      </c>
      <c r="L993" s="156"/>
      <c r="M993" s="156"/>
      <c r="N993" s="156"/>
      <c r="O993" s="156"/>
    </row>
    <row r="994">
      <c r="A994" s="169"/>
      <c r="B994" s="183" t="s">
        <v>4539</v>
      </c>
      <c r="C994" s="154" t="s">
        <v>4540</v>
      </c>
      <c r="D994" s="151" t="s">
        <v>4541</v>
      </c>
      <c r="E994" s="156"/>
      <c r="F994" s="156"/>
      <c r="G994" s="153" t="s">
        <v>4542</v>
      </c>
      <c r="H994" s="154" t="s">
        <v>4543</v>
      </c>
      <c r="I994" s="154" t="s">
        <v>4544</v>
      </c>
      <c r="J994" s="155" t="s">
        <v>412</v>
      </c>
      <c r="K994" s="151" t="s">
        <v>438</v>
      </c>
      <c r="L994" s="151" t="s">
        <v>439</v>
      </c>
      <c r="M994" s="156"/>
      <c r="N994" s="156"/>
      <c r="O994" s="156"/>
    </row>
    <row r="995">
      <c r="A995" s="169"/>
      <c r="B995" s="151" t="s">
        <v>4545</v>
      </c>
      <c r="C995" s="168"/>
      <c r="D995" s="151" t="s">
        <v>4546</v>
      </c>
      <c r="E995" s="156"/>
      <c r="F995" s="156"/>
      <c r="G995" s="153" t="s">
        <v>4547</v>
      </c>
      <c r="H995" s="154" t="s">
        <v>4548</v>
      </c>
      <c r="I995" s="154" t="s">
        <v>4549</v>
      </c>
      <c r="J995" s="155" t="s">
        <v>412</v>
      </c>
      <c r="K995" s="151" t="s">
        <v>413</v>
      </c>
      <c r="L995" s="156"/>
      <c r="M995" s="156"/>
      <c r="N995" s="156"/>
      <c r="O995" s="156"/>
    </row>
    <row r="996">
      <c r="A996" s="169"/>
      <c r="B996" s="151" t="s">
        <v>4550</v>
      </c>
      <c r="C996" s="154" t="s">
        <v>4551</v>
      </c>
      <c r="D996" s="151" t="s">
        <v>4552</v>
      </c>
      <c r="E996" s="156"/>
      <c r="F996" s="156"/>
      <c r="G996" s="153" t="s">
        <v>4553</v>
      </c>
      <c r="H996" s="154" t="s">
        <v>4554</v>
      </c>
      <c r="I996" s="154" t="s">
        <v>4555</v>
      </c>
      <c r="J996" s="155" t="s">
        <v>412</v>
      </c>
      <c r="K996" s="151" t="s">
        <v>413</v>
      </c>
      <c r="L996" s="156"/>
      <c r="M996" s="156"/>
      <c r="N996" s="156"/>
      <c r="O996" s="156"/>
    </row>
    <row r="997">
      <c r="A997" s="169"/>
      <c r="B997" s="151" t="s">
        <v>4556</v>
      </c>
      <c r="C997" s="154" t="s">
        <v>4557</v>
      </c>
      <c r="D997" s="151" t="s">
        <v>4558</v>
      </c>
      <c r="E997" s="156"/>
      <c r="F997" s="156"/>
      <c r="G997" s="153" t="s">
        <v>4559</v>
      </c>
      <c r="H997" s="154" t="s">
        <v>4560</v>
      </c>
      <c r="I997" s="154" t="s">
        <v>4561</v>
      </c>
      <c r="J997" s="155" t="s">
        <v>412</v>
      </c>
      <c r="K997" s="151" t="s">
        <v>438</v>
      </c>
      <c r="L997" s="151" t="s">
        <v>439</v>
      </c>
      <c r="M997" s="156"/>
      <c r="N997" s="156"/>
      <c r="O997" s="156"/>
    </row>
    <row r="998">
      <c r="A998" s="191"/>
      <c r="B998" s="183" t="s">
        <v>4562</v>
      </c>
      <c r="C998" s="153" t="s">
        <v>4563</v>
      </c>
      <c r="D998" s="151" t="s">
        <v>4564</v>
      </c>
      <c r="E998" s="186"/>
      <c r="F998" s="186"/>
      <c r="G998" s="153" t="s">
        <v>4565</v>
      </c>
      <c r="H998" s="153" t="s">
        <v>4566</v>
      </c>
      <c r="I998" s="153" t="s">
        <v>4567</v>
      </c>
      <c r="J998" s="155" t="s">
        <v>412</v>
      </c>
      <c r="K998" s="151" t="s">
        <v>438</v>
      </c>
      <c r="L998" s="151" t="s">
        <v>439</v>
      </c>
      <c r="M998" s="156"/>
      <c r="N998" s="156"/>
      <c r="O998" s="156"/>
    </row>
    <row r="999">
      <c r="A999" s="191"/>
      <c r="B999" s="183" t="s">
        <v>4568</v>
      </c>
      <c r="C999" s="153" t="s">
        <v>4569</v>
      </c>
      <c r="D999" s="151" t="s">
        <v>4570</v>
      </c>
      <c r="E999" s="186"/>
      <c r="F999" s="186"/>
      <c r="G999" s="153" t="s">
        <v>4571</v>
      </c>
      <c r="H999" s="153" t="s">
        <v>4572</v>
      </c>
      <c r="I999" s="153" t="s">
        <v>4573</v>
      </c>
      <c r="J999" s="155" t="s">
        <v>412</v>
      </c>
      <c r="K999" s="151" t="s">
        <v>413</v>
      </c>
      <c r="L999" s="186"/>
      <c r="M999" s="156"/>
      <c r="N999" s="156"/>
      <c r="O999" s="156"/>
    </row>
    <row r="1000">
      <c r="A1000" s="191"/>
      <c r="B1000" s="183" t="s">
        <v>4574</v>
      </c>
      <c r="C1000" s="153" t="s">
        <v>4575</v>
      </c>
      <c r="D1000" s="151" t="s">
        <v>4576</v>
      </c>
      <c r="E1000" s="186"/>
      <c r="F1000" s="186"/>
      <c r="G1000" s="153" t="s">
        <v>4577</v>
      </c>
      <c r="H1000" s="153" t="s">
        <v>4578</v>
      </c>
      <c r="I1000" s="153" t="s">
        <v>4579</v>
      </c>
      <c r="J1000" s="155" t="s">
        <v>412</v>
      </c>
      <c r="K1000" s="151" t="s">
        <v>413</v>
      </c>
      <c r="L1000" s="186"/>
      <c r="M1000" s="156"/>
      <c r="N1000" s="156"/>
      <c r="O1000" s="156"/>
    </row>
    <row r="1001">
      <c r="A1001" s="191"/>
      <c r="B1001" s="183" t="s">
        <v>4580</v>
      </c>
      <c r="C1001" s="153" t="s">
        <v>4581</v>
      </c>
      <c r="D1001" s="151" t="s">
        <v>4582</v>
      </c>
      <c r="E1001" s="186"/>
      <c r="F1001" s="186"/>
      <c r="G1001" s="153" t="s">
        <v>4583</v>
      </c>
      <c r="H1001" s="153" t="s">
        <v>4584</v>
      </c>
      <c r="I1001" s="153" t="s">
        <v>4585</v>
      </c>
      <c r="J1001" s="155" t="s">
        <v>412</v>
      </c>
      <c r="K1001" s="151" t="s">
        <v>413</v>
      </c>
      <c r="L1001" s="186"/>
      <c r="M1001" s="156"/>
      <c r="N1001" s="156"/>
      <c r="O1001" s="156"/>
    </row>
    <row r="1002">
      <c r="A1002" s="191"/>
      <c r="B1002" s="183" t="s">
        <v>4586</v>
      </c>
      <c r="C1002" s="153" t="s">
        <v>4587</v>
      </c>
      <c r="D1002" s="151" t="s">
        <v>4588</v>
      </c>
      <c r="E1002" s="186"/>
      <c r="F1002" s="186"/>
      <c r="G1002" s="153" t="s">
        <v>4589</v>
      </c>
      <c r="H1002" s="153" t="s">
        <v>4590</v>
      </c>
      <c r="I1002" s="153" t="s">
        <v>4591</v>
      </c>
      <c r="J1002" s="155" t="s">
        <v>412</v>
      </c>
      <c r="K1002" s="151" t="s">
        <v>438</v>
      </c>
      <c r="L1002" s="151" t="s">
        <v>439</v>
      </c>
      <c r="M1002" s="156"/>
      <c r="N1002" s="156"/>
      <c r="O1002" s="156"/>
    </row>
    <row r="1003">
      <c r="A1003" s="191"/>
      <c r="B1003" s="183" t="s">
        <v>4592</v>
      </c>
      <c r="C1003" s="153" t="s">
        <v>4593</v>
      </c>
      <c r="D1003" s="151" t="s">
        <v>4594</v>
      </c>
      <c r="E1003" s="186"/>
      <c r="F1003" s="186"/>
      <c r="G1003" s="153" t="s">
        <v>4595</v>
      </c>
      <c r="H1003" s="153" t="s">
        <v>4596</v>
      </c>
      <c r="I1003" s="153" t="s">
        <v>4597</v>
      </c>
      <c r="J1003" s="155" t="s">
        <v>412</v>
      </c>
      <c r="K1003" s="151" t="s">
        <v>438</v>
      </c>
      <c r="L1003" s="151" t="s">
        <v>439</v>
      </c>
      <c r="M1003" s="156"/>
      <c r="N1003" s="156"/>
      <c r="O1003" s="156"/>
    </row>
    <row r="1004">
      <c r="A1004" s="191"/>
      <c r="B1004" s="183" t="s">
        <v>4598</v>
      </c>
      <c r="C1004" s="153" t="s">
        <v>4599</v>
      </c>
      <c r="D1004" s="151" t="s">
        <v>4600</v>
      </c>
      <c r="E1004" s="186"/>
      <c r="F1004" s="186"/>
      <c r="G1004" s="153" t="s">
        <v>4601</v>
      </c>
      <c r="H1004" s="153" t="s">
        <v>4602</v>
      </c>
      <c r="I1004" s="153" t="s">
        <v>4603</v>
      </c>
      <c r="J1004" s="155" t="s">
        <v>412</v>
      </c>
      <c r="K1004" s="151" t="s">
        <v>413</v>
      </c>
      <c r="L1004" s="186"/>
      <c r="M1004" s="156"/>
      <c r="N1004" s="156"/>
      <c r="O1004" s="156"/>
    </row>
    <row r="1005">
      <c r="A1005" s="191"/>
      <c r="B1005" s="183" t="s">
        <v>4604</v>
      </c>
      <c r="C1005" s="153" t="s">
        <v>4605</v>
      </c>
      <c r="D1005" s="151" t="s">
        <v>4606</v>
      </c>
      <c r="E1005" s="186"/>
      <c r="F1005" s="186"/>
      <c r="G1005" s="153" t="s">
        <v>4607</v>
      </c>
      <c r="H1005" s="153" t="s">
        <v>4608</v>
      </c>
      <c r="I1005" s="153" t="s">
        <v>4609</v>
      </c>
      <c r="J1005" s="155" t="s">
        <v>412</v>
      </c>
      <c r="K1005" s="151" t="s">
        <v>413</v>
      </c>
      <c r="L1005" s="186"/>
      <c r="M1005" s="156"/>
      <c r="N1005" s="156"/>
      <c r="O1005" s="156"/>
    </row>
    <row r="1006">
      <c r="A1006" s="191"/>
      <c r="B1006" s="183" t="s">
        <v>4610</v>
      </c>
      <c r="C1006" s="153" t="s">
        <v>4611</v>
      </c>
      <c r="D1006" s="151" t="s">
        <v>4612</v>
      </c>
      <c r="E1006" s="186"/>
      <c r="F1006" s="186"/>
      <c r="G1006" s="153" t="s">
        <v>4613</v>
      </c>
      <c r="H1006" s="153" t="s">
        <v>4614</v>
      </c>
      <c r="I1006" s="153" t="s">
        <v>4615</v>
      </c>
      <c r="J1006" s="155" t="s">
        <v>412</v>
      </c>
      <c r="K1006" s="151" t="s">
        <v>438</v>
      </c>
      <c r="L1006" s="151" t="s">
        <v>439</v>
      </c>
      <c r="M1006" s="156"/>
      <c r="N1006" s="156"/>
      <c r="O1006" s="156"/>
    </row>
    <row r="1007">
      <c r="A1007" s="191"/>
      <c r="B1007" s="183" t="s">
        <v>4616</v>
      </c>
      <c r="C1007" s="153" t="s">
        <v>4617</v>
      </c>
      <c r="D1007" s="151" t="s">
        <v>4618</v>
      </c>
      <c r="E1007" s="186"/>
      <c r="F1007" s="186"/>
      <c r="G1007" s="153" t="s">
        <v>4619</v>
      </c>
      <c r="H1007" s="153" t="s">
        <v>4620</v>
      </c>
      <c r="I1007" s="153" t="s">
        <v>4621</v>
      </c>
      <c r="J1007" s="155" t="s">
        <v>412</v>
      </c>
      <c r="K1007" s="151" t="s">
        <v>438</v>
      </c>
      <c r="L1007" s="151" t="s">
        <v>439</v>
      </c>
      <c r="M1007" s="156"/>
      <c r="N1007" s="156"/>
      <c r="O1007" s="156"/>
    </row>
    <row r="1008">
      <c r="A1008" s="191"/>
      <c r="B1008" s="183" t="s">
        <v>235</v>
      </c>
      <c r="C1008" s="153" t="s">
        <v>236</v>
      </c>
      <c r="D1008" s="151" t="s">
        <v>4622</v>
      </c>
      <c r="E1008" s="186"/>
      <c r="F1008" s="186"/>
      <c r="G1008" s="153" t="s">
        <v>4623</v>
      </c>
      <c r="H1008" s="153" t="s">
        <v>4624</v>
      </c>
      <c r="I1008" s="153" t="s">
        <v>4625</v>
      </c>
      <c r="J1008" s="155" t="s">
        <v>412</v>
      </c>
      <c r="K1008" s="151" t="s">
        <v>438</v>
      </c>
      <c r="L1008" s="151" t="s">
        <v>439</v>
      </c>
      <c r="M1008" s="156"/>
      <c r="N1008" s="156"/>
      <c r="O1008" s="156"/>
    </row>
    <row r="1009">
      <c r="A1009" s="191"/>
      <c r="B1009" s="183" t="s">
        <v>4626</v>
      </c>
      <c r="C1009" s="153" t="s">
        <v>4627</v>
      </c>
      <c r="D1009" s="151" t="s">
        <v>4628</v>
      </c>
      <c r="E1009" s="186"/>
      <c r="F1009" s="186"/>
      <c r="G1009" s="153" t="s">
        <v>4629</v>
      </c>
      <c r="H1009" s="153" t="s">
        <v>4630</v>
      </c>
      <c r="I1009" s="153" t="s">
        <v>4631</v>
      </c>
      <c r="J1009" s="155" t="s">
        <v>412</v>
      </c>
      <c r="K1009" s="151" t="s">
        <v>413</v>
      </c>
      <c r="L1009" s="186"/>
      <c r="M1009" s="156"/>
      <c r="N1009" s="156"/>
      <c r="O1009" s="156"/>
    </row>
    <row r="1010">
      <c r="A1010" s="191"/>
      <c r="B1010" s="183" t="s">
        <v>237</v>
      </c>
      <c r="C1010" s="153" t="s">
        <v>238</v>
      </c>
      <c r="D1010" s="151" t="s">
        <v>4632</v>
      </c>
      <c r="E1010" s="186"/>
      <c r="F1010" s="186"/>
      <c r="G1010" s="153" t="s">
        <v>4633</v>
      </c>
      <c r="H1010" s="153" t="s">
        <v>4634</v>
      </c>
      <c r="I1010" s="153" t="s">
        <v>4635</v>
      </c>
      <c r="J1010" s="155" t="s">
        <v>412</v>
      </c>
      <c r="K1010" s="151" t="s">
        <v>413</v>
      </c>
      <c r="L1010" s="186"/>
      <c r="M1010" s="156"/>
      <c r="N1010" s="156"/>
      <c r="O1010" s="156"/>
    </row>
    <row r="1011">
      <c r="A1011" s="191"/>
      <c r="B1011" s="183" t="s">
        <v>4636</v>
      </c>
      <c r="C1011" s="153" t="s">
        <v>4637</v>
      </c>
      <c r="D1011" s="151" t="s">
        <v>4638</v>
      </c>
      <c r="E1011" s="186"/>
      <c r="F1011" s="186"/>
      <c r="G1011" s="153" t="s">
        <v>4639</v>
      </c>
      <c r="H1011" s="153" t="s">
        <v>4640</v>
      </c>
      <c r="I1011" s="153" t="s">
        <v>4641</v>
      </c>
      <c r="J1011" s="155" t="s">
        <v>412</v>
      </c>
      <c r="K1011" s="151" t="s">
        <v>438</v>
      </c>
      <c r="L1011" s="151" t="s">
        <v>439</v>
      </c>
      <c r="M1011" s="156"/>
      <c r="N1011" s="156"/>
      <c r="O1011" s="156"/>
    </row>
    <row r="1012">
      <c r="A1012" s="172" t="s">
        <v>4642</v>
      </c>
      <c r="B1012" s="176"/>
      <c r="C1012" s="173" t="s">
        <v>4643</v>
      </c>
      <c r="D1012" s="151" t="s">
        <v>4644</v>
      </c>
      <c r="E1012" s="186"/>
      <c r="F1012" s="186"/>
      <c r="G1012" s="153" t="s">
        <v>4645</v>
      </c>
      <c r="H1012" s="153" t="s">
        <v>4646</v>
      </c>
      <c r="I1012" s="153" t="s">
        <v>4647</v>
      </c>
      <c r="J1012" s="155" t="s">
        <v>412</v>
      </c>
      <c r="K1012" s="151" t="s">
        <v>438</v>
      </c>
      <c r="L1012" s="151" t="s">
        <v>439</v>
      </c>
      <c r="M1012" s="156"/>
      <c r="N1012" s="156"/>
      <c r="O1012" s="156"/>
    </row>
    <row r="1013">
      <c r="A1013" s="172" t="s">
        <v>4642</v>
      </c>
      <c r="B1013" s="157"/>
      <c r="C1013" s="157"/>
      <c r="D1013" s="151" t="s">
        <v>4648</v>
      </c>
      <c r="E1013" s="186"/>
      <c r="F1013" s="186"/>
      <c r="G1013" s="153" t="s">
        <v>4649</v>
      </c>
      <c r="H1013" s="153" t="s">
        <v>4650</v>
      </c>
      <c r="I1013" s="153" t="s">
        <v>4651</v>
      </c>
      <c r="J1013" s="155" t="s">
        <v>412</v>
      </c>
      <c r="K1013" s="151" t="s">
        <v>438</v>
      </c>
      <c r="L1013" s="151" t="s">
        <v>439</v>
      </c>
      <c r="M1013" s="156"/>
      <c r="N1013" s="156"/>
      <c r="O1013" s="156"/>
    </row>
    <row r="1014">
      <c r="A1014" s="172" t="s">
        <v>4642</v>
      </c>
      <c r="B1014" s="157"/>
      <c r="C1014" s="157"/>
      <c r="D1014" s="151" t="s">
        <v>4652</v>
      </c>
      <c r="E1014" s="186"/>
      <c r="F1014" s="186"/>
      <c r="G1014" s="153" t="s">
        <v>4653</v>
      </c>
      <c r="H1014" s="153" t="s">
        <v>4654</v>
      </c>
      <c r="I1014" s="153" t="s">
        <v>4655</v>
      </c>
      <c r="J1014" s="155" t="s">
        <v>412</v>
      </c>
      <c r="K1014" s="151" t="s">
        <v>438</v>
      </c>
      <c r="L1014" s="151" t="s">
        <v>439</v>
      </c>
      <c r="M1014" s="156"/>
      <c r="N1014" s="156"/>
      <c r="O1014" s="156"/>
    </row>
    <row r="1015">
      <c r="A1015" s="172" t="s">
        <v>4642</v>
      </c>
      <c r="B1015" s="157"/>
      <c r="C1015" s="157"/>
      <c r="D1015" s="151" t="s">
        <v>4656</v>
      </c>
      <c r="E1015" s="186"/>
      <c r="F1015" s="186"/>
      <c r="G1015" s="153" t="s">
        <v>4657</v>
      </c>
      <c r="H1015" s="153" t="s">
        <v>4658</v>
      </c>
      <c r="I1015" s="153" t="s">
        <v>4659</v>
      </c>
      <c r="J1015" s="155" t="s">
        <v>412</v>
      </c>
      <c r="K1015" s="151" t="s">
        <v>438</v>
      </c>
      <c r="L1015" s="151" t="s">
        <v>439</v>
      </c>
      <c r="M1015" s="156"/>
      <c r="N1015" s="156"/>
      <c r="O1015" s="156"/>
    </row>
    <row r="1016">
      <c r="A1016" s="172" t="s">
        <v>4642</v>
      </c>
      <c r="B1016" s="157"/>
      <c r="C1016" s="157"/>
      <c r="D1016" s="151" t="s">
        <v>4660</v>
      </c>
      <c r="E1016" s="186"/>
      <c r="F1016" s="186"/>
      <c r="G1016" s="153" t="s">
        <v>4661</v>
      </c>
      <c r="H1016" s="153" t="s">
        <v>4662</v>
      </c>
      <c r="I1016" s="153" t="s">
        <v>4663</v>
      </c>
      <c r="J1016" s="155" t="s">
        <v>412</v>
      </c>
      <c r="K1016" s="151" t="s">
        <v>438</v>
      </c>
      <c r="L1016" s="151" t="s">
        <v>439</v>
      </c>
      <c r="M1016" s="156"/>
      <c r="N1016" s="156"/>
      <c r="O1016" s="156"/>
    </row>
    <row r="1017">
      <c r="A1017" s="172" t="s">
        <v>4642</v>
      </c>
      <c r="B1017" s="157"/>
      <c r="C1017" s="157"/>
      <c r="D1017" s="151" t="s">
        <v>4664</v>
      </c>
      <c r="E1017" s="186"/>
      <c r="F1017" s="186"/>
      <c r="G1017" s="153" t="s">
        <v>4665</v>
      </c>
      <c r="H1017" s="153" t="s">
        <v>4666</v>
      </c>
      <c r="I1017" s="153" t="s">
        <v>4667</v>
      </c>
      <c r="J1017" s="155" t="s">
        <v>412</v>
      </c>
      <c r="K1017" s="151" t="s">
        <v>438</v>
      </c>
      <c r="L1017" s="151" t="s">
        <v>439</v>
      </c>
      <c r="M1017" s="156"/>
      <c r="N1017" s="156"/>
      <c r="O1017" s="156"/>
    </row>
    <row r="1018">
      <c r="A1018" s="172" t="s">
        <v>4668</v>
      </c>
      <c r="B1018" s="176"/>
      <c r="C1018" s="173" t="s">
        <v>4669</v>
      </c>
      <c r="D1018" s="151" t="s">
        <v>4670</v>
      </c>
      <c r="E1018" s="186"/>
      <c r="F1018" s="186"/>
      <c r="G1018" s="153" t="s">
        <v>4671</v>
      </c>
      <c r="H1018" s="153" t="s">
        <v>4672</v>
      </c>
      <c r="I1018" s="153" t="s">
        <v>4673</v>
      </c>
      <c r="J1018" s="155" t="s">
        <v>412</v>
      </c>
      <c r="K1018" s="151" t="s">
        <v>413</v>
      </c>
      <c r="L1018" s="156"/>
      <c r="M1018" s="156"/>
      <c r="N1018" s="156"/>
      <c r="O1018" s="156"/>
    </row>
    <row r="1019">
      <c r="A1019" s="172" t="s">
        <v>4668</v>
      </c>
      <c r="B1019" s="157"/>
      <c r="C1019" s="157"/>
      <c r="D1019" s="151" t="s">
        <v>4674</v>
      </c>
      <c r="E1019" s="186"/>
      <c r="F1019" s="186"/>
      <c r="G1019" s="153" t="s">
        <v>4675</v>
      </c>
      <c r="H1019" s="153" t="s">
        <v>4676</v>
      </c>
      <c r="I1019" s="153" t="s">
        <v>4677</v>
      </c>
      <c r="J1019" s="155" t="s">
        <v>412</v>
      </c>
      <c r="K1019" s="151" t="s">
        <v>413</v>
      </c>
      <c r="L1019" s="156"/>
      <c r="M1019" s="156"/>
      <c r="N1019" s="156"/>
      <c r="O1019" s="156"/>
    </row>
    <row r="1020">
      <c r="A1020" s="172" t="s">
        <v>4668</v>
      </c>
      <c r="B1020" s="157"/>
      <c r="C1020" s="157"/>
      <c r="D1020" s="151" t="s">
        <v>4678</v>
      </c>
      <c r="E1020" s="186"/>
      <c r="F1020" s="186"/>
      <c r="G1020" s="153" t="s">
        <v>4679</v>
      </c>
      <c r="H1020" s="153" t="s">
        <v>4680</v>
      </c>
      <c r="I1020" s="153" t="s">
        <v>4681</v>
      </c>
      <c r="J1020" s="155" t="s">
        <v>412</v>
      </c>
      <c r="K1020" s="151" t="s">
        <v>413</v>
      </c>
      <c r="L1020" s="156"/>
      <c r="M1020" s="156"/>
      <c r="N1020" s="156"/>
      <c r="O1020" s="156"/>
    </row>
    <row r="1021">
      <c r="A1021" s="172" t="s">
        <v>4668</v>
      </c>
      <c r="B1021" s="157"/>
      <c r="C1021" s="157"/>
      <c r="D1021" s="151" t="s">
        <v>4682</v>
      </c>
      <c r="E1021" s="186"/>
      <c r="F1021" s="186"/>
      <c r="G1021" s="153" t="s">
        <v>4683</v>
      </c>
      <c r="H1021" s="153" t="s">
        <v>4684</v>
      </c>
      <c r="I1021" s="153" t="s">
        <v>4685</v>
      </c>
      <c r="J1021" s="155" t="s">
        <v>412</v>
      </c>
      <c r="K1021" s="151" t="s">
        <v>413</v>
      </c>
      <c r="L1021" s="156"/>
      <c r="M1021" s="156"/>
      <c r="N1021" s="156"/>
      <c r="O1021" s="156"/>
    </row>
    <row r="1022">
      <c r="A1022" s="172" t="s">
        <v>4668</v>
      </c>
      <c r="B1022" s="157"/>
      <c r="C1022" s="157"/>
      <c r="D1022" s="151" t="s">
        <v>4686</v>
      </c>
      <c r="E1022" s="186"/>
      <c r="F1022" s="186"/>
      <c r="G1022" s="153" t="s">
        <v>4687</v>
      </c>
      <c r="H1022" s="153" t="s">
        <v>4688</v>
      </c>
      <c r="I1022" s="153" t="s">
        <v>4689</v>
      </c>
      <c r="J1022" s="155" t="s">
        <v>412</v>
      </c>
      <c r="K1022" s="151" t="s">
        <v>413</v>
      </c>
      <c r="L1022" s="156"/>
      <c r="M1022" s="156"/>
      <c r="N1022" s="156"/>
      <c r="O1022" s="156"/>
    </row>
    <row r="1023">
      <c r="A1023" s="172" t="s">
        <v>4668</v>
      </c>
      <c r="B1023" s="157"/>
      <c r="C1023" s="157"/>
      <c r="D1023" s="151" t="s">
        <v>4690</v>
      </c>
      <c r="E1023" s="186"/>
      <c r="F1023" s="186"/>
      <c r="G1023" s="153" t="s">
        <v>4691</v>
      </c>
      <c r="H1023" s="153" t="s">
        <v>4692</v>
      </c>
      <c r="I1023" s="153" t="s">
        <v>4693</v>
      </c>
      <c r="J1023" s="155" t="s">
        <v>412</v>
      </c>
      <c r="K1023" s="151" t="s">
        <v>413</v>
      </c>
      <c r="L1023" s="156"/>
      <c r="M1023" s="156"/>
      <c r="N1023" s="156"/>
      <c r="O1023" s="156"/>
    </row>
    <row r="1024">
      <c r="A1024" s="172" t="s">
        <v>4694</v>
      </c>
      <c r="B1024" s="176"/>
      <c r="C1024" s="173" t="s">
        <v>4695</v>
      </c>
      <c r="D1024" s="151" t="s">
        <v>4696</v>
      </c>
      <c r="E1024" s="186"/>
      <c r="F1024" s="186"/>
      <c r="G1024" s="153" t="s">
        <v>4697</v>
      </c>
      <c r="H1024" s="153" t="s">
        <v>4698</v>
      </c>
      <c r="I1024" s="153" t="s">
        <v>4699</v>
      </c>
      <c r="J1024" s="155" t="s">
        <v>412</v>
      </c>
      <c r="K1024" s="151" t="s">
        <v>413</v>
      </c>
      <c r="L1024" s="156"/>
      <c r="M1024" s="156"/>
      <c r="N1024" s="156"/>
      <c r="O1024" s="156"/>
    </row>
    <row r="1025">
      <c r="A1025" s="172" t="s">
        <v>4694</v>
      </c>
      <c r="B1025" s="157"/>
      <c r="C1025" s="157"/>
      <c r="D1025" s="151" t="s">
        <v>4700</v>
      </c>
      <c r="E1025" s="186"/>
      <c r="F1025" s="186"/>
      <c r="G1025" s="153" t="s">
        <v>4701</v>
      </c>
      <c r="H1025" s="153" t="s">
        <v>4702</v>
      </c>
      <c r="I1025" s="153" t="s">
        <v>4703</v>
      </c>
      <c r="J1025" s="155" t="s">
        <v>412</v>
      </c>
      <c r="K1025" s="183" t="s">
        <v>413</v>
      </c>
      <c r="L1025" s="156"/>
      <c r="M1025" s="156"/>
      <c r="N1025" s="156"/>
      <c r="O1025" s="156"/>
    </row>
    <row r="1026">
      <c r="A1026" s="172" t="s">
        <v>4694</v>
      </c>
      <c r="B1026" s="157"/>
      <c r="C1026" s="157"/>
      <c r="D1026" s="151" t="s">
        <v>4704</v>
      </c>
      <c r="E1026" s="186"/>
      <c r="F1026" s="186"/>
      <c r="G1026" s="153" t="s">
        <v>4705</v>
      </c>
      <c r="H1026" s="153" t="s">
        <v>4706</v>
      </c>
      <c r="I1026" s="153" t="s">
        <v>4707</v>
      </c>
      <c r="J1026" s="155" t="s">
        <v>412</v>
      </c>
      <c r="K1026" s="183" t="s">
        <v>413</v>
      </c>
      <c r="L1026" s="156"/>
      <c r="M1026" s="156"/>
      <c r="N1026" s="156"/>
      <c r="O1026" s="156"/>
    </row>
    <row r="1027">
      <c r="A1027" s="172" t="s">
        <v>4694</v>
      </c>
      <c r="B1027" s="157"/>
      <c r="C1027" s="157"/>
      <c r="D1027" s="151" t="s">
        <v>4708</v>
      </c>
      <c r="E1027" s="186"/>
      <c r="F1027" s="186"/>
      <c r="G1027" s="153" t="s">
        <v>4709</v>
      </c>
      <c r="H1027" s="153" t="s">
        <v>4710</v>
      </c>
      <c r="I1027" s="153" t="s">
        <v>4711</v>
      </c>
      <c r="J1027" s="155" t="s">
        <v>412</v>
      </c>
      <c r="K1027" s="183" t="s">
        <v>413</v>
      </c>
      <c r="L1027" s="156"/>
      <c r="M1027" s="156"/>
      <c r="N1027" s="156"/>
      <c r="O1027" s="156"/>
    </row>
    <row r="1028">
      <c r="A1028" s="172" t="s">
        <v>4694</v>
      </c>
      <c r="B1028" s="157"/>
      <c r="C1028" s="157"/>
      <c r="D1028" s="151" t="s">
        <v>4712</v>
      </c>
      <c r="E1028" s="186"/>
      <c r="F1028" s="186"/>
      <c r="G1028" s="153" t="s">
        <v>4713</v>
      </c>
      <c r="H1028" s="153" t="s">
        <v>4714</v>
      </c>
      <c r="I1028" s="153" t="s">
        <v>4715</v>
      </c>
      <c r="J1028" s="155" t="s">
        <v>412</v>
      </c>
      <c r="K1028" s="183" t="s">
        <v>413</v>
      </c>
      <c r="L1028" s="156"/>
      <c r="M1028" s="156"/>
      <c r="N1028" s="156"/>
      <c r="O1028" s="156"/>
    </row>
    <row r="1029">
      <c r="A1029" s="172" t="s">
        <v>4694</v>
      </c>
      <c r="B1029" s="157"/>
      <c r="C1029" s="157"/>
      <c r="D1029" s="151" t="s">
        <v>4716</v>
      </c>
      <c r="E1029" s="186"/>
      <c r="F1029" s="186"/>
      <c r="G1029" s="153" t="s">
        <v>4717</v>
      </c>
      <c r="H1029" s="153" t="s">
        <v>4718</v>
      </c>
      <c r="I1029" s="153" t="s">
        <v>4715</v>
      </c>
      <c r="J1029" s="155" t="s">
        <v>412</v>
      </c>
      <c r="K1029" s="183" t="s">
        <v>413</v>
      </c>
      <c r="L1029" s="156"/>
      <c r="M1029" s="156"/>
      <c r="N1029" s="156"/>
      <c r="O1029" s="156"/>
    </row>
    <row r="1030">
      <c r="A1030" s="172" t="s">
        <v>4719</v>
      </c>
      <c r="B1030" s="176"/>
      <c r="C1030" s="173" t="s">
        <v>4720</v>
      </c>
      <c r="D1030" s="151" t="s">
        <v>4721</v>
      </c>
      <c r="E1030" s="186"/>
      <c r="F1030" s="186"/>
      <c r="G1030" s="153" t="s">
        <v>4722</v>
      </c>
      <c r="H1030" s="153" t="s">
        <v>4723</v>
      </c>
      <c r="I1030" s="153" t="s">
        <v>4724</v>
      </c>
      <c r="J1030" s="155" t="s">
        <v>412</v>
      </c>
      <c r="K1030" s="151" t="s">
        <v>413</v>
      </c>
      <c r="L1030" s="156"/>
      <c r="M1030" s="156"/>
      <c r="N1030" s="156"/>
      <c r="O1030" s="156"/>
    </row>
    <row r="1031">
      <c r="A1031" s="172" t="s">
        <v>4719</v>
      </c>
      <c r="B1031" s="157"/>
      <c r="C1031" s="157"/>
      <c r="D1031" s="151" t="s">
        <v>4725</v>
      </c>
      <c r="E1031" s="186"/>
      <c r="F1031" s="186"/>
      <c r="G1031" s="153" t="s">
        <v>4726</v>
      </c>
      <c r="H1031" s="153" t="s">
        <v>4727</v>
      </c>
      <c r="I1031" s="153" t="s">
        <v>4728</v>
      </c>
      <c r="J1031" s="155" t="s">
        <v>412</v>
      </c>
      <c r="K1031" s="151" t="s">
        <v>413</v>
      </c>
      <c r="L1031" s="156"/>
      <c r="M1031" s="156"/>
      <c r="N1031" s="156"/>
      <c r="O1031" s="156"/>
    </row>
    <row r="1032">
      <c r="A1032" s="172" t="s">
        <v>4694</v>
      </c>
      <c r="B1032" s="176"/>
      <c r="C1032" s="192"/>
      <c r="D1032" s="151" t="s">
        <v>4729</v>
      </c>
      <c r="E1032" s="186"/>
      <c r="F1032" s="186"/>
      <c r="G1032" s="153" t="s">
        <v>4705</v>
      </c>
      <c r="H1032" s="153" t="s">
        <v>4706</v>
      </c>
      <c r="I1032" s="153" t="s">
        <v>4707</v>
      </c>
      <c r="J1032" s="155" t="s">
        <v>412</v>
      </c>
      <c r="K1032" s="151" t="s">
        <v>413</v>
      </c>
      <c r="L1032" s="156"/>
      <c r="M1032" s="156"/>
      <c r="N1032" s="156"/>
      <c r="O1032" s="156"/>
    </row>
    <row r="1033">
      <c r="A1033" s="172" t="s">
        <v>4694</v>
      </c>
      <c r="B1033" s="157"/>
      <c r="C1033" s="157"/>
      <c r="D1033" s="151" t="s">
        <v>4730</v>
      </c>
      <c r="E1033" s="186"/>
      <c r="F1033" s="186"/>
      <c r="G1033" s="153" t="s">
        <v>4709</v>
      </c>
      <c r="H1033" s="153" t="s">
        <v>4710</v>
      </c>
      <c r="I1033" s="153" t="s">
        <v>4711</v>
      </c>
      <c r="J1033" s="155" t="s">
        <v>412</v>
      </c>
      <c r="K1033" s="151" t="s">
        <v>413</v>
      </c>
      <c r="L1033" s="156"/>
      <c r="M1033" s="156"/>
      <c r="N1033" s="156"/>
      <c r="O1033" s="156"/>
    </row>
    <row r="1034">
      <c r="A1034" s="172" t="s">
        <v>4694</v>
      </c>
      <c r="B1034" s="157"/>
      <c r="C1034" s="157"/>
      <c r="D1034" s="151" t="s">
        <v>4731</v>
      </c>
      <c r="E1034" s="186"/>
      <c r="F1034" s="186"/>
      <c r="G1034" s="153" t="s">
        <v>4713</v>
      </c>
      <c r="H1034" s="153" t="s">
        <v>4714</v>
      </c>
      <c r="I1034" s="153" t="s">
        <v>4715</v>
      </c>
      <c r="J1034" s="155" t="s">
        <v>412</v>
      </c>
      <c r="K1034" s="151" t="s">
        <v>413</v>
      </c>
      <c r="L1034" s="156"/>
      <c r="M1034" s="156"/>
      <c r="N1034" s="156"/>
      <c r="O1034" s="156"/>
    </row>
    <row r="1035">
      <c r="A1035" s="172" t="s">
        <v>4694</v>
      </c>
      <c r="B1035" s="157"/>
      <c r="C1035" s="157"/>
      <c r="D1035" s="151" t="s">
        <v>4732</v>
      </c>
      <c r="E1035" s="186"/>
      <c r="F1035" s="186"/>
      <c r="G1035" s="153" t="s">
        <v>4717</v>
      </c>
      <c r="H1035" s="153" t="s">
        <v>4718</v>
      </c>
      <c r="I1035" s="153" t="s">
        <v>4715</v>
      </c>
      <c r="J1035" s="155" t="s">
        <v>412</v>
      </c>
      <c r="K1035" s="151" t="s">
        <v>413</v>
      </c>
      <c r="L1035" s="156"/>
      <c r="M1035" s="156"/>
      <c r="N1035" s="156"/>
      <c r="O1035" s="156"/>
    </row>
    <row r="1036">
      <c r="A1036" s="172" t="s">
        <v>4719</v>
      </c>
      <c r="B1036" s="176"/>
      <c r="C1036" s="173" t="s">
        <v>4720</v>
      </c>
      <c r="D1036" s="151" t="s">
        <v>4733</v>
      </c>
      <c r="E1036" s="186"/>
      <c r="F1036" s="186"/>
      <c r="G1036" s="153" t="s">
        <v>4722</v>
      </c>
      <c r="H1036" s="153" t="s">
        <v>4723</v>
      </c>
      <c r="I1036" s="153" t="s">
        <v>4724</v>
      </c>
      <c r="J1036" s="155" t="s">
        <v>412</v>
      </c>
      <c r="K1036" s="151" t="s">
        <v>413</v>
      </c>
      <c r="L1036" s="156"/>
      <c r="M1036" s="156"/>
      <c r="N1036" s="156"/>
      <c r="O1036" s="156"/>
    </row>
    <row r="1037">
      <c r="A1037" s="172" t="s">
        <v>4719</v>
      </c>
      <c r="B1037" s="157"/>
      <c r="C1037" s="157"/>
      <c r="D1037" s="151" t="s">
        <v>4734</v>
      </c>
      <c r="E1037" s="186"/>
      <c r="F1037" s="186"/>
      <c r="G1037" s="153" t="s">
        <v>4726</v>
      </c>
      <c r="H1037" s="153" t="s">
        <v>4727</v>
      </c>
      <c r="I1037" s="153" t="s">
        <v>4728</v>
      </c>
      <c r="J1037" s="155" t="s">
        <v>412</v>
      </c>
      <c r="K1037" s="151" t="s">
        <v>413</v>
      </c>
      <c r="L1037" s="156"/>
      <c r="M1037" s="156"/>
      <c r="N1037" s="156"/>
      <c r="O1037" s="156"/>
    </row>
    <row r="1038">
      <c r="A1038" s="148" t="s">
        <v>4735</v>
      </c>
      <c r="B1038" s="149"/>
      <c r="C1038" s="159" t="s">
        <v>4736</v>
      </c>
      <c r="D1038" s="151" t="s">
        <v>4737</v>
      </c>
      <c r="E1038" s="156"/>
      <c r="F1038" s="156"/>
      <c r="G1038" s="154" t="s">
        <v>4738</v>
      </c>
      <c r="H1038" s="154" t="s">
        <v>4739</v>
      </c>
      <c r="I1038" s="154" t="s">
        <v>4740</v>
      </c>
      <c r="J1038" s="155" t="s">
        <v>412</v>
      </c>
      <c r="K1038" s="183" t="s">
        <v>413</v>
      </c>
      <c r="L1038" s="156"/>
      <c r="M1038" s="156"/>
      <c r="N1038" s="156"/>
      <c r="O1038" s="156"/>
    </row>
    <row r="1039">
      <c r="A1039" s="148" t="s">
        <v>4735</v>
      </c>
      <c r="B1039" s="157"/>
      <c r="C1039" s="157"/>
      <c r="D1039" s="151" t="s">
        <v>4741</v>
      </c>
      <c r="E1039" s="156"/>
      <c r="F1039" s="156"/>
      <c r="G1039" s="154" t="s">
        <v>4742</v>
      </c>
      <c r="H1039" s="154" t="s">
        <v>4743</v>
      </c>
      <c r="I1039" s="154" t="s">
        <v>4744</v>
      </c>
      <c r="J1039" s="155" t="s">
        <v>412</v>
      </c>
      <c r="K1039" s="183" t="s">
        <v>413</v>
      </c>
      <c r="L1039" s="156"/>
      <c r="M1039" s="156"/>
      <c r="N1039" s="156"/>
      <c r="O1039" s="156"/>
    </row>
    <row r="1040">
      <c r="A1040" s="148" t="s">
        <v>4735</v>
      </c>
      <c r="B1040" s="157"/>
      <c r="C1040" s="157"/>
      <c r="D1040" s="151" t="s">
        <v>4745</v>
      </c>
      <c r="E1040" s="156"/>
      <c r="F1040" s="156"/>
      <c r="G1040" s="154" t="s">
        <v>4746</v>
      </c>
      <c r="H1040" s="154" t="s">
        <v>4747</v>
      </c>
      <c r="I1040" s="154" t="s">
        <v>4744</v>
      </c>
      <c r="J1040" s="155" t="s">
        <v>412</v>
      </c>
      <c r="K1040" s="183" t="s">
        <v>413</v>
      </c>
      <c r="L1040" s="156"/>
      <c r="M1040" s="156"/>
      <c r="N1040" s="156"/>
      <c r="O1040" s="156"/>
    </row>
    <row r="1041">
      <c r="A1041" s="148" t="s">
        <v>4735</v>
      </c>
      <c r="B1041" s="157"/>
      <c r="C1041" s="157"/>
      <c r="D1041" s="151" t="s">
        <v>4748</v>
      </c>
      <c r="E1041" s="156"/>
      <c r="F1041" s="156"/>
      <c r="G1041" s="154" t="s">
        <v>4749</v>
      </c>
      <c r="H1041" s="154" t="s">
        <v>4750</v>
      </c>
      <c r="I1041" s="154" t="s">
        <v>4751</v>
      </c>
      <c r="J1041" s="155" t="s">
        <v>412</v>
      </c>
      <c r="K1041" s="183" t="s">
        <v>413</v>
      </c>
      <c r="L1041" s="156"/>
      <c r="M1041" s="156"/>
      <c r="N1041" s="156"/>
      <c r="O1041" s="156"/>
    </row>
    <row r="1042">
      <c r="A1042" s="148" t="s">
        <v>4735</v>
      </c>
      <c r="B1042" s="157"/>
      <c r="C1042" s="157"/>
      <c r="D1042" s="151" t="s">
        <v>4752</v>
      </c>
      <c r="E1042" s="156"/>
      <c r="F1042" s="156"/>
      <c r="G1042" s="154" t="s">
        <v>4753</v>
      </c>
      <c r="H1042" s="154" t="s">
        <v>4754</v>
      </c>
      <c r="I1042" s="154" t="s">
        <v>4755</v>
      </c>
      <c r="J1042" s="155" t="s">
        <v>412</v>
      </c>
      <c r="K1042" s="183" t="s">
        <v>413</v>
      </c>
      <c r="L1042" s="156"/>
      <c r="M1042" s="156"/>
      <c r="N1042" s="156"/>
      <c r="O1042" s="156"/>
    </row>
    <row r="1043">
      <c r="A1043" s="148" t="s">
        <v>4735</v>
      </c>
      <c r="B1043" s="157"/>
      <c r="C1043" s="157"/>
      <c r="D1043" s="151" t="s">
        <v>4756</v>
      </c>
      <c r="E1043" s="156"/>
      <c r="F1043" s="156"/>
      <c r="G1043" s="154" t="s">
        <v>4757</v>
      </c>
      <c r="H1043" s="154" t="s">
        <v>4758</v>
      </c>
      <c r="I1043" s="154" t="s">
        <v>4759</v>
      </c>
      <c r="J1043" s="155" t="s">
        <v>412</v>
      </c>
      <c r="K1043" s="151" t="s">
        <v>413</v>
      </c>
      <c r="L1043" s="156"/>
      <c r="M1043" s="156"/>
      <c r="N1043" s="156"/>
      <c r="O1043" s="156"/>
    </row>
    <row r="1044">
      <c r="A1044" s="148" t="s">
        <v>4735</v>
      </c>
      <c r="B1044" s="157"/>
      <c r="C1044" s="157"/>
      <c r="D1044" s="151" t="s">
        <v>4760</v>
      </c>
      <c r="E1044" s="156"/>
      <c r="F1044" s="156"/>
      <c r="G1044" s="154" t="s">
        <v>4761</v>
      </c>
      <c r="H1044" s="154" t="s">
        <v>4762</v>
      </c>
      <c r="I1044" s="154" t="s">
        <v>4763</v>
      </c>
      <c r="J1044" s="155" t="s">
        <v>412</v>
      </c>
      <c r="K1044" s="151" t="s">
        <v>413</v>
      </c>
      <c r="L1044" s="156"/>
      <c r="M1044" s="156"/>
      <c r="N1044" s="156"/>
      <c r="O1044" s="156"/>
    </row>
    <row r="1045">
      <c r="A1045" s="148" t="s">
        <v>4735</v>
      </c>
      <c r="B1045" s="157"/>
      <c r="C1045" s="157"/>
      <c r="D1045" s="151" t="s">
        <v>4764</v>
      </c>
      <c r="E1045" s="156"/>
      <c r="F1045" s="156"/>
      <c r="G1045" s="154" t="s">
        <v>4765</v>
      </c>
      <c r="H1045" s="154" t="s">
        <v>4766</v>
      </c>
      <c r="I1045" s="154" t="s">
        <v>4755</v>
      </c>
      <c r="J1045" s="155" t="s">
        <v>412</v>
      </c>
      <c r="K1045" s="151" t="s">
        <v>413</v>
      </c>
      <c r="L1045" s="156"/>
      <c r="M1045" s="156"/>
      <c r="N1045" s="156"/>
      <c r="O1045" s="156"/>
    </row>
    <row r="1046">
      <c r="A1046" s="148" t="s">
        <v>4767</v>
      </c>
      <c r="B1046" s="149"/>
      <c r="C1046" s="159" t="s">
        <v>4768</v>
      </c>
      <c r="D1046" s="151" t="s">
        <v>4769</v>
      </c>
      <c r="E1046" s="156"/>
      <c r="F1046" s="156"/>
      <c r="G1046" s="154" t="s">
        <v>4770</v>
      </c>
      <c r="H1046" s="154" t="s">
        <v>4771</v>
      </c>
      <c r="I1046" s="154" t="s">
        <v>4772</v>
      </c>
      <c r="J1046" s="155" t="s">
        <v>412</v>
      </c>
      <c r="K1046" s="151" t="s">
        <v>413</v>
      </c>
      <c r="L1046" s="156"/>
      <c r="M1046" s="156"/>
      <c r="N1046" s="156"/>
      <c r="O1046" s="156"/>
    </row>
    <row r="1047">
      <c r="A1047" s="148" t="s">
        <v>4767</v>
      </c>
      <c r="B1047" s="157"/>
      <c r="C1047" s="157"/>
      <c r="D1047" s="151" t="s">
        <v>4773</v>
      </c>
      <c r="E1047" s="156"/>
      <c r="F1047" s="156"/>
      <c r="G1047" s="154" t="s">
        <v>4774</v>
      </c>
      <c r="H1047" s="154" t="s">
        <v>4775</v>
      </c>
      <c r="I1047" s="154" t="s">
        <v>4776</v>
      </c>
      <c r="J1047" s="155" t="s">
        <v>412</v>
      </c>
      <c r="K1047" s="183" t="s">
        <v>413</v>
      </c>
      <c r="L1047" s="156"/>
      <c r="M1047" s="156"/>
      <c r="N1047" s="156"/>
      <c r="O1047" s="156"/>
    </row>
    <row r="1048">
      <c r="A1048" s="148" t="s">
        <v>4767</v>
      </c>
      <c r="B1048" s="157"/>
      <c r="C1048" s="157"/>
      <c r="D1048" s="151" t="s">
        <v>4777</v>
      </c>
      <c r="E1048" s="156"/>
      <c r="F1048" s="156"/>
      <c r="G1048" s="154" t="s">
        <v>4778</v>
      </c>
      <c r="H1048" s="154" t="s">
        <v>4779</v>
      </c>
      <c r="I1048" s="154" t="s">
        <v>4780</v>
      </c>
      <c r="J1048" s="155" t="s">
        <v>412</v>
      </c>
      <c r="K1048" s="183" t="s">
        <v>413</v>
      </c>
      <c r="L1048" s="156"/>
      <c r="M1048" s="156"/>
      <c r="N1048" s="156"/>
      <c r="O1048" s="156"/>
    </row>
    <row r="1049">
      <c r="A1049" s="148" t="s">
        <v>4767</v>
      </c>
      <c r="B1049" s="157"/>
      <c r="C1049" s="157"/>
      <c r="D1049" s="151" t="s">
        <v>4781</v>
      </c>
      <c r="E1049" s="156"/>
      <c r="F1049" s="156"/>
      <c r="G1049" s="154" t="s">
        <v>4782</v>
      </c>
      <c r="H1049" s="154" t="s">
        <v>4783</v>
      </c>
      <c r="I1049" s="154" t="s">
        <v>4776</v>
      </c>
      <c r="J1049" s="155" t="s">
        <v>412</v>
      </c>
      <c r="K1049" s="183" t="s">
        <v>413</v>
      </c>
      <c r="L1049" s="156"/>
      <c r="M1049" s="156"/>
      <c r="N1049" s="156"/>
      <c r="O1049" s="156"/>
    </row>
    <row r="1050">
      <c r="A1050" s="148" t="s">
        <v>4767</v>
      </c>
      <c r="B1050" s="157"/>
      <c r="C1050" s="157"/>
      <c r="D1050" s="151" t="s">
        <v>4784</v>
      </c>
      <c r="E1050" s="156"/>
      <c r="F1050" s="156"/>
      <c r="G1050" s="154" t="s">
        <v>4785</v>
      </c>
      <c r="H1050" s="154" t="s">
        <v>4786</v>
      </c>
      <c r="I1050" s="154" t="s">
        <v>4787</v>
      </c>
      <c r="J1050" s="155" t="s">
        <v>412</v>
      </c>
      <c r="K1050" s="183" t="s">
        <v>413</v>
      </c>
      <c r="L1050" s="156"/>
      <c r="M1050" s="156"/>
      <c r="N1050" s="156"/>
      <c r="O1050" s="156"/>
    </row>
    <row r="1051">
      <c r="A1051" s="148" t="s">
        <v>4767</v>
      </c>
      <c r="B1051" s="157"/>
      <c r="C1051" s="157"/>
      <c r="D1051" s="151" t="s">
        <v>4788</v>
      </c>
      <c r="E1051" s="156"/>
      <c r="F1051" s="156"/>
      <c r="G1051" s="154" t="s">
        <v>4789</v>
      </c>
      <c r="H1051" s="154" t="s">
        <v>4790</v>
      </c>
      <c r="I1051" s="154" t="s">
        <v>4791</v>
      </c>
      <c r="J1051" s="155" t="s">
        <v>412</v>
      </c>
      <c r="K1051" s="183" t="s">
        <v>413</v>
      </c>
      <c r="L1051" s="156"/>
      <c r="M1051" s="156"/>
      <c r="N1051" s="156"/>
      <c r="O1051" s="156"/>
    </row>
    <row r="1052">
      <c r="A1052" s="148" t="s">
        <v>4767</v>
      </c>
      <c r="B1052" s="157"/>
      <c r="C1052" s="157"/>
      <c r="D1052" s="151" t="s">
        <v>4792</v>
      </c>
      <c r="E1052" s="156"/>
      <c r="F1052" s="156"/>
      <c r="G1052" s="154" t="s">
        <v>4793</v>
      </c>
      <c r="H1052" s="154" t="s">
        <v>4794</v>
      </c>
      <c r="I1052" s="154" t="s">
        <v>4795</v>
      </c>
      <c r="J1052" s="155" t="s">
        <v>412</v>
      </c>
      <c r="K1052" s="183" t="s">
        <v>413</v>
      </c>
      <c r="L1052" s="156"/>
      <c r="M1052" s="156"/>
      <c r="N1052" s="156"/>
      <c r="O1052" s="156"/>
    </row>
    <row r="1053">
      <c r="A1053" s="148" t="s">
        <v>4796</v>
      </c>
      <c r="B1053" s="149"/>
      <c r="C1053" s="159" t="s">
        <v>4797</v>
      </c>
      <c r="D1053" s="151" t="s">
        <v>4798</v>
      </c>
      <c r="E1053" s="156"/>
      <c r="F1053" s="156"/>
      <c r="G1053" s="154" t="s">
        <v>4799</v>
      </c>
      <c r="H1053" s="154" t="s">
        <v>4800</v>
      </c>
      <c r="I1053" s="154" t="s">
        <v>4801</v>
      </c>
      <c r="J1053" s="155" t="s">
        <v>412</v>
      </c>
      <c r="K1053" s="183" t="s">
        <v>413</v>
      </c>
      <c r="L1053" s="156"/>
      <c r="M1053" s="156"/>
      <c r="N1053" s="156"/>
      <c r="O1053" s="156"/>
    </row>
    <row r="1054">
      <c r="A1054" s="148" t="s">
        <v>4796</v>
      </c>
      <c r="B1054" s="157"/>
      <c r="C1054" s="157"/>
      <c r="D1054" s="151" t="s">
        <v>4802</v>
      </c>
      <c r="E1054" s="156"/>
      <c r="F1054" s="156"/>
      <c r="G1054" s="154" t="s">
        <v>4803</v>
      </c>
      <c r="H1054" s="154" t="s">
        <v>4804</v>
      </c>
      <c r="I1054" s="154" t="s">
        <v>4805</v>
      </c>
      <c r="J1054" s="155" t="s">
        <v>412</v>
      </c>
      <c r="K1054" s="183" t="s">
        <v>413</v>
      </c>
      <c r="L1054" s="156"/>
      <c r="M1054" s="156"/>
      <c r="N1054" s="156"/>
      <c r="O1054" s="156"/>
    </row>
    <row r="1055">
      <c r="A1055" s="148" t="s">
        <v>4796</v>
      </c>
      <c r="B1055" s="157"/>
      <c r="C1055" s="157"/>
      <c r="D1055" s="151" t="s">
        <v>4806</v>
      </c>
      <c r="E1055" s="156"/>
      <c r="F1055" s="156"/>
      <c r="G1055" s="154" t="s">
        <v>4807</v>
      </c>
      <c r="H1055" s="154" t="s">
        <v>4808</v>
      </c>
      <c r="I1055" s="154" t="s">
        <v>4809</v>
      </c>
      <c r="J1055" s="155" t="s">
        <v>412</v>
      </c>
      <c r="K1055" s="183" t="s">
        <v>413</v>
      </c>
      <c r="L1055" s="156"/>
      <c r="M1055" s="156"/>
      <c r="N1055" s="156"/>
      <c r="O1055" s="156"/>
    </row>
    <row r="1056">
      <c r="A1056" s="148" t="s">
        <v>4796</v>
      </c>
      <c r="B1056" s="157"/>
      <c r="C1056" s="157"/>
      <c r="D1056" s="151" t="s">
        <v>4810</v>
      </c>
      <c r="E1056" s="156"/>
      <c r="F1056" s="156"/>
      <c r="G1056" s="154" t="s">
        <v>4811</v>
      </c>
      <c r="H1056" s="154" t="s">
        <v>4812</v>
      </c>
      <c r="I1056" s="154" t="s">
        <v>4813</v>
      </c>
      <c r="J1056" s="155" t="s">
        <v>412</v>
      </c>
      <c r="K1056" s="183" t="s">
        <v>413</v>
      </c>
      <c r="L1056" s="156"/>
      <c r="M1056" s="156"/>
      <c r="N1056" s="156"/>
      <c r="O1056" s="156"/>
    </row>
    <row r="1057">
      <c r="A1057" s="148" t="s">
        <v>4796</v>
      </c>
      <c r="B1057" s="157"/>
      <c r="C1057" s="157"/>
      <c r="D1057" s="151" t="s">
        <v>4814</v>
      </c>
      <c r="E1057" s="156"/>
      <c r="F1057" s="156"/>
      <c r="G1057" s="154" t="s">
        <v>4815</v>
      </c>
      <c r="H1057" s="154" t="s">
        <v>4816</v>
      </c>
      <c r="I1057" s="154" t="s">
        <v>4817</v>
      </c>
      <c r="J1057" s="155" t="s">
        <v>412</v>
      </c>
      <c r="K1057" s="183" t="s">
        <v>413</v>
      </c>
      <c r="L1057" s="156"/>
      <c r="M1057" s="156"/>
      <c r="N1057" s="156"/>
      <c r="O1057" s="156"/>
    </row>
    <row r="1058">
      <c r="A1058" s="148" t="s">
        <v>4796</v>
      </c>
      <c r="B1058" s="157"/>
      <c r="C1058" s="157"/>
      <c r="D1058" s="151" t="s">
        <v>4818</v>
      </c>
      <c r="E1058" s="156"/>
      <c r="F1058" s="156"/>
      <c r="G1058" s="154" t="s">
        <v>4819</v>
      </c>
      <c r="H1058" s="154" t="s">
        <v>4820</v>
      </c>
      <c r="I1058" s="154" t="s">
        <v>4821</v>
      </c>
      <c r="J1058" s="155" t="s">
        <v>412</v>
      </c>
      <c r="K1058" s="151" t="s">
        <v>438</v>
      </c>
      <c r="L1058" s="151" t="s">
        <v>439</v>
      </c>
      <c r="M1058" s="156"/>
      <c r="N1058" s="156"/>
      <c r="O1058" s="156"/>
    </row>
    <row r="1059">
      <c r="A1059" s="148" t="s">
        <v>4796</v>
      </c>
      <c r="B1059" s="157"/>
      <c r="C1059" s="157"/>
      <c r="D1059" s="151" t="s">
        <v>4822</v>
      </c>
      <c r="E1059" s="156"/>
      <c r="F1059" s="156"/>
      <c r="G1059" s="154" t="s">
        <v>4823</v>
      </c>
      <c r="H1059" s="154" t="s">
        <v>4824</v>
      </c>
      <c r="I1059" s="154" t="s">
        <v>4825</v>
      </c>
      <c r="J1059" s="155" t="s">
        <v>412</v>
      </c>
      <c r="K1059" s="151" t="s">
        <v>438</v>
      </c>
      <c r="L1059" s="151" t="s">
        <v>439</v>
      </c>
      <c r="M1059" s="156"/>
      <c r="N1059" s="156"/>
      <c r="O1059" s="156"/>
    </row>
    <row r="1060">
      <c r="A1060" s="148" t="s">
        <v>4796</v>
      </c>
      <c r="B1060" s="157"/>
      <c r="C1060" s="157"/>
      <c r="D1060" s="151" t="s">
        <v>4826</v>
      </c>
      <c r="E1060" s="156"/>
      <c r="F1060" s="156"/>
      <c r="G1060" s="154" t="s">
        <v>4827</v>
      </c>
      <c r="H1060" s="154" t="s">
        <v>4828</v>
      </c>
      <c r="I1060" s="154" t="s">
        <v>4829</v>
      </c>
      <c r="J1060" s="155" t="s">
        <v>412</v>
      </c>
      <c r="K1060" s="183" t="s">
        <v>413</v>
      </c>
      <c r="L1060" s="156"/>
      <c r="M1060" s="156"/>
      <c r="N1060" s="156"/>
      <c r="O1060" s="156"/>
    </row>
    <row r="1061">
      <c r="A1061" s="148" t="s">
        <v>4830</v>
      </c>
      <c r="B1061" s="149"/>
      <c r="C1061" s="159" t="s">
        <v>4831</v>
      </c>
      <c r="D1061" s="151" t="s">
        <v>4832</v>
      </c>
      <c r="E1061" s="156"/>
      <c r="F1061" s="156"/>
      <c r="G1061" s="154" t="s">
        <v>4833</v>
      </c>
      <c r="H1061" s="154" t="s">
        <v>4834</v>
      </c>
      <c r="I1061" s="154" t="s">
        <v>4835</v>
      </c>
      <c r="J1061" s="155" t="s">
        <v>412</v>
      </c>
      <c r="K1061" s="151" t="s">
        <v>438</v>
      </c>
      <c r="L1061" s="151" t="s">
        <v>439</v>
      </c>
      <c r="M1061" s="156"/>
      <c r="N1061" s="156"/>
      <c r="O1061" s="156"/>
    </row>
    <row r="1062">
      <c r="A1062" s="148" t="s">
        <v>4830</v>
      </c>
      <c r="B1062" s="157"/>
      <c r="C1062" s="157"/>
      <c r="D1062" s="151" t="s">
        <v>4836</v>
      </c>
      <c r="E1062" s="156"/>
      <c r="F1062" s="156"/>
      <c r="G1062" s="154" t="s">
        <v>4837</v>
      </c>
      <c r="H1062" s="154" t="s">
        <v>4838</v>
      </c>
      <c r="I1062" s="154" t="s">
        <v>4839</v>
      </c>
      <c r="J1062" s="155" t="s">
        <v>412</v>
      </c>
      <c r="K1062" s="183" t="s">
        <v>413</v>
      </c>
      <c r="L1062" s="156"/>
      <c r="M1062" s="156"/>
      <c r="N1062" s="156"/>
      <c r="O1062" s="156"/>
    </row>
    <row r="1063">
      <c r="A1063" s="148" t="s">
        <v>4830</v>
      </c>
      <c r="B1063" s="157"/>
      <c r="C1063" s="157"/>
      <c r="D1063" s="151" t="s">
        <v>4840</v>
      </c>
      <c r="E1063" s="156"/>
      <c r="F1063" s="156"/>
      <c r="G1063" s="154" t="s">
        <v>4837</v>
      </c>
      <c r="H1063" s="154" t="s">
        <v>4838</v>
      </c>
      <c r="I1063" s="154" t="s">
        <v>4841</v>
      </c>
      <c r="J1063" s="155" t="s">
        <v>412</v>
      </c>
      <c r="K1063" s="183" t="s">
        <v>413</v>
      </c>
      <c r="L1063" s="156"/>
      <c r="M1063" s="156"/>
      <c r="N1063" s="156"/>
      <c r="O1063" s="156"/>
    </row>
    <row r="1064">
      <c r="A1064" s="148" t="s">
        <v>4830</v>
      </c>
      <c r="B1064" s="157"/>
      <c r="C1064" s="157"/>
      <c r="D1064" s="151" t="s">
        <v>4842</v>
      </c>
      <c r="E1064" s="156"/>
      <c r="F1064" s="156"/>
      <c r="G1064" s="154" t="s">
        <v>4843</v>
      </c>
      <c r="H1064" s="154" t="s">
        <v>4844</v>
      </c>
      <c r="I1064" s="154" t="s">
        <v>4845</v>
      </c>
      <c r="J1064" s="155" t="s">
        <v>412</v>
      </c>
      <c r="K1064" s="183" t="s">
        <v>413</v>
      </c>
      <c r="L1064" s="156"/>
      <c r="M1064" s="156"/>
      <c r="N1064" s="156"/>
      <c r="O1064" s="156"/>
    </row>
    <row r="1065">
      <c r="A1065" s="148" t="s">
        <v>4830</v>
      </c>
      <c r="B1065" s="157"/>
      <c r="C1065" s="157"/>
      <c r="D1065" s="151" t="s">
        <v>4846</v>
      </c>
      <c r="E1065" s="156"/>
      <c r="F1065" s="156"/>
      <c r="G1065" s="154" t="s">
        <v>4847</v>
      </c>
      <c r="H1065" s="154" t="s">
        <v>4848</v>
      </c>
      <c r="I1065" s="154" t="s">
        <v>4849</v>
      </c>
      <c r="J1065" s="155" t="s">
        <v>412</v>
      </c>
      <c r="K1065" s="183" t="s">
        <v>413</v>
      </c>
      <c r="L1065" s="156"/>
      <c r="M1065" s="156"/>
      <c r="N1065" s="156"/>
      <c r="O1065" s="156"/>
    </row>
    <row r="1066">
      <c r="A1066" s="148" t="s">
        <v>4830</v>
      </c>
      <c r="B1066" s="157"/>
      <c r="C1066" s="157"/>
      <c r="D1066" s="151" t="s">
        <v>4850</v>
      </c>
      <c r="E1066" s="156"/>
      <c r="F1066" s="156"/>
      <c r="G1066" s="154" t="s">
        <v>4851</v>
      </c>
      <c r="H1066" s="154" t="s">
        <v>4848</v>
      </c>
      <c r="I1066" s="154" t="s">
        <v>4852</v>
      </c>
      <c r="J1066" s="155" t="s">
        <v>412</v>
      </c>
      <c r="K1066" s="183" t="s">
        <v>413</v>
      </c>
      <c r="L1066" s="156"/>
      <c r="M1066" s="156"/>
      <c r="N1066" s="156"/>
      <c r="O1066" s="156"/>
    </row>
    <row r="1067">
      <c r="A1067" s="148" t="s">
        <v>4830</v>
      </c>
      <c r="B1067" s="157"/>
      <c r="C1067" s="157"/>
      <c r="D1067" s="151" t="s">
        <v>4853</v>
      </c>
      <c r="E1067" s="156"/>
      <c r="F1067" s="156"/>
      <c r="G1067" s="154" t="s">
        <v>4854</v>
      </c>
      <c r="H1067" s="154" t="s">
        <v>4855</v>
      </c>
      <c r="I1067" s="154" t="s">
        <v>4856</v>
      </c>
      <c r="J1067" s="155" t="s">
        <v>412</v>
      </c>
      <c r="K1067" s="183" t="s">
        <v>413</v>
      </c>
      <c r="L1067" s="156"/>
      <c r="M1067" s="156"/>
      <c r="N1067" s="156"/>
      <c r="O1067" s="156"/>
    </row>
    <row r="1068">
      <c r="A1068" s="148" t="s">
        <v>4830</v>
      </c>
      <c r="B1068" s="157"/>
      <c r="C1068" s="157"/>
      <c r="D1068" s="151" t="s">
        <v>4857</v>
      </c>
      <c r="E1068" s="156"/>
      <c r="F1068" s="156"/>
      <c r="G1068" s="154" t="s">
        <v>4858</v>
      </c>
      <c r="H1068" s="154" t="s">
        <v>4855</v>
      </c>
      <c r="I1068" s="154" t="s">
        <v>4859</v>
      </c>
      <c r="J1068" s="155" t="s">
        <v>412</v>
      </c>
      <c r="K1068" s="183" t="s">
        <v>413</v>
      </c>
      <c r="L1068" s="156"/>
      <c r="M1068" s="156"/>
      <c r="N1068" s="156"/>
      <c r="O1068" s="156"/>
    </row>
    <row r="1069">
      <c r="A1069" s="148" t="s">
        <v>4830</v>
      </c>
      <c r="B1069" s="157"/>
      <c r="C1069" s="157"/>
      <c r="D1069" s="151" t="s">
        <v>4860</v>
      </c>
      <c r="E1069" s="156"/>
      <c r="F1069" s="156"/>
      <c r="G1069" s="154" t="s">
        <v>4861</v>
      </c>
      <c r="H1069" s="154" t="s">
        <v>4862</v>
      </c>
      <c r="I1069" s="154" t="s">
        <v>4863</v>
      </c>
      <c r="J1069" s="155" t="s">
        <v>412</v>
      </c>
      <c r="K1069" s="183" t="s">
        <v>413</v>
      </c>
      <c r="L1069" s="156"/>
      <c r="M1069" s="156"/>
      <c r="N1069" s="156"/>
      <c r="O1069" s="156"/>
    </row>
    <row r="1070">
      <c r="A1070" s="148" t="s">
        <v>4830</v>
      </c>
      <c r="B1070" s="157"/>
      <c r="C1070" s="157"/>
      <c r="D1070" s="151" t="s">
        <v>4864</v>
      </c>
      <c r="E1070" s="156"/>
      <c r="F1070" s="156"/>
      <c r="G1070" s="154" t="s">
        <v>4865</v>
      </c>
      <c r="H1070" s="154" t="s">
        <v>4862</v>
      </c>
      <c r="I1070" s="154" t="s">
        <v>4866</v>
      </c>
      <c r="J1070" s="155" t="s">
        <v>412</v>
      </c>
      <c r="K1070" s="183" t="s">
        <v>413</v>
      </c>
      <c r="L1070" s="156"/>
      <c r="M1070" s="156"/>
      <c r="N1070" s="156"/>
      <c r="O1070" s="156"/>
    </row>
    <row r="1071">
      <c r="A1071" s="148" t="s">
        <v>4830</v>
      </c>
      <c r="B1071" s="157"/>
      <c r="C1071" s="157"/>
      <c r="D1071" s="151" t="s">
        <v>4867</v>
      </c>
      <c r="E1071" s="156"/>
      <c r="F1071" s="156"/>
      <c r="G1071" s="154" t="s">
        <v>4868</v>
      </c>
      <c r="H1071" s="154" t="s">
        <v>4838</v>
      </c>
      <c r="I1071" s="154" t="s">
        <v>4841</v>
      </c>
      <c r="J1071" s="155" t="s">
        <v>412</v>
      </c>
      <c r="K1071" s="183" t="s">
        <v>413</v>
      </c>
      <c r="L1071" s="156"/>
      <c r="M1071" s="156"/>
      <c r="N1071" s="156"/>
      <c r="O1071" s="156"/>
    </row>
    <row r="1072">
      <c r="A1072" s="148" t="s">
        <v>4830</v>
      </c>
      <c r="B1072" s="157"/>
      <c r="C1072" s="157"/>
      <c r="D1072" s="151" t="s">
        <v>4869</v>
      </c>
      <c r="E1072" s="156"/>
      <c r="F1072" s="156"/>
      <c r="G1072" s="154" t="s">
        <v>4837</v>
      </c>
      <c r="H1072" s="154" t="s">
        <v>4870</v>
      </c>
      <c r="I1072" s="154" t="s">
        <v>4871</v>
      </c>
      <c r="J1072" s="155" t="s">
        <v>412</v>
      </c>
      <c r="K1072" s="183" t="s">
        <v>413</v>
      </c>
      <c r="L1072" s="156"/>
      <c r="M1072" s="156"/>
      <c r="N1072" s="156"/>
      <c r="O1072" s="156"/>
    </row>
    <row r="1073">
      <c r="A1073" s="148" t="s">
        <v>4830</v>
      </c>
      <c r="B1073" s="157"/>
      <c r="C1073" s="157"/>
      <c r="D1073" s="151" t="s">
        <v>4872</v>
      </c>
      <c r="E1073" s="156"/>
      <c r="F1073" s="156"/>
      <c r="G1073" s="154" t="s">
        <v>4873</v>
      </c>
      <c r="H1073" s="154" t="s">
        <v>4874</v>
      </c>
      <c r="I1073" s="154" t="s">
        <v>4875</v>
      </c>
      <c r="J1073" s="155" t="s">
        <v>412</v>
      </c>
      <c r="K1073" s="183" t="s">
        <v>413</v>
      </c>
      <c r="L1073" s="156"/>
      <c r="M1073" s="156"/>
      <c r="N1073" s="156"/>
      <c r="O1073" s="156"/>
    </row>
    <row r="1074">
      <c r="A1074" s="148" t="s">
        <v>4830</v>
      </c>
      <c r="B1074" s="157"/>
      <c r="C1074" s="157"/>
      <c r="D1074" s="151" t="s">
        <v>4876</v>
      </c>
      <c r="E1074" s="156"/>
      <c r="F1074" s="156"/>
      <c r="G1074" s="154" t="s">
        <v>4877</v>
      </c>
      <c r="H1074" s="154" t="s">
        <v>4878</v>
      </c>
      <c r="I1074" s="154" t="s">
        <v>4879</v>
      </c>
      <c r="J1074" s="155" t="s">
        <v>412</v>
      </c>
      <c r="K1074" s="183" t="s">
        <v>413</v>
      </c>
      <c r="L1074" s="156"/>
      <c r="M1074" s="156"/>
      <c r="N1074" s="156"/>
      <c r="O1074" s="156"/>
    </row>
    <row r="1075">
      <c r="A1075" s="148" t="s">
        <v>4830</v>
      </c>
      <c r="B1075" s="157"/>
      <c r="C1075" s="157"/>
      <c r="D1075" s="151" t="s">
        <v>4880</v>
      </c>
      <c r="E1075" s="156"/>
      <c r="F1075" s="156"/>
      <c r="G1075" s="154" t="s">
        <v>4881</v>
      </c>
      <c r="H1075" s="154" t="s">
        <v>4882</v>
      </c>
      <c r="I1075" s="154" t="s">
        <v>4883</v>
      </c>
      <c r="J1075" s="155" t="s">
        <v>412</v>
      </c>
      <c r="K1075" s="183" t="s">
        <v>413</v>
      </c>
      <c r="L1075" s="156"/>
      <c r="M1075" s="156"/>
      <c r="N1075" s="156"/>
      <c r="O1075" s="156"/>
    </row>
    <row r="1076">
      <c r="A1076" s="169"/>
      <c r="B1076" s="151" t="s">
        <v>4884</v>
      </c>
      <c r="C1076" s="154" t="s">
        <v>4885</v>
      </c>
      <c r="D1076" s="151" t="s">
        <v>4886</v>
      </c>
      <c r="E1076" s="156"/>
      <c r="F1076" s="156"/>
      <c r="G1076" s="154" t="s">
        <v>4887</v>
      </c>
      <c r="H1076" s="154" t="s">
        <v>4888</v>
      </c>
      <c r="I1076" s="154" t="s">
        <v>4889</v>
      </c>
      <c r="J1076" s="155" t="s">
        <v>412</v>
      </c>
      <c r="K1076" s="183" t="s">
        <v>438</v>
      </c>
      <c r="L1076" s="151" t="s">
        <v>439</v>
      </c>
      <c r="M1076" s="156"/>
      <c r="N1076" s="156"/>
      <c r="O1076" s="156"/>
    </row>
    <row r="1077">
      <c r="A1077" s="148" t="s">
        <v>4890</v>
      </c>
      <c r="B1077" s="149"/>
      <c r="C1077" s="159" t="s">
        <v>4891</v>
      </c>
      <c r="D1077" s="151" t="s">
        <v>4892</v>
      </c>
      <c r="E1077" s="156"/>
      <c r="F1077" s="156"/>
      <c r="G1077" s="154" t="s">
        <v>4893</v>
      </c>
      <c r="H1077" s="154" t="s">
        <v>4894</v>
      </c>
      <c r="I1077" s="154" t="s">
        <v>4895</v>
      </c>
      <c r="J1077" s="155" t="s">
        <v>412</v>
      </c>
      <c r="K1077" s="151" t="s">
        <v>438</v>
      </c>
      <c r="L1077" s="151" t="s">
        <v>439</v>
      </c>
      <c r="M1077" s="156"/>
      <c r="N1077" s="156"/>
      <c r="O1077" s="156"/>
    </row>
    <row r="1078">
      <c r="A1078" s="148" t="s">
        <v>4890</v>
      </c>
      <c r="B1078" s="157"/>
      <c r="C1078" s="157"/>
      <c r="D1078" s="151" t="s">
        <v>4896</v>
      </c>
      <c r="E1078" s="156"/>
      <c r="F1078" s="156"/>
      <c r="G1078" s="154" t="s">
        <v>4897</v>
      </c>
      <c r="H1078" s="154" t="s">
        <v>4898</v>
      </c>
      <c r="I1078" s="154" t="s">
        <v>4899</v>
      </c>
      <c r="J1078" s="155" t="s">
        <v>412</v>
      </c>
      <c r="K1078" s="151" t="s">
        <v>438</v>
      </c>
      <c r="L1078" s="151" t="s">
        <v>439</v>
      </c>
      <c r="M1078" s="156"/>
      <c r="N1078" s="156"/>
      <c r="O1078" s="156"/>
    </row>
    <row r="1079">
      <c r="A1079" s="148" t="s">
        <v>4890</v>
      </c>
      <c r="B1079" s="157"/>
      <c r="C1079" s="157"/>
      <c r="D1079" s="151" t="s">
        <v>4900</v>
      </c>
      <c r="E1079" s="156"/>
      <c r="F1079" s="156"/>
      <c r="G1079" s="154" t="s">
        <v>4901</v>
      </c>
      <c r="H1079" s="154" t="s">
        <v>4902</v>
      </c>
      <c r="I1079" s="154" t="s">
        <v>4903</v>
      </c>
      <c r="J1079" s="155" t="s">
        <v>412</v>
      </c>
      <c r="K1079" s="151" t="s">
        <v>438</v>
      </c>
      <c r="L1079" s="151" t="s">
        <v>439</v>
      </c>
      <c r="M1079" s="156"/>
      <c r="N1079" s="156"/>
      <c r="O1079" s="156"/>
    </row>
    <row r="1080">
      <c r="A1080" s="148" t="s">
        <v>4890</v>
      </c>
      <c r="B1080" s="157"/>
      <c r="C1080" s="157"/>
      <c r="D1080" s="151" t="s">
        <v>4904</v>
      </c>
      <c r="E1080" s="156"/>
      <c r="F1080" s="156"/>
      <c r="G1080" s="154" t="s">
        <v>4905</v>
      </c>
      <c r="H1080" s="154" t="s">
        <v>4906</v>
      </c>
      <c r="I1080" s="154" t="s">
        <v>4899</v>
      </c>
      <c r="J1080" s="155" t="s">
        <v>412</v>
      </c>
      <c r="K1080" s="151" t="s">
        <v>413</v>
      </c>
      <c r="L1080" s="156"/>
      <c r="M1080" s="156"/>
      <c r="N1080" s="156"/>
      <c r="O1080" s="156"/>
    </row>
    <row r="1081">
      <c r="A1081" s="148" t="s">
        <v>4890</v>
      </c>
      <c r="B1081" s="157"/>
      <c r="C1081" s="157"/>
      <c r="D1081" s="151" t="s">
        <v>4907</v>
      </c>
      <c r="E1081" s="156"/>
      <c r="F1081" s="156"/>
      <c r="G1081" s="154" t="s">
        <v>4908</v>
      </c>
      <c r="H1081" s="154" t="s">
        <v>4909</v>
      </c>
      <c r="I1081" s="154" t="s">
        <v>4899</v>
      </c>
      <c r="J1081" s="155" t="s">
        <v>412</v>
      </c>
      <c r="K1081" s="151" t="s">
        <v>413</v>
      </c>
      <c r="L1081" s="156"/>
      <c r="M1081" s="156"/>
      <c r="N1081" s="156"/>
      <c r="O1081" s="156"/>
    </row>
    <row r="1082">
      <c r="A1082" s="148" t="s">
        <v>4890</v>
      </c>
      <c r="B1082" s="157"/>
      <c r="C1082" s="157"/>
      <c r="D1082" s="151" t="s">
        <v>4910</v>
      </c>
      <c r="E1082" s="156"/>
      <c r="F1082" s="156"/>
      <c r="G1082" s="154" t="s">
        <v>4911</v>
      </c>
      <c r="H1082" s="154" t="s">
        <v>4912</v>
      </c>
      <c r="I1082" s="154" t="s">
        <v>4913</v>
      </c>
      <c r="J1082" s="155" t="s">
        <v>412</v>
      </c>
      <c r="K1082" s="151" t="s">
        <v>438</v>
      </c>
      <c r="L1082" s="151" t="s">
        <v>439</v>
      </c>
      <c r="M1082" s="156"/>
      <c r="N1082" s="156"/>
      <c r="O1082" s="156"/>
    </row>
    <row r="1083">
      <c r="A1083" s="148" t="s">
        <v>4914</v>
      </c>
      <c r="B1083" s="149"/>
      <c r="C1083" s="159" t="s">
        <v>4915</v>
      </c>
      <c r="D1083" s="151" t="s">
        <v>4916</v>
      </c>
      <c r="E1083" s="156"/>
      <c r="F1083" s="156"/>
      <c r="G1083" s="154" t="s">
        <v>4917</v>
      </c>
      <c r="H1083" s="154" t="s">
        <v>4918</v>
      </c>
      <c r="I1083" s="154" t="s">
        <v>4919</v>
      </c>
      <c r="J1083" s="155" t="s">
        <v>412</v>
      </c>
      <c r="K1083" s="151" t="s">
        <v>413</v>
      </c>
      <c r="L1083" s="156"/>
      <c r="M1083" s="156"/>
      <c r="N1083" s="156"/>
      <c r="O1083" s="156"/>
    </row>
    <row r="1084">
      <c r="A1084" s="148" t="s">
        <v>4914</v>
      </c>
      <c r="B1084" s="157"/>
      <c r="C1084" s="157"/>
      <c r="D1084" s="151" t="s">
        <v>4920</v>
      </c>
      <c r="E1084" s="156"/>
      <c r="F1084" s="156"/>
      <c r="G1084" s="154" t="s">
        <v>4921</v>
      </c>
      <c r="H1084" s="154" t="s">
        <v>4922</v>
      </c>
      <c r="I1084" s="154" t="s">
        <v>4919</v>
      </c>
      <c r="J1084" s="155" t="s">
        <v>412</v>
      </c>
      <c r="K1084" s="151" t="s">
        <v>413</v>
      </c>
      <c r="L1084" s="156"/>
      <c r="M1084" s="156"/>
      <c r="N1084" s="156"/>
      <c r="O1084" s="156"/>
    </row>
    <row r="1085">
      <c r="A1085" s="148" t="s">
        <v>4914</v>
      </c>
      <c r="B1085" s="157"/>
      <c r="C1085" s="157"/>
      <c r="D1085" s="151" t="s">
        <v>4923</v>
      </c>
      <c r="E1085" s="156"/>
      <c r="F1085" s="156"/>
      <c r="G1085" s="154" t="s">
        <v>4924</v>
      </c>
      <c r="H1085" s="154" t="s">
        <v>4925</v>
      </c>
      <c r="I1085" s="154" t="s">
        <v>4926</v>
      </c>
      <c r="J1085" s="155" t="s">
        <v>412</v>
      </c>
      <c r="K1085" s="151" t="s">
        <v>413</v>
      </c>
      <c r="L1085" s="156"/>
      <c r="M1085" s="156"/>
      <c r="N1085" s="156"/>
      <c r="O1085" s="156"/>
    </row>
    <row r="1086">
      <c r="A1086" s="148" t="s">
        <v>4914</v>
      </c>
      <c r="B1086" s="157"/>
      <c r="C1086" s="157"/>
      <c r="D1086" s="151" t="s">
        <v>4927</v>
      </c>
      <c r="E1086" s="156"/>
      <c r="F1086" s="156"/>
      <c r="G1086" s="154" t="s">
        <v>4928</v>
      </c>
      <c r="H1086" s="154" t="s">
        <v>4929</v>
      </c>
      <c r="I1086" s="154" t="s">
        <v>4930</v>
      </c>
      <c r="J1086" s="155" t="s">
        <v>412</v>
      </c>
      <c r="K1086" s="151" t="s">
        <v>413</v>
      </c>
      <c r="L1086" s="156"/>
      <c r="M1086" s="156"/>
      <c r="N1086" s="156"/>
      <c r="O1086" s="156"/>
    </row>
    <row r="1087">
      <c r="A1087" s="148" t="s">
        <v>4914</v>
      </c>
      <c r="B1087" s="157"/>
      <c r="C1087" s="157"/>
      <c r="D1087" s="151" t="s">
        <v>4931</v>
      </c>
      <c r="E1087" s="156"/>
      <c r="F1087" s="156"/>
      <c r="G1087" s="154" t="s">
        <v>4932</v>
      </c>
      <c r="H1087" s="154" t="s">
        <v>4933</v>
      </c>
      <c r="I1087" s="154" t="s">
        <v>4934</v>
      </c>
      <c r="J1087" s="155" t="s">
        <v>412</v>
      </c>
      <c r="K1087" s="151" t="s">
        <v>413</v>
      </c>
      <c r="L1087" s="156"/>
      <c r="M1087" s="156"/>
      <c r="N1087" s="156"/>
      <c r="O1087" s="156"/>
    </row>
    <row r="1088">
      <c r="A1088" s="148" t="s">
        <v>4914</v>
      </c>
      <c r="B1088" s="157"/>
      <c r="C1088" s="157"/>
      <c r="D1088" s="151" t="s">
        <v>4935</v>
      </c>
      <c r="E1088" s="156"/>
      <c r="F1088" s="156"/>
      <c r="G1088" s="154" t="s">
        <v>4936</v>
      </c>
      <c r="H1088" s="154" t="s">
        <v>4937</v>
      </c>
      <c r="I1088" s="154" t="s">
        <v>4938</v>
      </c>
      <c r="J1088" s="155" t="s">
        <v>412</v>
      </c>
      <c r="K1088" s="151" t="s">
        <v>413</v>
      </c>
      <c r="L1088" s="156"/>
      <c r="M1088" s="156"/>
      <c r="N1088" s="156"/>
      <c r="O1088" s="156"/>
    </row>
    <row r="1089">
      <c r="A1089" s="148" t="s">
        <v>4939</v>
      </c>
      <c r="B1089" s="149"/>
      <c r="C1089" s="159" t="s">
        <v>4940</v>
      </c>
      <c r="D1089" s="151" t="s">
        <v>4941</v>
      </c>
      <c r="E1089" s="156"/>
      <c r="F1089" s="156"/>
      <c r="G1089" s="154" t="s">
        <v>4942</v>
      </c>
      <c r="H1089" s="154" t="s">
        <v>4943</v>
      </c>
      <c r="I1089" s="154" t="s">
        <v>4944</v>
      </c>
      <c r="J1089" s="155" t="s">
        <v>412</v>
      </c>
      <c r="K1089" s="151" t="s">
        <v>858</v>
      </c>
      <c r="L1089" s="156"/>
      <c r="M1089" s="156"/>
      <c r="N1089" s="156"/>
      <c r="O1089" s="156"/>
    </row>
    <row r="1090">
      <c r="A1090" s="148" t="s">
        <v>4939</v>
      </c>
      <c r="B1090" s="157"/>
      <c r="C1090" s="157"/>
      <c r="D1090" s="151" t="s">
        <v>4945</v>
      </c>
      <c r="E1090" s="156"/>
      <c r="F1090" s="156"/>
      <c r="G1090" s="154" t="s">
        <v>4946</v>
      </c>
      <c r="H1090" s="154" t="s">
        <v>4943</v>
      </c>
      <c r="I1090" s="154" t="s">
        <v>4944</v>
      </c>
      <c r="J1090" s="155" t="s">
        <v>412</v>
      </c>
      <c r="K1090" s="151" t="s">
        <v>858</v>
      </c>
      <c r="L1090" s="156"/>
      <c r="M1090" s="156"/>
      <c r="N1090" s="156"/>
      <c r="O1090" s="156"/>
    </row>
    <row r="1091">
      <c r="A1091" s="148" t="s">
        <v>4939</v>
      </c>
      <c r="B1091" s="157"/>
      <c r="C1091" s="157"/>
      <c r="D1091" s="151" t="s">
        <v>4947</v>
      </c>
      <c r="E1091" s="156"/>
      <c r="F1091" s="156"/>
      <c r="G1091" s="154" t="s">
        <v>4948</v>
      </c>
      <c r="H1091" s="154" t="s">
        <v>4949</v>
      </c>
      <c r="I1091" s="154" t="s">
        <v>4950</v>
      </c>
      <c r="J1091" s="155" t="s">
        <v>412</v>
      </c>
      <c r="K1091" s="151" t="s">
        <v>4151</v>
      </c>
      <c r="L1091" s="151" t="s">
        <v>439</v>
      </c>
      <c r="M1091" s="156"/>
      <c r="N1091" s="156"/>
      <c r="O1091" s="156"/>
    </row>
    <row r="1092">
      <c r="A1092" s="148" t="s">
        <v>4951</v>
      </c>
      <c r="B1092" s="149"/>
      <c r="C1092" s="159" t="s">
        <v>4952</v>
      </c>
      <c r="D1092" s="151" t="s">
        <v>4953</v>
      </c>
      <c r="E1092" s="156"/>
      <c r="F1092" s="156"/>
      <c r="G1092" s="154" t="s">
        <v>4954</v>
      </c>
      <c r="H1092" s="154" t="s">
        <v>4955</v>
      </c>
      <c r="I1092" s="154" t="s">
        <v>4956</v>
      </c>
      <c r="J1092" s="155" t="s">
        <v>412</v>
      </c>
      <c r="K1092" s="151" t="s">
        <v>438</v>
      </c>
      <c r="L1092" s="151" t="s">
        <v>439</v>
      </c>
      <c r="M1092" s="156"/>
      <c r="N1092" s="156"/>
      <c r="O1092" s="156"/>
    </row>
    <row r="1093">
      <c r="A1093" s="148" t="s">
        <v>4951</v>
      </c>
      <c r="B1093" s="157"/>
      <c r="C1093" s="157"/>
      <c r="D1093" s="151" t="s">
        <v>4957</v>
      </c>
      <c r="E1093" s="156"/>
      <c r="F1093" s="156"/>
      <c r="G1093" s="154" t="s">
        <v>4958</v>
      </c>
      <c r="H1093" s="154" t="s">
        <v>4959</v>
      </c>
      <c r="I1093" s="154" t="s">
        <v>4960</v>
      </c>
      <c r="J1093" s="155" t="s">
        <v>412</v>
      </c>
      <c r="K1093" s="151" t="s">
        <v>438</v>
      </c>
      <c r="L1093" s="151" t="s">
        <v>439</v>
      </c>
      <c r="M1093" s="156"/>
      <c r="N1093" s="156"/>
      <c r="O1093" s="156"/>
    </row>
    <row r="1094">
      <c r="A1094" s="148" t="s">
        <v>4951</v>
      </c>
      <c r="B1094" s="157"/>
      <c r="C1094" s="157"/>
      <c r="D1094" s="151" t="s">
        <v>4961</v>
      </c>
      <c r="E1094" s="156"/>
      <c r="F1094" s="156"/>
      <c r="G1094" s="154" t="s">
        <v>4962</v>
      </c>
      <c r="H1094" s="154" t="s">
        <v>4963</v>
      </c>
      <c r="I1094" s="154" t="s">
        <v>4964</v>
      </c>
      <c r="J1094" s="155" t="s">
        <v>412</v>
      </c>
      <c r="K1094" s="151" t="s">
        <v>438</v>
      </c>
      <c r="L1094" s="151" t="s">
        <v>439</v>
      </c>
      <c r="M1094" s="156"/>
      <c r="N1094" s="156"/>
      <c r="O1094" s="156"/>
    </row>
    <row r="1095">
      <c r="A1095" s="148" t="s">
        <v>4951</v>
      </c>
      <c r="B1095" s="157"/>
      <c r="C1095" s="157"/>
      <c r="D1095" s="151" t="s">
        <v>4965</v>
      </c>
      <c r="E1095" s="156"/>
      <c r="F1095" s="156"/>
      <c r="G1095" s="154" t="s">
        <v>4966</v>
      </c>
      <c r="H1095" s="154" t="s">
        <v>4967</v>
      </c>
      <c r="I1095" s="154" t="s">
        <v>4968</v>
      </c>
      <c r="J1095" s="155" t="s">
        <v>412</v>
      </c>
      <c r="K1095" s="151" t="s">
        <v>438</v>
      </c>
      <c r="L1095" s="151" t="s">
        <v>439</v>
      </c>
      <c r="M1095" s="156"/>
      <c r="N1095" s="156"/>
      <c r="O1095" s="156"/>
    </row>
    <row r="1096">
      <c r="A1096" s="148" t="s">
        <v>4951</v>
      </c>
      <c r="B1096" s="157"/>
      <c r="C1096" s="157"/>
      <c r="D1096" s="151" t="s">
        <v>4969</v>
      </c>
      <c r="E1096" s="156"/>
      <c r="F1096" s="156"/>
      <c r="G1096" s="154" t="s">
        <v>4970</v>
      </c>
      <c r="H1096" s="154" t="s">
        <v>4971</v>
      </c>
      <c r="I1096" s="154" t="s">
        <v>4972</v>
      </c>
      <c r="J1096" s="155" t="s">
        <v>412</v>
      </c>
      <c r="K1096" s="151" t="s">
        <v>438</v>
      </c>
      <c r="L1096" s="151" t="s">
        <v>439</v>
      </c>
      <c r="M1096" s="156"/>
      <c r="N1096" s="156"/>
      <c r="O1096" s="156"/>
    </row>
    <row r="1097">
      <c r="A1097" s="148" t="s">
        <v>4951</v>
      </c>
      <c r="B1097" s="157"/>
      <c r="C1097" s="157"/>
      <c r="D1097" s="151" t="s">
        <v>4973</v>
      </c>
      <c r="E1097" s="156"/>
      <c r="F1097" s="156"/>
      <c r="G1097" s="154" t="s">
        <v>4974</v>
      </c>
      <c r="H1097" s="154" t="s">
        <v>4955</v>
      </c>
      <c r="I1097" s="154" t="s">
        <v>4975</v>
      </c>
      <c r="J1097" s="155" t="s">
        <v>412</v>
      </c>
      <c r="K1097" s="151" t="s">
        <v>438</v>
      </c>
      <c r="L1097" s="151" t="s">
        <v>439</v>
      </c>
      <c r="M1097" s="156"/>
      <c r="N1097" s="156"/>
      <c r="O1097" s="156"/>
    </row>
    <row r="1098">
      <c r="A1098" s="148" t="s">
        <v>4951</v>
      </c>
      <c r="B1098" s="157"/>
      <c r="C1098" s="157"/>
      <c r="D1098" s="151" t="s">
        <v>4976</v>
      </c>
      <c r="E1098" s="156"/>
      <c r="F1098" s="156"/>
      <c r="G1098" s="154" t="s">
        <v>4977</v>
      </c>
      <c r="H1098" s="154" t="s">
        <v>4978</v>
      </c>
      <c r="I1098" s="154" t="s">
        <v>4979</v>
      </c>
      <c r="J1098" s="155" t="s">
        <v>412</v>
      </c>
      <c r="K1098" s="151" t="s">
        <v>438</v>
      </c>
      <c r="L1098" s="151" t="s">
        <v>439</v>
      </c>
      <c r="M1098" s="156"/>
      <c r="N1098" s="156"/>
      <c r="O1098" s="156"/>
    </row>
    <row r="1099">
      <c r="A1099" s="148" t="s">
        <v>4951</v>
      </c>
      <c r="B1099" s="157"/>
      <c r="C1099" s="157"/>
      <c r="D1099" s="151" t="s">
        <v>4980</v>
      </c>
      <c r="E1099" s="156"/>
      <c r="F1099" s="156"/>
      <c r="G1099" s="154" t="s">
        <v>4981</v>
      </c>
      <c r="H1099" s="154" t="s">
        <v>4982</v>
      </c>
      <c r="I1099" s="154" t="s">
        <v>4983</v>
      </c>
      <c r="J1099" s="155" t="s">
        <v>412</v>
      </c>
      <c r="K1099" s="151" t="s">
        <v>438</v>
      </c>
      <c r="L1099" s="151" t="s">
        <v>439</v>
      </c>
      <c r="M1099" s="156"/>
      <c r="N1099" s="156"/>
      <c r="O1099" s="156"/>
    </row>
    <row r="1100">
      <c r="A1100" s="148" t="s">
        <v>4951</v>
      </c>
      <c r="B1100" s="157"/>
      <c r="C1100" s="157"/>
      <c r="D1100" s="151" t="s">
        <v>4984</v>
      </c>
      <c r="E1100" s="156"/>
      <c r="F1100" s="156"/>
      <c r="G1100" s="154" t="s">
        <v>4985</v>
      </c>
      <c r="H1100" s="154" t="s">
        <v>4986</v>
      </c>
      <c r="I1100" s="154" t="s">
        <v>4987</v>
      </c>
      <c r="J1100" s="155" t="s">
        <v>412</v>
      </c>
      <c r="K1100" s="151" t="s">
        <v>438</v>
      </c>
      <c r="L1100" s="151" t="s">
        <v>439</v>
      </c>
      <c r="M1100" s="156"/>
      <c r="N1100" s="156"/>
      <c r="O1100" s="156"/>
    </row>
    <row r="1101">
      <c r="A1101" s="148" t="s">
        <v>4951</v>
      </c>
      <c r="B1101" s="157"/>
      <c r="C1101" s="157"/>
      <c r="D1101" s="151" t="s">
        <v>4988</v>
      </c>
      <c r="E1101" s="156"/>
      <c r="F1101" s="156"/>
      <c r="G1101" s="154" t="s">
        <v>4989</v>
      </c>
      <c r="H1101" s="154" t="s">
        <v>4990</v>
      </c>
      <c r="I1101" s="154" t="s">
        <v>4991</v>
      </c>
      <c r="J1101" s="155" t="s">
        <v>412</v>
      </c>
      <c r="K1101" s="151" t="s">
        <v>438</v>
      </c>
      <c r="L1101" s="151" t="s">
        <v>439</v>
      </c>
      <c r="M1101" s="156"/>
      <c r="N1101" s="156"/>
      <c r="O1101" s="156"/>
    </row>
    <row r="1102">
      <c r="A1102" s="148" t="s">
        <v>4951</v>
      </c>
      <c r="B1102" s="157"/>
      <c r="C1102" s="157"/>
      <c r="D1102" s="151" t="s">
        <v>4992</v>
      </c>
      <c r="E1102" s="156"/>
      <c r="F1102" s="156"/>
      <c r="G1102" s="154" t="s">
        <v>4993</v>
      </c>
      <c r="H1102" s="154" t="s">
        <v>4994</v>
      </c>
      <c r="I1102" s="154" t="s">
        <v>4995</v>
      </c>
      <c r="J1102" s="155" t="s">
        <v>412</v>
      </c>
      <c r="K1102" s="151" t="s">
        <v>438</v>
      </c>
      <c r="L1102" s="151" t="s">
        <v>439</v>
      </c>
      <c r="M1102" s="156"/>
      <c r="N1102" s="156"/>
      <c r="O1102" s="156"/>
    </row>
    <row r="1103">
      <c r="A1103" s="148" t="s">
        <v>4951</v>
      </c>
      <c r="B1103" s="157"/>
      <c r="C1103" s="157"/>
      <c r="D1103" s="151" t="s">
        <v>4996</v>
      </c>
      <c r="E1103" s="156"/>
      <c r="F1103" s="156"/>
      <c r="G1103" s="154" t="s">
        <v>4997</v>
      </c>
      <c r="H1103" s="154" t="s">
        <v>4998</v>
      </c>
      <c r="I1103" s="154" t="s">
        <v>4999</v>
      </c>
      <c r="J1103" s="155" t="s">
        <v>412</v>
      </c>
      <c r="K1103" s="151" t="s">
        <v>438</v>
      </c>
      <c r="L1103" s="151" t="s">
        <v>439</v>
      </c>
      <c r="M1103" s="156"/>
      <c r="N1103" s="156"/>
      <c r="O1103" s="156"/>
    </row>
    <row r="1104">
      <c r="A1104" s="148" t="s">
        <v>4951</v>
      </c>
      <c r="B1104" s="157"/>
      <c r="C1104" s="157"/>
      <c r="D1104" s="151" t="s">
        <v>5000</v>
      </c>
      <c r="E1104" s="156"/>
      <c r="F1104" s="156"/>
      <c r="G1104" s="154" t="s">
        <v>5001</v>
      </c>
      <c r="H1104" s="154" t="s">
        <v>5002</v>
      </c>
      <c r="I1104" s="154" t="s">
        <v>5003</v>
      </c>
      <c r="J1104" s="155" t="s">
        <v>412</v>
      </c>
      <c r="K1104" s="151" t="s">
        <v>438</v>
      </c>
      <c r="L1104" s="151" t="s">
        <v>439</v>
      </c>
      <c r="M1104" s="156"/>
      <c r="N1104" s="156"/>
      <c r="O1104" s="156"/>
    </row>
    <row r="1105">
      <c r="A1105" s="148" t="s">
        <v>4951</v>
      </c>
      <c r="B1105" s="157"/>
      <c r="C1105" s="157"/>
      <c r="D1105" s="151" t="s">
        <v>5004</v>
      </c>
      <c r="E1105" s="156"/>
      <c r="F1105" s="156"/>
      <c r="G1105" s="154" t="s">
        <v>5005</v>
      </c>
      <c r="H1105" s="154" t="s">
        <v>4994</v>
      </c>
      <c r="I1105" s="154" t="s">
        <v>5006</v>
      </c>
      <c r="J1105" s="155" t="s">
        <v>412</v>
      </c>
      <c r="K1105" s="151" t="s">
        <v>438</v>
      </c>
      <c r="L1105" s="151" t="s">
        <v>439</v>
      </c>
      <c r="M1105" s="156"/>
      <c r="N1105" s="156"/>
      <c r="O1105" s="156"/>
    </row>
    <row r="1106">
      <c r="A1106" s="148" t="s">
        <v>4951</v>
      </c>
      <c r="B1106" s="157"/>
      <c r="C1106" s="157"/>
      <c r="D1106" s="151" t="s">
        <v>5007</v>
      </c>
      <c r="E1106" s="156"/>
      <c r="F1106" s="156"/>
      <c r="G1106" s="154" t="s">
        <v>5008</v>
      </c>
      <c r="H1106" s="154" t="s">
        <v>4994</v>
      </c>
      <c r="I1106" s="154" t="s">
        <v>5009</v>
      </c>
      <c r="J1106" s="155" t="s">
        <v>412</v>
      </c>
      <c r="K1106" s="151" t="s">
        <v>4151</v>
      </c>
      <c r="L1106" s="151" t="s">
        <v>439</v>
      </c>
      <c r="M1106" s="156"/>
      <c r="N1106" s="156"/>
      <c r="O1106" s="156"/>
    </row>
    <row r="1107">
      <c r="A1107" s="148" t="s">
        <v>4951</v>
      </c>
      <c r="B1107" s="157"/>
      <c r="C1107" s="157"/>
      <c r="D1107" s="151" t="s">
        <v>5010</v>
      </c>
      <c r="E1107" s="156"/>
      <c r="F1107" s="156"/>
      <c r="G1107" s="154" t="s">
        <v>5011</v>
      </c>
      <c r="H1107" s="154" t="s">
        <v>4994</v>
      </c>
      <c r="I1107" s="154" t="s">
        <v>5006</v>
      </c>
      <c r="J1107" s="155" t="s">
        <v>412</v>
      </c>
      <c r="K1107" s="151" t="s">
        <v>4151</v>
      </c>
      <c r="L1107" s="151" t="s">
        <v>439</v>
      </c>
      <c r="M1107" s="156"/>
      <c r="N1107" s="156"/>
      <c r="O1107" s="156"/>
    </row>
    <row r="1108">
      <c r="A1108" s="148" t="s">
        <v>5012</v>
      </c>
      <c r="B1108" s="156"/>
      <c r="C1108" s="154" t="s">
        <v>5013</v>
      </c>
      <c r="D1108" s="151" t="s">
        <v>5014</v>
      </c>
      <c r="E1108" s="156"/>
      <c r="F1108" s="156"/>
      <c r="G1108" s="154" t="s">
        <v>5015</v>
      </c>
      <c r="H1108" s="154" t="s">
        <v>5016</v>
      </c>
      <c r="I1108" s="154" t="s">
        <v>5017</v>
      </c>
      <c r="J1108" s="155" t="s">
        <v>412</v>
      </c>
      <c r="K1108" s="151" t="s">
        <v>413</v>
      </c>
      <c r="L1108" s="156"/>
      <c r="M1108" s="156"/>
      <c r="N1108" s="156"/>
      <c r="O1108" s="156"/>
    </row>
    <row r="1109">
      <c r="A1109" s="148" t="s">
        <v>5018</v>
      </c>
      <c r="B1109" s="149"/>
      <c r="C1109" s="159" t="s">
        <v>5019</v>
      </c>
      <c r="D1109" s="151" t="s">
        <v>5020</v>
      </c>
      <c r="E1109" s="156"/>
      <c r="F1109" s="156"/>
      <c r="G1109" s="154" t="s">
        <v>5021</v>
      </c>
      <c r="H1109" s="154" t="s">
        <v>5022</v>
      </c>
      <c r="I1109" s="154" t="s">
        <v>5023</v>
      </c>
      <c r="J1109" s="155" t="s">
        <v>412</v>
      </c>
      <c r="K1109" s="151" t="s">
        <v>413</v>
      </c>
      <c r="L1109" s="156"/>
      <c r="M1109" s="156"/>
      <c r="N1109" s="156"/>
      <c r="O1109" s="156"/>
    </row>
    <row r="1110">
      <c r="A1110" s="148" t="s">
        <v>5018</v>
      </c>
      <c r="B1110" s="157"/>
      <c r="C1110" s="157"/>
      <c r="D1110" s="151" t="s">
        <v>5024</v>
      </c>
      <c r="E1110" s="156"/>
      <c r="F1110" s="156"/>
      <c r="G1110" s="154" t="s">
        <v>5025</v>
      </c>
      <c r="H1110" s="154" t="s">
        <v>5026</v>
      </c>
      <c r="I1110" s="154" t="s">
        <v>5027</v>
      </c>
      <c r="J1110" s="155" t="s">
        <v>412</v>
      </c>
      <c r="K1110" s="151" t="s">
        <v>413</v>
      </c>
      <c r="L1110" s="156"/>
      <c r="M1110" s="156"/>
      <c r="N1110" s="156"/>
      <c r="O1110" s="156"/>
    </row>
    <row r="1111">
      <c r="A1111" s="148" t="s">
        <v>5018</v>
      </c>
      <c r="B1111" s="157"/>
      <c r="C1111" s="157"/>
      <c r="D1111" s="151" t="s">
        <v>5028</v>
      </c>
      <c r="E1111" s="156"/>
      <c r="F1111" s="156"/>
      <c r="G1111" s="154" t="s">
        <v>5029</v>
      </c>
      <c r="H1111" s="154" t="s">
        <v>5030</v>
      </c>
      <c r="I1111" s="154" t="s">
        <v>5031</v>
      </c>
      <c r="J1111" s="155" t="s">
        <v>412</v>
      </c>
      <c r="K1111" s="151" t="s">
        <v>413</v>
      </c>
      <c r="L1111" s="156"/>
      <c r="M1111" s="156"/>
      <c r="N1111" s="156"/>
      <c r="O1111" s="156"/>
    </row>
    <row r="1112">
      <c r="A1112" s="148" t="s">
        <v>5018</v>
      </c>
      <c r="B1112" s="157"/>
      <c r="C1112" s="157"/>
      <c r="D1112" s="151" t="s">
        <v>5032</v>
      </c>
      <c r="E1112" s="156"/>
      <c r="F1112" s="156"/>
      <c r="G1112" s="154" t="s">
        <v>5033</v>
      </c>
      <c r="H1112" s="154" t="s">
        <v>5034</v>
      </c>
      <c r="I1112" s="154" t="s">
        <v>5035</v>
      </c>
      <c r="J1112" s="155" t="s">
        <v>412</v>
      </c>
      <c r="K1112" s="151" t="s">
        <v>413</v>
      </c>
      <c r="L1112" s="156"/>
      <c r="M1112" s="156"/>
      <c r="N1112" s="156"/>
      <c r="O1112" s="156"/>
    </row>
    <row r="1113">
      <c r="A1113" s="148" t="s">
        <v>5018</v>
      </c>
      <c r="B1113" s="157"/>
      <c r="C1113" s="157"/>
      <c r="D1113" s="151" t="s">
        <v>5036</v>
      </c>
      <c r="E1113" s="156"/>
      <c r="F1113" s="156"/>
      <c r="G1113" s="154" t="s">
        <v>5037</v>
      </c>
      <c r="H1113" s="154" t="s">
        <v>5038</v>
      </c>
      <c r="I1113" s="154" t="s">
        <v>5039</v>
      </c>
      <c r="J1113" s="155" t="s">
        <v>412</v>
      </c>
      <c r="K1113" s="151" t="s">
        <v>413</v>
      </c>
      <c r="L1113" s="156"/>
      <c r="M1113" s="156"/>
      <c r="N1113" s="156"/>
      <c r="O1113" s="156"/>
    </row>
    <row r="1114">
      <c r="A1114" s="148" t="s">
        <v>5018</v>
      </c>
      <c r="B1114" s="157"/>
      <c r="C1114" s="157"/>
      <c r="D1114" s="151" t="s">
        <v>5040</v>
      </c>
      <c r="E1114" s="156"/>
      <c r="F1114" s="156"/>
      <c r="G1114" s="154" t="s">
        <v>5041</v>
      </c>
      <c r="H1114" s="154" t="s">
        <v>5042</v>
      </c>
      <c r="I1114" s="154" t="s">
        <v>5043</v>
      </c>
      <c r="J1114" s="155" t="s">
        <v>412</v>
      </c>
      <c r="K1114" s="151" t="s">
        <v>413</v>
      </c>
      <c r="L1114" s="156"/>
      <c r="M1114" s="156"/>
      <c r="N1114" s="156"/>
      <c r="O1114" s="156"/>
    </row>
    <row r="1115">
      <c r="A1115" s="148" t="s">
        <v>5018</v>
      </c>
      <c r="B1115" s="157"/>
      <c r="C1115" s="157"/>
      <c r="D1115" s="151" t="s">
        <v>5044</v>
      </c>
      <c r="E1115" s="156"/>
      <c r="F1115" s="156"/>
      <c r="G1115" s="154" t="s">
        <v>5045</v>
      </c>
      <c r="H1115" s="154" t="s">
        <v>5046</v>
      </c>
      <c r="I1115" s="154" t="s">
        <v>5047</v>
      </c>
      <c r="J1115" s="155" t="s">
        <v>412</v>
      </c>
      <c r="K1115" s="151" t="s">
        <v>413</v>
      </c>
      <c r="L1115" s="156"/>
      <c r="M1115" s="156"/>
      <c r="N1115" s="156"/>
      <c r="O1115" s="156"/>
    </row>
    <row r="1116">
      <c r="A1116" s="148" t="s">
        <v>5018</v>
      </c>
      <c r="B1116" s="157"/>
      <c r="C1116" s="157"/>
      <c r="D1116" s="151" t="s">
        <v>5048</v>
      </c>
      <c r="E1116" s="156"/>
      <c r="F1116" s="156"/>
      <c r="G1116" s="154" t="s">
        <v>5049</v>
      </c>
      <c r="H1116" s="154" t="s">
        <v>5046</v>
      </c>
      <c r="I1116" s="154" t="s">
        <v>5050</v>
      </c>
      <c r="J1116" s="155" t="s">
        <v>412</v>
      </c>
      <c r="K1116" s="151" t="s">
        <v>413</v>
      </c>
      <c r="L1116" s="156"/>
      <c r="M1116" s="156"/>
      <c r="N1116" s="156"/>
      <c r="O1116" s="156"/>
    </row>
    <row r="1117">
      <c r="A1117" s="148" t="s">
        <v>5051</v>
      </c>
      <c r="B1117" s="149"/>
      <c r="C1117" s="159" t="s">
        <v>5052</v>
      </c>
      <c r="D1117" s="151" t="s">
        <v>5053</v>
      </c>
      <c r="E1117" s="156"/>
      <c r="F1117" s="156"/>
      <c r="G1117" s="154" t="s">
        <v>5054</v>
      </c>
      <c r="H1117" s="154" t="s">
        <v>5055</v>
      </c>
      <c r="I1117" s="154" t="s">
        <v>5056</v>
      </c>
      <c r="J1117" s="155" t="s">
        <v>412</v>
      </c>
      <c r="K1117" s="151" t="s">
        <v>413</v>
      </c>
      <c r="L1117" s="156"/>
      <c r="M1117" s="156"/>
      <c r="N1117" s="156"/>
      <c r="O1117" s="156"/>
    </row>
    <row r="1118">
      <c r="A1118" s="148" t="s">
        <v>5051</v>
      </c>
      <c r="B1118" s="157"/>
      <c r="C1118" s="157"/>
      <c r="D1118" s="151" t="s">
        <v>5057</v>
      </c>
      <c r="E1118" s="156"/>
      <c r="F1118" s="156"/>
      <c r="G1118" s="154" t="s">
        <v>5058</v>
      </c>
      <c r="H1118" s="154" t="s">
        <v>5059</v>
      </c>
      <c r="I1118" s="154" t="s">
        <v>5060</v>
      </c>
      <c r="J1118" s="155" t="s">
        <v>412</v>
      </c>
      <c r="K1118" s="151" t="s">
        <v>413</v>
      </c>
      <c r="L1118" s="156"/>
      <c r="M1118" s="156"/>
      <c r="N1118" s="156"/>
      <c r="O1118" s="156"/>
    </row>
    <row r="1119">
      <c r="A1119" s="148" t="s">
        <v>5051</v>
      </c>
      <c r="B1119" s="157"/>
      <c r="C1119" s="157"/>
      <c r="D1119" s="151" t="s">
        <v>5061</v>
      </c>
      <c r="E1119" s="156"/>
      <c r="F1119" s="156"/>
      <c r="G1119" s="154" t="s">
        <v>5062</v>
      </c>
      <c r="H1119" s="154" t="s">
        <v>5059</v>
      </c>
      <c r="I1119" s="154" t="s">
        <v>5063</v>
      </c>
      <c r="J1119" s="155" t="s">
        <v>412</v>
      </c>
      <c r="K1119" s="151" t="s">
        <v>413</v>
      </c>
      <c r="L1119" s="156"/>
      <c r="M1119" s="156"/>
      <c r="N1119" s="156"/>
      <c r="O1119" s="156"/>
    </row>
    <row r="1120">
      <c r="A1120" s="148" t="s">
        <v>5051</v>
      </c>
      <c r="B1120" s="157"/>
      <c r="C1120" s="157"/>
      <c r="D1120" s="151" t="s">
        <v>5064</v>
      </c>
      <c r="E1120" s="156"/>
      <c r="F1120" s="156"/>
      <c r="G1120" s="154" t="s">
        <v>5065</v>
      </c>
      <c r="H1120" s="154" t="s">
        <v>5055</v>
      </c>
      <c r="I1120" s="154" t="s">
        <v>5066</v>
      </c>
      <c r="J1120" s="155" t="s">
        <v>412</v>
      </c>
      <c r="K1120" s="151" t="s">
        <v>413</v>
      </c>
      <c r="L1120" s="156"/>
      <c r="M1120" s="156"/>
      <c r="N1120" s="156"/>
      <c r="O1120" s="156"/>
    </row>
    <row r="1121">
      <c r="A1121" s="148" t="s">
        <v>5051</v>
      </c>
      <c r="B1121" s="157"/>
      <c r="C1121" s="157"/>
      <c r="D1121" s="151" t="s">
        <v>5067</v>
      </c>
      <c r="E1121" s="156"/>
      <c r="F1121" s="156"/>
      <c r="G1121" s="154" t="s">
        <v>5068</v>
      </c>
      <c r="H1121" s="154" t="s">
        <v>5069</v>
      </c>
      <c r="I1121" s="154" t="s">
        <v>5070</v>
      </c>
      <c r="J1121" s="155" t="s">
        <v>412</v>
      </c>
      <c r="K1121" s="151" t="s">
        <v>413</v>
      </c>
      <c r="L1121" s="156"/>
      <c r="M1121" s="156"/>
      <c r="N1121" s="156"/>
      <c r="O1121" s="156"/>
    </row>
    <row r="1122">
      <c r="A1122" s="148" t="s">
        <v>5051</v>
      </c>
      <c r="B1122" s="157"/>
      <c r="C1122" s="157"/>
      <c r="D1122" s="151" t="s">
        <v>5071</v>
      </c>
      <c r="E1122" s="156"/>
      <c r="F1122" s="156"/>
      <c r="G1122" s="154" t="s">
        <v>5072</v>
      </c>
      <c r="H1122" s="154" t="s">
        <v>5073</v>
      </c>
      <c r="I1122" s="154" t="s">
        <v>5070</v>
      </c>
      <c r="J1122" s="155" t="s">
        <v>412</v>
      </c>
      <c r="K1122" s="151" t="s">
        <v>413</v>
      </c>
      <c r="L1122" s="156"/>
      <c r="M1122" s="156"/>
      <c r="N1122" s="156"/>
      <c r="O1122" s="156"/>
    </row>
    <row r="1123">
      <c r="A1123" s="148" t="s">
        <v>5051</v>
      </c>
      <c r="B1123" s="157"/>
      <c r="C1123" s="157"/>
      <c r="D1123" s="151" t="s">
        <v>5074</v>
      </c>
      <c r="E1123" s="156"/>
      <c r="F1123" s="156"/>
      <c r="G1123" s="154" t="s">
        <v>5075</v>
      </c>
      <c r="H1123" s="154" t="s">
        <v>5076</v>
      </c>
      <c r="I1123" s="154" t="s">
        <v>5077</v>
      </c>
      <c r="J1123" s="155" t="s">
        <v>412</v>
      </c>
      <c r="K1123" s="151" t="s">
        <v>413</v>
      </c>
      <c r="L1123" s="156"/>
      <c r="M1123" s="156"/>
      <c r="N1123" s="156"/>
      <c r="O1123" s="156"/>
    </row>
    <row r="1124">
      <c r="A1124" s="148" t="s">
        <v>5051</v>
      </c>
      <c r="B1124" s="157"/>
      <c r="C1124" s="157"/>
      <c r="D1124" s="151" t="s">
        <v>5078</v>
      </c>
      <c r="E1124" s="156"/>
      <c r="F1124" s="156"/>
      <c r="G1124" s="154" t="s">
        <v>5079</v>
      </c>
      <c r="H1124" s="154" t="s">
        <v>5080</v>
      </c>
      <c r="I1124" s="154" t="s">
        <v>5081</v>
      </c>
      <c r="J1124" s="155" t="s">
        <v>412</v>
      </c>
      <c r="K1124" s="151" t="s">
        <v>413</v>
      </c>
      <c r="L1124" s="156"/>
      <c r="M1124" s="156"/>
      <c r="N1124" s="156"/>
      <c r="O1124" s="156"/>
    </row>
    <row r="1125">
      <c r="A1125" s="148" t="s">
        <v>5051</v>
      </c>
      <c r="B1125" s="157"/>
      <c r="C1125" s="157"/>
      <c r="D1125" s="151" t="s">
        <v>5082</v>
      </c>
      <c r="E1125" s="156"/>
      <c r="F1125" s="156"/>
      <c r="G1125" s="154" t="s">
        <v>5083</v>
      </c>
      <c r="H1125" s="154" t="s">
        <v>5084</v>
      </c>
      <c r="I1125" s="154" t="s">
        <v>5085</v>
      </c>
      <c r="J1125" s="161" t="s">
        <v>626</v>
      </c>
      <c r="K1125" s="151" t="s">
        <v>413</v>
      </c>
      <c r="L1125" s="156"/>
      <c r="M1125" s="162" t="s">
        <v>5086</v>
      </c>
      <c r="N1125" s="156"/>
      <c r="O1125" s="156"/>
    </row>
    <row r="1126">
      <c r="A1126" s="148" t="s">
        <v>5051</v>
      </c>
      <c r="B1126" s="157"/>
      <c r="C1126" s="157"/>
      <c r="D1126" s="151" t="s">
        <v>5087</v>
      </c>
      <c r="E1126" s="156"/>
      <c r="F1126" s="156"/>
      <c r="G1126" s="154" t="s">
        <v>5088</v>
      </c>
      <c r="H1126" s="154" t="s">
        <v>5089</v>
      </c>
      <c r="I1126" s="154" t="s">
        <v>5070</v>
      </c>
      <c r="J1126" s="155" t="s">
        <v>412</v>
      </c>
      <c r="K1126" s="151" t="s">
        <v>413</v>
      </c>
      <c r="L1126" s="156"/>
      <c r="M1126" s="156"/>
      <c r="N1126" s="156"/>
      <c r="O1126" s="156"/>
    </row>
    <row r="1127">
      <c r="A1127" s="148" t="s">
        <v>5051</v>
      </c>
      <c r="B1127" s="157"/>
      <c r="C1127" s="157"/>
      <c r="D1127" s="151" t="s">
        <v>5090</v>
      </c>
      <c r="E1127" s="156"/>
      <c r="F1127" s="156"/>
      <c r="G1127" s="154" t="s">
        <v>5091</v>
      </c>
      <c r="H1127" s="154" t="s">
        <v>5092</v>
      </c>
      <c r="I1127" s="154" t="s">
        <v>5093</v>
      </c>
      <c r="J1127" s="155" t="s">
        <v>412</v>
      </c>
      <c r="K1127" s="151" t="s">
        <v>413</v>
      </c>
      <c r="L1127" s="156"/>
      <c r="M1127" s="156"/>
      <c r="N1127" s="156"/>
      <c r="O1127" s="156"/>
    </row>
    <row r="1128">
      <c r="A1128" s="148" t="s">
        <v>5051</v>
      </c>
      <c r="B1128" s="157"/>
      <c r="C1128" s="157"/>
      <c r="D1128" s="151" t="s">
        <v>5094</v>
      </c>
      <c r="E1128" s="156"/>
      <c r="F1128" s="156"/>
      <c r="G1128" s="154" t="s">
        <v>5095</v>
      </c>
      <c r="H1128" s="154" t="s">
        <v>5096</v>
      </c>
      <c r="I1128" s="154" t="s">
        <v>5070</v>
      </c>
      <c r="J1128" s="161" t="s">
        <v>626</v>
      </c>
      <c r="K1128" s="151" t="s">
        <v>413</v>
      </c>
      <c r="L1128" s="156"/>
      <c r="M1128" s="162" t="s">
        <v>5086</v>
      </c>
      <c r="N1128" s="156"/>
      <c r="O1128" s="156"/>
    </row>
    <row r="1129">
      <c r="A1129" s="148" t="s">
        <v>5051</v>
      </c>
      <c r="B1129" s="157"/>
      <c r="C1129" s="157"/>
      <c r="D1129" s="151" t="s">
        <v>5097</v>
      </c>
      <c r="E1129" s="156"/>
      <c r="F1129" s="156"/>
      <c r="G1129" s="154" t="s">
        <v>5098</v>
      </c>
      <c r="H1129" s="154" t="s">
        <v>5099</v>
      </c>
      <c r="I1129" s="154" t="s">
        <v>5070</v>
      </c>
      <c r="J1129" s="161" t="s">
        <v>626</v>
      </c>
      <c r="K1129" s="151" t="s">
        <v>413</v>
      </c>
      <c r="L1129" s="156"/>
      <c r="M1129" s="162" t="s">
        <v>5086</v>
      </c>
      <c r="N1129" s="156"/>
      <c r="O1129" s="156"/>
    </row>
    <row r="1130">
      <c r="A1130" s="148" t="s">
        <v>5051</v>
      </c>
      <c r="B1130" s="157"/>
      <c r="C1130" s="157"/>
      <c r="D1130" s="151" t="s">
        <v>5100</v>
      </c>
      <c r="E1130" s="156"/>
      <c r="F1130" s="156"/>
      <c r="G1130" s="154" t="s">
        <v>5101</v>
      </c>
      <c r="H1130" s="154" t="s">
        <v>5102</v>
      </c>
      <c r="I1130" s="154" t="s">
        <v>5070</v>
      </c>
      <c r="J1130" s="161" t="s">
        <v>626</v>
      </c>
      <c r="K1130" s="151" t="s">
        <v>413</v>
      </c>
      <c r="L1130" s="156"/>
      <c r="M1130" s="162" t="s">
        <v>5086</v>
      </c>
      <c r="N1130" s="156"/>
      <c r="O1130" s="156"/>
    </row>
    <row r="1131">
      <c r="A1131" s="148" t="s">
        <v>5051</v>
      </c>
      <c r="B1131" s="157"/>
      <c r="C1131" s="157"/>
      <c r="D1131" s="151" t="s">
        <v>5103</v>
      </c>
      <c r="E1131" s="156"/>
      <c r="F1131" s="156"/>
      <c r="G1131" s="154" t="s">
        <v>5104</v>
      </c>
      <c r="H1131" s="154" t="s">
        <v>5105</v>
      </c>
      <c r="I1131" s="154" t="s">
        <v>5070</v>
      </c>
      <c r="J1131" s="161" t="s">
        <v>626</v>
      </c>
      <c r="K1131" s="151" t="s">
        <v>413</v>
      </c>
      <c r="L1131" s="156"/>
      <c r="M1131" s="162" t="s">
        <v>5106</v>
      </c>
      <c r="N1131" s="156"/>
      <c r="O1131" s="156"/>
    </row>
    <row r="1132">
      <c r="A1132" s="148" t="s">
        <v>5107</v>
      </c>
      <c r="B1132" s="149"/>
      <c r="C1132" s="159" t="s">
        <v>5108</v>
      </c>
      <c r="D1132" s="151" t="s">
        <v>5109</v>
      </c>
      <c r="E1132" s="156"/>
      <c r="F1132" s="156"/>
      <c r="G1132" s="154" t="s">
        <v>5110</v>
      </c>
      <c r="H1132" s="154" t="s">
        <v>5111</v>
      </c>
      <c r="I1132" s="154" t="s">
        <v>5112</v>
      </c>
      <c r="J1132" s="155" t="s">
        <v>412</v>
      </c>
      <c r="K1132" s="151" t="s">
        <v>413</v>
      </c>
      <c r="L1132" s="156"/>
      <c r="M1132" s="156"/>
      <c r="N1132" s="156"/>
      <c r="O1132" s="156"/>
    </row>
    <row r="1133">
      <c r="A1133" s="148" t="s">
        <v>5107</v>
      </c>
      <c r="B1133" s="157"/>
      <c r="C1133" s="157"/>
      <c r="D1133" s="151" t="s">
        <v>5113</v>
      </c>
      <c r="E1133" s="156"/>
      <c r="F1133" s="156"/>
      <c r="G1133" s="154" t="s">
        <v>5114</v>
      </c>
      <c r="H1133" s="154" t="s">
        <v>5115</v>
      </c>
      <c r="I1133" s="154" t="s">
        <v>5116</v>
      </c>
      <c r="J1133" s="155" t="s">
        <v>412</v>
      </c>
      <c r="K1133" s="151" t="s">
        <v>413</v>
      </c>
      <c r="L1133" s="156"/>
      <c r="M1133" s="156"/>
      <c r="N1133" s="156"/>
      <c r="O1133" s="156"/>
    </row>
    <row r="1134">
      <c r="A1134" s="148" t="s">
        <v>5107</v>
      </c>
      <c r="B1134" s="157"/>
      <c r="C1134" s="157"/>
      <c r="D1134" s="151" t="s">
        <v>5117</v>
      </c>
      <c r="E1134" s="156"/>
      <c r="F1134" s="156"/>
      <c r="G1134" s="154" t="s">
        <v>5118</v>
      </c>
      <c r="H1134" s="154" t="s">
        <v>5119</v>
      </c>
      <c r="I1134" s="154" t="s">
        <v>5120</v>
      </c>
      <c r="J1134" s="155" t="s">
        <v>412</v>
      </c>
      <c r="K1134" s="151" t="s">
        <v>413</v>
      </c>
      <c r="L1134" s="156"/>
      <c r="M1134" s="156"/>
      <c r="N1134" s="156"/>
      <c r="O1134" s="156"/>
    </row>
    <row r="1135">
      <c r="A1135" s="148" t="s">
        <v>5107</v>
      </c>
      <c r="B1135" s="157"/>
      <c r="C1135" s="157"/>
      <c r="D1135" s="151" t="s">
        <v>5121</v>
      </c>
      <c r="E1135" s="156"/>
      <c r="F1135" s="156"/>
      <c r="G1135" s="154" t="s">
        <v>5122</v>
      </c>
      <c r="H1135" s="154" t="s">
        <v>5123</v>
      </c>
      <c r="I1135" s="154" t="s">
        <v>5124</v>
      </c>
      <c r="J1135" s="155" t="s">
        <v>412</v>
      </c>
      <c r="K1135" s="151" t="s">
        <v>413</v>
      </c>
      <c r="L1135" s="156"/>
      <c r="M1135" s="156"/>
      <c r="N1135" s="156"/>
      <c r="O1135" s="156"/>
    </row>
    <row r="1136">
      <c r="A1136" s="148" t="s">
        <v>5107</v>
      </c>
      <c r="B1136" s="157"/>
      <c r="C1136" s="157"/>
      <c r="D1136" s="151" t="s">
        <v>5125</v>
      </c>
      <c r="E1136" s="156"/>
      <c r="F1136" s="156"/>
      <c r="G1136" s="154" t="s">
        <v>5126</v>
      </c>
      <c r="H1136" s="154" t="s">
        <v>5127</v>
      </c>
      <c r="I1136" s="154" t="s">
        <v>5128</v>
      </c>
      <c r="J1136" s="155" t="s">
        <v>412</v>
      </c>
      <c r="K1136" s="151" t="s">
        <v>413</v>
      </c>
      <c r="L1136" s="156"/>
      <c r="M1136" s="156"/>
      <c r="N1136" s="156"/>
      <c r="O1136" s="156"/>
    </row>
    <row r="1137">
      <c r="A1137" s="148" t="s">
        <v>5107</v>
      </c>
      <c r="B1137" s="157"/>
      <c r="C1137" s="157"/>
      <c r="D1137" s="151" t="s">
        <v>5129</v>
      </c>
      <c r="E1137" s="156"/>
      <c r="F1137" s="156"/>
      <c r="G1137" s="154" t="s">
        <v>5130</v>
      </c>
      <c r="H1137" s="154" t="s">
        <v>5131</v>
      </c>
      <c r="I1137" s="154" t="s">
        <v>5132</v>
      </c>
      <c r="J1137" s="155" t="s">
        <v>412</v>
      </c>
      <c r="K1137" s="151" t="s">
        <v>413</v>
      </c>
      <c r="L1137" s="156"/>
      <c r="M1137" s="156"/>
      <c r="N1137" s="156"/>
      <c r="O1137" s="156"/>
    </row>
    <row r="1138">
      <c r="A1138" s="169"/>
      <c r="B1138" s="151" t="s">
        <v>224</v>
      </c>
      <c r="C1138" s="154" t="s">
        <v>5133</v>
      </c>
      <c r="D1138" s="151" t="s">
        <v>5134</v>
      </c>
      <c r="E1138" s="156"/>
      <c r="F1138" s="156"/>
      <c r="G1138" s="154" t="s">
        <v>5135</v>
      </c>
      <c r="H1138" s="154" t="s">
        <v>5136</v>
      </c>
      <c r="I1138" s="154" t="s">
        <v>5137</v>
      </c>
      <c r="J1138" s="161" t="s">
        <v>626</v>
      </c>
      <c r="K1138" s="193" t="s">
        <v>413</v>
      </c>
      <c r="L1138" s="156"/>
      <c r="M1138" s="162" t="s">
        <v>5138</v>
      </c>
      <c r="N1138" s="156"/>
      <c r="O1138" s="156"/>
    </row>
    <row r="1139">
      <c r="A1139" s="169"/>
      <c r="B1139" s="151" t="s">
        <v>179</v>
      </c>
      <c r="C1139" s="154" t="s">
        <v>5139</v>
      </c>
      <c r="D1139" s="151" t="s">
        <v>5140</v>
      </c>
      <c r="E1139" s="156"/>
      <c r="F1139" s="156"/>
      <c r="G1139" s="154" t="s">
        <v>5141</v>
      </c>
      <c r="H1139" s="154" t="s">
        <v>5142</v>
      </c>
      <c r="I1139" s="154" t="s">
        <v>5143</v>
      </c>
      <c r="J1139" s="161" t="s">
        <v>626</v>
      </c>
      <c r="K1139" s="193" t="s">
        <v>413</v>
      </c>
      <c r="L1139" s="156"/>
      <c r="M1139" s="162" t="s">
        <v>5144</v>
      </c>
      <c r="N1139" s="156"/>
      <c r="O1139" s="156"/>
    </row>
    <row r="1140">
      <c r="A1140" s="169"/>
      <c r="B1140" s="151" t="s">
        <v>277</v>
      </c>
      <c r="C1140" s="154" t="s">
        <v>278</v>
      </c>
      <c r="D1140" s="151" t="s">
        <v>5145</v>
      </c>
      <c r="E1140" s="156"/>
      <c r="F1140" s="156"/>
      <c r="G1140" s="154" t="s">
        <v>5146</v>
      </c>
      <c r="H1140" s="154" t="s">
        <v>5147</v>
      </c>
      <c r="I1140" s="154" t="s">
        <v>5148</v>
      </c>
      <c r="J1140" s="155" t="s">
        <v>412</v>
      </c>
      <c r="K1140" s="193" t="s">
        <v>858</v>
      </c>
      <c r="L1140" s="156"/>
      <c r="M1140" s="165"/>
      <c r="N1140" s="156"/>
      <c r="O1140" s="156"/>
    </row>
    <row r="1141">
      <c r="A1141" s="169"/>
      <c r="B1141" s="151" t="s">
        <v>281</v>
      </c>
      <c r="C1141" s="154" t="s">
        <v>282</v>
      </c>
      <c r="D1141" s="151" t="s">
        <v>5149</v>
      </c>
      <c r="E1141" s="156"/>
      <c r="F1141" s="156"/>
      <c r="G1141" s="154" t="s">
        <v>5150</v>
      </c>
      <c r="H1141" s="154" t="s">
        <v>5151</v>
      </c>
      <c r="I1141" s="154" t="s">
        <v>5152</v>
      </c>
      <c r="J1141" s="161" t="s">
        <v>626</v>
      </c>
      <c r="K1141" s="193" t="s">
        <v>413</v>
      </c>
      <c r="L1141" s="156"/>
      <c r="M1141" s="162" t="s">
        <v>5153</v>
      </c>
      <c r="N1141" s="156"/>
      <c r="O1141" s="156"/>
    </row>
    <row r="1142">
      <c r="A1142" s="169"/>
      <c r="B1142" s="151" t="s">
        <v>283</v>
      </c>
      <c r="C1142" s="154" t="s">
        <v>284</v>
      </c>
      <c r="D1142" s="151" t="s">
        <v>5154</v>
      </c>
      <c r="E1142" s="156"/>
      <c r="F1142" s="156"/>
      <c r="G1142" s="154" t="s">
        <v>5155</v>
      </c>
      <c r="H1142" s="154" t="s">
        <v>5156</v>
      </c>
      <c r="I1142" s="154" t="s">
        <v>5157</v>
      </c>
      <c r="J1142" s="161" t="s">
        <v>626</v>
      </c>
      <c r="K1142" s="193" t="s">
        <v>413</v>
      </c>
      <c r="L1142" s="156"/>
      <c r="M1142" s="162" t="s">
        <v>5158</v>
      </c>
      <c r="N1142" s="156"/>
      <c r="O1142" s="156"/>
    </row>
    <row r="1143">
      <c r="A1143" s="169"/>
      <c r="B1143" s="151" t="s">
        <v>285</v>
      </c>
      <c r="C1143" s="154" t="s">
        <v>286</v>
      </c>
      <c r="D1143" s="151" t="s">
        <v>5159</v>
      </c>
      <c r="E1143" s="156"/>
      <c r="F1143" s="156"/>
      <c r="G1143" s="154" t="s">
        <v>5160</v>
      </c>
      <c r="H1143" s="154" t="s">
        <v>5161</v>
      </c>
      <c r="I1143" s="154" t="s">
        <v>5162</v>
      </c>
      <c r="J1143" s="161" t="s">
        <v>626</v>
      </c>
      <c r="K1143" s="193" t="s">
        <v>413</v>
      </c>
      <c r="L1143" s="156"/>
      <c r="M1143" s="162" t="s">
        <v>5163</v>
      </c>
      <c r="N1143" s="156"/>
      <c r="O1143" s="156"/>
    </row>
    <row r="1144">
      <c r="A1144" s="169"/>
      <c r="B1144" s="151" t="s">
        <v>287</v>
      </c>
      <c r="C1144" s="154" t="s">
        <v>288</v>
      </c>
      <c r="D1144" s="151" t="s">
        <v>5164</v>
      </c>
      <c r="E1144" s="156"/>
      <c r="F1144" s="156"/>
      <c r="G1144" s="154" t="s">
        <v>288</v>
      </c>
      <c r="H1144" s="154" t="s">
        <v>5165</v>
      </c>
      <c r="I1144" s="154" t="s">
        <v>5166</v>
      </c>
      <c r="J1144" s="161" t="s">
        <v>626</v>
      </c>
      <c r="K1144" s="193" t="s">
        <v>413</v>
      </c>
      <c r="L1144" s="156"/>
      <c r="M1144" s="162" t="s">
        <v>5167</v>
      </c>
      <c r="N1144" s="156"/>
      <c r="O1144" s="156"/>
    </row>
    <row r="1145">
      <c r="A1145" s="169"/>
      <c r="B1145" s="151" t="s">
        <v>5168</v>
      </c>
      <c r="C1145" s="154" t="s">
        <v>5169</v>
      </c>
      <c r="D1145" s="151" t="s">
        <v>5170</v>
      </c>
      <c r="E1145" s="156"/>
      <c r="F1145" s="156"/>
      <c r="G1145" s="154" t="s">
        <v>5169</v>
      </c>
      <c r="H1145" s="154" t="s">
        <v>5171</v>
      </c>
      <c r="I1145" s="154" t="s">
        <v>5172</v>
      </c>
      <c r="J1145" s="155" t="s">
        <v>412</v>
      </c>
      <c r="K1145" s="193" t="s">
        <v>413</v>
      </c>
      <c r="L1145" s="156"/>
      <c r="M1145" s="156"/>
      <c r="N1145" s="156"/>
      <c r="O1145" s="156"/>
    </row>
    <row r="1146">
      <c r="A1146" s="169"/>
      <c r="B1146" s="151" t="s">
        <v>295</v>
      </c>
      <c r="C1146" s="154" t="s">
        <v>296</v>
      </c>
      <c r="D1146" s="151" t="s">
        <v>5173</v>
      </c>
      <c r="E1146" s="156"/>
      <c r="F1146" s="156"/>
      <c r="G1146" s="154" t="s">
        <v>296</v>
      </c>
      <c r="H1146" s="154" t="s">
        <v>5174</v>
      </c>
      <c r="I1146" s="154" t="s">
        <v>5175</v>
      </c>
      <c r="J1146" s="161" t="s">
        <v>626</v>
      </c>
      <c r="K1146" s="193" t="s">
        <v>413</v>
      </c>
      <c r="L1146" s="156"/>
      <c r="M1146" s="162" t="s">
        <v>5176</v>
      </c>
      <c r="N1146" s="156"/>
      <c r="O1146" s="156"/>
    </row>
    <row r="1147">
      <c r="A1147" s="169"/>
      <c r="B1147" s="183" t="s">
        <v>5177</v>
      </c>
      <c r="C1147" s="154" t="s">
        <v>5178</v>
      </c>
      <c r="D1147" s="151" t="s">
        <v>5179</v>
      </c>
      <c r="E1147" s="156"/>
      <c r="F1147" s="156"/>
      <c r="G1147" s="154" t="s">
        <v>5180</v>
      </c>
      <c r="H1147" s="154" t="s">
        <v>5181</v>
      </c>
      <c r="I1147" s="154" t="s">
        <v>5182</v>
      </c>
      <c r="J1147" s="155" t="s">
        <v>412</v>
      </c>
      <c r="K1147" s="193" t="s">
        <v>413</v>
      </c>
      <c r="L1147" s="156"/>
      <c r="M1147" s="156"/>
      <c r="N1147" s="156"/>
      <c r="O1147" s="156"/>
    </row>
    <row r="1148">
      <c r="A1148" s="169"/>
      <c r="B1148" s="183" t="s">
        <v>297</v>
      </c>
      <c r="C1148" s="154" t="s">
        <v>298</v>
      </c>
      <c r="D1148" s="151" t="s">
        <v>5183</v>
      </c>
      <c r="E1148" s="156"/>
      <c r="F1148" s="156"/>
      <c r="G1148" s="154" t="s">
        <v>5184</v>
      </c>
      <c r="H1148" s="154" t="s">
        <v>5185</v>
      </c>
      <c r="I1148" s="154" t="s">
        <v>5157</v>
      </c>
      <c r="J1148" s="161" t="s">
        <v>626</v>
      </c>
      <c r="K1148" s="193" t="s">
        <v>413</v>
      </c>
      <c r="L1148" s="156"/>
      <c r="M1148" s="162" t="s">
        <v>5186</v>
      </c>
      <c r="N1148" s="156"/>
      <c r="O1148" s="156"/>
    </row>
    <row r="1149">
      <c r="A1149" s="169"/>
      <c r="B1149" s="183" t="s">
        <v>301</v>
      </c>
      <c r="C1149" s="154" t="s">
        <v>302</v>
      </c>
      <c r="D1149" s="151" t="s">
        <v>5187</v>
      </c>
      <c r="E1149" s="156"/>
      <c r="F1149" s="156"/>
      <c r="G1149" s="154" t="s">
        <v>5188</v>
      </c>
      <c r="H1149" s="154" t="s">
        <v>5189</v>
      </c>
      <c r="I1149" s="154" t="s">
        <v>5190</v>
      </c>
      <c r="J1149" s="161" t="s">
        <v>626</v>
      </c>
      <c r="K1149" s="193" t="s">
        <v>413</v>
      </c>
      <c r="L1149" s="156"/>
      <c r="M1149" s="162" t="s">
        <v>5191</v>
      </c>
      <c r="N1149" s="156"/>
      <c r="O1149" s="156"/>
    </row>
    <row r="1150">
      <c r="A1150" s="169"/>
      <c r="B1150" s="183" t="s">
        <v>307</v>
      </c>
      <c r="C1150" s="154" t="s">
        <v>308</v>
      </c>
      <c r="D1150" s="151" t="s">
        <v>5192</v>
      </c>
      <c r="E1150" s="156"/>
      <c r="F1150" s="156"/>
      <c r="G1150" s="154" t="s">
        <v>5193</v>
      </c>
      <c r="H1150" s="154" t="s">
        <v>5194</v>
      </c>
      <c r="I1150" s="154" t="s">
        <v>5195</v>
      </c>
      <c r="J1150" s="161" t="s">
        <v>626</v>
      </c>
      <c r="K1150" s="193" t="s">
        <v>413</v>
      </c>
      <c r="L1150" s="156"/>
      <c r="M1150" s="162" t="s">
        <v>5196</v>
      </c>
      <c r="N1150" s="156"/>
      <c r="O1150" s="156"/>
    </row>
    <row r="1151">
      <c r="A1151" s="169"/>
      <c r="B1151" s="183" t="s">
        <v>5197</v>
      </c>
      <c r="C1151" s="154" t="s">
        <v>5198</v>
      </c>
      <c r="D1151" s="151" t="s">
        <v>5199</v>
      </c>
      <c r="E1151" s="156"/>
      <c r="F1151" s="156"/>
      <c r="G1151" s="154" t="s">
        <v>5200</v>
      </c>
      <c r="H1151" s="154" t="s">
        <v>5201</v>
      </c>
      <c r="I1151" s="154" t="s">
        <v>5202</v>
      </c>
      <c r="J1151" s="155" t="s">
        <v>412</v>
      </c>
      <c r="K1151" s="193" t="s">
        <v>413</v>
      </c>
      <c r="L1151" s="156"/>
      <c r="M1151" s="165"/>
      <c r="N1151" s="156"/>
      <c r="O1151" s="156"/>
    </row>
    <row r="1152">
      <c r="A1152" s="169"/>
      <c r="B1152" s="183" t="s">
        <v>333</v>
      </c>
      <c r="C1152" s="154" t="s">
        <v>334</v>
      </c>
      <c r="D1152" s="151" t="s">
        <v>5203</v>
      </c>
      <c r="E1152" s="156"/>
      <c r="F1152" s="156"/>
      <c r="G1152" s="154" t="s">
        <v>334</v>
      </c>
      <c r="H1152" s="154" t="s">
        <v>5204</v>
      </c>
      <c r="I1152" s="154" t="s">
        <v>5205</v>
      </c>
      <c r="J1152" s="161" t="s">
        <v>626</v>
      </c>
      <c r="K1152" s="193" t="s">
        <v>413</v>
      </c>
      <c r="L1152" s="156"/>
      <c r="M1152" s="162" t="s">
        <v>5206</v>
      </c>
      <c r="N1152" s="156"/>
      <c r="O1152" s="156"/>
    </row>
    <row r="1153">
      <c r="A1153" s="169"/>
      <c r="B1153" s="183" t="s">
        <v>347</v>
      </c>
      <c r="C1153" s="154" t="s">
        <v>348</v>
      </c>
      <c r="D1153" s="151" t="s">
        <v>5207</v>
      </c>
      <c r="E1153" s="156"/>
      <c r="F1153" s="156"/>
      <c r="G1153" s="154" t="s">
        <v>348</v>
      </c>
      <c r="H1153" s="154" t="s">
        <v>5208</v>
      </c>
      <c r="I1153" s="154" t="s">
        <v>5209</v>
      </c>
      <c r="J1153" s="161" t="s">
        <v>626</v>
      </c>
      <c r="K1153" s="193" t="s">
        <v>413</v>
      </c>
      <c r="L1153" s="156"/>
      <c r="M1153" s="162" t="s">
        <v>5210</v>
      </c>
      <c r="N1153" s="156"/>
      <c r="O1153" s="156"/>
    </row>
    <row r="1154">
      <c r="A1154" s="169"/>
      <c r="B1154" s="183" t="s">
        <v>349</v>
      </c>
      <c r="C1154" s="154" t="s">
        <v>350</v>
      </c>
      <c r="D1154" s="151" t="s">
        <v>5211</v>
      </c>
      <c r="E1154" s="156"/>
      <c r="F1154" s="156"/>
      <c r="G1154" s="154" t="s">
        <v>350</v>
      </c>
      <c r="H1154" s="154" t="s">
        <v>5212</v>
      </c>
      <c r="I1154" s="154" t="s">
        <v>5213</v>
      </c>
      <c r="J1154" s="161" t="s">
        <v>626</v>
      </c>
      <c r="K1154" s="193" t="s">
        <v>413</v>
      </c>
      <c r="L1154" s="156"/>
      <c r="M1154" s="162" t="s">
        <v>5214</v>
      </c>
      <c r="N1154" s="156"/>
      <c r="O1154" s="156"/>
    </row>
    <row r="1155">
      <c r="A1155" s="169"/>
      <c r="B1155" s="183" t="s">
        <v>351</v>
      </c>
      <c r="C1155" s="154" t="s">
        <v>352</v>
      </c>
      <c r="D1155" s="151" t="s">
        <v>5215</v>
      </c>
      <c r="E1155" s="156"/>
      <c r="F1155" s="156"/>
      <c r="G1155" s="154" t="s">
        <v>352</v>
      </c>
      <c r="H1155" s="154" t="s">
        <v>5216</v>
      </c>
      <c r="I1155" s="154" t="s">
        <v>5217</v>
      </c>
      <c r="J1155" s="161" t="s">
        <v>626</v>
      </c>
      <c r="K1155" s="193" t="s">
        <v>413</v>
      </c>
      <c r="L1155" s="156"/>
      <c r="M1155" s="162" t="s">
        <v>5218</v>
      </c>
      <c r="N1155" s="156"/>
      <c r="O1155" s="156"/>
    </row>
    <row r="1156">
      <c r="A1156" s="169"/>
      <c r="B1156" s="183" t="s">
        <v>353</v>
      </c>
      <c r="C1156" s="154" t="s">
        <v>354</v>
      </c>
      <c r="D1156" s="151" t="s">
        <v>5219</v>
      </c>
      <c r="E1156" s="156"/>
      <c r="F1156" s="156"/>
      <c r="G1156" s="154" t="s">
        <v>5146</v>
      </c>
      <c r="H1156" s="154" t="s">
        <v>5220</v>
      </c>
      <c r="I1156" s="154" t="s">
        <v>5221</v>
      </c>
      <c r="J1156" s="161" t="s">
        <v>626</v>
      </c>
      <c r="K1156" s="193" t="s">
        <v>413</v>
      </c>
      <c r="L1156" s="156"/>
      <c r="M1156" s="162" t="s">
        <v>859</v>
      </c>
      <c r="N1156" s="156"/>
      <c r="O1156" s="156"/>
    </row>
    <row r="1157">
      <c r="A1157" s="169"/>
      <c r="B1157" s="183" t="s">
        <v>355</v>
      </c>
      <c r="C1157" s="154" t="s">
        <v>356</v>
      </c>
      <c r="D1157" s="151" t="s">
        <v>5222</v>
      </c>
      <c r="E1157" s="156"/>
      <c r="F1157" s="156"/>
      <c r="G1157" s="154" t="s">
        <v>356</v>
      </c>
      <c r="H1157" s="154" t="s">
        <v>5223</v>
      </c>
      <c r="I1157" s="154" t="s">
        <v>5224</v>
      </c>
      <c r="J1157" s="161" t="s">
        <v>626</v>
      </c>
      <c r="K1157" s="193" t="s">
        <v>413</v>
      </c>
      <c r="L1157" s="156"/>
      <c r="M1157" s="162" t="s">
        <v>5225</v>
      </c>
      <c r="N1157" s="156"/>
      <c r="O1157" s="156"/>
    </row>
    <row r="1158">
      <c r="A1158" s="169"/>
      <c r="B1158" s="183" t="s">
        <v>5226</v>
      </c>
      <c r="C1158" s="154" t="s">
        <v>5227</v>
      </c>
      <c r="D1158" s="151" t="s">
        <v>5228</v>
      </c>
      <c r="E1158" s="156"/>
      <c r="F1158" s="156"/>
      <c r="G1158" s="154" t="s">
        <v>5227</v>
      </c>
      <c r="H1158" s="154" t="s">
        <v>5229</v>
      </c>
      <c r="I1158" s="154" t="s">
        <v>5230</v>
      </c>
      <c r="J1158" s="155" t="s">
        <v>412</v>
      </c>
      <c r="K1158" s="193" t="s">
        <v>413</v>
      </c>
      <c r="L1158" s="156"/>
      <c r="M1158" s="156"/>
      <c r="N1158" s="156"/>
      <c r="O1158" s="156"/>
    </row>
    <row r="1159">
      <c r="A1159" s="169"/>
      <c r="B1159" s="183" t="s">
        <v>357</v>
      </c>
      <c r="C1159" s="154" t="s">
        <v>358</v>
      </c>
      <c r="D1159" s="151" t="s">
        <v>5231</v>
      </c>
      <c r="E1159" s="156"/>
      <c r="F1159" s="156"/>
      <c r="G1159" s="154" t="s">
        <v>358</v>
      </c>
      <c r="H1159" s="154" t="s">
        <v>5229</v>
      </c>
      <c r="I1159" s="154" t="s">
        <v>5232</v>
      </c>
      <c r="J1159" s="161" t="s">
        <v>626</v>
      </c>
      <c r="K1159" s="193" t="s">
        <v>413</v>
      </c>
      <c r="L1159" s="156"/>
      <c r="M1159" s="162" t="s">
        <v>5233</v>
      </c>
      <c r="N1159" s="156"/>
      <c r="O1159" s="156"/>
    </row>
    <row r="1160">
      <c r="A1160" s="169"/>
      <c r="B1160" s="183" t="s">
        <v>5234</v>
      </c>
      <c r="C1160" s="154" t="s">
        <v>5235</v>
      </c>
      <c r="D1160" s="151" t="s">
        <v>5236</v>
      </c>
      <c r="E1160" s="156"/>
      <c r="F1160" s="156"/>
      <c r="G1160" s="154" t="s">
        <v>5237</v>
      </c>
      <c r="H1160" s="154" t="s">
        <v>5238</v>
      </c>
      <c r="I1160" s="154" t="s">
        <v>5239</v>
      </c>
      <c r="J1160" s="155" t="s">
        <v>412</v>
      </c>
      <c r="K1160" s="193" t="s">
        <v>413</v>
      </c>
      <c r="L1160" s="156"/>
      <c r="M1160" s="156"/>
      <c r="N1160" s="156"/>
      <c r="O1160" s="156"/>
    </row>
    <row r="1161">
      <c r="A1161" s="169"/>
      <c r="B1161" s="183" t="s">
        <v>5240</v>
      </c>
      <c r="C1161" s="154" t="s">
        <v>5241</v>
      </c>
      <c r="D1161" s="151" t="s">
        <v>5242</v>
      </c>
      <c r="E1161" s="156"/>
      <c r="F1161" s="156"/>
      <c r="G1161" s="154" t="s">
        <v>5243</v>
      </c>
      <c r="H1161" s="154" t="s">
        <v>5238</v>
      </c>
      <c r="I1161" s="154" t="s">
        <v>5239</v>
      </c>
      <c r="J1161" s="194" t="s">
        <v>412</v>
      </c>
      <c r="K1161" s="193" t="s">
        <v>413</v>
      </c>
      <c r="L1161" s="156"/>
      <c r="M1161" s="162"/>
      <c r="N1161" s="156"/>
      <c r="O1161" s="156"/>
    </row>
    <row r="1162">
      <c r="A1162" s="169"/>
      <c r="B1162" s="183" t="s">
        <v>5244</v>
      </c>
      <c r="C1162" s="154" t="s">
        <v>5245</v>
      </c>
      <c r="D1162" s="151" t="s">
        <v>5246</v>
      </c>
      <c r="E1162" s="156"/>
      <c r="F1162" s="156"/>
      <c r="G1162" s="154" t="s">
        <v>5247</v>
      </c>
      <c r="H1162" s="154" t="s">
        <v>5238</v>
      </c>
      <c r="I1162" s="154" t="s">
        <v>5239</v>
      </c>
      <c r="J1162" s="194" t="s">
        <v>412</v>
      </c>
      <c r="K1162" s="193" t="s">
        <v>413</v>
      </c>
      <c r="L1162" s="156"/>
      <c r="M1162" s="162"/>
      <c r="N1162" s="156"/>
      <c r="O1162" s="156"/>
    </row>
    <row r="1163">
      <c r="A1163" s="169"/>
      <c r="B1163" s="183" t="s">
        <v>5248</v>
      </c>
      <c r="C1163" s="154" t="s">
        <v>5249</v>
      </c>
      <c r="D1163" s="151" t="s">
        <v>5250</v>
      </c>
      <c r="E1163" s="156"/>
      <c r="F1163" s="156"/>
      <c r="G1163" s="154" t="s">
        <v>5251</v>
      </c>
      <c r="H1163" s="154" t="s">
        <v>5238</v>
      </c>
      <c r="I1163" s="154" t="s">
        <v>5239</v>
      </c>
      <c r="J1163" s="155" t="s">
        <v>412</v>
      </c>
      <c r="K1163" s="193" t="s">
        <v>413</v>
      </c>
      <c r="L1163" s="156"/>
      <c r="M1163" s="156"/>
      <c r="N1163" s="156"/>
      <c r="O1163" s="156"/>
    </row>
    <row r="1164">
      <c r="A1164" s="169"/>
      <c r="B1164" s="183" t="s">
        <v>5252</v>
      </c>
      <c r="C1164" s="154" t="s">
        <v>5253</v>
      </c>
      <c r="D1164" s="151" t="s">
        <v>5254</v>
      </c>
      <c r="E1164" s="156"/>
      <c r="F1164" s="156"/>
      <c r="G1164" s="154" t="s">
        <v>5255</v>
      </c>
      <c r="H1164" s="154" t="s">
        <v>5238</v>
      </c>
      <c r="I1164" s="154" t="s">
        <v>5239</v>
      </c>
      <c r="J1164" s="155" t="s">
        <v>412</v>
      </c>
      <c r="K1164" s="193" t="s">
        <v>413</v>
      </c>
      <c r="L1164" s="156"/>
      <c r="M1164" s="156"/>
      <c r="N1164" s="156"/>
      <c r="O1164" s="156"/>
    </row>
    <row r="1165">
      <c r="A1165" s="169"/>
      <c r="B1165" s="151">
        <v>445.0</v>
      </c>
      <c r="C1165" s="154" t="s">
        <v>5256</v>
      </c>
      <c r="D1165" s="151" t="s">
        <v>5257</v>
      </c>
      <c r="E1165" s="156"/>
      <c r="F1165" s="156"/>
      <c r="G1165" s="154" t="s">
        <v>5258</v>
      </c>
      <c r="H1165" s="154" t="s">
        <v>5259</v>
      </c>
      <c r="I1165" s="153" t="s">
        <v>5260</v>
      </c>
      <c r="J1165" s="161" t="s">
        <v>626</v>
      </c>
      <c r="K1165" s="193" t="s">
        <v>413</v>
      </c>
      <c r="L1165" s="156"/>
      <c r="M1165" s="195" t="s">
        <v>5261</v>
      </c>
      <c r="N1165" s="156"/>
      <c r="O1165" s="156"/>
    </row>
    <row r="1166">
      <c r="A1166" s="169"/>
      <c r="B1166" s="151">
        <v>303.0</v>
      </c>
      <c r="C1166" s="154" t="s">
        <v>5262</v>
      </c>
      <c r="D1166" s="151" t="s">
        <v>5263</v>
      </c>
      <c r="E1166" s="156"/>
      <c r="F1166" s="156"/>
      <c r="G1166" s="154" t="s">
        <v>5264</v>
      </c>
      <c r="H1166" s="154" t="s">
        <v>5265</v>
      </c>
      <c r="I1166" s="153" t="s">
        <v>5266</v>
      </c>
      <c r="J1166" s="155" t="s">
        <v>412</v>
      </c>
      <c r="K1166" s="193" t="s">
        <v>413</v>
      </c>
      <c r="L1166" s="156"/>
      <c r="M1166" s="165"/>
      <c r="N1166" s="156"/>
      <c r="O1166" s="156"/>
    </row>
    <row r="1167">
      <c r="A1167" s="169"/>
      <c r="B1167" s="151">
        <v>508.0</v>
      </c>
      <c r="C1167" s="154" t="s">
        <v>5267</v>
      </c>
      <c r="D1167" s="151" t="s">
        <v>5268</v>
      </c>
      <c r="E1167" s="156"/>
      <c r="F1167" s="156"/>
      <c r="G1167" s="154" t="s">
        <v>5269</v>
      </c>
      <c r="H1167" s="154" t="s">
        <v>5270</v>
      </c>
      <c r="I1167" s="153" t="s">
        <v>5271</v>
      </c>
      <c r="J1167" s="155" t="s">
        <v>412</v>
      </c>
      <c r="K1167" s="193" t="s">
        <v>413</v>
      </c>
      <c r="L1167" s="156"/>
      <c r="M1167" s="165"/>
      <c r="N1167" s="156"/>
      <c r="O1167" s="156"/>
    </row>
    <row r="1168">
      <c r="A1168" s="169"/>
      <c r="B1168" s="151">
        <v>473.0</v>
      </c>
      <c r="C1168" s="154" t="s">
        <v>5272</v>
      </c>
      <c r="D1168" s="151" t="s">
        <v>5273</v>
      </c>
      <c r="E1168" s="156"/>
      <c r="F1168" s="156"/>
      <c r="G1168" s="154" t="s">
        <v>5274</v>
      </c>
      <c r="H1168" s="154" t="s">
        <v>5275</v>
      </c>
      <c r="I1168" s="153" t="s">
        <v>5276</v>
      </c>
      <c r="J1168" s="155" t="s">
        <v>412</v>
      </c>
      <c r="K1168" s="193" t="s">
        <v>413</v>
      </c>
      <c r="L1168" s="156"/>
      <c r="M1168" s="165"/>
      <c r="N1168" s="156"/>
      <c r="O1168" s="156"/>
    </row>
    <row r="1169">
      <c r="A1169" s="169"/>
      <c r="B1169" s="151">
        <v>509.0</v>
      </c>
      <c r="C1169" s="154" t="s">
        <v>5277</v>
      </c>
      <c r="D1169" s="151" t="s">
        <v>5278</v>
      </c>
      <c r="E1169" s="156"/>
      <c r="F1169" s="156"/>
      <c r="G1169" s="154" t="s">
        <v>5279</v>
      </c>
      <c r="H1169" s="154" t="s">
        <v>5280</v>
      </c>
      <c r="I1169" s="153" t="s">
        <v>5281</v>
      </c>
      <c r="J1169" s="161" t="s">
        <v>626</v>
      </c>
      <c r="K1169" s="193" t="s">
        <v>413</v>
      </c>
      <c r="L1169" s="156"/>
      <c r="M1169" s="162" t="s">
        <v>5282</v>
      </c>
      <c r="N1169" s="156"/>
      <c r="O1169" s="156"/>
    </row>
    <row r="1170">
      <c r="A1170" s="169"/>
      <c r="B1170" s="151">
        <v>90.0</v>
      </c>
      <c r="C1170" s="154" t="s">
        <v>5283</v>
      </c>
      <c r="D1170" s="151" t="s">
        <v>5284</v>
      </c>
      <c r="E1170" s="156"/>
      <c r="F1170" s="156"/>
      <c r="G1170" s="154" t="s">
        <v>5285</v>
      </c>
      <c r="H1170" s="154" t="s">
        <v>5286</v>
      </c>
      <c r="I1170" s="153" t="s">
        <v>5287</v>
      </c>
      <c r="J1170" s="155" t="s">
        <v>412</v>
      </c>
      <c r="K1170" s="193" t="s">
        <v>413</v>
      </c>
      <c r="L1170" s="156"/>
      <c r="M1170" s="165"/>
      <c r="N1170" s="156"/>
      <c r="O1170" s="156"/>
    </row>
    <row r="1171">
      <c r="A1171" s="169"/>
      <c r="B1171" s="151">
        <v>141.0</v>
      </c>
      <c r="C1171" s="154" t="s">
        <v>5288</v>
      </c>
      <c r="D1171" s="151" t="s">
        <v>5289</v>
      </c>
      <c r="E1171" s="156"/>
      <c r="F1171" s="156"/>
      <c r="G1171" s="154" t="s">
        <v>5290</v>
      </c>
      <c r="H1171" s="154" t="s">
        <v>5291</v>
      </c>
      <c r="I1171" s="153" t="s">
        <v>5292</v>
      </c>
      <c r="J1171" s="155" t="s">
        <v>412</v>
      </c>
      <c r="K1171" s="193" t="s">
        <v>413</v>
      </c>
      <c r="L1171" s="156"/>
      <c r="M1171" s="165"/>
      <c r="N1171" s="156"/>
      <c r="O1171" s="156"/>
    </row>
    <row r="1172">
      <c r="A1172" s="169"/>
      <c r="B1172" s="151">
        <v>620.0</v>
      </c>
      <c r="C1172" s="154" t="s">
        <v>5293</v>
      </c>
      <c r="D1172" s="151" t="s">
        <v>5294</v>
      </c>
      <c r="E1172" s="156"/>
      <c r="F1172" s="156"/>
      <c r="G1172" s="154" t="s">
        <v>5295</v>
      </c>
      <c r="H1172" s="154" t="s">
        <v>5296</v>
      </c>
      <c r="I1172" s="153" t="s">
        <v>5297</v>
      </c>
      <c r="J1172" s="194" t="s">
        <v>412</v>
      </c>
      <c r="K1172" s="193" t="s">
        <v>413</v>
      </c>
      <c r="L1172" s="156"/>
      <c r="M1172" s="162"/>
      <c r="N1172" s="156"/>
      <c r="O1172" s="156"/>
    </row>
    <row r="1173">
      <c r="A1173" s="169"/>
      <c r="B1173" s="151">
        <v>521.0</v>
      </c>
      <c r="C1173" s="154" t="s">
        <v>5298</v>
      </c>
      <c r="D1173" s="151" t="s">
        <v>5299</v>
      </c>
      <c r="E1173" s="156"/>
      <c r="F1173" s="156"/>
      <c r="G1173" s="154" t="s">
        <v>5300</v>
      </c>
      <c r="H1173" s="154" t="s">
        <v>5301</v>
      </c>
      <c r="I1173" s="153" t="s">
        <v>5302</v>
      </c>
      <c r="J1173" s="161" t="s">
        <v>626</v>
      </c>
      <c r="K1173" s="193" t="s">
        <v>413</v>
      </c>
      <c r="L1173" s="156"/>
      <c r="M1173" s="162" t="s">
        <v>5282</v>
      </c>
      <c r="N1173" s="156"/>
      <c r="O1173" s="156"/>
    </row>
    <row r="1174">
      <c r="A1174" s="169"/>
      <c r="B1174" s="151" t="s">
        <v>249</v>
      </c>
      <c r="C1174" s="154" t="s">
        <v>5303</v>
      </c>
      <c r="D1174" s="151" t="s">
        <v>5304</v>
      </c>
      <c r="E1174" s="156"/>
      <c r="F1174" s="156"/>
      <c r="G1174" s="154" t="s">
        <v>5305</v>
      </c>
      <c r="H1174" s="154" t="s">
        <v>5306</v>
      </c>
      <c r="I1174" s="154" t="s">
        <v>5307</v>
      </c>
      <c r="J1174" s="161" t="s">
        <v>626</v>
      </c>
      <c r="K1174" s="193" t="s">
        <v>413</v>
      </c>
      <c r="L1174" s="156"/>
      <c r="M1174" s="162" t="s">
        <v>5308</v>
      </c>
      <c r="N1174" s="156"/>
      <c r="O1174" s="156"/>
    </row>
    <row r="1175">
      <c r="A1175" s="169"/>
      <c r="B1175" s="151" t="s">
        <v>5309</v>
      </c>
      <c r="C1175" s="154" t="s">
        <v>5310</v>
      </c>
      <c r="D1175" s="151" t="s">
        <v>5311</v>
      </c>
      <c r="E1175" s="156"/>
      <c r="F1175" s="156"/>
      <c r="G1175" s="154" t="s">
        <v>5312</v>
      </c>
      <c r="H1175" s="154" t="s">
        <v>5313</v>
      </c>
      <c r="I1175" s="153" t="s">
        <v>5314</v>
      </c>
      <c r="J1175" s="155" t="s">
        <v>412</v>
      </c>
      <c r="K1175" s="196" t="s">
        <v>438</v>
      </c>
      <c r="L1175" s="151" t="s">
        <v>439</v>
      </c>
      <c r="M1175" s="162" t="s">
        <v>5315</v>
      </c>
      <c r="N1175" s="156"/>
      <c r="O1175" s="156"/>
    </row>
    <row r="1176">
      <c r="A1176" s="169"/>
      <c r="B1176" s="151" t="s">
        <v>5316</v>
      </c>
      <c r="C1176" s="154" t="s">
        <v>5317</v>
      </c>
      <c r="D1176" s="151" t="s">
        <v>5318</v>
      </c>
      <c r="E1176" s="156"/>
      <c r="F1176" s="156"/>
      <c r="G1176" s="154" t="s">
        <v>5319</v>
      </c>
      <c r="H1176" s="154" t="s">
        <v>5320</v>
      </c>
      <c r="I1176" s="153" t="s">
        <v>5321</v>
      </c>
      <c r="J1176" s="194" t="s">
        <v>412</v>
      </c>
      <c r="K1176" s="193" t="s">
        <v>413</v>
      </c>
      <c r="L1176" s="156"/>
      <c r="M1176" s="162"/>
      <c r="N1176" s="156"/>
      <c r="O1176" s="156"/>
    </row>
    <row r="1177">
      <c r="A1177" s="169"/>
      <c r="B1177" s="151" t="s">
        <v>5322</v>
      </c>
      <c r="C1177" s="154" t="s">
        <v>5323</v>
      </c>
      <c r="D1177" s="151" t="s">
        <v>5324</v>
      </c>
      <c r="E1177" s="156"/>
      <c r="F1177" s="156"/>
      <c r="G1177" s="154" t="s">
        <v>5325</v>
      </c>
      <c r="H1177" s="154" t="s">
        <v>5326</v>
      </c>
      <c r="I1177" s="153" t="s">
        <v>5327</v>
      </c>
      <c r="J1177" s="155" t="s">
        <v>412</v>
      </c>
      <c r="K1177" s="193" t="s">
        <v>413</v>
      </c>
      <c r="L1177" s="156"/>
      <c r="M1177" s="156"/>
      <c r="N1177" s="156"/>
      <c r="O1177" s="156"/>
    </row>
    <row r="1178">
      <c r="A1178" s="169"/>
      <c r="B1178" s="151" t="s">
        <v>5328</v>
      </c>
      <c r="C1178" s="154" t="s">
        <v>5329</v>
      </c>
      <c r="D1178" s="151" t="s">
        <v>5330</v>
      </c>
      <c r="E1178" s="156"/>
      <c r="F1178" s="156"/>
      <c r="G1178" s="154" t="s">
        <v>5331</v>
      </c>
      <c r="H1178" s="154" t="s">
        <v>5332</v>
      </c>
      <c r="I1178" s="153" t="s">
        <v>5333</v>
      </c>
      <c r="J1178" s="155" t="s">
        <v>412</v>
      </c>
      <c r="K1178" s="193" t="s">
        <v>413</v>
      </c>
      <c r="L1178" s="156"/>
      <c r="M1178" s="165"/>
      <c r="N1178" s="156"/>
      <c r="O1178" s="156"/>
    </row>
    <row r="1179">
      <c r="A1179" s="169"/>
      <c r="B1179" s="151" t="s">
        <v>267</v>
      </c>
      <c r="C1179" s="154" t="s">
        <v>5334</v>
      </c>
      <c r="D1179" s="151" t="s">
        <v>5335</v>
      </c>
      <c r="E1179" s="156"/>
      <c r="F1179" s="156"/>
      <c r="G1179" s="154" t="s">
        <v>5336</v>
      </c>
      <c r="H1179" s="154" t="s">
        <v>5337</v>
      </c>
      <c r="I1179" s="153" t="s">
        <v>5338</v>
      </c>
      <c r="J1179" s="161" t="s">
        <v>626</v>
      </c>
      <c r="K1179" s="193" t="s">
        <v>413</v>
      </c>
      <c r="L1179" s="156"/>
      <c r="M1179" s="162" t="s">
        <v>5339</v>
      </c>
      <c r="N1179" s="156"/>
      <c r="O1179" s="156"/>
    </row>
    <row r="1180">
      <c r="A1180" s="169"/>
      <c r="B1180" s="151" t="s">
        <v>269</v>
      </c>
      <c r="C1180" s="154" t="s">
        <v>5340</v>
      </c>
      <c r="D1180" s="151" t="s">
        <v>5341</v>
      </c>
      <c r="E1180" s="156"/>
      <c r="F1180" s="156"/>
      <c r="G1180" s="154" t="s">
        <v>5342</v>
      </c>
      <c r="H1180" s="154" t="s">
        <v>5343</v>
      </c>
      <c r="I1180" s="154" t="s">
        <v>5344</v>
      </c>
      <c r="J1180" s="161" t="s">
        <v>626</v>
      </c>
      <c r="K1180" s="193" t="s">
        <v>413</v>
      </c>
      <c r="L1180" s="156"/>
      <c r="M1180" s="162" t="s">
        <v>5345</v>
      </c>
      <c r="N1180" s="156"/>
      <c r="O1180" s="156"/>
    </row>
    <row r="1181">
      <c r="A1181" s="169"/>
      <c r="B1181" s="151" t="s">
        <v>196</v>
      </c>
      <c r="C1181" s="154" t="s">
        <v>197</v>
      </c>
      <c r="D1181" s="151" t="s">
        <v>5346</v>
      </c>
      <c r="E1181" s="156"/>
      <c r="F1181" s="156"/>
      <c r="G1181" s="154" t="s">
        <v>5347</v>
      </c>
      <c r="H1181" s="154" t="s">
        <v>5348</v>
      </c>
      <c r="I1181" s="154" t="s">
        <v>5349</v>
      </c>
      <c r="J1181" s="161" t="s">
        <v>626</v>
      </c>
      <c r="K1181" s="193" t="s">
        <v>413</v>
      </c>
      <c r="L1181" s="156"/>
      <c r="M1181" s="162" t="s">
        <v>5350</v>
      </c>
      <c r="N1181" s="156"/>
      <c r="O1181" s="156"/>
    </row>
    <row r="1182">
      <c r="A1182" s="169"/>
      <c r="B1182" s="183" t="s">
        <v>198</v>
      </c>
      <c r="C1182" s="154" t="s">
        <v>199</v>
      </c>
      <c r="D1182" s="151" t="s">
        <v>5351</v>
      </c>
      <c r="E1182" s="156"/>
      <c r="F1182" s="156"/>
      <c r="G1182" s="154" t="s">
        <v>5352</v>
      </c>
      <c r="H1182" s="154" t="s">
        <v>5353</v>
      </c>
      <c r="I1182" s="154" t="s">
        <v>5354</v>
      </c>
      <c r="J1182" s="161" t="s">
        <v>626</v>
      </c>
      <c r="K1182" s="193" t="s">
        <v>413</v>
      </c>
      <c r="L1182" s="156"/>
      <c r="M1182" s="162" t="s">
        <v>5355</v>
      </c>
      <c r="N1182" s="156"/>
      <c r="O1182" s="156"/>
    </row>
    <row r="1183">
      <c r="A1183" s="169"/>
      <c r="B1183" s="183" t="s">
        <v>5356</v>
      </c>
      <c r="C1183" s="154" t="s">
        <v>5357</v>
      </c>
      <c r="D1183" s="151" t="s">
        <v>5358</v>
      </c>
      <c r="E1183" s="156"/>
      <c r="F1183" s="156"/>
      <c r="G1183" s="154" t="s">
        <v>5359</v>
      </c>
      <c r="H1183" s="154" t="s">
        <v>5360</v>
      </c>
      <c r="I1183" s="154" t="s">
        <v>5361</v>
      </c>
      <c r="J1183" s="161" t="s">
        <v>626</v>
      </c>
      <c r="K1183" s="193" t="s">
        <v>413</v>
      </c>
      <c r="L1183" s="156"/>
      <c r="M1183" s="162" t="s">
        <v>5086</v>
      </c>
      <c r="N1183" s="156"/>
      <c r="O1183" s="156"/>
    </row>
    <row r="1184">
      <c r="A1184" s="169"/>
      <c r="B1184" s="183" t="s">
        <v>5362</v>
      </c>
      <c r="C1184" s="154" t="s">
        <v>5363</v>
      </c>
      <c r="D1184" s="151" t="s">
        <v>5364</v>
      </c>
      <c r="E1184" s="156"/>
      <c r="F1184" s="156"/>
      <c r="G1184" s="154" t="s">
        <v>5365</v>
      </c>
      <c r="H1184" s="154" t="s">
        <v>5366</v>
      </c>
      <c r="I1184" s="154" t="s">
        <v>5367</v>
      </c>
      <c r="J1184" s="155" t="s">
        <v>412</v>
      </c>
      <c r="K1184" s="193" t="s">
        <v>413</v>
      </c>
      <c r="L1184" s="156"/>
      <c r="M1184" s="156"/>
      <c r="N1184" s="156"/>
      <c r="O1184" s="156"/>
    </row>
    <row r="1185">
      <c r="A1185" s="169"/>
      <c r="B1185" s="151" t="s">
        <v>5368</v>
      </c>
      <c r="C1185" s="154" t="s">
        <v>5369</v>
      </c>
      <c r="D1185" s="151" t="s">
        <v>5370</v>
      </c>
      <c r="E1185" s="156"/>
      <c r="F1185" s="156"/>
      <c r="G1185" s="154" t="s">
        <v>5371</v>
      </c>
      <c r="H1185" s="154" t="s">
        <v>5372</v>
      </c>
      <c r="I1185" s="154" t="s">
        <v>5361</v>
      </c>
      <c r="J1185" s="161" t="s">
        <v>626</v>
      </c>
      <c r="K1185" s="193" t="s">
        <v>413</v>
      </c>
      <c r="L1185" s="156"/>
      <c r="M1185" s="162" t="s">
        <v>5106</v>
      </c>
      <c r="N1185" s="156"/>
      <c r="O1185" s="156"/>
    </row>
    <row r="1186">
      <c r="A1186" s="169"/>
      <c r="B1186" s="151" t="s">
        <v>5373</v>
      </c>
      <c r="C1186" s="154" t="s">
        <v>5374</v>
      </c>
      <c r="D1186" s="151" t="s">
        <v>5375</v>
      </c>
      <c r="E1186" s="156"/>
      <c r="F1186" s="156"/>
      <c r="G1186" s="154" t="s">
        <v>5376</v>
      </c>
      <c r="H1186" s="154" t="s">
        <v>5377</v>
      </c>
      <c r="I1186" s="154" t="s">
        <v>5378</v>
      </c>
      <c r="J1186" s="161" t="s">
        <v>626</v>
      </c>
      <c r="K1186" s="193" t="s">
        <v>413</v>
      </c>
      <c r="L1186" s="156"/>
      <c r="M1186" s="162" t="s">
        <v>5379</v>
      </c>
      <c r="N1186" s="156"/>
      <c r="O1186" s="156"/>
    </row>
    <row r="1187">
      <c r="A1187" s="169"/>
      <c r="B1187" s="151" t="s">
        <v>5380</v>
      </c>
      <c r="C1187" s="154" t="s">
        <v>5381</v>
      </c>
      <c r="D1187" s="151" t="s">
        <v>5382</v>
      </c>
      <c r="E1187" s="156"/>
      <c r="F1187" s="156"/>
      <c r="G1187" s="154" t="s">
        <v>5383</v>
      </c>
      <c r="H1187" s="154" t="s">
        <v>5384</v>
      </c>
      <c r="I1187" s="154" t="s">
        <v>5385</v>
      </c>
      <c r="J1187" s="161" t="s">
        <v>626</v>
      </c>
      <c r="K1187" s="193" t="s">
        <v>413</v>
      </c>
      <c r="L1187" s="156"/>
      <c r="M1187" s="162" t="s">
        <v>5386</v>
      </c>
      <c r="N1187" s="156"/>
      <c r="O1187" s="156"/>
    </row>
    <row r="1188">
      <c r="A1188" s="169"/>
      <c r="B1188" s="151" t="s">
        <v>5387</v>
      </c>
      <c r="C1188" s="154" t="s">
        <v>5388</v>
      </c>
      <c r="D1188" s="151" t="s">
        <v>5389</v>
      </c>
      <c r="E1188" s="156"/>
      <c r="F1188" s="156"/>
      <c r="G1188" s="154" t="s">
        <v>5390</v>
      </c>
      <c r="H1188" s="154" t="s">
        <v>5391</v>
      </c>
      <c r="I1188" s="154" t="s">
        <v>5392</v>
      </c>
      <c r="J1188" s="161" t="s">
        <v>626</v>
      </c>
      <c r="K1188" s="193" t="s">
        <v>413</v>
      </c>
      <c r="L1188" s="156"/>
      <c r="M1188" s="162" t="s">
        <v>5393</v>
      </c>
      <c r="N1188" s="156"/>
      <c r="O1188" s="156"/>
    </row>
    <row r="1189">
      <c r="A1189" s="169"/>
      <c r="B1189" s="183" t="s">
        <v>200</v>
      </c>
      <c r="C1189" s="154" t="s">
        <v>201</v>
      </c>
      <c r="D1189" s="151" t="s">
        <v>5394</v>
      </c>
      <c r="E1189" s="156"/>
      <c r="F1189" s="156"/>
      <c r="G1189" s="154" t="s">
        <v>5395</v>
      </c>
      <c r="H1189" s="154" t="s">
        <v>5396</v>
      </c>
      <c r="I1189" s="154" t="s">
        <v>5397</v>
      </c>
      <c r="J1189" s="161" t="s">
        <v>626</v>
      </c>
      <c r="K1189" s="193" t="s">
        <v>413</v>
      </c>
      <c r="L1189" s="156"/>
      <c r="M1189" s="162" t="s">
        <v>5398</v>
      </c>
      <c r="N1189" s="156"/>
      <c r="O1189" s="156"/>
    </row>
    <row r="1190">
      <c r="A1190" s="169"/>
      <c r="B1190" s="151" t="s">
        <v>202</v>
      </c>
      <c r="C1190" s="154" t="s">
        <v>203</v>
      </c>
      <c r="D1190" s="151" t="s">
        <v>5399</v>
      </c>
      <c r="E1190" s="156"/>
      <c r="F1190" s="156"/>
      <c r="G1190" s="154" t="s">
        <v>5400</v>
      </c>
      <c r="H1190" s="154" t="s">
        <v>5401</v>
      </c>
      <c r="I1190" s="154" t="s">
        <v>5402</v>
      </c>
      <c r="J1190" s="161" t="s">
        <v>626</v>
      </c>
      <c r="K1190" s="193" t="s">
        <v>413</v>
      </c>
      <c r="L1190" s="156"/>
      <c r="M1190" s="162" t="s">
        <v>5403</v>
      </c>
      <c r="N1190" s="156"/>
      <c r="O1190" s="156"/>
    </row>
    <row r="1191">
      <c r="A1191" s="169"/>
      <c r="B1191" s="151" t="s">
        <v>5404</v>
      </c>
      <c r="C1191" s="154" t="s">
        <v>5405</v>
      </c>
      <c r="D1191" s="151" t="s">
        <v>5406</v>
      </c>
      <c r="E1191" s="156"/>
      <c r="F1191" s="156"/>
      <c r="G1191" s="154" t="s">
        <v>5407</v>
      </c>
      <c r="H1191" s="154" t="s">
        <v>5401</v>
      </c>
      <c r="I1191" s="154" t="s">
        <v>5408</v>
      </c>
      <c r="J1191" s="194" t="s">
        <v>412</v>
      </c>
      <c r="K1191" s="193" t="s">
        <v>413</v>
      </c>
      <c r="L1191" s="156"/>
      <c r="M1191" s="162"/>
      <c r="N1191" s="156"/>
      <c r="O1191" s="156"/>
    </row>
    <row r="1192">
      <c r="A1192" s="169"/>
      <c r="B1192" s="151" t="s">
        <v>5409</v>
      </c>
      <c r="C1192" s="154" t="s">
        <v>5410</v>
      </c>
      <c r="D1192" s="151" t="s">
        <v>5411</v>
      </c>
      <c r="E1192" s="156"/>
      <c r="F1192" s="156"/>
      <c r="G1192" s="154" t="s">
        <v>5412</v>
      </c>
      <c r="H1192" s="154" t="s">
        <v>5413</v>
      </c>
      <c r="I1192" s="154" t="s">
        <v>5414</v>
      </c>
      <c r="J1192" s="155" t="s">
        <v>412</v>
      </c>
      <c r="K1192" s="193" t="s">
        <v>413</v>
      </c>
      <c r="L1192" s="156"/>
      <c r="M1192" s="165"/>
      <c r="N1192" s="156"/>
      <c r="O1192" s="156"/>
    </row>
    <row r="1193">
      <c r="A1193" s="169"/>
      <c r="B1193" s="151" t="s">
        <v>5415</v>
      </c>
      <c r="C1193" s="154" t="s">
        <v>5416</v>
      </c>
      <c r="D1193" s="151" t="s">
        <v>5417</v>
      </c>
      <c r="E1193" s="156"/>
      <c r="F1193" s="156"/>
      <c r="G1193" s="154" t="s">
        <v>5418</v>
      </c>
      <c r="H1193" s="154" t="s">
        <v>5419</v>
      </c>
      <c r="I1193" s="154" t="s">
        <v>5420</v>
      </c>
      <c r="J1193" s="155" t="s">
        <v>412</v>
      </c>
      <c r="K1193" s="193" t="s">
        <v>413</v>
      </c>
      <c r="L1193" s="156"/>
      <c r="M1193" s="156"/>
      <c r="N1193" s="156"/>
      <c r="O1193" s="156"/>
    </row>
    <row r="1194">
      <c r="A1194" s="169"/>
      <c r="B1194" s="151" t="s">
        <v>204</v>
      </c>
      <c r="C1194" s="154" t="s">
        <v>5421</v>
      </c>
      <c r="D1194" s="151" t="s">
        <v>5422</v>
      </c>
      <c r="E1194" s="156"/>
      <c r="F1194" s="156"/>
      <c r="G1194" s="154" t="s">
        <v>5421</v>
      </c>
      <c r="H1194" s="154" t="s">
        <v>5423</v>
      </c>
      <c r="I1194" s="154" t="s">
        <v>5424</v>
      </c>
      <c r="J1194" s="161" t="s">
        <v>626</v>
      </c>
      <c r="K1194" s="193" t="s">
        <v>413</v>
      </c>
      <c r="L1194" s="156"/>
      <c r="M1194" s="162" t="s">
        <v>5425</v>
      </c>
      <c r="N1194" s="156"/>
      <c r="O1194" s="156"/>
    </row>
    <row r="1195">
      <c r="A1195" s="169"/>
      <c r="B1195" s="151" t="s">
        <v>206</v>
      </c>
      <c r="C1195" s="154" t="s">
        <v>207</v>
      </c>
      <c r="D1195" s="151" t="s">
        <v>5426</v>
      </c>
      <c r="E1195" s="156"/>
      <c r="F1195" s="156"/>
      <c r="G1195" s="154" t="s">
        <v>5427</v>
      </c>
      <c r="H1195" s="154" t="s">
        <v>5428</v>
      </c>
      <c r="I1195" s="154" t="s">
        <v>5429</v>
      </c>
      <c r="J1195" s="161" t="s">
        <v>626</v>
      </c>
      <c r="K1195" s="193" t="s">
        <v>413</v>
      </c>
      <c r="L1195" s="156"/>
      <c r="M1195" s="162" t="s">
        <v>5430</v>
      </c>
      <c r="N1195" s="156"/>
      <c r="O1195" s="156"/>
    </row>
    <row r="1196">
      <c r="A1196" s="169"/>
      <c r="B1196" s="151" t="s">
        <v>208</v>
      </c>
      <c r="C1196" s="154" t="s">
        <v>209</v>
      </c>
      <c r="D1196" s="151" t="s">
        <v>5431</v>
      </c>
      <c r="E1196" s="156"/>
      <c r="F1196" s="156"/>
      <c r="G1196" s="154" t="s">
        <v>5432</v>
      </c>
      <c r="H1196" s="154" t="s">
        <v>5433</v>
      </c>
      <c r="I1196" s="154" t="s">
        <v>5434</v>
      </c>
      <c r="J1196" s="161" t="s">
        <v>626</v>
      </c>
      <c r="K1196" s="193" t="s">
        <v>413</v>
      </c>
      <c r="L1196" s="156"/>
      <c r="M1196" s="162" t="s">
        <v>5435</v>
      </c>
      <c r="N1196" s="156"/>
      <c r="O1196" s="156"/>
    </row>
    <row r="1197">
      <c r="A1197" s="169"/>
      <c r="B1197" s="151" t="s">
        <v>5436</v>
      </c>
      <c r="C1197" s="154" t="s">
        <v>5437</v>
      </c>
      <c r="D1197" s="151" t="s">
        <v>5438</v>
      </c>
      <c r="E1197" s="156"/>
      <c r="F1197" s="156"/>
      <c r="G1197" s="154" t="s">
        <v>5439</v>
      </c>
      <c r="H1197" s="154" t="s">
        <v>5440</v>
      </c>
      <c r="I1197" s="154" t="s">
        <v>5441</v>
      </c>
      <c r="J1197" s="155" t="s">
        <v>412</v>
      </c>
      <c r="K1197" s="193" t="s">
        <v>413</v>
      </c>
      <c r="L1197" s="156"/>
      <c r="M1197" s="165"/>
      <c r="N1197" s="156"/>
      <c r="O1197" s="156"/>
    </row>
    <row r="1198">
      <c r="A1198" s="169"/>
      <c r="B1198" s="151" t="s">
        <v>210</v>
      </c>
      <c r="C1198" s="154" t="s">
        <v>211</v>
      </c>
      <c r="D1198" s="151" t="s">
        <v>5442</v>
      </c>
      <c r="E1198" s="156"/>
      <c r="F1198" s="156"/>
      <c r="G1198" s="154" t="s">
        <v>5443</v>
      </c>
      <c r="H1198" s="154" t="s">
        <v>5444</v>
      </c>
      <c r="I1198" s="154" t="s">
        <v>5445</v>
      </c>
      <c r="J1198" s="161" t="s">
        <v>626</v>
      </c>
      <c r="K1198" s="193" t="s">
        <v>413</v>
      </c>
      <c r="L1198" s="156"/>
      <c r="M1198" s="162" t="s">
        <v>5446</v>
      </c>
      <c r="N1198" s="156"/>
      <c r="O1198" s="156"/>
    </row>
    <row r="1199">
      <c r="A1199" s="169"/>
      <c r="B1199" s="151" t="s">
        <v>5447</v>
      </c>
      <c r="C1199" s="154" t="s">
        <v>5448</v>
      </c>
      <c r="D1199" s="151" t="s">
        <v>5449</v>
      </c>
      <c r="E1199" s="156"/>
      <c r="F1199" s="156"/>
      <c r="G1199" s="154" t="s">
        <v>5450</v>
      </c>
      <c r="H1199" s="154" t="s">
        <v>5440</v>
      </c>
      <c r="I1199" s="154" t="s">
        <v>5441</v>
      </c>
      <c r="J1199" s="155" t="s">
        <v>412</v>
      </c>
      <c r="K1199" s="193" t="s">
        <v>413</v>
      </c>
      <c r="L1199" s="156"/>
      <c r="M1199" s="156"/>
      <c r="N1199" s="156"/>
      <c r="O1199" s="156"/>
    </row>
    <row r="1200">
      <c r="A1200" s="169"/>
      <c r="B1200" s="151" t="s">
        <v>5451</v>
      </c>
      <c r="C1200" s="154" t="s">
        <v>5452</v>
      </c>
      <c r="D1200" s="151" t="s">
        <v>5453</v>
      </c>
      <c r="E1200" s="156"/>
      <c r="F1200" s="156"/>
      <c r="G1200" s="154" t="s">
        <v>5454</v>
      </c>
      <c r="H1200" s="154" t="s">
        <v>5455</v>
      </c>
      <c r="I1200" s="154" t="s">
        <v>5456</v>
      </c>
      <c r="J1200" s="155" t="s">
        <v>412</v>
      </c>
      <c r="K1200" s="193" t="s">
        <v>413</v>
      </c>
      <c r="L1200" s="156"/>
      <c r="M1200" s="156"/>
      <c r="N1200" s="156"/>
      <c r="O1200" s="156"/>
    </row>
    <row r="1201">
      <c r="A1201" s="169"/>
      <c r="B1201" s="151" t="s">
        <v>212</v>
      </c>
      <c r="C1201" s="154" t="s">
        <v>213</v>
      </c>
      <c r="D1201" s="151" t="s">
        <v>5457</v>
      </c>
      <c r="E1201" s="156"/>
      <c r="F1201" s="156"/>
      <c r="G1201" s="154" t="s">
        <v>5458</v>
      </c>
      <c r="H1201" s="154" t="s">
        <v>5459</v>
      </c>
      <c r="I1201" s="154" t="s">
        <v>5460</v>
      </c>
      <c r="J1201" s="161" t="s">
        <v>626</v>
      </c>
      <c r="K1201" s="193" t="s">
        <v>413</v>
      </c>
      <c r="L1201" s="156"/>
      <c r="M1201" s="162" t="s">
        <v>5461</v>
      </c>
      <c r="N1201" s="156"/>
      <c r="O1201" s="156"/>
    </row>
    <row r="1202">
      <c r="A1202" s="169"/>
      <c r="B1202" s="151" t="s">
        <v>214</v>
      </c>
      <c r="C1202" s="154" t="s">
        <v>215</v>
      </c>
      <c r="D1202" s="151" t="s">
        <v>5462</v>
      </c>
      <c r="E1202" s="156"/>
      <c r="F1202" s="156"/>
      <c r="G1202" s="154" t="s">
        <v>5463</v>
      </c>
      <c r="H1202" s="154" t="s">
        <v>5459</v>
      </c>
      <c r="I1202" s="154" t="s">
        <v>5464</v>
      </c>
      <c r="J1202" s="161" t="s">
        <v>626</v>
      </c>
      <c r="K1202" s="193" t="s">
        <v>413</v>
      </c>
      <c r="L1202" s="156"/>
      <c r="M1202" s="162" t="s">
        <v>5465</v>
      </c>
      <c r="N1202" s="156"/>
      <c r="O1202" s="156"/>
    </row>
    <row r="1203">
      <c r="A1203" s="169"/>
      <c r="B1203" s="151" t="s">
        <v>218</v>
      </c>
      <c r="C1203" s="154" t="s">
        <v>219</v>
      </c>
      <c r="D1203" s="151" t="s">
        <v>5466</v>
      </c>
      <c r="E1203" s="156"/>
      <c r="F1203" s="156"/>
      <c r="G1203" s="154" t="s">
        <v>5467</v>
      </c>
      <c r="H1203" s="154" t="s">
        <v>5468</v>
      </c>
      <c r="I1203" s="154" t="s">
        <v>5469</v>
      </c>
      <c r="J1203" s="161" t="s">
        <v>626</v>
      </c>
      <c r="K1203" s="193" t="s">
        <v>413</v>
      </c>
      <c r="L1203" s="156"/>
      <c r="M1203" s="162" t="s">
        <v>5470</v>
      </c>
      <c r="N1203" s="156"/>
      <c r="O1203" s="156"/>
    </row>
    <row r="1204">
      <c r="A1204" s="169"/>
      <c r="B1204" s="151" t="s">
        <v>220</v>
      </c>
      <c r="C1204" s="154" t="s">
        <v>221</v>
      </c>
      <c r="D1204" s="151" t="s">
        <v>5471</v>
      </c>
      <c r="E1204" s="156"/>
      <c r="F1204" s="156"/>
      <c r="G1204" s="154" t="s">
        <v>5472</v>
      </c>
      <c r="H1204" s="154" t="s">
        <v>5473</v>
      </c>
      <c r="I1204" s="154" t="s">
        <v>5474</v>
      </c>
      <c r="J1204" s="161" t="s">
        <v>626</v>
      </c>
      <c r="K1204" s="193" t="s">
        <v>413</v>
      </c>
      <c r="L1204" s="156"/>
      <c r="M1204" s="162" t="s">
        <v>5475</v>
      </c>
      <c r="N1204" s="156"/>
      <c r="O1204" s="156"/>
    </row>
    <row r="1205">
      <c r="A1205" s="169"/>
      <c r="B1205" s="151" t="s">
        <v>222</v>
      </c>
      <c r="C1205" s="154" t="s">
        <v>223</v>
      </c>
      <c r="D1205" s="151" t="s">
        <v>5476</v>
      </c>
      <c r="E1205" s="156"/>
      <c r="F1205" s="156"/>
      <c r="G1205" s="154" t="s">
        <v>223</v>
      </c>
      <c r="H1205" s="154" t="s">
        <v>5477</v>
      </c>
      <c r="I1205" s="154" t="s">
        <v>5478</v>
      </c>
      <c r="J1205" s="161" t="s">
        <v>626</v>
      </c>
      <c r="K1205" s="193" t="s">
        <v>413</v>
      </c>
      <c r="L1205" s="156"/>
      <c r="M1205" s="162" t="s">
        <v>5479</v>
      </c>
      <c r="N1205" s="156"/>
      <c r="O1205" s="156"/>
    </row>
    <row r="1206">
      <c r="A1206" s="169"/>
      <c r="B1206" s="151" t="s">
        <v>5480</v>
      </c>
      <c r="C1206" s="154" t="s">
        <v>5481</v>
      </c>
      <c r="D1206" s="151" t="s">
        <v>5482</v>
      </c>
      <c r="E1206" s="156"/>
      <c r="F1206" s="156"/>
      <c r="G1206" s="154" t="s">
        <v>5483</v>
      </c>
      <c r="H1206" s="154" t="s">
        <v>5484</v>
      </c>
      <c r="I1206" s="154" t="s">
        <v>5485</v>
      </c>
      <c r="J1206" s="155" t="s">
        <v>412</v>
      </c>
      <c r="K1206" s="196" t="s">
        <v>438</v>
      </c>
      <c r="L1206" s="151" t="s">
        <v>439</v>
      </c>
      <c r="M1206" s="156"/>
      <c r="N1206" s="156"/>
      <c r="O1206" s="156"/>
    </row>
    <row r="1207">
      <c r="A1207" s="169"/>
      <c r="B1207" s="151" t="s">
        <v>5486</v>
      </c>
      <c r="C1207" s="154" t="s">
        <v>5487</v>
      </c>
      <c r="D1207" s="151" t="s">
        <v>5488</v>
      </c>
      <c r="E1207" s="156"/>
      <c r="F1207" s="156"/>
      <c r="G1207" s="154" t="s">
        <v>5489</v>
      </c>
      <c r="H1207" s="154" t="s">
        <v>5490</v>
      </c>
      <c r="I1207" s="154" t="s">
        <v>5491</v>
      </c>
      <c r="J1207" s="194" t="s">
        <v>412</v>
      </c>
      <c r="K1207" s="193" t="s">
        <v>413</v>
      </c>
      <c r="L1207" s="156"/>
      <c r="M1207" s="162"/>
      <c r="N1207" s="156"/>
      <c r="O1207" s="156"/>
    </row>
    <row r="1208">
      <c r="A1208" s="174"/>
      <c r="B1208" s="179" t="s">
        <v>190</v>
      </c>
      <c r="C1208" s="197" t="s">
        <v>191</v>
      </c>
      <c r="D1208" s="151" t="s">
        <v>5492</v>
      </c>
      <c r="E1208" s="149"/>
      <c r="F1208" s="149"/>
      <c r="G1208" s="197" t="s">
        <v>191</v>
      </c>
      <c r="H1208" s="197" t="s">
        <v>5493</v>
      </c>
      <c r="I1208" s="197" t="s">
        <v>5494</v>
      </c>
      <c r="J1208" s="194" t="s">
        <v>412</v>
      </c>
      <c r="K1208" s="193" t="s">
        <v>413</v>
      </c>
      <c r="L1208" s="149"/>
      <c r="M1208" s="198"/>
      <c r="N1208" s="149"/>
      <c r="O1208" s="149"/>
    </row>
    <row r="1209">
      <c r="A1209" s="136" t="s">
        <v>5495</v>
      </c>
      <c r="B1209" s="199"/>
      <c r="C1209" s="137" t="s">
        <v>5496</v>
      </c>
      <c r="D1209" s="151" t="s">
        <v>5497</v>
      </c>
      <c r="E1209" s="199"/>
      <c r="F1209" s="199"/>
      <c r="G1209" s="137" t="s">
        <v>5498</v>
      </c>
      <c r="H1209" s="137" t="s">
        <v>5499</v>
      </c>
      <c r="I1209" s="137" t="s">
        <v>5500</v>
      </c>
      <c r="J1209" s="155" t="s">
        <v>412</v>
      </c>
      <c r="K1209" s="193" t="s">
        <v>413</v>
      </c>
      <c r="L1209" s="199"/>
      <c r="M1209" s="199"/>
      <c r="N1209" s="199"/>
      <c r="O1209" s="199"/>
    </row>
    <row r="1210">
      <c r="A1210" s="199"/>
      <c r="B1210" s="199"/>
      <c r="C1210" s="200"/>
      <c r="D1210" s="151" t="s">
        <v>5501</v>
      </c>
      <c r="E1210" s="199"/>
      <c r="F1210" s="199"/>
      <c r="G1210" s="137" t="s">
        <v>5502</v>
      </c>
      <c r="H1210" s="137" t="s">
        <v>5503</v>
      </c>
      <c r="I1210" s="137" t="s">
        <v>5500</v>
      </c>
      <c r="J1210" s="155" t="s">
        <v>412</v>
      </c>
      <c r="K1210" s="193" t="s">
        <v>413</v>
      </c>
      <c r="L1210" s="199"/>
      <c r="M1210" s="199"/>
      <c r="N1210" s="199"/>
      <c r="O1210" s="199"/>
    </row>
    <row r="1211">
      <c r="A1211" s="199"/>
      <c r="B1211" s="199"/>
      <c r="C1211" s="200"/>
      <c r="D1211" s="151" t="s">
        <v>5504</v>
      </c>
      <c r="E1211" s="199"/>
      <c r="F1211" s="199"/>
      <c r="G1211" s="137" t="s">
        <v>5505</v>
      </c>
      <c r="H1211" s="137" t="s">
        <v>5506</v>
      </c>
      <c r="I1211" s="137" t="s">
        <v>5507</v>
      </c>
      <c r="J1211" s="155" t="s">
        <v>412</v>
      </c>
      <c r="K1211" s="193" t="s">
        <v>413</v>
      </c>
      <c r="L1211" s="199"/>
      <c r="M1211" s="199"/>
      <c r="N1211" s="199"/>
      <c r="O1211" s="199"/>
    </row>
    <row r="1212">
      <c r="A1212" s="199"/>
      <c r="B1212" s="199"/>
      <c r="C1212" s="200"/>
      <c r="D1212" s="151" t="s">
        <v>5508</v>
      </c>
      <c r="E1212" s="199"/>
      <c r="F1212" s="199"/>
      <c r="G1212" s="137" t="s">
        <v>5509</v>
      </c>
      <c r="H1212" s="137" t="s">
        <v>5510</v>
      </c>
      <c r="I1212" s="137" t="s">
        <v>5511</v>
      </c>
      <c r="J1212" s="155" t="s">
        <v>412</v>
      </c>
      <c r="K1212" s="193" t="s">
        <v>413</v>
      </c>
      <c r="L1212" s="199"/>
      <c r="M1212" s="199"/>
      <c r="N1212" s="199"/>
      <c r="O1212" s="199"/>
    </row>
    <row r="1213">
      <c r="A1213" s="199"/>
      <c r="B1213" s="199"/>
      <c r="C1213" s="200"/>
      <c r="D1213" s="151" t="s">
        <v>5512</v>
      </c>
      <c r="E1213" s="199"/>
      <c r="F1213" s="199"/>
      <c r="G1213" s="137" t="s">
        <v>5513</v>
      </c>
      <c r="H1213" s="137" t="s">
        <v>5514</v>
      </c>
      <c r="I1213" s="137" t="s">
        <v>5515</v>
      </c>
      <c r="J1213" s="155" t="s">
        <v>412</v>
      </c>
      <c r="K1213" s="193" t="s">
        <v>413</v>
      </c>
      <c r="L1213" s="199"/>
      <c r="M1213" s="199"/>
      <c r="N1213" s="199"/>
      <c r="O1213" s="199"/>
    </row>
    <row r="1214">
      <c r="A1214" s="199"/>
      <c r="B1214" s="199"/>
      <c r="C1214" s="200"/>
      <c r="D1214" s="151" t="s">
        <v>5516</v>
      </c>
      <c r="E1214" s="199"/>
      <c r="F1214" s="199"/>
      <c r="G1214" s="137" t="s">
        <v>5517</v>
      </c>
      <c r="H1214" s="137" t="s">
        <v>5518</v>
      </c>
      <c r="I1214" s="137" t="s">
        <v>5515</v>
      </c>
      <c r="J1214" s="155" t="s">
        <v>412</v>
      </c>
      <c r="K1214" s="193" t="s">
        <v>413</v>
      </c>
      <c r="L1214" s="199"/>
      <c r="M1214" s="199"/>
      <c r="N1214" s="199"/>
      <c r="O1214" s="199"/>
    </row>
    <row r="1215">
      <c r="A1215" s="199"/>
      <c r="B1215" s="199"/>
      <c r="C1215" s="200"/>
      <c r="D1215" s="151" t="s">
        <v>5519</v>
      </c>
      <c r="E1215" s="199"/>
      <c r="F1215" s="199"/>
      <c r="G1215" s="137" t="s">
        <v>5520</v>
      </c>
      <c r="H1215" s="137" t="s">
        <v>5521</v>
      </c>
      <c r="I1215" s="137" t="s">
        <v>5507</v>
      </c>
      <c r="J1215" s="155" t="s">
        <v>412</v>
      </c>
      <c r="K1215" s="193" t="s">
        <v>413</v>
      </c>
      <c r="L1215" s="199"/>
      <c r="M1215" s="199"/>
      <c r="N1215" s="199"/>
      <c r="O1215" s="199"/>
    </row>
    <row r="1216">
      <c r="A1216" s="199"/>
      <c r="B1216" s="199"/>
      <c r="C1216" s="200"/>
      <c r="D1216" s="151" t="s">
        <v>5522</v>
      </c>
      <c r="E1216" s="199"/>
      <c r="F1216" s="199"/>
      <c r="G1216" s="137" t="s">
        <v>5523</v>
      </c>
      <c r="H1216" s="137" t="s">
        <v>5521</v>
      </c>
      <c r="I1216" s="137" t="s">
        <v>5511</v>
      </c>
      <c r="J1216" s="155" t="s">
        <v>412</v>
      </c>
      <c r="K1216" s="193" t="s">
        <v>413</v>
      </c>
      <c r="L1216" s="199"/>
      <c r="M1216" s="199"/>
      <c r="N1216" s="199"/>
      <c r="O1216" s="199"/>
    </row>
    <row r="1217">
      <c r="A1217" s="136" t="s">
        <v>5524</v>
      </c>
      <c r="B1217" s="201"/>
      <c r="C1217" s="202" t="s">
        <v>5525</v>
      </c>
      <c r="D1217" s="151" t="s">
        <v>5526</v>
      </c>
      <c r="E1217" s="201"/>
      <c r="F1217" s="201"/>
      <c r="G1217" s="202" t="s">
        <v>5527</v>
      </c>
      <c r="H1217" s="202" t="s">
        <v>5528</v>
      </c>
      <c r="I1217" s="202" t="s">
        <v>5529</v>
      </c>
      <c r="J1217" s="164" t="s">
        <v>412</v>
      </c>
      <c r="K1217" s="203"/>
      <c r="L1217" s="199"/>
      <c r="M1217" s="199"/>
      <c r="N1217" s="199"/>
      <c r="O1217" s="199"/>
    </row>
    <row r="1218">
      <c r="A1218" s="136" t="s">
        <v>5524</v>
      </c>
      <c r="B1218" s="204"/>
      <c r="C1218" s="205"/>
      <c r="D1218" s="151" t="s">
        <v>5530</v>
      </c>
      <c r="E1218" s="204"/>
      <c r="F1218" s="204"/>
      <c r="G1218" s="206" t="s">
        <v>5531</v>
      </c>
      <c r="H1218" s="206" t="s">
        <v>5532</v>
      </c>
      <c r="I1218" s="206" t="s">
        <v>5533</v>
      </c>
      <c r="J1218" s="164" t="s">
        <v>412</v>
      </c>
      <c r="K1218" s="203"/>
      <c r="L1218" s="199"/>
      <c r="M1218" s="199"/>
      <c r="N1218" s="199"/>
      <c r="O1218" s="199"/>
    </row>
    <row r="1219">
      <c r="A1219" s="136" t="s">
        <v>5524</v>
      </c>
      <c r="B1219" s="204"/>
      <c r="C1219" s="205"/>
      <c r="D1219" s="151" t="s">
        <v>5534</v>
      </c>
      <c r="E1219" s="204"/>
      <c r="F1219" s="204"/>
      <c r="G1219" s="206" t="s">
        <v>5535</v>
      </c>
      <c r="H1219" s="206" t="s">
        <v>5536</v>
      </c>
      <c r="I1219" s="206" t="s">
        <v>5537</v>
      </c>
      <c r="J1219" s="164" t="s">
        <v>412</v>
      </c>
      <c r="K1219" s="203"/>
      <c r="L1219" s="199"/>
      <c r="M1219" s="199"/>
      <c r="N1219" s="199"/>
      <c r="O1219" s="199"/>
    </row>
    <row r="1220">
      <c r="A1220" s="136" t="s">
        <v>5524</v>
      </c>
      <c r="B1220" s="204"/>
      <c r="C1220" s="205"/>
      <c r="D1220" s="151" t="s">
        <v>5538</v>
      </c>
      <c r="E1220" s="204"/>
      <c r="F1220" s="204"/>
      <c r="G1220" s="206" t="s">
        <v>5539</v>
      </c>
      <c r="H1220" s="206" t="s">
        <v>5540</v>
      </c>
      <c r="I1220" s="206" t="s">
        <v>5541</v>
      </c>
      <c r="J1220" s="164" t="s">
        <v>412</v>
      </c>
      <c r="K1220" s="203"/>
      <c r="L1220" s="199"/>
      <c r="M1220" s="199"/>
      <c r="N1220" s="199"/>
      <c r="O1220" s="199"/>
    </row>
    <row r="1221">
      <c r="A1221" s="136" t="s">
        <v>5524</v>
      </c>
      <c r="B1221" s="204"/>
      <c r="C1221" s="205"/>
      <c r="D1221" s="151" t="s">
        <v>5542</v>
      </c>
      <c r="E1221" s="204"/>
      <c r="F1221" s="204"/>
      <c r="G1221" s="206" t="s">
        <v>5543</v>
      </c>
      <c r="H1221" s="206" t="s">
        <v>5544</v>
      </c>
      <c r="I1221" s="206" t="s">
        <v>5545</v>
      </c>
      <c r="J1221" s="164" t="s">
        <v>412</v>
      </c>
      <c r="K1221" s="203"/>
      <c r="L1221" s="199"/>
      <c r="M1221" s="199"/>
      <c r="N1221" s="199"/>
      <c r="O1221" s="199"/>
    </row>
    <row r="1222">
      <c r="A1222" s="136" t="s">
        <v>5524</v>
      </c>
      <c r="B1222" s="204"/>
      <c r="C1222" s="205"/>
      <c r="D1222" s="151" t="s">
        <v>5546</v>
      </c>
      <c r="E1222" s="204"/>
      <c r="F1222" s="204"/>
      <c r="G1222" s="206" t="s">
        <v>5547</v>
      </c>
      <c r="H1222" s="206" t="s">
        <v>5548</v>
      </c>
      <c r="I1222" s="206" t="s">
        <v>5549</v>
      </c>
      <c r="J1222" s="164" t="s">
        <v>412</v>
      </c>
      <c r="K1222" s="203"/>
      <c r="L1222" s="199"/>
      <c r="M1222" s="199"/>
      <c r="N1222" s="199"/>
      <c r="O1222" s="199"/>
    </row>
    <row r="1223">
      <c r="A1223" s="136" t="s">
        <v>5524</v>
      </c>
      <c r="B1223" s="204"/>
      <c r="C1223" s="205"/>
      <c r="D1223" s="151" t="s">
        <v>5550</v>
      </c>
      <c r="E1223" s="204"/>
      <c r="F1223" s="204"/>
      <c r="G1223" s="206" t="s">
        <v>5551</v>
      </c>
      <c r="H1223" s="206" t="s">
        <v>5552</v>
      </c>
      <c r="I1223" s="206" t="s">
        <v>5549</v>
      </c>
      <c r="J1223" s="164" t="s">
        <v>412</v>
      </c>
      <c r="K1223" s="203"/>
      <c r="L1223" s="199"/>
      <c r="M1223" s="199"/>
      <c r="N1223" s="199"/>
      <c r="O1223" s="199"/>
    </row>
    <row r="1224">
      <c r="A1224" s="136" t="s">
        <v>5524</v>
      </c>
      <c r="B1224" s="204"/>
      <c r="C1224" s="205"/>
      <c r="D1224" s="151" t="s">
        <v>5553</v>
      </c>
      <c r="E1224" s="204"/>
      <c r="F1224" s="204"/>
      <c r="G1224" s="206" t="s">
        <v>5554</v>
      </c>
      <c r="H1224" s="206" t="s">
        <v>5555</v>
      </c>
      <c r="I1224" s="206" t="s">
        <v>5549</v>
      </c>
      <c r="J1224" s="164" t="s">
        <v>412</v>
      </c>
      <c r="K1224" s="203"/>
      <c r="L1224" s="199"/>
      <c r="M1224" s="199"/>
      <c r="N1224" s="199"/>
      <c r="O1224" s="199"/>
    </row>
    <row r="1225">
      <c r="A1225" s="136" t="s">
        <v>5524</v>
      </c>
      <c r="B1225" s="204"/>
      <c r="C1225" s="205"/>
      <c r="D1225" s="151" t="s">
        <v>5556</v>
      </c>
      <c r="E1225" s="204"/>
      <c r="F1225" s="204"/>
      <c r="G1225" s="206" t="s">
        <v>5557</v>
      </c>
      <c r="H1225" s="206" t="s">
        <v>5558</v>
      </c>
      <c r="I1225" s="206" t="s">
        <v>5549</v>
      </c>
      <c r="J1225" s="164" t="s">
        <v>412</v>
      </c>
      <c r="K1225" s="203"/>
      <c r="L1225" s="199"/>
      <c r="M1225" s="199"/>
      <c r="N1225" s="199"/>
      <c r="O1225" s="199"/>
    </row>
    <row r="1226">
      <c r="A1226" s="136" t="s">
        <v>5524</v>
      </c>
      <c r="B1226" s="204"/>
      <c r="C1226" s="205"/>
      <c r="D1226" s="151" t="s">
        <v>5559</v>
      </c>
      <c r="E1226" s="204"/>
      <c r="F1226" s="204"/>
      <c r="G1226" s="206" t="s">
        <v>5560</v>
      </c>
      <c r="H1226" s="206" t="s">
        <v>5561</v>
      </c>
      <c r="I1226" s="206" t="s">
        <v>5549</v>
      </c>
      <c r="J1226" s="164" t="s">
        <v>412</v>
      </c>
      <c r="K1226" s="203"/>
      <c r="L1226" s="199"/>
      <c r="M1226" s="199"/>
      <c r="N1226" s="199"/>
      <c r="O1226" s="199"/>
    </row>
    <row r="1227">
      <c r="A1227" s="136" t="s">
        <v>5524</v>
      </c>
      <c r="B1227" s="204"/>
      <c r="C1227" s="205"/>
      <c r="D1227" s="151" t="s">
        <v>5562</v>
      </c>
      <c r="E1227" s="204"/>
      <c r="F1227" s="204"/>
      <c r="G1227" s="206" t="s">
        <v>5563</v>
      </c>
      <c r="H1227" s="206" t="s">
        <v>5564</v>
      </c>
      <c r="I1227" s="206" t="s">
        <v>5549</v>
      </c>
      <c r="J1227" s="164" t="s">
        <v>412</v>
      </c>
      <c r="K1227" s="203"/>
      <c r="L1227" s="199"/>
      <c r="M1227" s="199"/>
      <c r="N1227" s="199"/>
      <c r="O1227" s="199"/>
    </row>
    <row r="1228">
      <c r="A1228" s="136" t="s">
        <v>5524</v>
      </c>
      <c r="B1228" s="204"/>
      <c r="C1228" s="205"/>
      <c r="D1228" s="151" t="s">
        <v>5565</v>
      </c>
      <c r="E1228" s="204"/>
      <c r="F1228" s="204"/>
      <c r="G1228" s="206" t="s">
        <v>5566</v>
      </c>
      <c r="H1228" s="206" t="s">
        <v>5567</v>
      </c>
      <c r="I1228" s="206" t="s">
        <v>5568</v>
      </c>
      <c r="J1228" s="164" t="s">
        <v>412</v>
      </c>
      <c r="K1228" s="203"/>
      <c r="L1228" s="199"/>
      <c r="M1228" s="199"/>
      <c r="N1228" s="199"/>
      <c r="O1228" s="199"/>
    </row>
    <row r="1229">
      <c r="A1229" s="136" t="s">
        <v>5524</v>
      </c>
      <c r="B1229" s="204"/>
      <c r="C1229" s="205"/>
      <c r="D1229" s="151" t="s">
        <v>5569</v>
      </c>
      <c r="E1229" s="204"/>
      <c r="F1229" s="204"/>
      <c r="G1229" s="206" t="s">
        <v>5570</v>
      </c>
      <c r="H1229" s="206" t="s">
        <v>5571</v>
      </c>
      <c r="I1229" s="206" t="s">
        <v>5572</v>
      </c>
      <c r="J1229" s="164" t="s">
        <v>412</v>
      </c>
      <c r="K1229" s="203"/>
      <c r="L1229" s="199"/>
      <c r="M1229" s="199"/>
      <c r="N1229" s="199"/>
      <c r="O1229" s="199"/>
    </row>
    <row r="1230">
      <c r="A1230" s="136" t="s">
        <v>5524</v>
      </c>
      <c r="B1230" s="204"/>
      <c r="C1230" s="205"/>
      <c r="D1230" s="151" t="s">
        <v>5573</v>
      </c>
      <c r="E1230" s="204"/>
      <c r="F1230" s="204"/>
      <c r="G1230" s="206" t="s">
        <v>5574</v>
      </c>
      <c r="H1230" s="206" t="s">
        <v>5575</v>
      </c>
      <c r="I1230" s="206" t="s">
        <v>5576</v>
      </c>
      <c r="J1230" s="164" t="s">
        <v>412</v>
      </c>
      <c r="K1230" s="203"/>
      <c r="L1230" s="199"/>
      <c r="M1230" s="199"/>
      <c r="N1230" s="199"/>
      <c r="O1230" s="199"/>
    </row>
    <row r="1231">
      <c r="A1231" s="136" t="s">
        <v>5524</v>
      </c>
      <c r="B1231" s="204"/>
      <c r="C1231" s="205"/>
      <c r="D1231" s="151" t="s">
        <v>5577</v>
      </c>
      <c r="E1231" s="204"/>
      <c r="F1231" s="204"/>
      <c r="G1231" s="206" t="s">
        <v>5578</v>
      </c>
      <c r="H1231" s="206" t="s">
        <v>5579</v>
      </c>
      <c r="I1231" s="206" t="s">
        <v>5580</v>
      </c>
      <c r="J1231" s="164" t="s">
        <v>412</v>
      </c>
      <c r="K1231" s="203"/>
      <c r="L1231" s="199"/>
      <c r="M1231" s="199"/>
      <c r="N1231" s="199"/>
      <c r="O1231" s="199"/>
    </row>
    <row r="1232">
      <c r="A1232" s="136" t="s">
        <v>5524</v>
      </c>
      <c r="B1232" s="204"/>
      <c r="C1232" s="205"/>
      <c r="D1232" s="151" t="s">
        <v>5581</v>
      </c>
      <c r="E1232" s="204"/>
      <c r="F1232" s="204"/>
      <c r="G1232" s="206" t="s">
        <v>5582</v>
      </c>
      <c r="H1232" s="206" t="s">
        <v>5583</v>
      </c>
      <c r="I1232" s="206" t="s">
        <v>5568</v>
      </c>
      <c r="J1232" s="164" t="s">
        <v>412</v>
      </c>
      <c r="K1232" s="203"/>
      <c r="L1232" s="199"/>
      <c r="M1232" s="199"/>
      <c r="N1232" s="199"/>
      <c r="O1232" s="199"/>
    </row>
    <row r="1233">
      <c r="A1233" s="136" t="s">
        <v>5524</v>
      </c>
      <c r="B1233" s="204"/>
      <c r="C1233" s="205"/>
      <c r="D1233" s="151" t="s">
        <v>5584</v>
      </c>
      <c r="E1233" s="204"/>
      <c r="F1233" s="204"/>
      <c r="G1233" s="206" t="s">
        <v>5585</v>
      </c>
      <c r="H1233" s="206" t="s">
        <v>5586</v>
      </c>
      <c r="I1233" s="206" t="s">
        <v>5572</v>
      </c>
      <c r="J1233" s="164" t="s">
        <v>412</v>
      </c>
      <c r="K1233" s="203"/>
      <c r="L1233" s="199"/>
      <c r="M1233" s="199"/>
      <c r="N1233" s="199"/>
      <c r="O1233" s="199"/>
    </row>
    <row r="1234">
      <c r="A1234" s="136" t="s">
        <v>5524</v>
      </c>
      <c r="B1234" s="204"/>
      <c r="C1234" s="205"/>
      <c r="D1234" s="151" t="s">
        <v>5587</v>
      </c>
      <c r="E1234" s="204"/>
      <c r="F1234" s="204"/>
      <c r="G1234" s="206" t="s">
        <v>5588</v>
      </c>
      <c r="H1234" s="206" t="s">
        <v>5589</v>
      </c>
      <c r="I1234" s="206" t="s">
        <v>5576</v>
      </c>
      <c r="J1234" s="164" t="s">
        <v>412</v>
      </c>
      <c r="K1234" s="203"/>
      <c r="L1234" s="199"/>
      <c r="M1234" s="199"/>
      <c r="N1234" s="199"/>
      <c r="O1234" s="199"/>
    </row>
    <row r="1235">
      <c r="A1235" s="136" t="s">
        <v>5524</v>
      </c>
      <c r="B1235" s="204"/>
      <c r="C1235" s="205"/>
      <c r="D1235" s="151" t="s">
        <v>5590</v>
      </c>
      <c r="E1235" s="204"/>
      <c r="F1235" s="204"/>
      <c r="G1235" s="206" t="s">
        <v>5591</v>
      </c>
      <c r="H1235" s="206" t="s">
        <v>5592</v>
      </c>
      <c r="I1235" s="206" t="s">
        <v>5580</v>
      </c>
      <c r="J1235" s="164" t="s">
        <v>412</v>
      </c>
      <c r="K1235" s="203"/>
      <c r="L1235" s="199"/>
      <c r="M1235" s="199"/>
      <c r="N1235" s="199"/>
      <c r="O1235" s="199"/>
    </row>
    <row r="1236">
      <c r="A1236" s="136" t="s">
        <v>5524</v>
      </c>
      <c r="B1236" s="204"/>
      <c r="C1236" s="205"/>
      <c r="D1236" s="151" t="s">
        <v>5593</v>
      </c>
      <c r="E1236" s="204"/>
      <c r="F1236" s="204"/>
      <c r="G1236" s="206" t="s">
        <v>5594</v>
      </c>
      <c r="H1236" s="206" t="s">
        <v>5595</v>
      </c>
      <c r="I1236" s="206" t="s">
        <v>5568</v>
      </c>
      <c r="J1236" s="164" t="s">
        <v>412</v>
      </c>
      <c r="K1236" s="203"/>
      <c r="L1236" s="199"/>
      <c r="M1236" s="199"/>
      <c r="N1236" s="199"/>
      <c r="O1236" s="199"/>
    </row>
    <row r="1237">
      <c r="A1237" s="136" t="s">
        <v>5524</v>
      </c>
      <c r="B1237" s="204"/>
      <c r="C1237" s="205"/>
      <c r="D1237" s="151" t="s">
        <v>5596</v>
      </c>
      <c r="E1237" s="204"/>
      <c r="F1237" s="204"/>
      <c r="G1237" s="206" t="s">
        <v>5597</v>
      </c>
      <c r="H1237" s="206" t="s">
        <v>5598</v>
      </c>
      <c r="I1237" s="206" t="s">
        <v>5599</v>
      </c>
      <c r="J1237" s="164" t="s">
        <v>412</v>
      </c>
      <c r="K1237" s="203"/>
      <c r="L1237" s="199"/>
      <c r="M1237" s="199"/>
      <c r="N1237" s="199"/>
      <c r="O1237" s="199"/>
    </row>
    <row r="1238">
      <c r="A1238" s="136" t="s">
        <v>5524</v>
      </c>
      <c r="B1238" s="204"/>
      <c r="C1238" s="205"/>
      <c r="D1238" s="151" t="s">
        <v>5600</v>
      </c>
      <c r="E1238" s="204"/>
      <c r="F1238" s="204"/>
      <c r="G1238" s="206" t="s">
        <v>5601</v>
      </c>
      <c r="H1238" s="206" t="s">
        <v>5602</v>
      </c>
      <c r="I1238" s="206" t="s">
        <v>5576</v>
      </c>
      <c r="J1238" s="164" t="s">
        <v>412</v>
      </c>
      <c r="K1238" s="203"/>
      <c r="L1238" s="199"/>
      <c r="M1238" s="199"/>
      <c r="N1238" s="199"/>
      <c r="O1238" s="199"/>
    </row>
    <row r="1239">
      <c r="A1239" s="136" t="s">
        <v>5524</v>
      </c>
      <c r="B1239" s="204"/>
      <c r="C1239" s="205"/>
      <c r="D1239" s="151" t="s">
        <v>5603</v>
      </c>
      <c r="E1239" s="204"/>
      <c r="F1239" s="204"/>
      <c r="G1239" s="206" t="s">
        <v>5604</v>
      </c>
      <c r="H1239" s="206" t="s">
        <v>5605</v>
      </c>
      <c r="I1239" s="206" t="s">
        <v>5580</v>
      </c>
      <c r="J1239" s="164" t="s">
        <v>412</v>
      </c>
      <c r="K1239" s="203"/>
      <c r="L1239" s="199"/>
      <c r="M1239" s="199"/>
      <c r="N1239" s="199"/>
      <c r="O1239" s="199"/>
    </row>
    <row r="1240">
      <c r="A1240" s="136" t="s">
        <v>5524</v>
      </c>
      <c r="B1240" s="207"/>
      <c r="C1240" s="208"/>
      <c r="D1240" s="152" t="s">
        <v>5606</v>
      </c>
      <c r="E1240" s="207"/>
      <c r="F1240" s="207"/>
      <c r="G1240" s="209" t="s">
        <v>5607</v>
      </c>
      <c r="H1240" s="209" t="s">
        <v>5608</v>
      </c>
      <c r="I1240" s="209" t="s">
        <v>5609</v>
      </c>
      <c r="J1240" s="164" t="s">
        <v>412</v>
      </c>
      <c r="K1240" s="203"/>
      <c r="L1240" s="199"/>
      <c r="M1240" s="199"/>
      <c r="N1240" s="199"/>
      <c r="O1240" s="199"/>
    </row>
    <row r="1241">
      <c r="A1241" s="199"/>
      <c r="B1241" s="136" t="s">
        <v>5610</v>
      </c>
      <c r="C1241" s="137" t="s">
        <v>5611</v>
      </c>
      <c r="D1241" s="152" t="s">
        <v>5612</v>
      </c>
      <c r="E1241" s="199"/>
      <c r="F1241" s="199"/>
      <c r="G1241" s="137" t="s">
        <v>5613</v>
      </c>
      <c r="H1241" s="137" t="s">
        <v>5614</v>
      </c>
      <c r="I1241" s="137" t="s">
        <v>5615</v>
      </c>
      <c r="J1241" s="210" t="s">
        <v>412</v>
      </c>
      <c r="K1241" s="211"/>
      <c r="L1241" s="212"/>
      <c r="M1241" s="212"/>
      <c r="N1241" s="212"/>
      <c r="O1241" s="212"/>
    </row>
    <row r="1242">
      <c r="A1242" s="199"/>
      <c r="B1242" s="136" t="s">
        <v>5616</v>
      </c>
      <c r="C1242" s="213" t="s">
        <v>5617</v>
      </c>
      <c r="D1242" s="152" t="s">
        <v>5618</v>
      </c>
      <c r="E1242" s="199"/>
      <c r="F1242" s="199"/>
      <c r="G1242" s="137" t="s">
        <v>5619</v>
      </c>
      <c r="H1242" s="137" t="s">
        <v>5620</v>
      </c>
      <c r="I1242" s="137" t="s">
        <v>5621</v>
      </c>
      <c r="J1242" s="214" t="s">
        <v>412</v>
      </c>
      <c r="K1242" s="215"/>
      <c r="L1242" s="215"/>
      <c r="M1242" s="215"/>
      <c r="N1242" s="215"/>
      <c r="O1242" s="215"/>
    </row>
    <row r="1243">
      <c r="A1243" s="199"/>
      <c r="B1243" s="136" t="s">
        <v>301</v>
      </c>
      <c r="C1243" s="213" t="s">
        <v>5188</v>
      </c>
      <c r="D1243" s="152" t="s">
        <v>5622</v>
      </c>
      <c r="E1243" s="199"/>
      <c r="F1243" s="199"/>
      <c r="G1243" s="137" t="s">
        <v>5623</v>
      </c>
      <c r="H1243" s="137" t="s">
        <v>5624</v>
      </c>
      <c r="I1243" s="137" t="s">
        <v>5625</v>
      </c>
      <c r="J1243" s="167" t="s">
        <v>626</v>
      </c>
      <c r="K1243" s="216"/>
      <c r="L1243" s="215"/>
      <c r="M1243" s="216" t="s">
        <v>5191</v>
      </c>
      <c r="N1243" s="215"/>
      <c r="O1243" s="215"/>
    </row>
    <row r="1244">
      <c r="A1244" s="199"/>
      <c r="B1244" s="136" t="s">
        <v>5626</v>
      </c>
      <c r="C1244" s="213" t="s">
        <v>5627</v>
      </c>
      <c r="D1244" s="152" t="s">
        <v>5628</v>
      </c>
      <c r="E1244" s="199"/>
      <c r="F1244" s="199"/>
      <c r="G1244" s="213" t="s">
        <v>5629</v>
      </c>
      <c r="H1244" s="137" t="s">
        <v>5630</v>
      </c>
      <c r="I1244" s="137" t="s">
        <v>5631</v>
      </c>
      <c r="J1244" s="214" t="s">
        <v>412</v>
      </c>
      <c r="K1244" s="215"/>
      <c r="L1244" s="215"/>
      <c r="M1244" s="215"/>
      <c r="N1244" s="215"/>
      <c r="O1244" s="215"/>
    </row>
    <row r="1245">
      <c r="A1245" s="199"/>
      <c r="B1245" s="136" t="s">
        <v>5632</v>
      </c>
      <c r="C1245" s="213" t="s">
        <v>5633</v>
      </c>
      <c r="D1245" s="152" t="s">
        <v>5634</v>
      </c>
      <c r="E1245" s="199"/>
      <c r="F1245" s="199"/>
      <c r="G1245" s="213" t="s">
        <v>5635</v>
      </c>
      <c r="H1245" s="137" t="s">
        <v>5636</v>
      </c>
      <c r="I1245" s="137" t="s">
        <v>5637</v>
      </c>
      <c r="J1245" s="214" t="s">
        <v>412</v>
      </c>
      <c r="K1245" s="215"/>
      <c r="L1245" s="215"/>
      <c r="M1245" s="215"/>
      <c r="N1245" s="215"/>
      <c r="O1245" s="215"/>
    </row>
    <row r="1246">
      <c r="A1246" s="199"/>
      <c r="B1246" s="136" t="s">
        <v>5638</v>
      </c>
      <c r="C1246" s="213" t="s">
        <v>5639</v>
      </c>
      <c r="D1246" s="152" t="s">
        <v>5640</v>
      </c>
      <c r="E1246" s="199"/>
      <c r="F1246" s="199"/>
      <c r="G1246" s="213" t="s">
        <v>5641</v>
      </c>
      <c r="H1246" s="137" t="s">
        <v>5642</v>
      </c>
      <c r="I1246" s="137" t="s">
        <v>5643</v>
      </c>
      <c r="J1246" s="214" t="s">
        <v>412</v>
      </c>
      <c r="K1246" s="215"/>
      <c r="L1246" s="215"/>
      <c r="M1246" s="215"/>
      <c r="N1246" s="215"/>
      <c r="O1246" s="215"/>
    </row>
    <row r="1247">
      <c r="A1247" s="199"/>
      <c r="B1247" s="136" t="s">
        <v>5309</v>
      </c>
      <c r="C1247" s="213" t="s">
        <v>5310</v>
      </c>
      <c r="D1247" s="152" t="s">
        <v>5644</v>
      </c>
      <c r="E1247" s="199"/>
      <c r="F1247" s="199"/>
      <c r="G1247" s="213" t="s">
        <v>5645</v>
      </c>
      <c r="H1247" s="137" t="s">
        <v>5646</v>
      </c>
      <c r="I1247" s="137" t="s">
        <v>5314</v>
      </c>
      <c r="J1247" s="214" t="s">
        <v>412</v>
      </c>
      <c r="K1247" s="215"/>
      <c r="L1247" s="215"/>
      <c r="M1247" s="215"/>
      <c r="N1247" s="215"/>
      <c r="O1247" s="215"/>
    </row>
    <row r="1248">
      <c r="A1248" s="199"/>
      <c r="B1248" s="136" t="s">
        <v>5409</v>
      </c>
      <c r="C1248" s="137" t="s">
        <v>5412</v>
      </c>
      <c r="D1248" s="152" t="s">
        <v>5647</v>
      </c>
      <c r="E1248" s="199"/>
      <c r="F1248" s="199"/>
      <c r="G1248" s="137" t="s">
        <v>5648</v>
      </c>
      <c r="H1248" s="137" t="s">
        <v>5649</v>
      </c>
      <c r="I1248" s="137" t="s">
        <v>5414</v>
      </c>
      <c r="J1248" s="214" t="s">
        <v>412</v>
      </c>
      <c r="K1248" s="215"/>
      <c r="L1248" s="215"/>
      <c r="M1248" s="215"/>
      <c r="N1248" s="215"/>
      <c r="O1248" s="215"/>
    </row>
    <row r="1249">
      <c r="A1249" s="199"/>
      <c r="B1249" s="136" t="s">
        <v>5650</v>
      </c>
      <c r="C1249" s="213" t="s">
        <v>5651</v>
      </c>
      <c r="D1249" s="152" t="s">
        <v>5652</v>
      </c>
      <c r="E1249" s="199"/>
      <c r="F1249" s="199"/>
      <c r="G1249" s="137" t="s">
        <v>5653</v>
      </c>
      <c r="H1249" s="137" t="s">
        <v>5654</v>
      </c>
      <c r="I1249" s="137" t="s">
        <v>5655</v>
      </c>
      <c r="J1249" s="194" t="s">
        <v>412</v>
      </c>
      <c r="K1249" s="216"/>
      <c r="L1249" s="215"/>
      <c r="M1249" s="216"/>
      <c r="N1249" s="215"/>
      <c r="O1249" s="215"/>
    </row>
    <row r="1250">
      <c r="A1250" s="199"/>
      <c r="B1250" s="136" t="s">
        <v>5656</v>
      </c>
      <c r="C1250" s="137" t="s">
        <v>5657</v>
      </c>
      <c r="D1250" s="152" t="s">
        <v>5658</v>
      </c>
      <c r="E1250" s="199"/>
      <c r="F1250" s="199"/>
      <c r="G1250" s="137" t="s">
        <v>5659</v>
      </c>
      <c r="H1250" s="137" t="s">
        <v>5660</v>
      </c>
      <c r="I1250" s="137" t="s">
        <v>5661</v>
      </c>
      <c r="J1250" s="214" t="s">
        <v>412</v>
      </c>
      <c r="K1250" s="215"/>
      <c r="L1250" s="215"/>
      <c r="M1250" s="215"/>
      <c r="N1250" s="215"/>
      <c r="O1250" s="215"/>
    </row>
    <row r="1251">
      <c r="A1251" s="217" t="s">
        <v>5662</v>
      </c>
      <c r="B1251" s="215"/>
      <c r="C1251" s="218" t="s">
        <v>5663</v>
      </c>
      <c r="D1251" s="152" t="s">
        <v>5664</v>
      </c>
      <c r="E1251" s="215"/>
      <c r="F1251" s="219"/>
      <c r="G1251" s="218" t="s">
        <v>5665</v>
      </c>
      <c r="H1251" s="218" t="s">
        <v>5666</v>
      </c>
      <c r="I1251" s="218" t="s">
        <v>5667</v>
      </c>
      <c r="J1251" s="214" t="s">
        <v>412</v>
      </c>
      <c r="K1251" s="215"/>
      <c r="L1251" s="215"/>
      <c r="M1251" s="215"/>
      <c r="N1251" s="215"/>
      <c r="O1251" s="215"/>
    </row>
    <row r="1252">
      <c r="A1252" s="217" t="s">
        <v>5662</v>
      </c>
      <c r="B1252" s="215"/>
      <c r="C1252" s="220"/>
      <c r="D1252" s="152" t="s">
        <v>5668</v>
      </c>
      <c r="E1252" s="215"/>
      <c r="F1252" s="219"/>
      <c r="G1252" s="218" t="s">
        <v>5669</v>
      </c>
      <c r="H1252" s="218" t="s">
        <v>5670</v>
      </c>
      <c r="I1252" s="218" t="s">
        <v>5671</v>
      </c>
      <c r="J1252" s="214" t="s">
        <v>412</v>
      </c>
      <c r="K1252" s="215"/>
      <c r="L1252" s="215"/>
      <c r="M1252" s="215"/>
      <c r="N1252" s="215"/>
      <c r="O1252" s="215"/>
    </row>
    <row r="1253">
      <c r="A1253" s="217" t="s">
        <v>5662</v>
      </c>
      <c r="B1253" s="215"/>
      <c r="C1253" s="220"/>
      <c r="D1253" s="152" t="s">
        <v>5672</v>
      </c>
      <c r="E1253" s="215"/>
      <c r="F1253" s="219"/>
      <c r="G1253" s="218" t="s">
        <v>5669</v>
      </c>
      <c r="H1253" s="218" t="s">
        <v>5673</v>
      </c>
      <c r="I1253" s="218" t="s">
        <v>5671</v>
      </c>
      <c r="J1253" s="214" t="s">
        <v>412</v>
      </c>
      <c r="K1253" s="215"/>
      <c r="L1253" s="215"/>
      <c r="M1253" s="215"/>
      <c r="N1253" s="215"/>
      <c r="O1253" s="215"/>
    </row>
    <row r="1254">
      <c r="A1254" s="217" t="s">
        <v>5662</v>
      </c>
      <c r="B1254" s="215"/>
      <c r="C1254" s="220"/>
      <c r="D1254" s="152" t="s">
        <v>5674</v>
      </c>
      <c r="E1254" s="215"/>
      <c r="F1254" s="219"/>
      <c r="G1254" s="218" t="s">
        <v>5669</v>
      </c>
      <c r="H1254" s="218" t="s">
        <v>5675</v>
      </c>
      <c r="I1254" s="218" t="s">
        <v>5671</v>
      </c>
      <c r="J1254" s="214" t="s">
        <v>412</v>
      </c>
      <c r="K1254" s="215"/>
      <c r="L1254" s="215"/>
      <c r="M1254" s="215"/>
      <c r="N1254" s="215"/>
      <c r="O1254" s="215"/>
    </row>
    <row r="1255">
      <c r="A1255" s="217" t="s">
        <v>5662</v>
      </c>
      <c r="B1255" s="215"/>
      <c r="C1255" s="220"/>
      <c r="D1255" s="152" t="s">
        <v>5676</v>
      </c>
      <c r="E1255" s="215"/>
      <c r="F1255" s="219"/>
      <c r="G1255" s="218" t="s">
        <v>5677</v>
      </c>
      <c r="H1255" s="218" t="s">
        <v>5678</v>
      </c>
      <c r="I1255" s="218" t="s">
        <v>5679</v>
      </c>
      <c r="J1255" s="214" t="s">
        <v>412</v>
      </c>
      <c r="K1255" s="215"/>
      <c r="L1255" s="215"/>
      <c r="M1255" s="215"/>
      <c r="N1255" s="215"/>
      <c r="O1255" s="215"/>
    </row>
    <row r="1256">
      <c r="A1256" s="217" t="s">
        <v>5662</v>
      </c>
      <c r="B1256" s="215"/>
      <c r="C1256" s="220"/>
      <c r="D1256" s="152" t="s">
        <v>5680</v>
      </c>
      <c r="E1256" s="215"/>
      <c r="F1256" s="219"/>
      <c r="G1256" s="218" t="s">
        <v>5677</v>
      </c>
      <c r="H1256" s="218" t="s">
        <v>5681</v>
      </c>
      <c r="I1256" s="218" t="s">
        <v>5679</v>
      </c>
      <c r="J1256" s="214" t="s">
        <v>412</v>
      </c>
      <c r="K1256" s="215"/>
      <c r="L1256" s="215"/>
      <c r="M1256" s="215"/>
      <c r="N1256" s="215"/>
      <c r="O1256" s="215"/>
    </row>
    <row r="1257">
      <c r="A1257" s="217" t="s">
        <v>5662</v>
      </c>
      <c r="B1257" s="215"/>
      <c r="C1257" s="220"/>
      <c r="D1257" s="152" t="s">
        <v>5682</v>
      </c>
      <c r="E1257" s="215"/>
      <c r="F1257" s="219"/>
      <c r="G1257" s="218" t="s">
        <v>5677</v>
      </c>
      <c r="H1257" s="218" t="s">
        <v>5683</v>
      </c>
      <c r="I1257" s="218" t="s">
        <v>5679</v>
      </c>
      <c r="J1257" s="214" t="s">
        <v>412</v>
      </c>
      <c r="K1257" s="215"/>
      <c r="L1257" s="215"/>
      <c r="M1257" s="215"/>
      <c r="N1257" s="215"/>
      <c r="O1257" s="215"/>
    </row>
    <row r="1258">
      <c r="A1258" s="217" t="s">
        <v>5662</v>
      </c>
      <c r="B1258" s="215"/>
      <c r="C1258" s="220"/>
      <c r="D1258" s="152" t="s">
        <v>5684</v>
      </c>
      <c r="E1258" s="215"/>
      <c r="F1258" s="219"/>
      <c r="G1258" s="218" t="s">
        <v>5685</v>
      </c>
      <c r="H1258" s="218" t="s">
        <v>5686</v>
      </c>
      <c r="I1258" s="218" t="s">
        <v>5687</v>
      </c>
      <c r="J1258" s="214" t="s">
        <v>412</v>
      </c>
      <c r="K1258" s="215"/>
      <c r="L1258" s="215"/>
      <c r="M1258" s="215"/>
      <c r="N1258" s="215"/>
      <c r="O1258" s="215"/>
    </row>
    <row r="1259">
      <c r="A1259" s="217" t="s">
        <v>5662</v>
      </c>
      <c r="B1259" s="215"/>
      <c r="C1259" s="220"/>
      <c r="D1259" s="152" t="s">
        <v>5688</v>
      </c>
      <c r="E1259" s="215"/>
      <c r="F1259" s="219"/>
      <c r="G1259" s="218" t="s">
        <v>5689</v>
      </c>
      <c r="H1259" s="218" t="s">
        <v>5690</v>
      </c>
      <c r="I1259" s="218" t="s">
        <v>5691</v>
      </c>
      <c r="J1259" s="214" t="s">
        <v>412</v>
      </c>
      <c r="K1259" s="215"/>
      <c r="L1259" s="215"/>
      <c r="M1259" s="215"/>
      <c r="N1259" s="215"/>
      <c r="O1259" s="215"/>
    </row>
    <row r="1260">
      <c r="A1260" s="217" t="s">
        <v>5662</v>
      </c>
      <c r="B1260" s="215"/>
      <c r="C1260" s="220"/>
      <c r="D1260" s="152" t="s">
        <v>5692</v>
      </c>
      <c r="E1260" s="215"/>
      <c r="F1260" s="219"/>
      <c r="G1260" s="218" t="s">
        <v>5693</v>
      </c>
      <c r="H1260" s="218" t="s">
        <v>5694</v>
      </c>
      <c r="I1260" s="218" t="s">
        <v>5695</v>
      </c>
      <c r="J1260" s="214" t="s">
        <v>412</v>
      </c>
      <c r="K1260" s="215"/>
      <c r="L1260" s="215"/>
      <c r="M1260" s="215"/>
      <c r="N1260" s="215"/>
      <c r="O1260" s="215"/>
    </row>
    <row r="1261">
      <c r="A1261" s="217" t="s">
        <v>5662</v>
      </c>
      <c r="B1261" s="215"/>
      <c r="C1261" s="220"/>
      <c r="D1261" s="152" t="s">
        <v>5696</v>
      </c>
      <c r="E1261" s="215"/>
      <c r="F1261" s="219"/>
      <c r="G1261" s="218" t="s">
        <v>5697</v>
      </c>
      <c r="H1261" s="218" t="s">
        <v>5698</v>
      </c>
      <c r="I1261" s="218" t="s">
        <v>5699</v>
      </c>
      <c r="J1261" s="214" t="s">
        <v>412</v>
      </c>
      <c r="K1261" s="215"/>
      <c r="L1261" s="215"/>
      <c r="M1261" s="215"/>
      <c r="N1261" s="215"/>
      <c r="O1261" s="215"/>
    </row>
    <row r="1262">
      <c r="A1262" s="217" t="s">
        <v>5662</v>
      </c>
      <c r="B1262" s="215"/>
      <c r="C1262" s="220"/>
      <c r="D1262" s="152" t="s">
        <v>5700</v>
      </c>
      <c r="E1262" s="215"/>
      <c r="F1262" s="219"/>
      <c r="G1262" s="218" t="s">
        <v>5701</v>
      </c>
      <c r="H1262" s="218" t="s">
        <v>5702</v>
      </c>
      <c r="I1262" s="221" t="s">
        <v>5703</v>
      </c>
      <c r="J1262" s="214" t="s">
        <v>412</v>
      </c>
      <c r="K1262" s="215"/>
      <c r="L1262" s="215"/>
      <c r="M1262" s="215"/>
      <c r="N1262" s="215"/>
      <c r="O1262" s="215"/>
    </row>
    <row r="1263">
      <c r="A1263" s="217" t="s">
        <v>5662</v>
      </c>
      <c r="B1263" s="215"/>
      <c r="C1263" s="220"/>
      <c r="D1263" s="152" t="s">
        <v>5704</v>
      </c>
      <c r="E1263" s="215"/>
      <c r="F1263" s="219"/>
      <c r="G1263" s="218" t="s">
        <v>5705</v>
      </c>
      <c r="H1263" s="218" t="s">
        <v>5706</v>
      </c>
      <c r="I1263" s="221" t="s">
        <v>5703</v>
      </c>
      <c r="J1263" s="214" t="s">
        <v>412</v>
      </c>
      <c r="K1263" s="215"/>
      <c r="L1263" s="215"/>
      <c r="M1263" s="215"/>
      <c r="N1263" s="215"/>
      <c r="O1263" s="215"/>
    </row>
    <row r="1264">
      <c r="A1264" s="217" t="s">
        <v>5662</v>
      </c>
      <c r="B1264" s="215"/>
      <c r="C1264" s="220"/>
      <c r="D1264" s="152" t="s">
        <v>5707</v>
      </c>
      <c r="E1264" s="215"/>
      <c r="F1264" s="219"/>
      <c r="G1264" s="218" t="s">
        <v>5708</v>
      </c>
      <c r="H1264" s="218" t="s">
        <v>5709</v>
      </c>
      <c r="I1264" s="221" t="s">
        <v>5703</v>
      </c>
      <c r="J1264" s="214" t="s">
        <v>412</v>
      </c>
      <c r="K1264" s="215"/>
      <c r="L1264" s="215"/>
      <c r="M1264" s="215"/>
      <c r="N1264" s="215"/>
      <c r="O1264" s="215"/>
    </row>
    <row r="1265">
      <c r="A1265" s="217" t="s">
        <v>5662</v>
      </c>
      <c r="B1265" s="215"/>
      <c r="C1265" s="220"/>
      <c r="D1265" s="152" t="s">
        <v>5710</v>
      </c>
      <c r="E1265" s="215"/>
      <c r="F1265" s="219"/>
      <c r="G1265" s="218" t="s">
        <v>5711</v>
      </c>
      <c r="H1265" s="218" t="s">
        <v>5712</v>
      </c>
      <c r="I1265" s="218" t="s">
        <v>5713</v>
      </c>
      <c r="J1265" s="214" t="s">
        <v>412</v>
      </c>
      <c r="K1265" s="215"/>
      <c r="L1265" s="215"/>
      <c r="M1265" s="215"/>
      <c r="N1265" s="215"/>
      <c r="O1265" s="215"/>
    </row>
    <row r="1266">
      <c r="A1266" s="217" t="s">
        <v>5662</v>
      </c>
      <c r="B1266" s="215"/>
      <c r="C1266" s="220"/>
      <c r="D1266" s="152" t="s">
        <v>5714</v>
      </c>
      <c r="E1266" s="215"/>
      <c r="F1266" s="219"/>
      <c r="G1266" s="218" t="s">
        <v>5715</v>
      </c>
      <c r="H1266" s="218" t="s">
        <v>5716</v>
      </c>
      <c r="I1266" s="218" t="s">
        <v>5713</v>
      </c>
      <c r="J1266" s="214" t="s">
        <v>412</v>
      </c>
      <c r="K1266" s="215"/>
      <c r="L1266" s="215"/>
      <c r="M1266" s="215"/>
      <c r="N1266" s="215"/>
      <c r="O1266" s="215"/>
    </row>
    <row r="1267">
      <c r="A1267" s="217" t="s">
        <v>5662</v>
      </c>
      <c r="B1267" s="215"/>
      <c r="C1267" s="220"/>
      <c r="D1267" s="152" t="s">
        <v>5717</v>
      </c>
      <c r="E1267" s="215"/>
      <c r="F1267" s="219"/>
      <c r="G1267" s="218" t="s">
        <v>5718</v>
      </c>
      <c r="H1267" s="218" t="s">
        <v>5719</v>
      </c>
      <c r="I1267" s="218" t="s">
        <v>5713</v>
      </c>
      <c r="J1267" s="214" t="s">
        <v>412</v>
      </c>
      <c r="K1267" s="215"/>
      <c r="L1267" s="215"/>
      <c r="M1267" s="215"/>
      <c r="N1267" s="215"/>
      <c r="O1267" s="215"/>
    </row>
    <row r="1268">
      <c r="A1268" s="217" t="s">
        <v>5662</v>
      </c>
      <c r="B1268" s="215"/>
      <c r="C1268" s="220"/>
      <c r="D1268" s="152" t="s">
        <v>5720</v>
      </c>
      <c r="E1268" s="215"/>
      <c r="F1268" s="219"/>
      <c r="G1268" s="218" t="s">
        <v>5721</v>
      </c>
      <c r="H1268" s="218" t="s">
        <v>5722</v>
      </c>
      <c r="I1268" s="218" t="s">
        <v>5723</v>
      </c>
      <c r="J1268" s="214" t="s">
        <v>412</v>
      </c>
      <c r="K1268" s="215"/>
      <c r="L1268" s="215"/>
      <c r="M1268" s="215"/>
      <c r="N1268" s="215"/>
      <c r="O1268" s="215"/>
    </row>
    <row r="1269">
      <c r="A1269" s="217" t="s">
        <v>5662</v>
      </c>
      <c r="B1269" s="215"/>
      <c r="C1269" s="220"/>
      <c r="D1269" s="152" t="s">
        <v>5724</v>
      </c>
      <c r="E1269" s="215"/>
      <c r="F1269" s="219"/>
      <c r="G1269" s="218" t="s">
        <v>5725</v>
      </c>
      <c r="H1269" s="218" t="s">
        <v>5726</v>
      </c>
      <c r="I1269" s="222" t="s">
        <v>5727</v>
      </c>
      <c r="J1269" s="214" t="s">
        <v>412</v>
      </c>
      <c r="K1269" s="215"/>
      <c r="L1269" s="215"/>
      <c r="M1269" s="215"/>
      <c r="N1269" s="215"/>
      <c r="O1269" s="215"/>
    </row>
    <row r="1270">
      <c r="A1270" s="217" t="s">
        <v>5662</v>
      </c>
      <c r="B1270" s="215"/>
      <c r="C1270" s="220"/>
      <c r="D1270" s="152" t="s">
        <v>5728</v>
      </c>
      <c r="E1270" s="215"/>
      <c r="F1270" s="219"/>
      <c r="G1270" s="218" t="s">
        <v>5729</v>
      </c>
      <c r="H1270" s="218" t="s">
        <v>5730</v>
      </c>
      <c r="I1270" s="222" t="s">
        <v>5731</v>
      </c>
      <c r="J1270" s="214" t="s">
        <v>412</v>
      </c>
      <c r="K1270" s="215"/>
      <c r="L1270" s="215"/>
      <c r="M1270" s="215"/>
      <c r="N1270" s="215"/>
      <c r="O1270" s="215"/>
    </row>
    <row r="1271">
      <c r="A1271" s="217" t="s">
        <v>5662</v>
      </c>
      <c r="B1271" s="215"/>
      <c r="C1271" s="220"/>
      <c r="D1271" s="223" t="s">
        <v>5732</v>
      </c>
      <c r="E1271" s="215"/>
      <c r="F1271" s="219"/>
      <c r="G1271" s="218" t="s">
        <v>5733</v>
      </c>
      <c r="H1271" s="218" t="s">
        <v>5734</v>
      </c>
      <c r="I1271" s="222" t="s">
        <v>5735</v>
      </c>
      <c r="J1271" s="214" t="s">
        <v>412</v>
      </c>
      <c r="K1271" s="215"/>
      <c r="L1271" s="215"/>
      <c r="M1271" s="215"/>
      <c r="N1271" s="215"/>
      <c r="O1271" s="215"/>
    </row>
    <row r="1272">
      <c r="A1272" s="217" t="s">
        <v>5662</v>
      </c>
      <c r="B1272" s="215"/>
      <c r="C1272" s="220"/>
      <c r="D1272" s="223" t="s">
        <v>5736</v>
      </c>
      <c r="E1272" s="215"/>
      <c r="F1272" s="219"/>
      <c r="G1272" s="218" t="s">
        <v>5737</v>
      </c>
      <c r="H1272" s="218" t="s">
        <v>5738</v>
      </c>
      <c r="I1272" s="222" t="s">
        <v>5739</v>
      </c>
      <c r="J1272" s="214" t="s">
        <v>412</v>
      </c>
      <c r="K1272" s="215"/>
      <c r="L1272" s="215"/>
      <c r="M1272" s="215"/>
      <c r="N1272" s="215"/>
      <c r="O1272" s="215"/>
    </row>
    <row r="1273">
      <c r="A1273" s="217" t="s">
        <v>5662</v>
      </c>
      <c r="B1273" s="215"/>
      <c r="C1273" s="220"/>
      <c r="D1273" s="223" t="s">
        <v>5740</v>
      </c>
      <c r="E1273" s="215"/>
      <c r="F1273" s="219"/>
      <c r="G1273" s="218" t="s">
        <v>5741</v>
      </c>
      <c r="H1273" s="218" t="s">
        <v>5742</v>
      </c>
      <c r="I1273" s="222" t="s">
        <v>5743</v>
      </c>
      <c r="J1273" s="214" t="s">
        <v>412</v>
      </c>
      <c r="K1273" s="215"/>
      <c r="L1273" s="215"/>
      <c r="M1273" s="215"/>
      <c r="N1273" s="215"/>
      <c r="O1273" s="215"/>
    </row>
    <row r="1274">
      <c r="A1274" s="217" t="s">
        <v>5662</v>
      </c>
      <c r="B1274" s="215"/>
      <c r="C1274" s="220"/>
      <c r="D1274" s="223" t="s">
        <v>5744</v>
      </c>
      <c r="E1274" s="215"/>
      <c r="F1274" s="219"/>
      <c r="G1274" s="218" t="s">
        <v>5745</v>
      </c>
      <c r="H1274" s="218" t="s">
        <v>5746</v>
      </c>
      <c r="I1274" s="222" t="s">
        <v>5747</v>
      </c>
      <c r="J1274" s="214" t="s">
        <v>412</v>
      </c>
      <c r="K1274" s="215"/>
      <c r="L1274" s="215"/>
      <c r="M1274" s="215"/>
      <c r="N1274" s="215"/>
      <c r="O1274" s="215"/>
    </row>
    <row r="1275">
      <c r="A1275" s="217" t="s">
        <v>5662</v>
      </c>
      <c r="B1275" s="215"/>
      <c r="C1275" s="220"/>
      <c r="D1275" s="223" t="s">
        <v>5748</v>
      </c>
      <c r="E1275" s="215"/>
      <c r="F1275" s="219"/>
      <c r="G1275" s="218" t="s">
        <v>5745</v>
      </c>
      <c r="H1275" s="218" t="s">
        <v>5749</v>
      </c>
      <c r="I1275" s="218" t="s">
        <v>5750</v>
      </c>
      <c r="J1275" s="214" t="s">
        <v>412</v>
      </c>
      <c r="K1275" s="215"/>
      <c r="L1275" s="215"/>
      <c r="M1275" s="215"/>
      <c r="N1275" s="215"/>
      <c r="O1275" s="215"/>
    </row>
    <row r="1276">
      <c r="A1276" s="136" t="s">
        <v>5751</v>
      </c>
      <c r="B1276" s="201"/>
      <c r="C1276" s="202" t="s">
        <v>5752</v>
      </c>
      <c r="D1276" s="223" t="s">
        <v>5753</v>
      </c>
      <c r="E1276" s="201"/>
      <c r="F1276" s="201"/>
      <c r="G1276" s="202" t="s">
        <v>5754</v>
      </c>
      <c r="H1276" s="202" t="s">
        <v>5755</v>
      </c>
      <c r="I1276" s="202" t="s">
        <v>5756</v>
      </c>
      <c r="J1276" s="214" t="s">
        <v>412</v>
      </c>
      <c r="K1276" s="201"/>
      <c r="L1276" s="201"/>
      <c r="M1276" s="201"/>
      <c r="N1276" s="201"/>
      <c r="O1276" s="201"/>
    </row>
    <row r="1277">
      <c r="A1277" s="136" t="s">
        <v>5751</v>
      </c>
      <c r="B1277" s="204"/>
      <c r="C1277" s="205"/>
      <c r="D1277" s="223" t="s">
        <v>5757</v>
      </c>
      <c r="E1277" s="204"/>
      <c r="F1277" s="204"/>
      <c r="G1277" s="206" t="s">
        <v>5758</v>
      </c>
      <c r="H1277" s="206" t="s">
        <v>5759</v>
      </c>
      <c r="I1277" s="206" t="s">
        <v>5760</v>
      </c>
      <c r="J1277" s="214" t="s">
        <v>412</v>
      </c>
      <c r="K1277" s="204"/>
      <c r="L1277" s="204"/>
      <c r="M1277" s="204"/>
      <c r="N1277" s="204"/>
      <c r="O1277" s="204"/>
    </row>
    <row r="1278">
      <c r="A1278" s="199"/>
      <c r="B1278" s="136" t="s">
        <v>359</v>
      </c>
      <c r="C1278" s="213" t="s">
        <v>360</v>
      </c>
      <c r="D1278" s="223" t="s">
        <v>5761</v>
      </c>
      <c r="E1278" s="199"/>
      <c r="F1278" s="199"/>
      <c r="G1278" s="137" t="s">
        <v>5762</v>
      </c>
      <c r="H1278" s="137" t="s">
        <v>5763</v>
      </c>
      <c r="I1278" s="137" t="s">
        <v>5764</v>
      </c>
      <c r="J1278" s="167" t="s">
        <v>626</v>
      </c>
      <c r="K1278" s="151" t="s">
        <v>858</v>
      </c>
      <c r="L1278" s="215"/>
      <c r="M1278" s="216" t="s">
        <v>5765</v>
      </c>
      <c r="N1278" s="215"/>
      <c r="O1278" s="215"/>
    </row>
    <row r="1279">
      <c r="A1279" s="199"/>
      <c r="B1279" s="136" t="s">
        <v>361</v>
      </c>
      <c r="C1279" s="213" t="s">
        <v>362</v>
      </c>
      <c r="D1279" s="223" t="s">
        <v>5766</v>
      </c>
      <c r="E1279" s="199"/>
      <c r="F1279" s="199"/>
      <c r="G1279" s="137" t="s">
        <v>5767</v>
      </c>
      <c r="H1279" s="137" t="s">
        <v>5768</v>
      </c>
      <c r="I1279" s="137" t="s">
        <v>5769</v>
      </c>
      <c r="J1279" s="167" t="s">
        <v>626</v>
      </c>
      <c r="K1279" s="151" t="s">
        <v>858</v>
      </c>
      <c r="L1279" s="215"/>
      <c r="M1279" s="216" t="s">
        <v>5770</v>
      </c>
      <c r="N1279" s="215"/>
      <c r="O1279" s="215"/>
    </row>
    <row r="1280">
      <c r="A1280" s="199"/>
      <c r="B1280" s="136" t="s">
        <v>363</v>
      </c>
      <c r="C1280" s="137" t="s">
        <v>364</v>
      </c>
      <c r="D1280" s="223" t="s">
        <v>5771</v>
      </c>
      <c r="E1280" s="199"/>
      <c r="F1280" s="199"/>
      <c r="G1280" s="137" t="s">
        <v>364</v>
      </c>
      <c r="H1280" s="137" t="s">
        <v>5772</v>
      </c>
      <c r="I1280" s="137" t="s">
        <v>5773</v>
      </c>
      <c r="J1280" s="167" t="s">
        <v>626</v>
      </c>
      <c r="K1280" s="151" t="s">
        <v>858</v>
      </c>
      <c r="L1280" s="215"/>
      <c r="M1280" s="224" t="s">
        <v>5774</v>
      </c>
      <c r="N1280" s="215"/>
      <c r="O1280" s="215"/>
    </row>
    <row r="1281">
      <c r="A1281" s="199"/>
      <c r="B1281" s="136" t="s">
        <v>365</v>
      </c>
      <c r="C1281" s="137" t="s">
        <v>366</v>
      </c>
      <c r="D1281" s="223" t="s">
        <v>5775</v>
      </c>
      <c r="E1281" s="199"/>
      <c r="F1281" s="199"/>
      <c r="G1281" s="137" t="s">
        <v>366</v>
      </c>
      <c r="H1281" s="137" t="s">
        <v>5776</v>
      </c>
      <c r="I1281" s="137" t="s">
        <v>5777</v>
      </c>
      <c r="J1281" s="167" t="s">
        <v>626</v>
      </c>
      <c r="K1281" s="151" t="s">
        <v>858</v>
      </c>
      <c r="L1281" s="215"/>
      <c r="M1281" s="225" t="s">
        <v>5778</v>
      </c>
      <c r="N1281" s="215"/>
      <c r="O1281" s="215"/>
    </row>
    <row r="1282">
      <c r="A1282" s="199"/>
      <c r="B1282" s="136" t="s">
        <v>367</v>
      </c>
      <c r="C1282" s="213" t="s">
        <v>368</v>
      </c>
      <c r="D1282" s="223" t="s">
        <v>5779</v>
      </c>
      <c r="E1282" s="199"/>
      <c r="F1282" s="199"/>
      <c r="G1282" s="137" t="s">
        <v>368</v>
      </c>
      <c r="H1282" s="137" t="s">
        <v>5780</v>
      </c>
      <c r="I1282" s="137" t="s">
        <v>5781</v>
      </c>
      <c r="J1282" s="167" t="s">
        <v>626</v>
      </c>
      <c r="K1282" s="151" t="s">
        <v>858</v>
      </c>
      <c r="L1282" s="215"/>
      <c r="M1282" s="216" t="s">
        <v>5782</v>
      </c>
      <c r="N1282" s="215"/>
      <c r="O1282" s="215"/>
    </row>
    <row r="1283">
      <c r="A1283" s="199"/>
      <c r="B1283" s="136" t="s">
        <v>369</v>
      </c>
      <c r="C1283" s="213" t="s">
        <v>370</v>
      </c>
      <c r="D1283" s="223" t="s">
        <v>5783</v>
      </c>
      <c r="E1283" s="199"/>
      <c r="F1283" s="199"/>
      <c r="G1283" s="137" t="s">
        <v>370</v>
      </c>
      <c r="H1283" s="137" t="s">
        <v>5784</v>
      </c>
      <c r="I1283" s="137" t="s">
        <v>5781</v>
      </c>
      <c r="J1283" s="167" t="s">
        <v>626</v>
      </c>
      <c r="K1283" s="151" t="s">
        <v>858</v>
      </c>
      <c r="L1283" s="215"/>
      <c r="M1283" s="224" t="s">
        <v>5785</v>
      </c>
      <c r="N1283" s="215"/>
      <c r="O1283" s="215"/>
    </row>
    <row r="1284">
      <c r="A1284" s="199"/>
      <c r="B1284" s="136" t="s">
        <v>371</v>
      </c>
      <c r="C1284" s="213" t="s">
        <v>372</v>
      </c>
      <c r="D1284" s="223" t="s">
        <v>5786</v>
      </c>
      <c r="E1284" s="199"/>
      <c r="F1284" s="199"/>
      <c r="G1284" s="137" t="s">
        <v>372</v>
      </c>
      <c r="H1284" s="137" t="s">
        <v>5787</v>
      </c>
      <c r="I1284" s="137" t="s">
        <v>5788</v>
      </c>
      <c r="J1284" s="167" t="s">
        <v>626</v>
      </c>
      <c r="K1284" s="151" t="s">
        <v>858</v>
      </c>
      <c r="L1284" s="215"/>
      <c r="M1284" s="216" t="s">
        <v>5789</v>
      </c>
      <c r="N1284" s="215"/>
      <c r="O1284" s="215"/>
    </row>
    <row r="1285">
      <c r="A1285" s="199"/>
      <c r="B1285" s="136" t="s">
        <v>373</v>
      </c>
      <c r="C1285" s="213" t="s">
        <v>374</v>
      </c>
      <c r="D1285" s="223" t="s">
        <v>5790</v>
      </c>
      <c r="E1285" s="199"/>
      <c r="F1285" s="199"/>
      <c r="G1285" s="137" t="s">
        <v>374</v>
      </c>
      <c r="H1285" s="137" t="s">
        <v>5791</v>
      </c>
      <c r="I1285" s="137" t="s">
        <v>5792</v>
      </c>
      <c r="J1285" s="167" t="s">
        <v>626</v>
      </c>
      <c r="K1285" s="151" t="s">
        <v>858</v>
      </c>
      <c r="L1285" s="215"/>
      <c r="M1285" s="216" t="s">
        <v>5793</v>
      </c>
      <c r="N1285" s="215"/>
      <c r="O1285" s="215"/>
    </row>
    <row r="1286">
      <c r="A1286" s="199"/>
      <c r="B1286" s="136" t="s">
        <v>375</v>
      </c>
      <c r="C1286" s="213" t="s">
        <v>376</v>
      </c>
      <c r="D1286" s="223" t="s">
        <v>5794</v>
      </c>
      <c r="E1286" s="199"/>
      <c r="F1286" s="199"/>
      <c r="G1286" s="137" t="s">
        <v>376</v>
      </c>
      <c r="H1286" s="137" t="s">
        <v>5795</v>
      </c>
      <c r="I1286" s="137" t="s">
        <v>5796</v>
      </c>
      <c r="J1286" s="167" t="s">
        <v>626</v>
      </c>
      <c r="K1286" s="151" t="s">
        <v>858</v>
      </c>
      <c r="L1286" s="215"/>
      <c r="M1286" s="216" t="s">
        <v>5797</v>
      </c>
      <c r="N1286" s="215"/>
      <c r="O1286" s="215"/>
    </row>
    <row r="1287">
      <c r="A1287" s="199"/>
      <c r="B1287" s="136" t="s">
        <v>377</v>
      </c>
      <c r="C1287" s="213" t="s">
        <v>378</v>
      </c>
      <c r="D1287" s="223" t="s">
        <v>5798</v>
      </c>
      <c r="E1287" s="199"/>
      <c r="F1287" s="199"/>
      <c r="G1287" s="137" t="s">
        <v>378</v>
      </c>
      <c r="H1287" s="137" t="s">
        <v>5799</v>
      </c>
      <c r="I1287" s="137" t="s">
        <v>5800</v>
      </c>
      <c r="J1287" s="167" t="s">
        <v>626</v>
      </c>
      <c r="K1287" s="151" t="s">
        <v>858</v>
      </c>
      <c r="L1287" s="215"/>
      <c r="M1287" s="224" t="s">
        <v>5801</v>
      </c>
      <c r="N1287" s="215"/>
      <c r="O1287" s="215"/>
    </row>
    <row r="1288">
      <c r="A1288" s="136"/>
      <c r="B1288" s="136" t="s">
        <v>379</v>
      </c>
      <c r="C1288" s="137" t="s">
        <v>380</v>
      </c>
      <c r="D1288" s="223" t="s">
        <v>5802</v>
      </c>
      <c r="E1288" s="199"/>
      <c r="F1288" s="199"/>
      <c r="G1288" s="137" t="s">
        <v>5803</v>
      </c>
      <c r="H1288" s="137" t="s">
        <v>5803</v>
      </c>
      <c r="I1288" s="137" t="s">
        <v>5804</v>
      </c>
      <c r="J1288" s="226" t="s">
        <v>626</v>
      </c>
      <c r="K1288" s="223" t="s">
        <v>858</v>
      </c>
      <c r="L1288" s="215"/>
      <c r="M1288" s="224" t="s">
        <v>5805</v>
      </c>
      <c r="N1288" s="215"/>
      <c r="O1288" s="215"/>
    </row>
    <row r="1289">
      <c r="A1289" s="136"/>
      <c r="B1289" s="136" t="s">
        <v>5806</v>
      </c>
      <c r="C1289" s="137" t="s">
        <v>5807</v>
      </c>
      <c r="D1289" s="223" t="s">
        <v>5808</v>
      </c>
      <c r="E1289" s="199"/>
      <c r="F1289" s="199"/>
      <c r="G1289" s="137" t="s">
        <v>5803</v>
      </c>
      <c r="H1289" s="137" t="s">
        <v>5803</v>
      </c>
      <c r="I1289" s="137" t="s">
        <v>5804</v>
      </c>
      <c r="J1289" s="214" t="s">
        <v>412</v>
      </c>
      <c r="K1289" s="223" t="s">
        <v>858</v>
      </c>
      <c r="L1289" s="215"/>
      <c r="M1289" s="227"/>
      <c r="N1289" s="215"/>
      <c r="O1289" s="215"/>
    </row>
    <row r="1290">
      <c r="A1290" s="136"/>
      <c r="B1290" s="136" t="s">
        <v>381</v>
      </c>
      <c r="C1290" s="137" t="s">
        <v>382</v>
      </c>
      <c r="D1290" s="223" t="s">
        <v>5809</v>
      </c>
      <c r="E1290" s="199"/>
      <c r="F1290" s="199"/>
      <c r="G1290" s="137" t="s">
        <v>382</v>
      </c>
      <c r="H1290" s="137" t="s">
        <v>5810</v>
      </c>
      <c r="I1290" s="137" t="s">
        <v>5811</v>
      </c>
      <c r="J1290" s="226" t="s">
        <v>626</v>
      </c>
      <c r="K1290" s="223" t="s">
        <v>858</v>
      </c>
      <c r="L1290" s="215"/>
      <c r="M1290" s="224" t="s">
        <v>5812</v>
      </c>
      <c r="N1290" s="215"/>
      <c r="O1290" s="215"/>
    </row>
    <row r="1291">
      <c r="A1291" s="136"/>
      <c r="B1291" s="136" t="s">
        <v>383</v>
      </c>
      <c r="C1291" s="137" t="s">
        <v>384</v>
      </c>
      <c r="D1291" s="223" t="s">
        <v>5813</v>
      </c>
      <c r="E1291" s="199"/>
      <c r="F1291" s="199"/>
      <c r="G1291" s="137" t="s">
        <v>384</v>
      </c>
      <c r="H1291" s="137" t="s">
        <v>5814</v>
      </c>
      <c r="I1291" s="137" t="s">
        <v>5815</v>
      </c>
      <c r="J1291" s="226" t="s">
        <v>626</v>
      </c>
      <c r="K1291" s="223" t="s">
        <v>858</v>
      </c>
      <c r="L1291" s="215"/>
      <c r="M1291" s="224" t="s">
        <v>5816</v>
      </c>
      <c r="N1291" s="215"/>
      <c r="O1291" s="215"/>
    </row>
    <row r="1292">
      <c r="A1292" s="136"/>
      <c r="B1292" s="136" t="s">
        <v>385</v>
      </c>
      <c r="C1292" s="137" t="s">
        <v>386</v>
      </c>
      <c r="D1292" s="223" t="s">
        <v>5817</v>
      </c>
      <c r="E1292" s="199"/>
      <c r="F1292" s="199"/>
      <c r="G1292" s="137" t="s">
        <v>386</v>
      </c>
      <c r="H1292" s="137" t="s">
        <v>5818</v>
      </c>
      <c r="I1292" s="137" t="s">
        <v>5819</v>
      </c>
      <c r="J1292" s="226" t="s">
        <v>626</v>
      </c>
      <c r="K1292" s="223" t="s">
        <v>858</v>
      </c>
      <c r="L1292" s="215"/>
      <c r="M1292" s="224" t="s">
        <v>5820</v>
      </c>
      <c r="N1292" s="215"/>
      <c r="O1292" s="215"/>
    </row>
    <row r="1293">
      <c r="A1293" s="136"/>
      <c r="B1293" s="136" t="s">
        <v>387</v>
      </c>
      <c r="C1293" s="137" t="s">
        <v>388</v>
      </c>
      <c r="D1293" s="223" t="s">
        <v>5821</v>
      </c>
      <c r="E1293" s="199"/>
      <c r="F1293" s="199"/>
      <c r="G1293" s="137" t="s">
        <v>388</v>
      </c>
      <c r="H1293" s="137" t="s">
        <v>5822</v>
      </c>
      <c r="I1293" s="137" t="s">
        <v>5823</v>
      </c>
      <c r="J1293" s="226" t="s">
        <v>626</v>
      </c>
      <c r="K1293" s="223" t="s">
        <v>858</v>
      </c>
      <c r="L1293" s="215"/>
      <c r="M1293" s="224" t="s">
        <v>5824</v>
      </c>
      <c r="N1293" s="215"/>
      <c r="O1293" s="215"/>
    </row>
    <row r="1294">
      <c r="A1294" s="132" t="s">
        <v>5825</v>
      </c>
      <c r="B1294" s="228"/>
      <c r="C1294" s="229" t="s">
        <v>5826</v>
      </c>
      <c r="D1294" s="223" t="s">
        <v>5827</v>
      </c>
      <c r="E1294" s="228"/>
      <c r="F1294" s="230"/>
      <c r="G1294" s="229" t="s">
        <v>5828</v>
      </c>
      <c r="H1294" s="229" t="s">
        <v>5829</v>
      </c>
      <c r="I1294" s="229" t="s">
        <v>5830</v>
      </c>
      <c r="J1294" s="231" t="s">
        <v>412</v>
      </c>
      <c r="K1294" s="223" t="s">
        <v>858</v>
      </c>
      <c r="L1294" s="215"/>
      <c r="M1294" s="227"/>
      <c r="N1294" s="215"/>
      <c r="O1294" s="215"/>
    </row>
    <row r="1295">
      <c r="A1295" s="132" t="s">
        <v>5825</v>
      </c>
      <c r="B1295" s="228"/>
      <c r="C1295" s="230"/>
      <c r="D1295" s="223" t="s">
        <v>5831</v>
      </c>
      <c r="E1295" s="228"/>
      <c r="F1295" s="230"/>
      <c r="G1295" s="229" t="s">
        <v>5832</v>
      </c>
      <c r="H1295" s="229" t="s">
        <v>5833</v>
      </c>
      <c r="I1295" s="229" t="s">
        <v>5830</v>
      </c>
      <c r="J1295" s="231" t="s">
        <v>412</v>
      </c>
      <c r="K1295" s="223" t="s">
        <v>858</v>
      </c>
      <c r="L1295" s="215"/>
      <c r="M1295" s="227"/>
      <c r="N1295" s="215"/>
      <c r="O1295" s="215"/>
    </row>
    <row r="1296">
      <c r="A1296" s="132" t="s">
        <v>5825</v>
      </c>
      <c r="B1296" s="228"/>
      <c r="C1296" s="230"/>
      <c r="D1296" s="223" t="s">
        <v>5834</v>
      </c>
      <c r="E1296" s="228"/>
      <c r="F1296" s="230"/>
      <c r="G1296" s="229" t="s">
        <v>5835</v>
      </c>
      <c r="H1296" s="229" t="s">
        <v>5836</v>
      </c>
      <c r="I1296" s="229" t="s">
        <v>5830</v>
      </c>
      <c r="J1296" s="226" t="s">
        <v>626</v>
      </c>
      <c r="K1296" s="223" t="s">
        <v>858</v>
      </c>
      <c r="L1296" s="215"/>
      <c r="M1296" s="224" t="s">
        <v>5805</v>
      </c>
      <c r="N1296" s="215"/>
      <c r="O1296" s="215"/>
    </row>
    <row r="1297">
      <c r="A1297" s="132" t="s">
        <v>5825</v>
      </c>
      <c r="B1297" s="228"/>
      <c r="C1297" s="230"/>
      <c r="D1297" s="223" t="s">
        <v>5837</v>
      </c>
      <c r="E1297" s="228"/>
      <c r="F1297" s="230"/>
      <c r="G1297" s="229" t="s">
        <v>5838</v>
      </c>
      <c r="H1297" s="229" t="s">
        <v>5839</v>
      </c>
      <c r="I1297" s="229" t="s">
        <v>5830</v>
      </c>
      <c r="J1297" s="231" t="s">
        <v>412</v>
      </c>
      <c r="K1297" s="223" t="s">
        <v>858</v>
      </c>
      <c r="L1297" s="215"/>
      <c r="M1297" s="227"/>
      <c r="N1297" s="215"/>
      <c r="O1297" s="215"/>
    </row>
    <row r="1298">
      <c r="A1298" s="132" t="s">
        <v>5825</v>
      </c>
      <c r="B1298" s="228"/>
      <c r="C1298" s="230"/>
      <c r="D1298" s="223" t="s">
        <v>5840</v>
      </c>
      <c r="E1298" s="228"/>
      <c r="F1298" s="230"/>
      <c r="G1298" s="229" t="s">
        <v>5841</v>
      </c>
      <c r="H1298" s="229" t="s">
        <v>5842</v>
      </c>
      <c r="I1298" s="229" t="s">
        <v>5830</v>
      </c>
      <c r="J1298" s="231" t="s">
        <v>412</v>
      </c>
      <c r="K1298" s="223" t="s">
        <v>858</v>
      </c>
      <c r="L1298" s="215"/>
      <c r="M1298" s="227"/>
      <c r="N1298" s="215"/>
      <c r="O1298" s="215"/>
    </row>
    <row r="1299">
      <c r="A1299" s="132" t="s">
        <v>5825</v>
      </c>
      <c r="B1299" s="228"/>
      <c r="C1299" s="230"/>
      <c r="D1299" s="223" t="s">
        <v>5843</v>
      </c>
      <c r="E1299" s="228"/>
      <c r="F1299" s="230"/>
      <c r="G1299" s="229" t="s">
        <v>5844</v>
      </c>
      <c r="H1299" s="229" t="s">
        <v>5845</v>
      </c>
      <c r="I1299" s="229" t="s">
        <v>5830</v>
      </c>
      <c r="J1299" s="231" t="s">
        <v>412</v>
      </c>
      <c r="K1299" s="223" t="s">
        <v>858</v>
      </c>
      <c r="L1299" s="215"/>
      <c r="M1299" s="227"/>
      <c r="N1299" s="215"/>
      <c r="O1299" s="215"/>
    </row>
    <row r="1300">
      <c r="A1300" s="132" t="s">
        <v>5825</v>
      </c>
      <c r="B1300" s="228"/>
      <c r="C1300" s="230"/>
      <c r="D1300" s="223" t="s">
        <v>5846</v>
      </c>
      <c r="E1300" s="228"/>
      <c r="F1300" s="230"/>
      <c r="G1300" s="229" t="s">
        <v>5847</v>
      </c>
      <c r="H1300" s="229" t="s">
        <v>5848</v>
      </c>
      <c r="I1300" s="229" t="s">
        <v>5830</v>
      </c>
      <c r="J1300" s="226" t="s">
        <v>626</v>
      </c>
      <c r="K1300" s="223" t="s">
        <v>858</v>
      </c>
      <c r="L1300" s="215"/>
      <c r="M1300" s="224" t="s">
        <v>5805</v>
      </c>
      <c r="N1300" s="215"/>
      <c r="O1300" s="215"/>
    </row>
    <row r="1301">
      <c r="A1301" s="132" t="s">
        <v>5825</v>
      </c>
      <c r="B1301" s="228"/>
      <c r="C1301" s="230"/>
      <c r="D1301" s="223" t="s">
        <v>5849</v>
      </c>
      <c r="E1301" s="228"/>
      <c r="F1301" s="230"/>
      <c r="G1301" s="229" t="s">
        <v>5850</v>
      </c>
      <c r="H1301" s="229" t="s">
        <v>5851</v>
      </c>
      <c r="I1301" s="229" t="s">
        <v>5830</v>
      </c>
      <c r="J1301" s="231" t="s">
        <v>412</v>
      </c>
      <c r="K1301" s="223" t="s">
        <v>858</v>
      </c>
      <c r="L1301" s="215"/>
      <c r="M1301" s="227"/>
      <c r="N1301" s="215"/>
      <c r="O1301" s="215"/>
    </row>
    <row r="1302">
      <c r="A1302" s="132" t="s">
        <v>5825</v>
      </c>
      <c r="B1302" s="228"/>
      <c r="C1302" s="230"/>
      <c r="D1302" s="223" t="s">
        <v>5852</v>
      </c>
      <c r="E1302" s="228"/>
      <c r="F1302" s="230"/>
      <c r="G1302" s="229" t="s">
        <v>5853</v>
      </c>
      <c r="H1302" s="229" t="s">
        <v>5854</v>
      </c>
      <c r="I1302" s="229" t="s">
        <v>5830</v>
      </c>
      <c r="J1302" s="231" t="s">
        <v>412</v>
      </c>
      <c r="K1302" s="223" t="s">
        <v>858</v>
      </c>
      <c r="L1302" s="215"/>
      <c r="M1302" s="227"/>
      <c r="N1302" s="215"/>
      <c r="O1302" s="215"/>
    </row>
    <row r="1303">
      <c r="A1303" s="132" t="s">
        <v>5825</v>
      </c>
      <c r="B1303" s="228"/>
      <c r="C1303" s="230"/>
      <c r="D1303" s="223" t="s">
        <v>5855</v>
      </c>
      <c r="E1303" s="228"/>
      <c r="F1303" s="230"/>
      <c r="G1303" s="229" t="s">
        <v>5856</v>
      </c>
      <c r="H1303" s="229" t="s">
        <v>5857</v>
      </c>
      <c r="I1303" s="229" t="s">
        <v>5858</v>
      </c>
      <c r="J1303" s="231" t="s">
        <v>412</v>
      </c>
      <c r="K1303" s="223" t="s">
        <v>858</v>
      </c>
      <c r="L1303" s="215"/>
      <c r="M1303" s="227"/>
      <c r="N1303" s="215"/>
      <c r="O1303" s="215"/>
    </row>
    <row r="1304">
      <c r="A1304" s="132" t="s">
        <v>5825</v>
      </c>
      <c r="B1304" s="228"/>
      <c r="C1304" s="230"/>
      <c r="D1304" s="223" t="s">
        <v>5859</v>
      </c>
      <c r="E1304" s="228"/>
      <c r="F1304" s="230"/>
      <c r="G1304" s="229" t="s">
        <v>5860</v>
      </c>
      <c r="H1304" s="229" t="s">
        <v>5861</v>
      </c>
      <c r="I1304" s="229" t="s">
        <v>5862</v>
      </c>
      <c r="J1304" s="231" t="s">
        <v>412</v>
      </c>
      <c r="K1304" s="223" t="s">
        <v>858</v>
      </c>
      <c r="L1304" s="215"/>
      <c r="M1304" s="227"/>
      <c r="N1304" s="215"/>
      <c r="O1304" s="215"/>
    </row>
    <row r="1305">
      <c r="A1305" s="132" t="s">
        <v>5825</v>
      </c>
      <c r="B1305" s="228"/>
      <c r="C1305" s="230"/>
      <c r="D1305" s="223" t="s">
        <v>5863</v>
      </c>
      <c r="E1305" s="228"/>
      <c r="F1305" s="230"/>
      <c r="G1305" s="229" t="s">
        <v>5864</v>
      </c>
      <c r="H1305" s="229" t="s">
        <v>5865</v>
      </c>
      <c r="I1305" s="229" t="s">
        <v>5866</v>
      </c>
      <c r="J1305" s="231" t="s">
        <v>412</v>
      </c>
      <c r="K1305" s="223" t="s">
        <v>858</v>
      </c>
      <c r="L1305" s="215"/>
      <c r="M1305" s="227"/>
      <c r="N1305" s="215"/>
      <c r="O1305" s="215"/>
    </row>
    <row r="1306">
      <c r="A1306" s="132" t="s">
        <v>5825</v>
      </c>
      <c r="B1306" s="228"/>
      <c r="C1306" s="232"/>
      <c r="D1306" s="223" t="s">
        <v>5867</v>
      </c>
      <c r="E1306" s="228"/>
      <c r="F1306" s="232"/>
      <c r="G1306" s="229" t="s">
        <v>5868</v>
      </c>
      <c r="H1306" s="229" t="s">
        <v>5869</v>
      </c>
      <c r="I1306" s="229" t="s">
        <v>5870</v>
      </c>
      <c r="J1306" s="231" t="s">
        <v>412</v>
      </c>
      <c r="K1306" s="223" t="s">
        <v>858</v>
      </c>
      <c r="L1306" s="215"/>
      <c r="M1306" s="227"/>
      <c r="N1306" s="215"/>
      <c r="O1306" s="215"/>
    </row>
    <row r="1307">
      <c r="A1307" s="132" t="s">
        <v>5825</v>
      </c>
      <c r="B1307" s="228"/>
      <c r="C1307" s="232"/>
      <c r="D1307" s="223" t="s">
        <v>5871</v>
      </c>
      <c r="E1307" s="228"/>
      <c r="F1307" s="232"/>
      <c r="G1307" s="229" t="s">
        <v>5872</v>
      </c>
      <c r="H1307" s="229" t="s">
        <v>5873</v>
      </c>
      <c r="I1307" s="229" t="s">
        <v>5874</v>
      </c>
      <c r="J1307" s="231" t="s">
        <v>412</v>
      </c>
      <c r="K1307" s="223" t="s">
        <v>858</v>
      </c>
      <c r="L1307" s="215"/>
      <c r="M1307" s="227"/>
      <c r="N1307" s="215"/>
      <c r="O1307" s="215"/>
    </row>
    <row r="1308">
      <c r="A1308" s="132" t="s">
        <v>5825</v>
      </c>
      <c r="B1308" s="228"/>
      <c r="C1308" s="232"/>
      <c r="D1308" s="223" t="s">
        <v>5875</v>
      </c>
      <c r="E1308" s="228"/>
      <c r="F1308" s="232"/>
      <c r="G1308" s="229" t="s">
        <v>5876</v>
      </c>
      <c r="H1308" s="229" t="s">
        <v>5877</v>
      </c>
      <c r="I1308" s="229" t="s">
        <v>5878</v>
      </c>
      <c r="J1308" s="231" t="s">
        <v>412</v>
      </c>
      <c r="K1308" s="223" t="s">
        <v>858</v>
      </c>
      <c r="L1308" s="215"/>
      <c r="M1308" s="227"/>
      <c r="N1308" s="215"/>
      <c r="O1308" s="215"/>
    </row>
    <row r="1309">
      <c r="A1309" s="132" t="s">
        <v>5825</v>
      </c>
      <c r="B1309" s="228"/>
      <c r="C1309" s="232"/>
      <c r="D1309" s="223" t="s">
        <v>5879</v>
      </c>
      <c r="E1309" s="228"/>
      <c r="F1309" s="232"/>
      <c r="G1309" s="229" t="s">
        <v>5880</v>
      </c>
      <c r="H1309" s="229" t="s">
        <v>5881</v>
      </c>
      <c r="I1309" s="229" t="s">
        <v>5882</v>
      </c>
      <c r="J1309" s="231" t="s">
        <v>412</v>
      </c>
      <c r="K1309" s="223" t="s">
        <v>858</v>
      </c>
      <c r="L1309" s="215"/>
      <c r="M1309" s="227"/>
      <c r="N1309" s="215"/>
      <c r="O1309" s="215"/>
    </row>
    <row r="1310">
      <c r="A1310" s="132" t="s">
        <v>5825</v>
      </c>
      <c r="B1310" s="233"/>
      <c r="C1310" s="234"/>
      <c r="D1310" s="223" t="s">
        <v>5883</v>
      </c>
      <c r="E1310" s="228"/>
      <c r="F1310" s="232"/>
      <c r="G1310" s="229" t="s">
        <v>5884</v>
      </c>
      <c r="H1310" s="229" t="s">
        <v>5885</v>
      </c>
      <c r="I1310" s="229" t="s">
        <v>5886</v>
      </c>
      <c r="J1310" s="231" t="s">
        <v>412</v>
      </c>
      <c r="K1310" s="223" t="s">
        <v>858</v>
      </c>
      <c r="L1310" s="215"/>
      <c r="M1310" s="227"/>
      <c r="N1310" s="215"/>
      <c r="O1310" s="215"/>
    </row>
    <row r="1311">
      <c r="A1311" s="132" t="s">
        <v>5825</v>
      </c>
      <c r="B1311" s="233"/>
      <c r="C1311" s="234"/>
      <c r="D1311" s="223" t="s">
        <v>5887</v>
      </c>
      <c r="E1311" s="228"/>
      <c r="F1311" s="232"/>
      <c r="G1311" s="229" t="s">
        <v>5888</v>
      </c>
      <c r="H1311" s="229" t="s">
        <v>5889</v>
      </c>
      <c r="I1311" s="229" t="s">
        <v>5890</v>
      </c>
      <c r="J1311" s="231" t="s">
        <v>412</v>
      </c>
      <c r="K1311" s="223" t="s">
        <v>858</v>
      </c>
      <c r="L1311" s="215"/>
      <c r="M1311" s="227"/>
      <c r="N1311" s="215"/>
      <c r="O1311" s="215"/>
    </row>
    <row r="1312">
      <c r="A1312" s="132" t="s">
        <v>5825</v>
      </c>
      <c r="B1312" s="233"/>
      <c r="C1312" s="234"/>
      <c r="D1312" s="223" t="s">
        <v>5891</v>
      </c>
      <c r="E1312" s="228"/>
      <c r="F1312" s="232"/>
      <c r="G1312" s="229" t="s">
        <v>5892</v>
      </c>
      <c r="H1312" s="229" t="s">
        <v>5893</v>
      </c>
      <c r="I1312" s="229" t="s">
        <v>5894</v>
      </c>
      <c r="J1312" s="231" t="s">
        <v>412</v>
      </c>
      <c r="K1312" s="223" t="s">
        <v>858</v>
      </c>
      <c r="L1312" s="215"/>
      <c r="M1312" s="227"/>
      <c r="N1312" s="215"/>
      <c r="O1312" s="215"/>
    </row>
    <row r="1313">
      <c r="A1313" s="132" t="s">
        <v>5825</v>
      </c>
      <c r="B1313" s="233"/>
      <c r="C1313" s="234"/>
      <c r="D1313" s="223" t="s">
        <v>5895</v>
      </c>
      <c r="E1313" s="228"/>
      <c r="F1313" s="232"/>
      <c r="G1313" s="229" t="s">
        <v>5896</v>
      </c>
      <c r="H1313" s="229" t="s">
        <v>5897</v>
      </c>
      <c r="I1313" s="229" t="s">
        <v>5898</v>
      </c>
      <c r="J1313" s="231" t="s">
        <v>412</v>
      </c>
      <c r="K1313" s="223" t="s">
        <v>858</v>
      </c>
      <c r="L1313" s="215"/>
      <c r="M1313" s="227"/>
      <c r="N1313" s="215"/>
      <c r="O1313" s="215"/>
    </row>
    <row r="1314">
      <c r="A1314" s="132" t="s">
        <v>5825</v>
      </c>
      <c r="B1314" s="233"/>
      <c r="C1314" s="234"/>
      <c r="D1314" s="223" t="s">
        <v>5899</v>
      </c>
      <c r="E1314" s="228"/>
      <c r="F1314" s="232"/>
      <c r="G1314" s="229" t="s">
        <v>5900</v>
      </c>
      <c r="H1314" s="229" t="s">
        <v>5901</v>
      </c>
      <c r="I1314" s="229" t="s">
        <v>5902</v>
      </c>
      <c r="J1314" s="231" t="s">
        <v>412</v>
      </c>
      <c r="K1314" s="223" t="s">
        <v>858</v>
      </c>
      <c r="L1314" s="215"/>
      <c r="M1314" s="227"/>
      <c r="N1314" s="215"/>
      <c r="O1314" s="215"/>
    </row>
    <row r="1315">
      <c r="A1315" s="132" t="s">
        <v>5825</v>
      </c>
      <c r="B1315" s="233"/>
      <c r="C1315" s="234"/>
      <c r="D1315" s="223" t="s">
        <v>5903</v>
      </c>
      <c r="E1315" s="228"/>
      <c r="F1315" s="232"/>
      <c r="G1315" s="229" t="s">
        <v>5904</v>
      </c>
      <c r="H1315" s="229" t="s">
        <v>5905</v>
      </c>
      <c r="I1315" s="229" t="s">
        <v>5870</v>
      </c>
      <c r="J1315" s="231" t="s">
        <v>412</v>
      </c>
      <c r="K1315" s="223" t="s">
        <v>858</v>
      </c>
      <c r="L1315" s="215"/>
      <c r="M1315" s="227"/>
      <c r="N1315" s="215"/>
      <c r="O1315" s="215"/>
    </row>
    <row r="1316">
      <c r="A1316" s="132" t="s">
        <v>5825</v>
      </c>
      <c r="B1316" s="233"/>
      <c r="C1316" s="234"/>
      <c r="D1316" s="223" t="s">
        <v>5906</v>
      </c>
      <c r="E1316" s="228"/>
      <c r="F1316" s="232"/>
      <c r="G1316" s="229" t="s">
        <v>5907</v>
      </c>
      <c r="H1316" s="229" t="s">
        <v>5908</v>
      </c>
      <c r="I1316" s="229" t="s">
        <v>5909</v>
      </c>
      <c r="J1316" s="231" t="s">
        <v>412</v>
      </c>
      <c r="K1316" s="223" t="s">
        <v>858</v>
      </c>
      <c r="L1316" s="215"/>
      <c r="M1316" s="227"/>
      <c r="N1316" s="215"/>
      <c r="O1316" s="215"/>
    </row>
    <row r="1317">
      <c r="A1317" s="132" t="s">
        <v>5825</v>
      </c>
      <c r="B1317" s="233"/>
      <c r="C1317" s="234"/>
      <c r="D1317" s="223" t="s">
        <v>5910</v>
      </c>
      <c r="E1317" s="228"/>
      <c r="F1317" s="232"/>
      <c r="G1317" s="229" t="s">
        <v>5911</v>
      </c>
      <c r="H1317" s="229" t="s">
        <v>5912</v>
      </c>
      <c r="I1317" s="229" t="s">
        <v>5913</v>
      </c>
      <c r="J1317" s="231" t="s">
        <v>412</v>
      </c>
      <c r="K1317" s="223" t="s">
        <v>858</v>
      </c>
      <c r="L1317" s="215"/>
      <c r="M1317" s="227"/>
      <c r="N1317" s="215"/>
      <c r="O1317" s="215"/>
    </row>
    <row r="1318">
      <c r="A1318" s="132" t="s">
        <v>5825</v>
      </c>
      <c r="B1318" s="233"/>
      <c r="C1318" s="234"/>
      <c r="D1318" s="223" t="s">
        <v>5914</v>
      </c>
      <c r="E1318" s="228"/>
      <c r="F1318" s="232"/>
      <c r="G1318" s="229" t="s">
        <v>5915</v>
      </c>
      <c r="H1318" s="229" t="s">
        <v>5916</v>
      </c>
      <c r="I1318" s="229" t="s">
        <v>5917</v>
      </c>
      <c r="J1318" s="231" t="s">
        <v>412</v>
      </c>
      <c r="K1318" s="223" t="s">
        <v>858</v>
      </c>
      <c r="L1318" s="215"/>
      <c r="M1318" s="227"/>
      <c r="N1318" s="215"/>
      <c r="O1318" s="215"/>
    </row>
    <row r="1319">
      <c r="A1319" s="132" t="s">
        <v>5825</v>
      </c>
      <c r="B1319" s="233"/>
      <c r="C1319" s="234"/>
      <c r="D1319" s="223" t="s">
        <v>5918</v>
      </c>
      <c r="E1319" s="228"/>
      <c r="F1319" s="232"/>
      <c r="G1319" s="229" t="s">
        <v>5919</v>
      </c>
      <c r="H1319" s="229" t="s">
        <v>5920</v>
      </c>
      <c r="I1319" s="229" t="s">
        <v>5921</v>
      </c>
      <c r="J1319" s="231" t="s">
        <v>412</v>
      </c>
      <c r="K1319" s="223" t="s">
        <v>858</v>
      </c>
      <c r="L1319" s="215"/>
      <c r="M1319" s="227"/>
      <c r="N1319" s="215"/>
      <c r="O1319" s="215"/>
    </row>
    <row r="1320">
      <c r="A1320" s="132" t="s">
        <v>5825</v>
      </c>
      <c r="B1320" s="233"/>
      <c r="C1320" s="234"/>
      <c r="D1320" s="223" t="s">
        <v>5922</v>
      </c>
      <c r="E1320" s="228"/>
      <c r="F1320" s="232"/>
      <c r="G1320" s="229" t="s">
        <v>5923</v>
      </c>
      <c r="H1320" s="229" t="s">
        <v>5924</v>
      </c>
      <c r="I1320" s="229" t="s">
        <v>5925</v>
      </c>
      <c r="J1320" s="231" t="s">
        <v>412</v>
      </c>
      <c r="K1320" s="223" t="s">
        <v>858</v>
      </c>
      <c r="L1320" s="215"/>
      <c r="M1320" s="227"/>
      <c r="N1320" s="215"/>
      <c r="O1320" s="215"/>
    </row>
    <row r="1321">
      <c r="A1321" s="132" t="s">
        <v>5825</v>
      </c>
      <c r="B1321" s="233"/>
      <c r="C1321" s="234"/>
      <c r="D1321" s="223" t="s">
        <v>5926</v>
      </c>
      <c r="E1321" s="228"/>
      <c r="F1321" s="232"/>
      <c r="G1321" s="229" t="s">
        <v>5927</v>
      </c>
      <c r="H1321" s="229" t="s">
        <v>5928</v>
      </c>
      <c r="I1321" s="229" t="s">
        <v>5929</v>
      </c>
      <c r="J1321" s="226" t="s">
        <v>626</v>
      </c>
      <c r="K1321" s="223" t="s">
        <v>858</v>
      </c>
      <c r="L1321" s="215"/>
      <c r="M1321" s="224" t="s">
        <v>5805</v>
      </c>
      <c r="N1321" s="215"/>
      <c r="O1321" s="215"/>
    </row>
    <row r="1322">
      <c r="A1322" s="235"/>
      <c r="B1322" s="235"/>
      <c r="C1322" s="236"/>
      <c r="D1322" s="237"/>
      <c r="E1322" s="238"/>
      <c r="F1322" s="239"/>
      <c r="G1322" s="239"/>
      <c r="H1322" s="239"/>
      <c r="I1322" s="240"/>
      <c r="J1322" s="235"/>
      <c r="K1322" s="235"/>
      <c r="L1322" s="235"/>
      <c r="M1322" s="235"/>
      <c r="N1322" s="235"/>
      <c r="O1322" s="147"/>
    </row>
    <row r="1323">
      <c r="A1323" s="235"/>
      <c r="B1323" s="235"/>
      <c r="C1323" s="236"/>
      <c r="D1323" s="237"/>
      <c r="E1323" s="238"/>
      <c r="F1323" s="239"/>
      <c r="G1323" s="239"/>
      <c r="H1323" s="239"/>
      <c r="I1323" s="240"/>
      <c r="J1323" s="235"/>
      <c r="K1323" s="235"/>
      <c r="L1323" s="235"/>
      <c r="M1323" s="235"/>
      <c r="N1323" s="235"/>
      <c r="O1323" s="147"/>
    </row>
    <row r="1324">
      <c r="A1324" s="235"/>
      <c r="B1324" s="235"/>
      <c r="C1324" s="236"/>
      <c r="D1324" s="237"/>
      <c r="E1324" s="238"/>
      <c r="F1324" s="239"/>
      <c r="G1324" s="239"/>
      <c r="H1324" s="239"/>
      <c r="I1324" s="240"/>
      <c r="J1324" s="235"/>
      <c r="K1324" s="235"/>
      <c r="L1324" s="235"/>
      <c r="M1324" s="235"/>
      <c r="N1324" s="235"/>
      <c r="O1324" s="147"/>
    </row>
    <row r="1325">
      <c r="A1325" s="235"/>
      <c r="B1325" s="235"/>
      <c r="C1325" s="236"/>
      <c r="D1325" s="237"/>
      <c r="E1325" s="238"/>
      <c r="F1325" s="239"/>
      <c r="G1325" s="239"/>
      <c r="H1325" s="239"/>
      <c r="I1325" s="240"/>
      <c r="J1325" s="235"/>
      <c r="K1325" s="235"/>
      <c r="L1325" s="235"/>
      <c r="M1325" s="235"/>
      <c r="N1325" s="235"/>
      <c r="O1325" s="147"/>
    </row>
    <row r="1326">
      <c r="A1326" s="235"/>
      <c r="B1326" s="235"/>
      <c r="C1326" s="236"/>
      <c r="D1326" s="237"/>
      <c r="E1326" s="238"/>
      <c r="F1326" s="239"/>
      <c r="G1326" s="239"/>
      <c r="H1326" s="239"/>
      <c r="I1326" s="240"/>
      <c r="J1326" s="235"/>
      <c r="K1326" s="235"/>
      <c r="L1326" s="235"/>
      <c r="M1326" s="235"/>
      <c r="N1326" s="235"/>
      <c r="O1326" s="147"/>
    </row>
    <row r="1327">
      <c r="A1327" s="235"/>
      <c r="B1327" s="235"/>
      <c r="C1327" s="236"/>
      <c r="D1327" s="237"/>
      <c r="E1327" s="238"/>
      <c r="F1327" s="239"/>
      <c r="G1327" s="239"/>
      <c r="H1327" s="239"/>
      <c r="I1327" s="240"/>
      <c r="J1327" s="235"/>
      <c r="K1327" s="235"/>
      <c r="L1327" s="235"/>
      <c r="M1327" s="235"/>
      <c r="N1327" s="235"/>
      <c r="O1327" s="147"/>
    </row>
    <row r="1328">
      <c r="A1328" s="235"/>
      <c r="B1328" s="235"/>
      <c r="C1328" s="236"/>
      <c r="D1328" s="237"/>
      <c r="E1328" s="238"/>
      <c r="F1328" s="239"/>
      <c r="G1328" s="239"/>
      <c r="H1328" s="239"/>
      <c r="I1328" s="240"/>
      <c r="J1328" s="235"/>
      <c r="K1328" s="235"/>
      <c r="L1328" s="235"/>
      <c r="M1328" s="235"/>
      <c r="N1328" s="235"/>
      <c r="O1328" s="147"/>
    </row>
    <row r="1329">
      <c r="A1329" s="235"/>
      <c r="B1329" s="235"/>
      <c r="C1329" s="236"/>
      <c r="D1329" s="237"/>
      <c r="E1329" s="238"/>
      <c r="F1329" s="239"/>
      <c r="G1329" s="239"/>
      <c r="H1329" s="239"/>
      <c r="I1329" s="240"/>
      <c r="J1329" s="235"/>
      <c r="K1329" s="235"/>
      <c r="L1329" s="235"/>
      <c r="M1329" s="235"/>
      <c r="N1329" s="235"/>
      <c r="O1329" s="147"/>
    </row>
    <row r="1330">
      <c r="A1330" s="235"/>
      <c r="B1330" s="235"/>
      <c r="C1330" s="236"/>
      <c r="D1330" s="237"/>
      <c r="E1330" s="238"/>
      <c r="F1330" s="239"/>
      <c r="G1330" s="239"/>
      <c r="H1330" s="239"/>
      <c r="I1330" s="240"/>
      <c r="J1330" s="235"/>
      <c r="K1330" s="235"/>
      <c r="L1330" s="235"/>
      <c r="M1330" s="235"/>
      <c r="N1330" s="235"/>
      <c r="O1330" s="147"/>
    </row>
    <row r="1331">
      <c r="A1331" s="235"/>
      <c r="B1331" s="235"/>
      <c r="C1331" s="236"/>
      <c r="D1331" s="237"/>
      <c r="E1331" s="238"/>
      <c r="F1331" s="239"/>
      <c r="G1331" s="239"/>
      <c r="H1331" s="239"/>
      <c r="I1331" s="240"/>
      <c r="J1331" s="235"/>
      <c r="K1331" s="235"/>
      <c r="L1331" s="235"/>
      <c r="M1331" s="235"/>
      <c r="N1331" s="235"/>
      <c r="O1331" s="147"/>
    </row>
    <row r="1332">
      <c r="A1332" s="235"/>
      <c r="B1332" s="235"/>
      <c r="C1332" s="236"/>
      <c r="D1332" s="237"/>
      <c r="E1332" s="238"/>
      <c r="F1332" s="239"/>
      <c r="G1332" s="239"/>
      <c r="H1332" s="239"/>
      <c r="I1332" s="240"/>
      <c r="J1332" s="235"/>
      <c r="K1332" s="235"/>
      <c r="L1332" s="235"/>
      <c r="M1332" s="235"/>
      <c r="N1332" s="235"/>
      <c r="O1332" s="147"/>
    </row>
    <row r="1333">
      <c r="A1333" s="235"/>
      <c r="B1333" s="235"/>
      <c r="C1333" s="236"/>
      <c r="D1333" s="237"/>
      <c r="E1333" s="238"/>
      <c r="F1333" s="239"/>
      <c r="G1333" s="239"/>
      <c r="H1333" s="239"/>
      <c r="I1333" s="240"/>
      <c r="J1333" s="235"/>
      <c r="K1333" s="235"/>
      <c r="L1333" s="235"/>
      <c r="M1333" s="235"/>
      <c r="N1333" s="235"/>
      <c r="O1333" s="147"/>
    </row>
    <row r="1334">
      <c r="A1334" s="235"/>
      <c r="B1334" s="235"/>
      <c r="C1334" s="236"/>
      <c r="D1334" s="237"/>
      <c r="E1334" s="238"/>
      <c r="F1334" s="239"/>
      <c r="G1334" s="239"/>
      <c r="H1334" s="239"/>
      <c r="I1334" s="240"/>
      <c r="J1334" s="235"/>
      <c r="K1334" s="235"/>
      <c r="L1334" s="235"/>
      <c r="M1334" s="235"/>
      <c r="N1334" s="235"/>
      <c r="O1334" s="147"/>
    </row>
    <row r="1335">
      <c r="A1335" s="235"/>
      <c r="B1335" s="235"/>
      <c r="C1335" s="236"/>
      <c r="D1335" s="237"/>
      <c r="E1335" s="238"/>
      <c r="F1335" s="239"/>
      <c r="G1335" s="239"/>
      <c r="H1335" s="239"/>
      <c r="I1335" s="240"/>
      <c r="J1335" s="235"/>
      <c r="K1335" s="235"/>
      <c r="L1335" s="235"/>
      <c r="M1335" s="235"/>
      <c r="N1335" s="235"/>
      <c r="O1335" s="147"/>
    </row>
    <row r="1336">
      <c r="A1336" s="235"/>
      <c r="B1336" s="235"/>
      <c r="C1336" s="236"/>
      <c r="D1336" s="237"/>
      <c r="E1336" s="238"/>
      <c r="F1336" s="239"/>
      <c r="G1336" s="239"/>
      <c r="H1336" s="239"/>
      <c r="I1336" s="240"/>
      <c r="J1336" s="235"/>
      <c r="K1336" s="235"/>
      <c r="L1336" s="235"/>
      <c r="M1336" s="235"/>
      <c r="N1336" s="235"/>
      <c r="O1336" s="147"/>
    </row>
    <row r="1337">
      <c r="A1337" s="235"/>
      <c r="B1337" s="235"/>
      <c r="C1337" s="236"/>
      <c r="D1337" s="237"/>
      <c r="E1337" s="238"/>
      <c r="F1337" s="239"/>
      <c r="G1337" s="239"/>
      <c r="H1337" s="239"/>
      <c r="I1337" s="240"/>
      <c r="J1337" s="235"/>
      <c r="K1337" s="235"/>
      <c r="L1337" s="235"/>
      <c r="M1337" s="235"/>
      <c r="N1337" s="235"/>
      <c r="O1337" s="147"/>
    </row>
    <row r="1338">
      <c r="A1338" s="235"/>
      <c r="B1338" s="235"/>
      <c r="C1338" s="236"/>
      <c r="D1338" s="237"/>
      <c r="E1338" s="238"/>
      <c r="F1338" s="239"/>
      <c r="G1338" s="239"/>
      <c r="H1338" s="239"/>
      <c r="I1338" s="240"/>
      <c r="J1338" s="235"/>
      <c r="K1338" s="235"/>
      <c r="L1338" s="235"/>
      <c r="M1338" s="235"/>
      <c r="N1338" s="235"/>
      <c r="O1338" s="147"/>
    </row>
    <row r="1339">
      <c r="A1339" s="235"/>
      <c r="B1339" s="235"/>
      <c r="C1339" s="236"/>
      <c r="D1339" s="237"/>
      <c r="E1339" s="238"/>
      <c r="F1339" s="239"/>
      <c r="G1339" s="239"/>
      <c r="H1339" s="239"/>
      <c r="I1339" s="240"/>
      <c r="J1339" s="235"/>
      <c r="K1339" s="235"/>
      <c r="L1339" s="235"/>
      <c r="M1339" s="235"/>
      <c r="N1339" s="235"/>
      <c r="O1339" s="147"/>
    </row>
    <row r="1340">
      <c r="A1340" s="235"/>
      <c r="B1340" s="235"/>
      <c r="C1340" s="236"/>
      <c r="D1340" s="237"/>
      <c r="E1340" s="238"/>
      <c r="F1340" s="239"/>
      <c r="G1340" s="239"/>
      <c r="H1340" s="239"/>
      <c r="I1340" s="240"/>
      <c r="J1340" s="235"/>
      <c r="K1340" s="235"/>
      <c r="L1340" s="235"/>
      <c r="M1340" s="235"/>
      <c r="N1340" s="235"/>
      <c r="O1340" s="147"/>
    </row>
    <row r="1341">
      <c r="A1341" s="235"/>
      <c r="B1341" s="235"/>
      <c r="C1341" s="236"/>
      <c r="D1341" s="237"/>
      <c r="E1341" s="238"/>
      <c r="F1341" s="239"/>
      <c r="G1341" s="239"/>
      <c r="H1341" s="239"/>
      <c r="I1341" s="240"/>
      <c r="J1341" s="235"/>
      <c r="K1341" s="235"/>
      <c r="L1341" s="235"/>
      <c r="M1341" s="235"/>
      <c r="N1341" s="235"/>
      <c r="O1341" s="147"/>
    </row>
    <row r="1342">
      <c r="A1342" s="235"/>
      <c r="B1342" s="235"/>
      <c r="C1342" s="236"/>
      <c r="D1342" s="237"/>
      <c r="E1342" s="238"/>
      <c r="F1342" s="239"/>
      <c r="G1342" s="239"/>
      <c r="H1342" s="239"/>
      <c r="I1342" s="240"/>
      <c r="J1342" s="235"/>
      <c r="K1342" s="235"/>
      <c r="L1342" s="235"/>
      <c r="M1342" s="235"/>
      <c r="N1342" s="235"/>
      <c r="O1342" s="147"/>
    </row>
    <row r="1343">
      <c r="A1343" s="235"/>
      <c r="B1343" s="235"/>
      <c r="C1343" s="236"/>
      <c r="D1343" s="237"/>
      <c r="E1343" s="238"/>
      <c r="F1343" s="239"/>
      <c r="G1343" s="239"/>
      <c r="H1343" s="239"/>
      <c r="I1343" s="240"/>
      <c r="J1343" s="235"/>
      <c r="K1343" s="235"/>
      <c r="L1343" s="235"/>
      <c r="M1343" s="235"/>
      <c r="N1343" s="235"/>
      <c r="O1343" s="147"/>
    </row>
    <row r="1344">
      <c r="A1344" s="235"/>
      <c r="B1344" s="235"/>
      <c r="C1344" s="236"/>
      <c r="D1344" s="237"/>
      <c r="E1344" s="238"/>
      <c r="F1344" s="239"/>
      <c r="G1344" s="239"/>
      <c r="H1344" s="239"/>
      <c r="I1344" s="240"/>
      <c r="J1344" s="235"/>
      <c r="K1344" s="235"/>
      <c r="L1344" s="235"/>
      <c r="M1344" s="235"/>
      <c r="N1344" s="235"/>
      <c r="O1344" s="147"/>
    </row>
    <row r="1345">
      <c r="A1345" s="235"/>
      <c r="B1345" s="235"/>
      <c r="C1345" s="236"/>
      <c r="D1345" s="237"/>
      <c r="E1345" s="238"/>
      <c r="F1345" s="239"/>
      <c r="G1345" s="239"/>
      <c r="H1345" s="239"/>
      <c r="I1345" s="240"/>
      <c r="J1345" s="235"/>
      <c r="K1345" s="235"/>
      <c r="L1345" s="235"/>
      <c r="M1345" s="235"/>
      <c r="N1345" s="235"/>
      <c r="O1345" s="147"/>
    </row>
    <row r="1346">
      <c r="A1346" s="235"/>
      <c r="B1346" s="235"/>
      <c r="C1346" s="236"/>
      <c r="D1346" s="237"/>
      <c r="E1346" s="238"/>
      <c r="F1346" s="239"/>
      <c r="G1346" s="239"/>
      <c r="H1346" s="239"/>
      <c r="I1346" s="240"/>
      <c r="J1346" s="235"/>
      <c r="K1346" s="235"/>
      <c r="L1346" s="235"/>
      <c r="M1346" s="235"/>
      <c r="N1346" s="235"/>
      <c r="O1346" s="147"/>
    </row>
    <row r="1347">
      <c r="A1347" s="235"/>
      <c r="B1347" s="235"/>
      <c r="C1347" s="236"/>
      <c r="D1347" s="237"/>
      <c r="E1347" s="238"/>
      <c r="F1347" s="239"/>
      <c r="G1347" s="239"/>
      <c r="H1347" s="239"/>
      <c r="I1347" s="240"/>
      <c r="J1347" s="235"/>
      <c r="K1347" s="235"/>
      <c r="L1347" s="235"/>
      <c r="M1347" s="235"/>
      <c r="N1347" s="235"/>
      <c r="O1347" s="147"/>
    </row>
    <row r="1348">
      <c r="A1348" s="235"/>
      <c r="B1348" s="235"/>
      <c r="C1348" s="236"/>
      <c r="D1348" s="237"/>
      <c r="E1348" s="238"/>
      <c r="F1348" s="239"/>
      <c r="G1348" s="239"/>
      <c r="H1348" s="239"/>
      <c r="I1348" s="240"/>
      <c r="J1348" s="235"/>
      <c r="K1348" s="235"/>
      <c r="L1348" s="235"/>
      <c r="M1348" s="235"/>
      <c r="N1348" s="235"/>
      <c r="O1348" s="147"/>
    </row>
    <row r="1349">
      <c r="A1349" s="235"/>
      <c r="B1349" s="235"/>
      <c r="C1349" s="236"/>
      <c r="D1349" s="237"/>
      <c r="E1349" s="238"/>
      <c r="F1349" s="239"/>
      <c r="G1349" s="239"/>
      <c r="H1349" s="239"/>
      <c r="I1349" s="240"/>
      <c r="J1349" s="235"/>
      <c r="K1349" s="235"/>
      <c r="L1349" s="235"/>
      <c r="M1349" s="235"/>
      <c r="N1349" s="235"/>
      <c r="O1349" s="147"/>
    </row>
    <row r="1350">
      <c r="A1350" s="235"/>
      <c r="B1350" s="235"/>
      <c r="C1350" s="236"/>
      <c r="D1350" s="237"/>
      <c r="E1350" s="238"/>
      <c r="F1350" s="239"/>
      <c r="G1350" s="239"/>
      <c r="H1350" s="239"/>
      <c r="I1350" s="240"/>
      <c r="J1350" s="235"/>
      <c r="K1350" s="235"/>
      <c r="L1350" s="235"/>
      <c r="M1350" s="235"/>
      <c r="N1350" s="235"/>
      <c r="O1350" s="147"/>
    </row>
    <row r="1351">
      <c r="A1351" s="235"/>
      <c r="B1351" s="235"/>
      <c r="C1351" s="236"/>
      <c r="D1351" s="237"/>
      <c r="E1351" s="238"/>
      <c r="F1351" s="239"/>
      <c r="G1351" s="239"/>
      <c r="H1351" s="239"/>
      <c r="I1351" s="240"/>
      <c r="J1351" s="235"/>
      <c r="K1351" s="235"/>
      <c r="L1351" s="235"/>
      <c r="M1351" s="235"/>
      <c r="N1351" s="235"/>
      <c r="O1351" s="147"/>
    </row>
    <row r="1352">
      <c r="A1352" s="235"/>
      <c r="B1352" s="235"/>
      <c r="C1352" s="236"/>
      <c r="D1352" s="237"/>
      <c r="E1352" s="238"/>
      <c r="F1352" s="239"/>
      <c r="G1352" s="239"/>
      <c r="H1352" s="239"/>
      <c r="I1352" s="240"/>
      <c r="J1352" s="235"/>
      <c r="K1352" s="235"/>
      <c r="L1352" s="235"/>
      <c r="M1352" s="235"/>
      <c r="N1352" s="235"/>
      <c r="O1352" s="147"/>
    </row>
    <row r="1353">
      <c r="A1353" s="235"/>
      <c r="B1353" s="235"/>
      <c r="C1353" s="236"/>
      <c r="D1353" s="237"/>
      <c r="E1353" s="238"/>
      <c r="F1353" s="239"/>
      <c r="G1353" s="239"/>
      <c r="H1353" s="239"/>
      <c r="I1353" s="240"/>
      <c r="J1353" s="235"/>
      <c r="K1353" s="235"/>
      <c r="L1353" s="235"/>
      <c r="M1353" s="235"/>
      <c r="N1353" s="235"/>
      <c r="O1353" s="147"/>
    </row>
    <row r="1354">
      <c r="A1354" s="235"/>
      <c r="B1354" s="235"/>
      <c r="C1354" s="236"/>
      <c r="D1354" s="237"/>
      <c r="E1354" s="238"/>
      <c r="F1354" s="239"/>
      <c r="G1354" s="239"/>
      <c r="H1354" s="239"/>
      <c r="I1354" s="240"/>
      <c r="J1354" s="235"/>
      <c r="K1354" s="235"/>
      <c r="L1354" s="235"/>
      <c r="M1354" s="235"/>
      <c r="N1354" s="235"/>
      <c r="O1354" s="147"/>
    </row>
    <row r="1355">
      <c r="A1355" s="235"/>
      <c r="B1355" s="235"/>
      <c r="C1355" s="236"/>
      <c r="D1355" s="237"/>
      <c r="E1355" s="238"/>
      <c r="F1355" s="239"/>
      <c r="G1355" s="239"/>
      <c r="H1355" s="239"/>
      <c r="I1355" s="240"/>
      <c r="J1355" s="235"/>
      <c r="K1355" s="235"/>
      <c r="L1355" s="235"/>
      <c r="M1355" s="235"/>
      <c r="N1355" s="235"/>
      <c r="O1355" s="147"/>
    </row>
    <row r="1356">
      <c r="A1356" s="235"/>
      <c r="B1356" s="235"/>
      <c r="C1356" s="236"/>
      <c r="D1356" s="237"/>
      <c r="E1356" s="238"/>
      <c r="F1356" s="239"/>
      <c r="G1356" s="239"/>
      <c r="H1356" s="239"/>
      <c r="I1356" s="240"/>
      <c r="J1356" s="235"/>
      <c r="K1356" s="235"/>
      <c r="L1356" s="235"/>
      <c r="M1356" s="235"/>
      <c r="N1356" s="235"/>
      <c r="O1356" s="147"/>
    </row>
    <row r="1357">
      <c r="A1357" s="235"/>
      <c r="B1357" s="235"/>
      <c r="C1357" s="236"/>
      <c r="D1357" s="237"/>
      <c r="E1357" s="238"/>
      <c r="F1357" s="239"/>
      <c r="G1357" s="239"/>
      <c r="H1357" s="239"/>
      <c r="I1357" s="240"/>
      <c r="J1357" s="235"/>
      <c r="K1357" s="235"/>
      <c r="L1357" s="235"/>
      <c r="M1357" s="235"/>
      <c r="N1357" s="235"/>
      <c r="O1357" s="147"/>
    </row>
    <row r="1358">
      <c r="A1358" s="235"/>
      <c r="B1358" s="235"/>
      <c r="C1358" s="236"/>
      <c r="D1358" s="237"/>
      <c r="E1358" s="238"/>
      <c r="F1358" s="239"/>
      <c r="G1358" s="239"/>
      <c r="H1358" s="239"/>
      <c r="I1358" s="240"/>
      <c r="J1358" s="235"/>
      <c r="K1358" s="235"/>
      <c r="L1358" s="235"/>
      <c r="M1358" s="235"/>
      <c r="N1358" s="235"/>
      <c r="O1358" s="147"/>
    </row>
    <row r="1359">
      <c r="A1359" s="235"/>
      <c r="B1359" s="235"/>
      <c r="C1359" s="236"/>
      <c r="D1359" s="237"/>
      <c r="E1359" s="238"/>
      <c r="F1359" s="239"/>
      <c r="G1359" s="239"/>
      <c r="H1359" s="239"/>
      <c r="I1359" s="240"/>
      <c r="J1359" s="235"/>
      <c r="K1359" s="235"/>
      <c r="L1359" s="235"/>
      <c r="M1359" s="235"/>
      <c r="N1359" s="235"/>
      <c r="O1359" s="147"/>
    </row>
    <row r="1360">
      <c r="A1360" s="235"/>
      <c r="B1360" s="235"/>
      <c r="C1360" s="236"/>
      <c r="D1360" s="237"/>
      <c r="E1360" s="238"/>
      <c r="F1360" s="239"/>
      <c r="G1360" s="239"/>
      <c r="H1360" s="239"/>
      <c r="I1360" s="240"/>
      <c r="J1360" s="235"/>
      <c r="K1360" s="235"/>
      <c r="L1360" s="235"/>
      <c r="M1360" s="235"/>
      <c r="N1360" s="235"/>
      <c r="O1360" s="147"/>
    </row>
    <row r="1361">
      <c r="A1361" s="235"/>
      <c r="B1361" s="235"/>
      <c r="C1361" s="236"/>
      <c r="D1361" s="237"/>
      <c r="E1361" s="238"/>
      <c r="F1361" s="239"/>
      <c r="G1361" s="239"/>
      <c r="H1361" s="239"/>
      <c r="I1361" s="240"/>
      <c r="J1361" s="235"/>
      <c r="K1361" s="235"/>
      <c r="L1361" s="235"/>
      <c r="M1361" s="235"/>
      <c r="N1361" s="235"/>
      <c r="O1361" s="147"/>
    </row>
    <row r="1362">
      <c r="A1362" s="235"/>
      <c r="B1362" s="235"/>
      <c r="C1362" s="236"/>
      <c r="D1362" s="237"/>
      <c r="E1362" s="238"/>
      <c r="F1362" s="239"/>
      <c r="G1362" s="239"/>
      <c r="H1362" s="239"/>
      <c r="I1362" s="240"/>
      <c r="J1362" s="235"/>
      <c r="K1362" s="235"/>
      <c r="L1362" s="235"/>
      <c r="M1362" s="235"/>
      <c r="N1362" s="235"/>
      <c r="O1362" s="147"/>
    </row>
    <row r="1363">
      <c r="A1363" s="235"/>
      <c r="B1363" s="235"/>
      <c r="C1363" s="236"/>
      <c r="D1363" s="237"/>
      <c r="E1363" s="238"/>
      <c r="F1363" s="239"/>
      <c r="G1363" s="239"/>
      <c r="H1363" s="239"/>
      <c r="I1363" s="240"/>
      <c r="J1363" s="235"/>
      <c r="K1363" s="235"/>
      <c r="L1363" s="235"/>
      <c r="M1363" s="235"/>
      <c r="N1363" s="235"/>
      <c r="O1363" s="147"/>
    </row>
    <row r="1364">
      <c r="A1364" s="235"/>
      <c r="B1364" s="235"/>
      <c r="C1364" s="236"/>
      <c r="D1364" s="237"/>
      <c r="E1364" s="238"/>
      <c r="F1364" s="239"/>
      <c r="G1364" s="239"/>
      <c r="H1364" s="239"/>
      <c r="I1364" s="240"/>
      <c r="J1364" s="235"/>
      <c r="K1364" s="235"/>
      <c r="L1364" s="235"/>
      <c r="M1364" s="235"/>
      <c r="N1364" s="235"/>
      <c r="O1364" s="147"/>
    </row>
    <row r="1365">
      <c r="A1365" s="235"/>
      <c r="B1365" s="235"/>
      <c r="C1365" s="236"/>
      <c r="D1365" s="237"/>
      <c r="E1365" s="238"/>
      <c r="F1365" s="239"/>
      <c r="G1365" s="239"/>
      <c r="H1365" s="239"/>
      <c r="I1365" s="240"/>
      <c r="J1365" s="235"/>
      <c r="K1365" s="235"/>
      <c r="L1365" s="235"/>
      <c r="M1365" s="235"/>
      <c r="N1365" s="235"/>
      <c r="O1365" s="147"/>
    </row>
    <row r="1366">
      <c r="A1366" s="235"/>
      <c r="B1366" s="235"/>
      <c r="C1366" s="236"/>
      <c r="D1366" s="237"/>
      <c r="E1366" s="238"/>
      <c r="F1366" s="239"/>
      <c r="G1366" s="239"/>
      <c r="H1366" s="239"/>
      <c r="I1366" s="240"/>
      <c r="J1366" s="235"/>
      <c r="K1366" s="235"/>
      <c r="L1366" s="235"/>
      <c r="M1366" s="235"/>
      <c r="N1366" s="235"/>
      <c r="O1366" s="147"/>
    </row>
    <row r="1367">
      <c r="A1367" s="235"/>
      <c r="B1367" s="235"/>
      <c r="C1367" s="236"/>
      <c r="D1367" s="237"/>
      <c r="E1367" s="238"/>
      <c r="F1367" s="239"/>
      <c r="G1367" s="239"/>
      <c r="H1367" s="239"/>
      <c r="I1367" s="240"/>
      <c r="J1367" s="235"/>
      <c r="K1367" s="235"/>
      <c r="L1367" s="235"/>
      <c r="M1367" s="235"/>
      <c r="N1367" s="235"/>
      <c r="O1367" s="147"/>
    </row>
    <row r="1368">
      <c r="A1368" s="235"/>
      <c r="B1368" s="235"/>
      <c r="C1368" s="236"/>
      <c r="D1368" s="237"/>
      <c r="E1368" s="238"/>
      <c r="F1368" s="239"/>
      <c r="G1368" s="239"/>
      <c r="H1368" s="239"/>
      <c r="I1368" s="240"/>
      <c r="J1368" s="235"/>
      <c r="K1368" s="235"/>
      <c r="L1368" s="235"/>
      <c r="M1368" s="235"/>
      <c r="N1368" s="235"/>
      <c r="O1368" s="147"/>
    </row>
    <row r="1369">
      <c r="A1369" s="235"/>
      <c r="B1369" s="235"/>
      <c r="C1369" s="236"/>
      <c r="D1369" s="237"/>
      <c r="E1369" s="238"/>
      <c r="F1369" s="239"/>
      <c r="G1369" s="239"/>
      <c r="H1369" s="239"/>
      <c r="I1369" s="240"/>
      <c r="J1369" s="235"/>
      <c r="K1369" s="235"/>
      <c r="L1369" s="235"/>
      <c r="M1369" s="235"/>
      <c r="N1369" s="235"/>
      <c r="O1369" s="147"/>
    </row>
    <row r="1370">
      <c r="A1370" s="235"/>
      <c r="B1370" s="235"/>
      <c r="C1370" s="236"/>
      <c r="D1370" s="237"/>
      <c r="E1370" s="238"/>
      <c r="F1370" s="239"/>
      <c r="G1370" s="239"/>
      <c r="H1370" s="239"/>
      <c r="I1370" s="240"/>
      <c r="J1370" s="235"/>
      <c r="K1370" s="235"/>
      <c r="L1370" s="235"/>
      <c r="M1370" s="235"/>
      <c r="N1370" s="235"/>
      <c r="O1370" s="147"/>
    </row>
    <row r="1371">
      <c r="A1371" s="235"/>
      <c r="B1371" s="235"/>
      <c r="C1371" s="236"/>
      <c r="D1371" s="237"/>
      <c r="E1371" s="238"/>
      <c r="F1371" s="239"/>
      <c r="G1371" s="239"/>
      <c r="H1371" s="239"/>
      <c r="I1371" s="240"/>
      <c r="J1371" s="235"/>
      <c r="K1371" s="235"/>
      <c r="L1371" s="235"/>
      <c r="M1371" s="235"/>
      <c r="N1371" s="235"/>
      <c r="O1371" s="147"/>
    </row>
    <row r="1372">
      <c r="A1372" s="235"/>
      <c r="B1372" s="235"/>
      <c r="C1372" s="236"/>
      <c r="D1372" s="237"/>
      <c r="E1372" s="238"/>
      <c r="F1372" s="239"/>
      <c r="G1372" s="239"/>
      <c r="H1372" s="239"/>
      <c r="I1372" s="240"/>
      <c r="J1372" s="235"/>
      <c r="K1372" s="235"/>
      <c r="L1372" s="235"/>
      <c r="M1372" s="235"/>
      <c r="N1372" s="235"/>
      <c r="O1372" s="147"/>
    </row>
    <row r="1373">
      <c r="A1373" s="235"/>
      <c r="B1373" s="235"/>
      <c r="C1373" s="236"/>
      <c r="D1373" s="237"/>
      <c r="E1373" s="238"/>
      <c r="F1373" s="239"/>
      <c r="G1373" s="239"/>
      <c r="H1373" s="239"/>
      <c r="I1373" s="240"/>
      <c r="J1373" s="235"/>
      <c r="K1373" s="235"/>
      <c r="L1373" s="235"/>
      <c r="M1373" s="235"/>
      <c r="N1373" s="235"/>
      <c r="O1373" s="147"/>
    </row>
    <row r="1374">
      <c r="A1374" s="235"/>
      <c r="B1374" s="235"/>
      <c r="C1374" s="236"/>
      <c r="D1374" s="237"/>
      <c r="E1374" s="238"/>
      <c r="F1374" s="239"/>
      <c r="G1374" s="239"/>
      <c r="H1374" s="239"/>
      <c r="I1374" s="240"/>
      <c r="J1374" s="235"/>
      <c r="K1374" s="235"/>
      <c r="L1374" s="235"/>
      <c r="M1374" s="235"/>
      <c r="N1374" s="235"/>
      <c r="O1374" s="147"/>
    </row>
    <row r="1375">
      <c r="A1375" s="235"/>
      <c r="B1375" s="235"/>
      <c r="C1375" s="236"/>
      <c r="D1375" s="237"/>
      <c r="E1375" s="238"/>
      <c r="F1375" s="239"/>
      <c r="G1375" s="239"/>
      <c r="H1375" s="239"/>
      <c r="I1375" s="240"/>
      <c r="J1375" s="235"/>
      <c r="K1375" s="235"/>
      <c r="L1375" s="235"/>
      <c r="M1375" s="235"/>
      <c r="N1375" s="235"/>
      <c r="O1375" s="147"/>
    </row>
    <row r="1376">
      <c r="A1376" s="235"/>
      <c r="B1376" s="235"/>
      <c r="C1376" s="236"/>
      <c r="D1376" s="237"/>
      <c r="E1376" s="238"/>
      <c r="F1376" s="239"/>
      <c r="G1376" s="239"/>
      <c r="H1376" s="239"/>
      <c r="I1376" s="240"/>
      <c r="J1376" s="235"/>
      <c r="K1376" s="235"/>
      <c r="L1376" s="235"/>
      <c r="M1376" s="235"/>
      <c r="N1376" s="235"/>
      <c r="O1376" s="147"/>
    </row>
    <row r="1377">
      <c r="A1377" s="235"/>
      <c r="B1377" s="235"/>
      <c r="C1377" s="236"/>
      <c r="D1377" s="237"/>
      <c r="E1377" s="238"/>
      <c r="F1377" s="239"/>
      <c r="G1377" s="239"/>
      <c r="H1377" s="239"/>
      <c r="I1377" s="240"/>
      <c r="J1377" s="235"/>
      <c r="K1377" s="235"/>
      <c r="L1377" s="235"/>
      <c r="M1377" s="235"/>
      <c r="N1377" s="235"/>
      <c r="O1377" s="147"/>
    </row>
    <row r="1378">
      <c r="A1378" s="235"/>
      <c r="B1378" s="235"/>
      <c r="C1378" s="236"/>
      <c r="D1378" s="237"/>
      <c r="E1378" s="238"/>
      <c r="F1378" s="239"/>
      <c r="G1378" s="239"/>
      <c r="H1378" s="239"/>
      <c r="I1378" s="240"/>
      <c r="J1378" s="235"/>
      <c r="K1378" s="235"/>
      <c r="L1378" s="235"/>
      <c r="M1378" s="235"/>
      <c r="N1378" s="235"/>
      <c r="O1378" s="147"/>
    </row>
    <row r="1379">
      <c r="A1379" s="235"/>
      <c r="B1379" s="235"/>
      <c r="C1379" s="236"/>
      <c r="D1379" s="237"/>
      <c r="E1379" s="238"/>
      <c r="F1379" s="239"/>
      <c r="G1379" s="239"/>
      <c r="H1379" s="239"/>
      <c r="I1379" s="240"/>
      <c r="J1379" s="235"/>
      <c r="K1379" s="235"/>
      <c r="L1379" s="235"/>
      <c r="M1379" s="235"/>
      <c r="N1379" s="235"/>
      <c r="O1379" s="147"/>
    </row>
    <row r="1380">
      <c r="A1380" s="235"/>
      <c r="B1380" s="235"/>
      <c r="C1380" s="236"/>
      <c r="D1380" s="237"/>
      <c r="E1380" s="238"/>
      <c r="F1380" s="239"/>
      <c r="G1380" s="239"/>
      <c r="H1380" s="239"/>
      <c r="I1380" s="240"/>
      <c r="J1380" s="235"/>
      <c r="K1380" s="235"/>
      <c r="L1380" s="235"/>
      <c r="M1380" s="235"/>
      <c r="N1380" s="235"/>
      <c r="O1380" s="147"/>
    </row>
    <row r="1381">
      <c r="A1381" s="235"/>
      <c r="B1381" s="235"/>
      <c r="C1381" s="236"/>
      <c r="D1381" s="237"/>
      <c r="E1381" s="238"/>
      <c r="F1381" s="239"/>
      <c r="G1381" s="239"/>
      <c r="H1381" s="239"/>
      <c r="I1381" s="240"/>
      <c r="J1381" s="235"/>
      <c r="K1381" s="235"/>
      <c r="L1381" s="235"/>
      <c r="M1381" s="235"/>
      <c r="N1381" s="235"/>
      <c r="O1381" s="147"/>
    </row>
    <row r="1382">
      <c r="A1382" s="235"/>
      <c r="B1382" s="235"/>
      <c r="C1382" s="236"/>
      <c r="D1382" s="237"/>
      <c r="E1382" s="238"/>
      <c r="F1382" s="239"/>
      <c r="G1382" s="239"/>
      <c r="H1382" s="239"/>
      <c r="I1382" s="240"/>
      <c r="J1382" s="235"/>
      <c r="K1382" s="235"/>
      <c r="L1382" s="235"/>
      <c r="M1382" s="235"/>
      <c r="N1382" s="235"/>
      <c r="O1382" s="147"/>
    </row>
    <row r="1383">
      <c r="A1383" s="235"/>
      <c r="B1383" s="235"/>
      <c r="C1383" s="236"/>
      <c r="D1383" s="237"/>
      <c r="E1383" s="238"/>
      <c r="F1383" s="239"/>
      <c r="G1383" s="239"/>
      <c r="H1383" s="239"/>
      <c r="I1383" s="240"/>
      <c r="J1383" s="235"/>
      <c r="K1383" s="235"/>
      <c r="L1383" s="235"/>
      <c r="M1383" s="235"/>
      <c r="N1383" s="235"/>
      <c r="O1383" s="147"/>
    </row>
    <row r="1384">
      <c r="A1384" s="235"/>
      <c r="B1384" s="235"/>
      <c r="C1384" s="236"/>
      <c r="D1384" s="237"/>
      <c r="E1384" s="238"/>
      <c r="F1384" s="239"/>
      <c r="G1384" s="239"/>
      <c r="H1384" s="239"/>
      <c r="I1384" s="240"/>
      <c r="J1384" s="235"/>
      <c r="K1384" s="235"/>
      <c r="L1384" s="235"/>
      <c r="M1384" s="235"/>
      <c r="N1384" s="235"/>
      <c r="O1384" s="147"/>
    </row>
    <row r="1385">
      <c r="A1385" s="235"/>
      <c r="B1385" s="235"/>
      <c r="C1385" s="236"/>
      <c r="D1385" s="237"/>
      <c r="E1385" s="238"/>
      <c r="F1385" s="239"/>
      <c r="G1385" s="239"/>
      <c r="H1385" s="239"/>
      <c r="I1385" s="240"/>
      <c r="J1385" s="235"/>
      <c r="K1385" s="235"/>
      <c r="L1385" s="235"/>
      <c r="M1385" s="235"/>
      <c r="N1385" s="235"/>
      <c r="O1385" s="147"/>
    </row>
    <row r="1386">
      <c r="A1386" s="235"/>
      <c r="B1386" s="235"/>
      <c r="C1386" s="236"/>
      <c r="D1386" s="237"/>
      <c r="E1386" s="238"/>
      <c r="F1386" s="239"/>
      <c r="G1386" s="239"/>
      <c r="H1386" s="239"/>
      <c r="I1386" s="240"/>
      <c r="J1386" s="235"/>
      <c r="K1386" s="235"/>
      <c r="L1386" s="235"/>
      <c r="M1386" s="235"/>
      <c r="N1386" s="235"/>
      <c r="O1386" s="147"/>
    </row>
    <row r="1387">
      <c r="A1387" s="235"/>
      <c r="B1387" s="235"/>
      <c r="C1387" s="236"/>
      <c r="D1387" s="237"/>
      <c r="E1387" s="238"/>
      <c r="F1387" s="239"/>
      <c r="G1387" s="239"/>
      <c r="H1387" s="239"/>
      <c r="I1387" s="240"/>
      <c r="J1387" s="235"/>
      <c r="K1387" s="235"/>
      <c r="L1387" s="235"/>
      <c r="M1387" s="235"/>
      <c r="N1387" s="235"/>
      <c r="O1387" s="147"/>
    </row>
    <row r="1388">
      <c r="A1388" s="235"/>
      <c r="B1388" s="235"/>
      <c r="C1388" s="236"/>
      <c r="D1388" s="237"/>
      <c r="E1388" s="238"/>
      <c r="F1388" s="239"/>
      <c r="G1388" s="239"/>
      <c r="H1388" s="239"/>
      <c r="I1388" s="240"/>
      <c r="J1388" s="235"/>
      <c r="K1388" s="235"/>
      <c r="L1388" s="235"/>
      <c r="M1388" s="235"/>
      <c r="N1388" s="235"/>
      <c r="O1388" s="147"/>
    </row>
    <row r="1389">
      <c r="A1389" s="235"/>
      <c r="B1389" s="235"/>
      <c r="C1389" s="236"/>
      <c r="D1389" s="237"/>
      <c r="E1389" s="238"/>
      <c r="F1389" s="239"/>
      <c r="G1389" s="239"/>
      <c r="H1389" s="239"/>
      <c r="I1389" s="240"/>
      <c r="J1389" s="235"/>
      <c r="K1389" s="235"/>
      <c r="L1389" s="235"/>
      <c r="M1389" s="235"/>
      <c r="N1389" s="235"/>
      <c r="O1389" s="147"/>
    </row>
    <row r="1390">
      <c r="A1390" s="235"/>
      <c r="B1390" s="235"/>
      <c r="C1390" s="236"/>
      <c r="D1390" s="237"/>
      <c r="E1390" s="238"/>
      <c r="F1390" s="239"/>
      <c r="G1390" s="239"/>
      <c r="H1390" s="239"/>
      <c r="I1390" s="240"/>
      <c r="J1390" s="235"/>
      <c r="K1390" s="235"/>
      <c r="L1390" s="235"/>
      <c r="M1390" s="235"/>
      <c r="N1390" s="235"/>
      <c r="O1390" s="147"/>
    </row>
    <row r="1391">
      <c r="A1391" s="235"/>
      <c r="B1391" s="235"/>
      <c r="C1391" s="236"/>
      <c r="D1391" s="237"/>
      <c r="E1391" s="238"/>
      <c r="F1391" s="239"/>
      <c r="G1391" s="239"/>
      <c r="H1391" s="239"/>
      <c r="I1391" s="240"/>
      <c r="J1391" s="235"/>
      <c r="K1391" s="235"/>
      <c r="L1391" s="235"/>
      <c r="M1391" s="235"/>
      <c r="N1391" s="235"/>
      <c r="O1391" s="147"/>
    </row>
    <row r="1392">
      <c r="A1392" s="235"/>
      <c r="B1392" s="235"/>
      <c r="C1392" s="236"/>
      <c r="D1392" s="237"/>
      <c r="E1392" s="238"/>
      <c r="F1392" s="239"/>
      <c r="G1392" s="239"/>
      <c r="H1392" s="239"/>
      <c r="I1392" s="240"/>
      <c r="J1392" s="235"/>
      <c r="K1392" s="235"/>
      <c r="L1392" s="235"/>
      <c r="M1392" s="235"/>
      <c r="N1392" s="235"/>
      <c r="O1392" s="147"/>
    </row>
    <row r="1393">
      <c r="A1393" s="235"/>
      <c r="B1393" s="235"/>
      <c r="C1393" s="236"/>
      <c r="D1393" s="237"/>
      <c r="E1393" s="238"/>
      <c r="F1393" s="239"/>
      <c r="G1393" s="239"/>
      <c r="H1393" s="239"/>
      <c r="I1393" s="240"/>
      <c r="J1393" s="235"/>
      <c r="K1393" s="235"/>
      <c r="L1393" s="235"/>
      <c r="M1393" s="235"/>
      <c r="N1393" s="235"/>
      <c r="O1393" s="147"/>
    </row>
    <row r="1394">
      <c r="A1394" s="235"/>
      <c r="B1394" s="235"/>
      <c r="C1394" s="236"/>
      <c r="D1394" s="237"/>
      <c r="E1394" s="238"/>
      <c r="F1394" s="239"/>
      <c r="G1394" s="239"/>
      <c r="H1394" s="239"/>
      <c r="I1394" s="240"/>
      <c r="J1394" s="235"/>
      <c r="K1394" s="235"/>
      <c r="L1394" s="235"/>
      <c r="M1394" s="235"/>
      <c r="N1394" s="235"/>
      <c r="O1394" s="147"/>
    </row>
    <row r="1395">
      <c r="A1395" s="235"/>
      <c r="B1395" s="235"/>
      <c r="C1395" s="236"/>
      <c r="D1395" s="237"/>
      <c r="E1395" s="238"/>
      <c r="F1395" s="239"/>
      <c r="G1395" s="239"/>
      <c r="H1395" s="239"/>
      <c r="I1395" s="240"/>
      <c r="J1395" s="235"/>
      <c r="K1395" s="235"/>
      <c r="L1395" s="235"/>
      <c r="M1395" s="235"/>
      <c r="N1395" s="235"/>
      <c r="O1395" s="147"/>
    </row>
    <row r="1396">
      <c r="A1396" s="235"/>
      <c r="B1396" s="235"/>
      <c r="C1396" s="236"/>
      <c r="D1396" s="237"/>
      <c r="E1396" s="238"/>
      <c r="F1396" s="239"/>
      <c r="G1396" s="239"/>
      <c r="H1396" s="239"/>
      <c r="I1396" s="240"/>
      <c r="J1396" s="235"/>
      <c r="K1396" s="235"/>
      <c r="L1396" s="235"/>
      <c r="M1396" s="235"/>
      <c r="N1396" s="235"/>
      <c r="O1396" s="147"/>
    </row>
    <row r="1397">
      <c r="A1397" s="235"/>
      <c r="B1397" s="235"/>
      <c r="C1397" s="236"/>
      <c r="D1397" s="237"/>
      <c r="E1397" s="238"/>
      <c r="F1397" s="239"/>
      <c r="G1397" s="239"/>
      <c r="H1397" s="239"/>
      <c r="I1397" s="240"/>
      <c r="J1397" s="235"/>
      <c r="K1397" s="235"/>
      <c r="L1397" s="235"/>
      <c r="M1397" s="235"/>
      <c r="N1397" s="235"/>
      <c r="O1397" s="147"/>
    </row>
    <row r="1398">
      <c r="A1398" s="235"/>
      <c r="B1398" s="235"/>
      <c r="C1398" s="236"/>
      <c r="D1398" s="237"/>
      <c r="E1398" s="238"/>
      <c r="F1398" s="239"/>
      <c r="G1398" s="239"/>
      <c r="H1398" s="239"/>
      <c r="I1398" s="240"/>
      <c r="J1398" s="235"/>
      <c r="K1398" s="235"/>
      <c r="L1398" s="235"/>
      <c r="M1398" s="235"/>
      <c r="N1398" s="235"/>
      <c r="O1398" s="147"/>
    </row>
    <row r="1399">
      <c r="A1399" s="235"/>
      <c r="B1399" s="235"/>
      <c r="C1399" s="236"/>
      <c r="D1399" s="237"/>
      <c r="E1399" s="238"/>
      <c r="F1399" s="239"/>
      <c r="G1399" s="239"/>
      <c r="H1399" s="239"/>
      <c r="I1399" s="240"/>
      <c r="J1399" s="235"/>
      <c r="K1399" s="235"/>
      <c r="L1399" s="235"/>
      <c r="M1399" s="235"/>
      <c r="N1399" s="235"/>
      <c r="O1399" s="147"/>
    </row>
    <row r="1400">
      <c r="A1400" s="235"/>
      <c r="B1400" s="235"/>
      <c r="C1400" s="236"/>
      <c r="D1400" s="237"/>
      <c r="E1400" s="238"/>
      <c r="F1400" s="239"/>
      <c r="G1400" s="239"/>
      <c r="H1400" s="239"/>
      <c r="I1400" s="240"/>
      <c r="J1400" s="235"/>
      <c r="K1400" s="235"/>
      <c r="L1400" s="235"/>
      <c r="M1400" s="235"/>
      <c r="N1400" s="235"/>
      <c r="O1400" s="147"/>
    </row>
    <row r="1401">
      <c r="A1401" s="235"/>
      <c r="B1401" s="235"/>
      <c r="C1401" s="236"/>
      <c r="D1401" s="237"/>
      <c r="E1401" s="238"/>
      <c r="F1401" s="239"/>
      <c r="G1401" s="239"/>
      <c r="H1401" s="239"/>
      <c r="I1401" s="240"/>
      <c r="J1401" s="235"/>
      <c r="K1401" s="235"/>
      <c r="L1401" s="235"/>
      <c r="M1401" s="235"/>
      <c r="N1401" s="235"/>
      <c r="O1401" s="147"/>
    </row>
    <row r="1402">
      <c r="A1402" s="235"/>
      <c r="B1402" s="235"/>
      <c r="C1402" s="236"/>
      <c r="D1402" s="237"/>
      <c r="E1402" s="238"/>
      <c r="F1402" s="239"/>
      <c r="G1402" s="239"/>
      <c r="H1402" s="239"/>
      <c r="I1402" s="240"/>
      <c r="J1402" s="235"/>
      <c r="K1402" s="235"/>
      <c r="L1402" s="235"/>
      <c r="M1402" s="235"/>
      <c r="N1402" s="235"/>
      <c r="O1402" s="147"/>
    </row>
    <row r="1403">
      <c r="A1403" s="235"/>
      <c r="B1403" s="235"/>
      <c r="C1403" s="236"/>
      <c r="D1403" s="237"/>
      <c r="E1403" s="238"/>
      <c r="F1403" s="239"/>
      <c r="G1403" s="239"/>
      <c r="H1403" s="239"/>
      <c r="I1403" s="240"/>
      <c r="J1403" s="235"/>
      <c r="K1403" s="235"/>
      <c r="L1403" s="235"/>
      <c r="M1403" s="235"/>
      <c r="N1403" s="235"/>
      <c r="O1403" s="147"/>
    </row>
    <row r="1404">
      <c r="A1404" s="235"/>
      <c r="B1404" s="235"/>
      <c r="C1404" s="236"/>
      <c r="D1404" s="237"/>
      <c r="E1404" s="238"/>
      <c r="F1404" s="239"/>
      <c r="G1404" s="239"/>
      <c r="H1404" s="239"/>
      <c r="I1404" s="240"/>
      <c r="J1404" s="235"/>
      <c r="K1404" s="235"/>
      <c r="L1404" s="235"/>
      <c r="M1404" s="235"/>
      <c r="N1404" s="235"/>
      <c r="O1404" s="147"/>
    </row>
    <row r="1405">
      <c r="A1405" s="235"/>
      <c r="B1405" s="235"/>
      <c r="C1405" s="236"/>
      <c r="D1405" s="237"/>
      <c r="E1405" s="238"/>
      <c r="F1405" s="239"/>
      <c r="G1405" s="239"/>
      <c r="H1405" s="239"/>
      <c r="I1405" s="240"/>
      <c r="J1405" s="235"/>
      <c r="K1405" s="235"/>
      <c r="L1405" s="235"/>
      <c r="M1405" s="235"/>
      <c r="N1405" s="235"/>
      <c r="O1405" s="147"/>
    </row>
    <row r="1406">
      <c r="A1406" s="235"/>
      <c r="B1406" s="235"/>
      <c r="C1406" s="236"/>
      <c r="D1406" s="237"/>
      <c r="E1406" s="238"/>
      <c r="F1406" s="239"/>
      <c r="G1406" s="239"/>
      <c r="H1406" s="239"/>
      <c r="I1406" s="240"/>
      <c r="J1406" s="235"/>
      <c r="K1406" s="235"/>
      <c r="L1406" s="235"/>
      <c r="M1406" s="235"/>
      <c r="N1406" s="235"/>
      <c r="O1406" s="147"/>
    </row>
    <row r="1407">
      <c r="A1407" s="235"/>
      <c r="B1407" s="235"/>
      <c r="C1407" s="236"/>
      <c r="D1407" s="237"/>
      <c r="E1407" s="238"/>
      <c r="F1407" s="239"/>
      <c r="G1407" s="239"/>
      <c r="H1407" s="239"/>
      <c r="I1407" s="240"/>
      <c r="J1407" s="235"/>
      <c r="K1407" s="235"/>
      <c r="L1407" s="235"/>
      <c r="M1407" s="235"/>
      <c r="N1407" s="235"/>
      <c r="O1407" s="147"/>
    </row>
    <row r="1408">
      <c r="A1408" s="235"/>
      <c r="B1408" s="235"/>
      <c r="C1408" s="236"/>
      <c r="D1408" s="237"/>
      <c r="E1408" s="238"/>
      <c r="F1408" s="239"/>
      <c r="G1408" s="239"/>
      <c r="H1408" s="239"/>
      <c r="I1408" s="240"/>
      <c r="J1408" s="235"/>
      <c r="K1408" s="235"/>
      <c r="L1408" s="235"/>
      <c r="M1408" s="235"/>
      <c r="N1408" s="235"/>
      <c r="O1408" s="147"/>
    </row>
    <row r="1409">
      <c r="A1409" s="235"/>
      <c r="B1409" s="235"/>
      <c r="C1409" s="236"/>
      <c r="D1409" s="237"/>
      <c r="E1409" s="238"/>
      <c r="F1409" s="239"/>
      <c r="G1409" s="239"/>
      <c r="H1409" s="239"/>
      <c r="I1409" s="240"/>
      <c r="J1409" s="235"/>
      <c r="K1409" s="235"/>
      <c r="L1409" s="235"/>
      <c r="M1409" s="235"/>
      <c r="N1409" s="235"/>
      <c r="O1409" s="147"/>
    </row>
    <row r="1410">
      <c r="A1410" s="235"/>
      <c r="B1410" s="235"/>
      <c r="C1410" s="236"/>
      <c r="D1410" s="237"/>
      <c r="E1410" s="238"/>
      <c r="F1410" s="239"/>
      <c r="G1410" s="239"/>
      <c r="H1410" s="239"/>
      <c r="I1410" s="240"/>
      <c r="J1410" s="235"/>
      <c r="K1410" s="235"/>
      <c r="L1410" s="235"/>
      <c r="M1410" s="235"/>
      <c r="N1410" s="235"/>
      <c r="O1410" s="147"/>
    </row>
    <row r="1411">
      <c r="A1411" s="235"/>
      <c r="B1411" s="235"/>
      <c r="C1411" s="236"/>
      <c r="D1411" s="237"/>
      <c r="E1411" s="238"/>
      <c r="F1411" s="239"/>
      <c r="G1411" s="239"/>
      <c r="H1411" s="239"/>
      <c r="I1411" s="240"/>
      <c r="J1411" s="235"/>
      <c r="K1411" s="235"/>
      <c r="L1411" s="235"/>
      <c r="M1411" s="235"/>
      <c r="N1411" s="235"/>
      <c r="O1411" s="147"/>
    </row>
    <row r="1412">
      <c r="A1412" s="235"/>
      <c r="B1412" s="235"/>
      <c r="C1412" s="236"/>
      <c r="D1412" s="237"/>
      <c r="E1412" s="238"/>
      <c r="F1412" s="239"/>
      <c r="G1412" s="239"/>
      <c r="H1412" s="239"/>
      <c r="I1412" s="240"/>
      <c r="J1412" s="235"/>
      <c r="K1412" s="235"/>
      <c r="L1412" s="235"/>
      <c r="M1412" s="235"/>
      <c r="N1412" s="235"/>
      <c r="O1412" s="147"/>
    </row>
    <row r="1413">
      <c r="A1413" s="235"/>
      <c r="B1413" s="235"/>
      <c r="C1413" s="236"/>
      <c r="D1413" s="237"/>
      <c r="E1413" s="238"/>
      <c r="F1413" s="239"/>
      <c r="G1413" s="239"/>
      <c r="H1413" s="239"/>
      <c r="I1413" s="240"/>
      <c r="J1413" s="235"/>
      <c r="K1413" s="235"/>
      <c r="L1413" s="235"/>
      <c r="M1413" s="235"/>
      <c r="N1413" s="235"/>
      <c r="O1413" s="147"/>
    </row>
    <row r="1414">
      <c r="A1414" s="235"/>
      <c r="B1414" s="235"/>
      <c r="C1414" s="236"/>
      <c r="D1414" s="237"/>
      <c r="E1414" s="238"/>
      <c r="F1414" s="239"/>
      <c r="G1414" s="239"/>
      <c r="H1414" s="239"/>
      <c r="I1414" s="240"/>
      <c r="J1414" s="235"/>
      <c r="K1414" s="235"/>
      <c r="L1414" s="235"/>
      <c r="M1414" s="235"/>
      <c r="N1414" s="235"/>
      <c r="O1414" s="147"/>
    </row>
    <row r="1415">
      <c r="A1415" s="235"/>
      <c r="B1415" s="235"/>
      <c r="C1415" s="236"/>
      <c r="D1415" s="237"/>
      <c r="E1415" s="238"/>
      <c r="F1415" s="239"/>
      <c r="G1415" s="239"/>
      <c r="H1415" s="239"/>
      <c r="I1415" s="240"/>
      <c r="J1415" s="235"/>
      <c r="K1415" s="235"/>
      <c r="L1415" s="235"/>
      <c r="M1415" s="235"/>
      <c r="N1415" s="235"/>
      <c r="O1415" s="147"/>
    </row>
    <row r="1416">
      <c r="A1416" s="235"/>
      <c r="B1416" s="235"/>
      <c r="C1416" s="236"/>
      <c r="D1416" s="237"/>
      <c r="E1416" s="238"/>
      <c r="F1416" s="239"/>
      <c r="G1416" s="239"/>
      <c r="H1416" s="239"/>
      <c r="I1416" s="240"/>
      <c r="J1416" s="235"/>
      <c r="K1416" s="235"/>
      <c r="L1416" s="235"/>
      <c r="M1416" s="235"/>
      <c r="N1416" s="235"/>
      <c r="O1416" s="147"/>
    </row>
    <row r="1417">
      <c r="A1417" s="235"/>
      <c r="B1417" s="235"/>
      <c r="C1417" s="236"/>
      <c r="D1417" s="237"/>
      <c r="E1417" s="238"/>
      <c r="F1417" s="239"/>
      <c r="G1417" s="239"/>
      <c r="H1417" s="239"/>
      <c r="I1417" s="240"/>
      <c r="J1417" s="235"/>
      <c r="K1417" s="235"/>
      <c r="L1417" s="235"/>
      <c r="M1417" s="235"/>
      <c r="N1417" s="235"/>
      <c r="O1417" s="147"/>
    </row>
    <row r="1418">
      <c r="A1418" s="235"/>
      <c r="B1418" s="235"/>
      <c r="C1418" s="236"/>
      <c r="D1418" s="237"/>
      <c r="E1418" s="238"/>
      <c r="F1418" s="239"/>
      <c r="G1418" s="239"/>
      <c r="H1418" s="239"/>
      <c r="I1418" s="240"/>
      <c r="J1418" s="235"/>
      <c r="K1418" s="235"/>
      <c r="L1418" s="235"/>
      <c r="M1418" s="235"/>
      <c r="N1418" s="235"/>
      <c r="O1418" s="147"/>
    </row>
    <row r="1419">
      <c r="A1419" s="235"/>
      <c r="B1419" s="235"/>
      <c r="C1419" s="236"/>
      <c r="D1419" s="237"/>
      <c r="E1419" s="238"/>
      <c r="F1419" s="239"/>
      <c r="G1419" s="239"/>
      <c r="H1419" s="239"/>
      <c r="I1419" s="240"/>
      <c r="J1419" s="235"/>
      <c r="K1419" s="235"/>
      <c r="L1419" s="235"/>
      <c r="M1419" s="235"/>
      <c r="N1419" s="235"/>
      <c r="O1419" s="147"/>
    </row>
    <row r="1420">
      <c r="A1420" s="235"/>
      <c r="B1420" s="235"/>
      <c r="C1420" s="236"/>
      <c r="D1420" s="237"/>
      <c r="E1420" s="238"/>
      <c r="F1420" s="239"/>
      <c r="G1420" s="239"/>
      <c r="H1420" s="239"/>
      <c r="I1420" s="240"/>
      <c r="J1420" s="235"/>
      <c r="K1420" s="235"/>
      <c r="L1420" s="235"/>
      <c r="M1420" s="235"/>
      <c r="N1420" s="235"/>
      <c r="O1420" s="147"/>
    </row>
    <row r="1421">
      <c r="A1421" s="235"/>
      <c r="B1421" s="235"/>
      <c r="C1421" s="236"/>
      <c r="D1421" s="237"/>
      <c r="E1421" s="238"/>
      <c r="F1421" s="239"/>
      <c r="G1421" s="239"/>
      <c r="H1421" s="239"/>
      <c r="I1421" s="240"/>
      <c r="J1421" s="235"/>
      <c r="K1421" s="235"/>
      <c r="L1421" s="235"/>
      <c r="M1421" s="235"/>
      <c r="N1421" s="235"/>
      <c r="O1421" s="147"/>
    </row>
    <row r="1422">
      <c r="A1422" s="235"/>
      <c r="B1422" s="235"/>
      <c r="C1422" s="236"/>
      <c r="D1422" s="237"/>
      <c r="E1422" s="238"/>
      <c r="F1422" s="239"/>
      <c r="G1422" s="239"/>
      <c r="H1422" s="239"/>
      <c r="I1422" s="240"/>
      <c r="J1422" s="235"/>
      <c r="K1422" s="235"/>
      <c r="L1422" s="235"/>
      <c r="M1422" s="235"/>
      <c r="N1422" s="235"/>
      <c r="O1422" s="147"/>
    </row>
    <row r="1423">
      <c r="A1423" s="235"/>
      <c r="B1423" s="235"/>
      <c r="C1423" s="236"/>
      <c r="D1423" s="237"/>
      <c r="E1423" s="238"/>
      <c r="F1423" s="239"/>
      <c r="G1423" s="239"/>
      <c r="H1423" s="239"/>
      <c r="I1423" s="240"/>
      <c r="J1423" s="235"/>
      <c r="K1423" s="235"/>
      <c r="L1423" s="235"/>
      <c r="M1423" s="235"/>
      <c r="N1423" s="235"/>
      <c r="O1423" s="147"/>
    </row>
    <row r="1424">
      <c r="A1424" s="235"/>
      <c r="B1424" s="235"/>
      <c r="C1424" s="236"/>
      <c r="D1424" s="237"/>
      <c r="E1424" s="238"/>
      <c r="F1424" s="239"/>
      <c r="G1424" s="239"/>
      <c r="H1424" s="239"/>
      <c r="I1424" s="240"/>
      <c r="J1424" s="235"/>
      <c r="K1424" s="235"/>
      <c r="L1424" s="235"/>
      <c r="M1424" s="235"/>
      <c r="N1424" s="235"/>
      <c r="O1424" s="147"/>
    </row>
    <row r="1425">
      <c r="A1425" s="235"/>
      <c r="B1425" s="235"/>
      <c r="C1425" s="236"/>
      <c r="D1425" s="237"/>
      <c r="E1425" s="238"/>
      <c r="F1425" s="239"/>
      <c r="G1425" s="239"/>
      <c r="H1425" s="239"/>
      <c r="I1425" s="240"/>
      <c r="J1425" s="235"/>
      <c r="K1425" s="235"/>
      <c r="L1425" s="235"/>
      <c r="M1425" s="235"/>
      <c r="N1425" s="235"/>
      <c r="O1425" s="147"/>
    </row>
    <row r="1426">
      <c r="A1426" s="235"/>
      <c r="B1426" s="235"/>
      <c r="C1426" s="236"/>
      <c r="D1426" s="237"/>
      <c r="E1426" s="238"/>
      <c r="F1426" s="239"/>
      <c r="G1426" s="239"/>
      <c r="H1426" s="239"/>
      <c r="I1426" s="240"/>
      <c r="J1426" s="235"/>
      <c r="K1426" s="235"/>
      <c r="L1426" s="235"/>
      <c r="M1426" s="235"/>
      <c r="N1426" s="235"/>
      <c r="O1426" s="147"/>
    </row>
    <row r="1427">
      <c r="A1427" s="235"/>
      <c r="B1427" s="235"/>
      <c r="C1427" s="236"/>
      <c r="D1427" s="237"/>
      <c r="E1427" s="238"/>
      <c r="F1427" s="239"/>
      <c r="G1427" s="239"/>
      <c r="H1427" s="239"/>
      <c r="I1427" s="240"/>
      <c r="J1427" s="235"/>
      <c r="K1427" s="235"/>
      <c r="L1427" s="235"/>
      <c r="M1427" s="235"/>
      <c r="N1427" s="235"/>
      <c r="O1427" s="147"/>
    </row>
    <row r="1428">
      <c r="A1428" s="235"/>
      <c r="B1428" s="235"/>
      <c r="C1428" s="236"/>
      <c r="D1428" s="237"/>
      <c r="E1428" s="238"/>
      <c r="F1428" s="239"/>
      <c r="G1428" s="239"/>
      <c r="H1428" s="239"/>
      <c r="I1428" s="240"/>
      <c r="J1428" s="235"/>
      <c r="K1428" s="235"/>
      <c r="L1428" s="235"/>
      <c r="M1428" s="235"/>
      <c r="N1428" s="235"/>
      <c r="O1428" s="147"/>
    </row>
    <row r="1429">
      <c r="A1429" s="235"/>
      <c r="B1429" s="235"/>
      <c r="C1429" s="236"/>
      <c r="D1429" s="237"/>
      <c r="E1429" s="238"/>
      <c r="F1429" s="239"/>
      <c r="G1429" s="239"/>
      <c r="H1429" s="239"/>
      <c r="I1429" s="240"/>
      <c r="J1429" s="235"/>
      <c r="K1429" s="235"/>
      <c r="L1429" s="235"/>
      <c r="M1429" s="235"/>
      <c r="N1429" s="235"/>
      <c r="O1429" s="147"/>
    </row>
    <row r="1430">
      <c r="A1430" s="235"/>
      <c r="B1430" s="235"/>
      <c r="C1430" s="236"/>
      <c r="D1430" s="237"/>
      <c r="E1430" s="238"/>
      <c r="F1430" s="239"/>
      <c r="G1430" s="239"/>
      <c r="H1430" s="239"/>
      <c r="I1430" s="240"/>
      <c r="J1430" s="235"/>
      <c r="K1430" s="235"/>
      <c r="L1430" s="235"/>
      <c r="M1430" s="235"/>
      <c r="N1430" s="235"/>
      <c r="O1430" s="147"/>
    </row>
    <row r="1431">
      <c r="A1431" s="235"/>
      <c r="B1431" s="235"/>
      <c r="C1431" s="236"/>
      <c r="D1431" s="237"/>
      <c r="E1431" s="238"/>
      <c r="F1431" s="239"/>
      <c r="G1431" s="239"/>
      <c r="H1431" s="239"/>
      <c r="I1431" s="240"/>
      <c r="J1431" s="235"/>
      <c r="K1431" s="235"/>
      <c r="L1431" s="235"/>
      <c r="M1431" s="235"/>
      <c r="N1431" s="235"/>
      <c r="O1431" s="147"/>
    </row>
    <row r="1432">
      <c r="A1432" s="235"/>
      <c r="B1432" s="235"/>
      <c r="C1432" s="236"/>
      <c r="D1432" s="237"/>
      <c r="E1432" s="238"/>
      <c r="F1432" s="239"/>
      <c r="G1432" s="239"/>
      <c r="H1432" s="239"/>
      <c r="I1432" s="240"/>
      <c r="J1432" s="235"/>
      <c r="K1432" s="235"/>
      <c r="L1432" s="235"/>
      <c r="M1432" s="235"/>
      <c r="N1432" s="235"/>
      <c r="O1432" s="147"/>
    </row>
    <row r="1433">
      <c r="A1433" s="235"/>
      <c r="B1433" s="235"/>
      <c r="C1433" s="236"/>
      <c r="D1433" s="237"/>
      <c r="E1433" s="238"/>
      <c r="F1433" s="239"/>
      <c r="G1433" s="239"/>
      <c r="H1433" s="239"/>
      <c r="I1433" s="240"/>
      <c r="J1433" s="235"/>
      <c r="K1433" s="235"/>
      <c r="L1433" s="235"/>
      <c r="M1433" s="235"/>
      <c r="N1433" s="235"/>
      <c r="O1433" s="147"/>
    </row>
    <row r="1434">
      <c r="A1434" s="235"/>
      <c r="B1434" s="235"/>
      <c r="C1434" s="236"/>
      <c r="D1434" s="237"/>
      <c r="E1434" s="238"/>
      <c r="F1434" s="239"/>
      <c r="G1434" s="239"/>
      <c r="H1434" s="239"/>
      <c r="I1434" s="240"/>
      <c r="J1434" s="235"/>
      <c r="K1434" s="235"/>
      <c r="L1434" s="235"/>
      <c r="M1434" s="235"/>
      <c r="N1434" s="235"/>
      <c r="O1434" s="147"/>
    </row>
    <row r="1435">
      <c r="A1435" s="235"/>
      <c r="B1435" s="235"/>
      <c r="C1435" s="236"/>
      <c r="D1435" s="237"/>
      <c r="E1435" s="238"/>
      <c r="F1435" s="239"/>
      <c r="G1435" s="239"/>
      <c r="H1435" s="239"/>
      <c r="I1435" s="240"/>
      <c r="J1435" s="235"/>
      <c r="K1435" s="235"/>
      <c r="L1435" s="235"/>
      <c r="M1435" s="235"/>
      <c r="N1435" s="235"/>
      <c r="O1435" s="147"/>
    </row>
    <row r="1436">
      <c r="A1436" s="235"/>
      <c r="B1436" s="235"/>
      <c r="C1436" s="236"/>
      <c r="D1436" s="237"/>
      <c r="E1436" s="238"/>
      <c r="F1436" s="239"/>
      <c r="G1436" s="239"/>
      <c r="H1436" s="239"/>
      <c r="I1436" s="240"/>
      <c r="J1436" s="235"/>
      <c r="K1436" s="235"/>
      <c r="L1436" s="235"/>
      <c r="M1436" s="235"/>
      <c r="N1436" s="235"/>
      <c r="O1436" s="147"/>
    </row>
    <row r="1437">
      <c r="A1437" s="235"/>
      <c r="B1437" s="235"/>
      <c r="C1437" s="236"/>
      <c r="D1437" s="237"/>
      <c r="E1437" s="238"/>
      <c r="F1437" s="239"/>
      <c r="G1437" s="239"/>
      <c r="H1437" s="239"/>
      <c r="I1437" s="240"/>
      <c r="J1437" s="235"/>
      <c r="K1437" s="235"/>
      <c r="L1437" s="235"/>
      <c r="M1437" s="235"/>
      <c r="N1437" s="235"/>
      <c r="O1437" s="147"/>
    </row>
    <row r="1438">
      <c r="A1438" s="235"/>
      <c r="B1438" s="235"/>
      <c r="C1438" s="236"/>
      <c r="D1438" s="237"/>
      <c r="E1438" s="238"/>
      <c r="F1438" s="239"/>
      <c r="G1438" s="239"/>
      <c r="H1438" s="239"/>
      <c r="I1438" s="240"/>
      <c r="J1438" s="235"/>
      <c r="K1438" s="235"/>
      <c r="L1438" s="235"/>
      <c r="M1438" s="235"/>
      <c r="N1438" s="235"/>
      <c r="O1438" s="147"/>
    </row>
    <row r="1439">
      <c r="A1439" s="235"/>
      <c r="B1439" s="235"/>
      <c r="C1439" s="236"/>
      <c r="D1439" s="237"/>
      <c r="E1439" s="238"/>
      <c r="F1439" s="239"/>
      <c r="G1439" s="239"/>
      <c r="H1439" s="239"/>
      <c r="I1439" s="240"/>
      <c r="J1439" s="235"/>
      <c r="K1439" s="235"/>
      <c r="L1439" s="235"/>
      <c r="M1439" s="235"/>
      <c r="N1439" s="235"/>
      <c r="O1439" s="147"/>
    </row>
    <row r="1440">
      <c r="A1440" s="235"/>
      <c r="B1440" s="235"/>
      <c r="C1440" s="236"/>
      <c r="D1440" s="237"/>
      <c r="E1440" s="238"/>
      <c r="F1440" s="239"/>
      <c r="G1440" s="239"/>
      <c r="H1440" s="239"/>
      <c r="I1440" s="240"/>
      <c r="J1440" s="235"/>
      <c r="K1440" s="235"/>
      <c r="L1440" s="235"/>
      <c r="M1440" s="235"/>
      <c r="N1440" s="235"/>
      <c r="O1440" s="147"/>
    </row>
    <row r="1441">
      <c r="A1441" s="235"/>
      <c r="B1441" s="235"/>
      <c r="C1441" s="236"/>
      <c r="D1441" s="237"/>
      <c r="E1441" s="238"/>
      <c r="F1441" s="239"/>
      <c r="G1441" s="239"/>
      <c r="H1441" s="239"/>
      <c r="I1441" s="240"/>
      <c r="J1441" s="235"/>
      <c r="K1441" s="235"/>
      <c r="L1441" s="235"/>
      <c r="M1441" s="235"/>
      <c r="N1441" s="235"/>
      <c r="O1441" s="147"/>
    </row>
    <row r="1442">
      <c r="A1442" s="235"/>
      <c r="B1442" s="235"/>
      <c r="C1442" s="236"/>
      <c r="D1442" s="237"/>
      <c r="E1442" s="238"/>
      <c r="F1442" s="239"/>
      <c r="G1442" s="239"/>
      <c r="H1442" s="239"/>
      <c r="I1442" s="240"/>
      <c r="J1442" s="235"/>
      <c r="K1442" s="235"/>
      <c r="L1442" s="235"/>
      <c r="M1442" s="235"/>
      <c r="N1442" s="235"/>
      <c r="O1442" s="147"/>
    </row>
    <row r="1443">
      <c r="A1443" s="235"/>
      <c r="B1443" s="235"/>
      <c r="C1443" s="236"/>
      <c r="D1443" s="237"/>
      <c r="E1443" s="238"/>
      <c r="F1443" s="239"/>
      <c r="G1443" s="239"/>
      <c r="H1443" s="239"/>
      <c r="I1443" s="240"/>
      <c r="J1443" s="235"/>
      <c r="K1443" s="235"/>
      <c r="L1443" s="235"/>
      <c r="M1443" s="235"/>
      <c r="N1443" s="235"/>
      <c r="O1443" s="147"/>
    </row>
    <row r="1444">
      <c r="A1444" s="235"/>
      <c r="B1444" s="235"/>
      <c r="C1444" s="236"/>
      <c r="D1444" s="237"/>
      <c r="E1444" s="238"/>
      <c r="F1444" s="239"/>
      <c r="G1444" s="239"/>
      <c r="H1444" s="239"/>
      <c r="I1444" s="240"/>
      <c r="J1444" s="235"/>
      <c r="K1444" s="235"/>
      <c r="L1444" s="235"/>
      <c r="M1444" s="235"/>
      <c r="N1444" s="235"/>
      <c r="O1444" s="147"/>
    </row>
    <row r="1445">
      <c r="A1445" s="235"/>
      <c r="B1445" s="235"/>
      <c r="C1445" s="236"/>
      <c r="D1445" s="237"/>
      <c r="E1445" s="238"/>
      <c r="F1445" s="239"/>
      <c r="G1445" s="239"/>
      <c r="H1445" s="239"/>
      <c r="I1445" s="240"/>
      <c r="J1445" s="235"/>
      <c r="K1445" s="235"/>
      <c r="L1445" s="235"/>
      <c r="M1445" s="235"/>
      <c r="N1445" s="235"/>
      <c r="O1445" s="147"/>
    </row>
    <row r="1446">
      <c r="A1446" s="235"/>
      <c r="B1446" s="235"/>
      <c r="C1446" s="236"/>
      <c r="D1446" s="237"/>
      <c r="E1446" s="238"/>
      <c r="F1446" s="239"/>
      <c r="G1446" s="239"/>
      <c r="H1446" s="239"/>
      <c r="I1446" s="240"/>
      <c r="J1446" s="235"/>
      <c r="K1446" s="235"/>
      <c r="L1446" s="235"/>
      <c r="M1446" s="235"/>
      <c r="N1446" s="235"/>
      <c r="O1446" s="147"/>
    </row>
    <row r="1447">
      <c r="A1447" s="235"/>
      <c r="B1447" s="235"/>
      <c r="C1447" s="236"/>
      <c r="D1447" s="237"/>
      <c r="E1447" s="238"/>
      <c r="F1447" s="239"/>
      <c r="G1447" s="239"/>
      <c r="H1447" s="239"/>
      <c r="I1447" s="240"/>
      <c r="J1447" s="235"/>
      <c r="K1447" s="235"/>
      <c r="L1447" s="235"/>
      <c r="M1447" s="235"/>
      <c r="N1447" s="235"/>
      <c r="O1447" s="147"/>
    </row>
    <row r="1448">
      <c r="A1448" s="235"/>
      <c r="B1448" s="235"/>
      <c r="C1448" s="236"/>
      <c r="D1448" s="237"/>
      <c r="E1448" s="238"/>
      <c r="F1448" s="239"/>
      <c r="G1448" s="239"/>
      <c r="H1448" s="239"/>
      <c r="I1448" s="240"/>
      <c r="J1448" s="235"/>
      <c r="K1448" s="235"/>
      <c r="L1448" s="235"/>
      <c r="M1448" s="235"/>
      <c r="N1448" s="235"/>
      <c r="O1448" s="147"/>
    </row>
    <row r="1449">
      <c r="A1449" s="235"/>
      <c r="B1449" s="235"/>
      <c r="C1449" s="236"/>
      <c r="D1449" s="237"/>
      <c r="E1449" s="238"/>
      <c r="F1449" s="239"/>
      <c r="G1449" s="239"/>
      <c r="H1449" s="239"/>
      <c r="I1449" s="240"/>
      <c r="J1449" s="235"/>
      <c r="K1449" s="235"/>
      <c r="L1449" s="235"/>
      <c r="M1449" s="235"/>
      <c r="N1449" s="235"/>
      <c r="O1449" s="147"/>
    </row>
    <row r="1450">
      <c r="A1450" s="235"/>
      <c r="B1450" s="235"/>
      <c r="C1450" s="236"/>
      <c r="D1450" s="237"/>
      <c r="E1450" s="238"/>
      <c r="F1450" s="239"/>
      <c r="G1450" s="239"/>
      <c r="H1450" s="239"/>
      <c r="I1450" s="240"/>
      <c r="J1450" s="235"/>
      <c r="K1450" s="235"/>
      <c r="L1450" s="235"/>
      <c r="M1450" s="235"/>
      <c r="N1450" s="235"/>
      <c r="O1450" s="147"/>
    </row>
    <row r="1451">
      <c r="A1451" s="235"/>
      <c r="B1451" s="235"/>
      <c r="C1451" s="236"/>
      <c r="D1451" s="237"/>
      <c r="E1451" s="238"/>
      <c r="F1451" s="239"/>
      <c r="G1451" s="239"/>
      <c r="H1451" s="239"/>
      <c r="I1451" s="240"/>
      <c r="J1451" s="235"/>
      <c r="K1451" s="235"/>
      <c r="L1451" s="235"/>
      <c r="M1451" s="235"/>
      <c r="N1451" s="235"/>
      <c r="O1451" s="147"/>
    </row>
    <row r="1452">
      <c r="A1452" s="235"/>
      <c r="B1452" s="235"/>
      <c r="C1452" s="236"/>
      <c r="D1452" s="237"/>
      <c r="E1452" s="238"/>
      <c r="F1452" s="239"/>
      <c r="G1452" s="239"/>
      <c r="H1452" s="239"/>
      <c r="I1452" s="240"/>
      <c r="J1452" s="235"/>
      <c r="K1452" s="235"/>
      <c r="L1452" s="235"/>
      <c r="M1452" s="235"/>
      <c r="N1452" s="235"/>
      <c r="O1452" s="147"/>
    </row>
    <row r="1453">
      <c r="A1453" s="235"/>
      <c r="B1453" s="235"/>
      <c r="C1453" s="236"/>
      <c r="D1453" s="237"/>
      <c r="E1453" s="238"/>
      <c r="F1453" s="239"/>
      <c r="G1453" s="239"/>
      <c r="H1453" s="239"/>
      <c r="I1453" s="240"/>
      <c r="J1453" s="235"/>
      <c r="K1453" s="235"/>
      <c r="L1453" s="235"/>
      <c r="M1453" s="235"/>
      <c r="N1453" s="235"/>
      <c r="O1453" s="147"/>
    </row>
    <row r="1454">
      <c r="A1454" s="235"/>
      <c r="B1454" s="235"/>
      <c r="C1454" s="236"/>
      <c r="D1454" s="237"/>
      <c r="E1454" s="238"/>
      <c r="F1454" s="239"/>
      <c r="G1454" s="239"/>
      <c r="H1454" s="239"/>
      <c r="I1454" s="240"/>
      <c r="J1454" s="235"/>
      <c r="K1454" s="235"/>
      <c r="L1454" s="235"/>
      <c r="M1454" s="235"/>
      <c r="N1454" s="235"/>
      <c r="O1454" s="147"/>
    </row>
    <row r="1455">
      <c r="A1455" s="235"/>
      <c r="B1455" s="235"/>
      <c r="C1455" s="236"/>
      <c r="D1455" s="237"/>
      <c r="E1455" s="238"/>
      <c r="F1455" s="239"/>
      <c r="G1455" s="239"/>
      <c r="H1455" s="239"/>
      <c r="I1455" s="240"/>
      <c r="J1455" s="235"/>
      <c r="K1455" s="235"/>
      <c r="L1455" s="235"/>
      <c r="M1455" s="235"/>
      <c r="N1455" s="235"/>
      <c r="O1455" s="147"/>
    </row>
    <row r="1456">
      <c r="A1456" s="235"/>
      <c r="B1456" s="235"/>
      <c r="C1456" s="236"/>
      <c r="D1456" s="237"/>
      <c r="E1456" s="238"/>
      <c r="F1456" s="239"/>
      <c r="G1456" s="239"/>
      <c r="H1456" s="239"/>
      <c r="I1456" s="240"/>
      <c r="J1456" s="235"/>
      <c r="K1456" s="235"/>
      <c r="L1456" s="235"/>
      <c r="M1456" s="235"/>
      <c r="N1456" s="235"/>
      <c r="O1456" s="147"/>
    </row>
    <row r="1457">
      <c r="A1457" s="235"/>
      <c r="B1457" s="235"/>
      <c r="C1457" s="236"/>
      <c r="D1457" s="237"/>
      <c r="E1457" s="238"/>
      <c r="F1457" s="239"/>
      <c r="G1457" s="239"/>
      <c r="H1457" s="239"/>
      <c r="I1457" s="240"/>
      <c r="J1457" s="235"/>
      <c r="K1457" s="235"/>
      <c r="L1457" s="235"/>
      <c r="M1457" s="235"/>
      <c r="N1457" s="235"/>
      <c r="O1457" s="147"/>
    </row>
    <row r="1458">
      <c r="A1458" s="235"/>
      <c r="B1458" s="235"/>
      <c r="C1458" s="236"/>
      <c r="D1458" s="237"/>
      <c r="E1458" s="238"/>
      <c r="F1458" s="239"/>
      <c r="G1458" s="239"/>
      <c r="H1458" s="239"/>
      <c r="I1458" s="240"/>
      <c r="J1458" s="235"/>
      <c r="K1458" s="235"/>
      <c r="L1458" s="235"/>
      <c r="M1458" s="235"/>
      <c r="N1458" s="235"/>
      <c r="O1458" s="147"/>
    </row>
    <row r="1459">
      <c r="A1459" s="235"/>
      <c r="B1459" s="235"/>
      <c r="C1459" s="236"/>
      <c r="D1459" s="237"/>
      <c r="E1459" s="238"/>
      <c r="F1459" s="239"/>
      <c r="G1459" s="239"/>
      <c r="H1459" s="239"/>
      <c r="I1459" s="240"/>
      <c r="J1459" s="235"/>
      <c r="K1459" s="235"/>
      <c r="L1459" s="235"/>
      <c r="M1459" s="235"/>
      <c r="N1459" s="235"/>
      <c r="O1459" s="147"/>
    </row>
    <row r="1460">
      <c r="A1460" s="235"/>
      <c r="B1460" s="235"/>
      <c r="C1460" s="236"/>
      <c r="D1460" s="237"/>
      <c r="E1460" s="238"/>
      <c r="F1460" s="239"/>
      <c r="G1460" s="239"/>
      <c r="H1460" s="239"/>
      <c r="I1460" s="240"/>
      <c r="J1460" s="235"/>
      <c r="K1460" s="235"/>
      <c r="L1460" s="235"/>
      <c r="M1460" s="235"/>
      <c r="N1460" s="235"/>
      <c r="O1460" s="147"/>
    </row>
    <row r="1461">
      <c r="A1461" s="235"/>
      <c r="B1461" s="235"/>
      <c r="C1461" s="236"/>
      <c r="D1461" s="237"/>
      <c r="E1461" s="238"/>
      <c r="F1461" s="239"/>
      <c r="G1461" s="239"/>
      <c r="H1461" s="239"/>
      <c r="I1461" s="240"/>
      <c r="J1461" s="235"/>
      <c r="K1461" s="235"/>
      <c r="L1461" s="235"/>
      <c r="M1461" s="235"/>
      <c r="N1461" s="235"/>
      <c r="O1461" s="147"/>
    </row>
    <row r="1462">
      <c r="A1462" s="235"/>
      <c r="B1462" s="235"/>
      <c r="C1462" s="236"/>
      <c r="D1462" s="237"/>
      <c r="E1462" s="238"/>
      <c r="F1462" s="239"/>
      <c r="G1462" s="239"/>
      <c r="H1462" s="239"/>
      <c r="I1462" s="240"/>
      <c r="J1462" s="235"/>
      <c r="K1462" s="235"/>
      <c r="L1462" s="235"/>
      <c r="M1462" s="235"/>
      <c r="N1462" s="235"/>
      <c r="O1462" s="147"/>
    </row>
    <row r="1463">
      <c r="A1463" s="235"/>
      <c r="B1463" s="235"/>
      <c r="C1463" s="236"/>
      <c r="D1463" s="237"/>
      <c r="E1463" s="238"/>
      <c r="F1463" s="239"/>
      <c r="G1463" s="239"/>
      <c r="H1463" s="239"/>
      <c r="I1463" s="240"/>
      <c r="J1463" s="235"/>
      <c r="K1463" s="235"/>
      <c r="L1463" s="235"/>
      <c r="M1463" s="235"/>
      <c r="N1463" s="235"/>
      <c r="O1463" s="147"/>
    </row>
    <row r="1464">
      <c r="A1464" s="235"/>
      <c r="B1464" s="235"/>
      <c r="C1464" s="236"/>
      <c r="D1464" s="237"/>
      <c r="E1464" s="238"/>
      <c r="F1464" s="239"/>
      <c r="G1464" s="239"/>
      <c r="H1464" s="239"/>
      <c r="I1464" s="240"/>
      <c r="J1464" s="235"/>
      <c r="K1464" s="235"/>
      <c r="L1464" s="235"/>
      <c r="M1464" s="235"/>
      <c r="N1464" s="235"/>
      <c r="O1464" s="147"/>
    </row>
    <row r="1465">
      <c r="A1465" s="235"/>
      <c r="B1465" s="235"/>
      <c r="C1465" s="236"/>
      <c r="D1465" s="237"/>
      <c r="E1465" s="238"/>
      <c r="F1465" s="239"/>
      <c r="G1465" s="239"/>
      <c r="H1465" s="239"/>
      <c r="I1465" s="240"/>
      <c r="J1465" s="235"/>
      <c r="K1465" s="235"/>
      <c r="L1465" s="235"/>
      <c r="M1465" s="235"/>
      <c r="N1465" s="235"/>
      <c r="O1465" s="147"/>
    </row>
    <row r="1466">
      <c r="A1466" s="235"/>
      <c r="B1466" s="235"/>
      <c r="C1466" s="236"/>
      <c r="D1466" s="237"/>
      <c r="E1466" s="238"/>
      <c r="F1466" s="239"/>
      <c r="G1466" s="239"/>
      <c r="H1466" s="239"/>
      <c r="I1466" s="240"/>
      <c r="J1466" s="235"/>
      <c r="K1466" s="235"/>
      <c r="L1466" s="235"/>
      <c r="M1466" s="235"/>
      <c r="N1466" s="235"/>
      <c r="O1466" s="147"/>
    </row>
    <row r="1467">
      <c r="A1467" s="235"/>
      <c r="B1467" s="235"/>
      <c r="C1467" s="236"/>
      <c r="D1467" s="237"/>
      <c r="E1467" s="238"/>
      <c r="F1467" s="239"/>
      <c r="G1467" s="239"/>
      <c r="H1467" s="239"/>
      <c r="I1467" s="240"/>
      <c r="J1467" s="235"/>
      <c r="K1467" s="235"/>
      <c r="L1467" s="235"/>
      <c r="M1467" s="235"/>
      <c r="N1467" s="235"/>
      <c r="O1467" s="147"/>
    </row>
    <row r="1468">
      <c r="A1468" s="235"/>
      <c r="B1468" s="235"/>
      <c r="C1468" s="236"/>
      <c r="D1468" s="237"/>
      <c r="E1468" s="238"/>
      <c r="F1468" s="239"/>
      <c r="G1468" s="239"/>
      <c r="H1468" s="239"/>
      <c r="I1468" s="240"/>
      <c r="J1468" s="235"/>
      <c r="K1468" s="235"/>
      <c r="L1468" s="235"/>
      <c r="M1468" s="235"/>
      <c r="N1468" s="235"/>
      <c r="O1468" s="147"/>
    </row>
    <row r="1469">
      <c r="A1469" s="235"/>
      <c r="B1469" s="235"/>
      <c r="C1469" s="236"/>
      <c r="D1469" s="237"/>
      <c r="E1469" s="238"/>
      <c r="F1469" s="239"/>
      <c r="G1469" s="239"/>
      <c r="H1469" s="239"/>
      <c r="I1469" s="240"/>
      <c r="J1469" s="235"/>
      <c r="K1469" s="235"/>
      <c r="L1469" s="235"/>
      <c r="M1469" s="235"/>
      <c r="N1469" s="235"/>
      <c r="O1469" s="147"/>
    </row>
    <row r="1470">
      <c r="A1470" s="235"/>
      <c r="B1470" s="235"/>
      <c r="C1470" s="236"/>
      <c r="D1470" s="237"/>
      <c r="E1470" s="238"/>
      <c r="F1470" s="239"/>
      <c r="G1470" s="239"/>
      <c r="H1470" s="239"/>
      <c r="I1470" s="240"/>
      <c r="J1470" s="235"/>
      <c r="K1470" s="235"/>
      <c r="L1470" s="235"/>
      <c r="M1470" s="235"/>
      <c r="N1470" s="235"/>
      <c r="O1470" s="147"/>
    </row>
    <row r="1471">
      <c r="A1471" s="235"/>
      <c r="B1471" s="235"/>
      <c r="C1471" s="236"/>
      <c r="D1471" s="237"/>
      <c r="E1471" s="238"/>
      <c r="F1471" s="239"/>
      <c r="G1471" s="239"/>
      <c r="H1471" s="239"/>
      <c r="I1471" s="240"/>
      <c r="J1471" s="235"/>
      <c r="K1471" s="235"/>
      <c r="L1471" s="235"/>
      <c r="M1471" s="235"/>
      <c r="N1471" s="235"/>
      <c r="O1471" s="147"/>
    </row>
    <row r="1472">
      <c r="A1472" s="235"/>
      <c r="B1472" s="235"/>
      <c r="C1472" s="236"/>
      <c r="D1472" s="237"/>
      <c r="E1472" s="238"/>
      <c r="F1472" s="239"/>
      <c r="G1472" s="239"/>
      <c r="H1472" s="239"/>
      <c r="I1472" s="240"/>
      <c r="J1472" s="235"/>
      <c r="K1472" s="235"/>
      <c r="L1472" s="235"/>
      <c r="M1472" s="235"/>
      <c r="N1472" s="235"/>
      <c r="O1472" s="147"/>
    </row>
    <row r="1473">
      <c r="A1473" s="235"/>
      <c r="B1473" s="235"/>
      <c r="C1473" s="236"/>
      <c r="D1473" s="237"/>
      <c r="E1473" s="238"/>
      <c r="F1473" s="239"/>
      <c r="G1473" s="239"/>
      <c r="H1473" s="239"/>
      <c r="I1473" s="240"/>
      <c r="J1473" s="235"/>
      <c r="K1473" s="235"/>
      <c r="L1473" s="235"/>
      <c r="M1473" s="235"/>
      <c r="N1473" s="235"/>
      <c r="O1473" s="147"/>
    </row>
    <row r="1474">
      <c r="A1474" s="235"/>
      <c r="B1474" s="235"/>
      <c r="C1474" s="236"/>
      <c r="D1474" s="237"/>
      <c r="E1474" s="238"/>
      <c r="F1474" s="239"/>
      <c r="G1474" s="239"/>
      <c r="H1474" s="239"/>
      <c r="I1474" s="240"/>
      <c r="J1474" s="235"/>
      <c r="K1474" s="235"/>
      <c r="L1474" s="235"/>
      <c r="M1474" s="235"/>
      <c r="N1474" s="235"/>
      <c r="O1474" s="147"/>
    </row>
    <row r="1475">
      <c r="A1475" s="235"/>
      <c r="B1475" s="235"/>
      <c r="C1475" s="236"/>
      <c r="D1475" s="237"/>
      <c r="E1475" s="238"/>
      <c r="F1475" s="239"/>
      <c r="G1475" s="239"/>
      <c r="H1475" s="239"/>
      <c r="I1475" s="240"/>
      <c r="J1475" s="235"/>
      <c r="K1475" s="235"/>
      <c r="L1475" s="235"/>
      <c r="M1475" s="235"/>
      <c r="N1475" s="235"/>
      <c r="O1475" s="147"/>
    </row>
    <row r="1476">
      <c r="A1476" s="235"/>
      <c r="B1476" s="235"/>
      <c r="C1476" s="236"/>
      <c r="D1476" s="237"/>
      <c r="E1476" s="238"/>
      <c r="F1476" s="239"/>
      <c r="G1476" s="239"/>
      <c r="H1476" s="239"/>
      <c r="I1476" s="240"/>
      <c r="J1476" s="235"/>
      <c r="K1476" s="235"/>
      <c r="L1476" s="235"/>
      <c r="M1476" s="235"/>
      <c r="N1476" s="235"/>
      <c r="O1476" s="147"/>
    </row>
    <row r="1477">
      <c r="A1477" s="235"/>
      <c r="B1477" s="235"/>
      <c r="C1477" s="236"/>
      <c r="D1477" s="237"/>
      <c r="E1477" s="238"/>
      <c r="F1477" s="239"/>
      <c r="G1477" s="239"/>
      <c r="H1477" s="239"/>
      <c r="I1477" s="240"/>
      <c r="J1477" s="235"/>
      <c r="K1477" s="235"/>
      <c r="L1477" s="235"/>
      <c r="M1477" s="235"/>
      <c r="N1477" s="235"/>
      <c r="O1477" s="147"/>
    </row>
    <row r="1478">
      <c r="A1478" s="235"/>
      <c r="B1478" s="235"/>
      <c r="C1478" s="236"/>
      <c r="D1478" s="237"/>
      <c r="E1478" s="238"/>
      <c r="F1478" s="239"/>
      <c r="G1478" s="239"/>
      <c r="H1478" s="239"/>
      <c r="I1478" s="240"/>
      <c r="J1478" s="235"/>
      <c r="K1478" s="235"/>
      <c r="L1478" s="235"/>
      <c r="M1478" s="235"/>
      <c r="N1478" s="235"/>
      <c r="O1478" s="147"/>
    </row>
    <row r="1479">
      <c r="A1479" s="235"/>
      <c r="B1479" s="235"/>
      <c r="C1479" s="236"/>
      <c r="D1479" s="237"/>
      <c r="E1479" s="238"/>
      <c r="F1479" s="239"/>
      <c r="G1479" s="239"/>
      <c r="H1479" s="239"/>
      <c r="I1479" s="240"/>
      <c r="J1479" s="235"/>
      <c r="K1479" s="235"/>
      <c r="L1479" s="235"/>
      <c r="M1479" s="235"/>
      <c r="N1479" s="235"/>
      <c r="O1479" s="147"/>
    </row>
    <row r="1480">
      <c r="A1480" s="235"/>
      <c r="B1480" s="235"/>
      <c r="C1480" s="236"/>
      <c r="D1480" s="237"/>
      <c r="E1480" s="238"/>
      <c r="F1480" s="239"/>
      <c r="G1480" s="239"/>
      <c r="H1480" s="239"/>
      <c r="I1480" s="240"/>
      <c r="J1480" s="235"/>
      <c r="K1480" s="235"/>
      <c r="L1480" s="235"/>
      <c r="M1480" s="235"/>
      <c r="N1480" s="235"/>
      <c r="O1480" s="147"/>
    </row>
    <row r="1481">
      <c r="A1481" s="235"/>
      <c r="B1481" s="235"/>
      <c r="C1481" s="236"/>
      <c r="D1481" s="237"/>
      <c r="E1481" s="238"/>
      <c r="F1481" s="239"/>
      <c r="G1481" s="239"/>
      <c r="H1481" s="239"/>
      <c r="I1481" s="240"/>
      <c r="J1481" s="235"/>
      <c r="K1481" s="235"/>
      <c r="L1481" s="235"/>
      <c r="M1481" s="235"/>
      <c r="N1481" s="235"/>
      <c r="O1481" s="147"/>
    </row>
    <row r="1482">
      <c r="A1482" s="235"/>
      <c r="B1482" s="235"/>
      <c r="C1482" s="236"/>
      <c r="D1482" s="237"/>
      <c r="E1482" s="238"/>
      <c r="F1482" s="239"/>
      <c r="G1482" s="239"/>
      <c r="H1482" s="239"/>
      <c r="I1482" s="240"/>
      <c r="J1482" s="235"/>
      <c r="K1482" s="235"/>
      <c r="L1482" s="235"/>
      <c r="M1482" s="235"/>
      <c r="N1482" s="235"/>
      <c r="O1482" s="147"/>
    </row>
    <row r="1483">
      <c r="A1483" s="235"/>
      <c r="B1483" s="235"/>
      <c r="C1483" s="236"/>
      <c r="D1483" s="237"/>
      <c r="E1483" s="238"/>
      <c r="F1483" s="239"/>
      <c r="G1483" s="239"/>
      <c r="H1483" s="239"/>
      <c r="I1483" s="240"/>
      <c r="J1483" s="235"/>
      <c r="K1483" s="235"/>
      <c r="L1483" s="235"/>
      <c r="M1483" s="235"/>
      <c r="N1483" s="235"/>
      <c r="O1483" s="147"/>
    </row>
    <row r="1484">
      <c r="A1484" s="235"/>
      <c r="B1484" s="235"/>
      <c r="C1484" s="236"/>
      <c r="D1484" s="237"/>
      <c r="E1484" s="238"/>
      <c r="F1484" s="239"/>
      <c r="G1484" s="239"/>
      <c r="H1484" s="239"/>
      <c r="I1484" s="240"/>
      <c r="J1484" s="235"/>
      <c r="K1484" s="235"/>
      <c r="L1484" s="235"/>
      <c r="M1484" s="235"/>
      <c r="N1484" s="235"/>
      <c r="O1484" s="147"/>
    </row>
    <row r="1485">
      <c r="A1485" s="235"/>
      <c r="B1485" s="235"/>
      <c r="C1485" s="236"/>
      <c r="D1485" s="237"/>
      <c r="E1485" s="238"/>
      <c r="F1485" s="239"/>
      <c r="G1485" s="239"/>
      <c r="H1485" s="239"/>
      <c r="I1485" s="240"/>
      <c r="J1485" s="235"/>
      <c r="K1485" s="235"/>
      <c r="L1485" s="235"/>
      <c r="M1485" s="235"/>
      <c r="N1485" s="235"/>
      <c r="O1485" s="147"/>
    </row>
    <row r="1486">
      <c r="A1486" s="235"/>
      <c r="B1486" s="235"/>
      <c r="C1486" s="236"/>
      <c r="D1486" s="237"/>
      <c r="E1486" s="238"/>
      <c r="F1486" s="239"/>
      <c r="G1486" s="239"/>
      <c r="H1486" s="239"/>
      <c r="I1486" s="240"/>
      <c r="J1486" s="235"/>
      <c r="K1486" s="235"/>
      <c r="L1486" s="235"/>
      <c r="M1486" s="235"/>
      <c r="N1486" s="235"/>
      <c r="O1486" s="147"/>
    </row>
    <row r="1487">
      <c r="A1487" s="235"/>
      <c r="B1487" s="235"/>
      <c r="C1487" s="236"/>
      <c r="D1487" s="237"/>
      <c r="E1487" s="238"/>
      <c r="F1487" s="239"/>
      <c r="G1487" s="239"/>
      <c r="H1487" s="239"/>
      <c r="I1487" s="240"/>
      <c r="J1487" s="235"/>
      <c r="K1487" s="235"/>
      <c r="L1487" s="235"/>
      <c r="M1487" s="235"/>
      <c r="N1487" s="235"/>
      <c r="O1487" s="147"/>
    </row>
    <row r="1488">
      <c r="A1488" s="235"/>
      <c r="B1488" s="235"/>
      <c r="C1488" s="236"/>
      <c r="D1488" s="237"/>
      <c r="E1488" s="238"/>
      <c r="F1488" s="239"/>
      <c r="G1488" s="239"/>
      <c r="H1488" s="239"/>
      <c r="I1488" s="240"/>
      <c r="J1488" s="235"/>
      <c r="K1488" s="235"/>
      <c r="L1488" s="235"/>
      <c r="M1488" s="235"/>
      <c r="N1488" s="235"/>
      <c r="O1488" s="147"/>
    </row>
    <row r="1489">
      <c r="A1489" s="235"/>
      <c r="B1489" s="235"/>
      <c r="C1489" s="236"/>
      <c r="D1489" s="237"/>
      <c r="E1489" s="238"/>
      <c r="F1489" s="239"/>
      <c r="G1489" s="239"/>
      <c r="H1489" s="239"/>
      <c r="I1489" s="240"/>
      <c r="J1489" s="235"/>
      <c r="K1489" s="235"/>
      <c r="L1489" s="235"/>
      <c r="M1489" s="235"/>
      <c r="N1489" s="235"/>
      <c r="O1489" s="147"/>
    </row>
    <row r="1490">
      <c r="A1490" s="235"/>
      <c r="B1490" s="235"/>
      <c r="C1490" s="236"/>
      <c r="D1490" s="237"/>
      <c r="E1490" s="238"/>
      <c r="F1490" s="239"/>
      <c r="G1490" s="239"/>
      <c r="H1490" s="239"/>
      <c r="I1490" s="240"/>
      <c r="J1490" s="235"/>
      <c r="K1490" s="235"/>
      <c r="L1490" s="235"/>
      <c r="M1490" s="235"/>
      <c r="N1490" s="235"/>
      <c r="O1490" s="147"/>
    </row>
    <row r="1491">
      <c r="A1491" s="235"/>
      <c r="B1491" s="235"/>
      <c r="C1491" s="236"/>
      <c r="D1491" s="237"/>
      <c r="E1491" s="238"/>
      <c r="F1491" s="239"/>
      <c r="G1491" s="239"/>
      <c r="H1491" s="239"/>
      <c r="I1491" s="240"/>
      <c r="J1491" s="235"/>
      <c r="K1491" s="235"/>
      <c r="L1491" s="235"/>
      <c r="M1491" s="235"/>
      <c r="N1491" s="235"/>
      <c r="O1491" s="147"/>
    </row>
    <row r="1492">
      <c r="A1492" s="235"/>
      <c r="B1492" s="235"/>
      <c r="C1492" s="236"/>
      <c r="D1492" s="237"/>
      <c r="E1492" s="238"/>
      <c r="F1492" s="239"/>
      <c r="G1492" s="239"/>
      <c r="H1492" s="239"/>
      <c r="I1492" s="240"/>
      <c r="J1492" s="235"/>
      <c r="K1492" s="235"/>
      <c r="L1492" s="235"/>
      <c r="M1492" s="235"/>
      <c r="N1492" s="235"/>
      <c r="O1492" s="147"/>
    </row>
    <row r="1493">
      <c r="A1493" s="235"/>
      <c r="B1493" s="235"/>
      <c r="C1493" s="236"/>
      <c r="D1493" s="237"/>
      <c r="E1493" s="238"/>
      <c r="F1493" s="239"/>
      <c r="G1493" s="239"/>
      <c r="H1493" s="239"/>
      <c r="I1493" s="240"/>
      <c r="J1493" s="235"/>
      <c r="K1493" s="235"/>
      <c r="L1493" s="235"/>
      <c r="M1493" s="235"/>
      <c r="N1493" s="235"/>
      <c r="O1493" s="147"/>
    </row>
    <row r="1494">
      <c r="A1494" s="235"/>
      <c r="B1494" s="235"/>
      <c r="C1494" s="236"/>
      <c r="D1494" s="237"/>
      <c r="E1494" s="238"/>
      <c r="F1494" s="239"/>
      <c r="G1494" s="239"/>
      <c r="H1494" s="239"/>
      <c r="I1494" s="240"/>
      <c r="J1494" s="235"/>
      <c r="K1494" s="235"/>
      <c r="L1494" s="235"/>
      <c r="M1494" s="235"/>
      <c r="N1494" s="235"/>
      <c r="O1494" s="147"/>
    </row>
    <row r="1495">
      <c r="A1495" s="235"/>
      <c r="B1495" s="235"/>
      <c r="C1495" s="236"/>
      <c r="D1495" s="237"/>
      <c r="E1495" s="238"/>
      <c r="F1495" s="239"/>
      <c r="G1495" s="239"/>
      <c r="H1495" s="239"/>
      <c r="I1495" s="240"/>
      <c r="J1495" s="235"/>
      <c r="K1495" s="235"/>
      <c r="L1495" s="235"/>
      <c r="M1495" s="235"/>
      <c r="N1495" s="235"/>
      <c r="O1495" s="147"/>
    </row>
    <row r="1496">
      <c r="A1496" s="235"/>
      <c r="B1496" s="235"/>
      <c r="C1496" s="236"/>
      <c r="D1496" s="237"/>
      <c r="E1496" s="238"/>
      <c r="F1496" s="239"/>
      <c r="G1496" s="239"/>
      <c r="H1496" s="239"/>
      <c r="I1496" s="240"/>
      <c r="J1496" s="235"/>
      <c r="K1496" s="235"/>
      <c r="L1496" s="235"/>
      <c r="M1496" s="235"/>
      <c r="N1496" s="235"/>
      <c r="O1496" s="147"/>
    </row>
    <row r="1497">
      <c r="A1497" s="235"/>
      <c r="B1497" s="235"/>
      <c r="C1497" s="236"/>
      <c r="D1497" s="237"/>
      <c r="E1497" s="238"/>
      <c r="F1497" s="239"/>
      <c r="G1497" s="239"/>
      <c r="H1497" s="239"/>
      <c r="I1497" s="240"/>
      <c r="J1497" s="235"/>
      <c r="K1497" s="235"/>
      <c r="L1497" s="235"/>
      <c r="M1497" s="235"/>
      <c r="N1497" s="235"/>
      <c r="O1497" s="147"/>
    </row>
    <row r="1498">
      <c r="A1498" s="235"/>
      <c r="B1498" s="235"/>
      <c r="C1498" s="236"/>
      <c r="D1498" s="237"/>
      <c r="E1498" s="238"/>
      <c r="F1498" s="239"/>
      <c r="G1498" s="239"/>
      <c r="H1498" s="239"/>
      <c r="I1498" s="240"/>
      <c r="J1498" s="235"/>
      <c r="K1498" s="235"/>
      <c r="L1498" s="235"/>
      <c r="M1498" s="235"/>
      <c r="N1498" s="235"/>
      <c r="O1498" s="147"/>
    </row>
    <row r="1499">
      <c r="A1499" s="235"/>
      <c r="B1499" s="235"/>
      <c r="C1499" s="236"/>
      <c r="D1499" s="237"/>
      <c r="E1499" s="238"/>
      <c r="F1499" s="239"/>
      <c r="G1499" s="239"/>
      <c r="H1499" s="239"/>
      <c r="I1499" s="240"/>
      <c r="J1499" s="235"/>
      <c r="K1499" s="235"/>
      <c r="L1499" s="235"/>
      <c r="M1499" s="235"/>
      <c r="N1499" s="235"/>
      <c r="O1499" s="147"/>
    </row>
    <row r="1500">
      <c r="A1500" s="235"/>
      <c r="B1500" s="235"/>
      <c r="C1500" s="236"/>
      <c r="D1500" s="237"/>
      <c r="E1500" s="238"/>
      <c r="F1500" s="239"/>
      <c r="G1500" s="239"/>
      <c r="H1500" s="239"/>
      <c r="I1500" s="240"/>
      <c r="J1500" s="235"/>
      <c r="K1500" s="235"/>
      <c r="L1500" s="235"/>
      <c r="M1500" s="235"/>
      <c r="N1500" s="235"/>
      <c r="O1500" s="147"/>
    </row>
    <row r="1501">
      <c r="A1501" s="235"/>
      <c r="B1501" s="235"/>
      <c r="C1501" s="236"/>
      <c r="D1501" s="237"/>
      <c r="E1501" s="238"/>
      <c r="F1501" s="239"/>
      <c r="G1501" s="239"/>
      <c r="H1501" s="239"/>
      <c r="I1501" s="240"/>
      <c r="J1501" s="235"/>
      <c r="K1501" s="235"/>
      <c r="L1501" s="235"/>
      <c r="M1501" s="235"/>
      <c r="N1501" s="235"/>
      <c r="O1501" s="147"/>
    </row>
    <row r="1502">
      <c r="A1502" s="235"/>
      <c r="B1502" s="235"/>
      <c r="C1502" s="236"/>
      <c r="D1502" s="237"/>
      <c r="E1502" s="238"/>
      <c r="F1502" s="239"/>
      <c r="G1502" s="239"/>
      <c r="H1502" s="239"/>
      <c r="I1502" s="240"/>
      <c r="J1502" s="235"/>
      <c r="K1502" s="235"/>
      <c r="L1502" s="235"/>
      <c r="M1502" s="235"/>
      <c r="N1502" s="235"/>
      <c r="O1502" s="147"/>
    </row>
    <row r="1503">
      <c r="A1503" s="235"/>
      <c r="B1503" s="235"/>
      <c r="C1503" s="236"/>
      <c r="D1503" s="237"/>
      <c r="E1503" s="238"/>
      <c r="F1503" s="239"/>
      <c r="G1503" s="239"/>
      <c r="H1503" s="239"/>
      <c r="I1503" s="240"/>
      <c r="J1503" s="235"/>
      <c r="K1503" s="235"/>
      <c r="L1503" s="235"/>
      <c r="M1503" s="235"/>
      <c r="N1503" s="235"/>
      <c r="O1503" s="147"/>
    </row>
    <row r="1504">
      <c r="A1504" s="235"/>
      <c r="B1504" s="235"/>
      <c r="C1504" s="236"/>
      <c r="D1504" s="237"/>
      <c r="E1504" s="238"/>
      <c r="F1504" s="239"/>
      <c r="G1504" s="239"/>
      <c r="H1504" s="239"/>
      <c r="I1504" s="240"/>
      <c r="J1504" s="235"/>
      <c r="K1504" s="235"/>
      <c r="L1504" s="235"/>
      <c r="M1504" s="235"/>
      <c r="N1504" s="235"/>
      <c r="O1504" s="147"/>
    </row>
    <row r="1505">
      <c r="A1505" s="235"/>
      <c r="B1505" s="235"/>
      <c r="C1505" s="236"/>
      <c r="D1505" s="237"/>
      <c r="E1505" s="238"/>
      <c r="F1505" s="239"/>
      <c r="G1505" s="239"/>
      <c r="H1505" s="239"/>
      <c r="I1505" s="240"/>
      <c r="J1505" s="235"/>
      <c r="K1505" s="235"/>
      <c r="L1505" s="235"/>
      <c r="M1505" s="235"/>
      <c r="N1505" s="235"/>
      <c r="O1505" s="147"/>
    </row>
    <row r="1506">
      <c r="A1506" s="235"/>
      <c r="B1506" s="235"/>
      <c r="C1506" s="236"/>
      <c r="D1506" s="237"/>
      <c r="E1506" s="238"/>
      <c r="F1506" s="239"/>
      <c r="G1506" s="239"/>
      <c r="H1506" s="239"/>
      <c r="I1506" s="240"/>
      <c r="J1506" s="235"/>
      <c r="K1506" s="235"/>
      <c r="L1506" s="235"/>
      <c r="M1506" s="235"/>
      <c r="N1506" s="235"/>
      <c r="O1506" s="147"/>
    </row>
    <row r="1507">
      <c r="A1507" s="235"/>
      <c r="B1507" s="235"/>
      <c r="C1507" s="236"/>
      <c r="D1507" s="237"/>
      <c r="E1507" s="238"/>
      <c r="F1507" s="239"/>
      <c r="G1507" s="239"/>
      <c r="H1507" s="239"/>
      <c r="I1507" s="240"/>
      <c r="J1507" s="235"/>
      <c r="K1507" s="235"/>
      <c r="L1507" s="235"/>
      <c r="M1507" s="235"/>
      <c r="N1507" s="235"/>
      <c r="O1507" s="147"/>
    </row>
    <row r="1508">
      <c r="A1508" s="235"/>
      <c r="B1508" s="235"/>
      <c r="C1508" s="236"/>
      <c r="D1508" s="237"/>
      <c r="E1508" s="238"/>
      <c r="F1508" s="239"/>
      <c r="G1508" s="239"/>
      <c r="H1508" s="239"/>
      <c r="I1508" s="240"/>
      <c r="J1508" s="235"/>
      <c r="K1508" s="235"/>
      <c r="L1508" s="235"/>
      <c r="M1508" s="235"/>
      <c r="N1508" s="235"/>
      <c r="O1508" s="147"/>
    </row>
    <row r="1509">
      <c r="A1509" s="235"/>
      <c r="B1509" s="235"/>
      <c r="C1509" s="236"/>
      <c r="D1509" s="237"/>
      <c r="E1509" s="238"/>
      <c r="F1509" s="239"/>
      <c r="G1509" s="239"/>
      <c r="H1509" s="239"/>
      <c r="I1509" s="240"/>
      <c r="J1509" s="235"/>
      <c r="K1509" s="235"/>
      <c r="L1509" s="235"/>
      <c r="M1509" s="235"/>
      <c r="N1509" s="235"/>
      <c r="O1509" s="147"/>
    </row>
    <row r="1510">
      <c r="A1510" s="235"/>
      <c r="B1510" s="235"/>
      <c r="C1510" s="236"/>
      <c r="D1510" s="237"/>
      <c r="E1510" s="238"/>
      <c r="F1510" s="239"/>
      <c r="G1510" s="239"/>
      <c r="H1510" s="239"/>
      <c r="I1510" s="240"/>
      <c r="J1510" s="235"/>
      <c r="K1510" s="235"/>
      <c r="L1510" s="235"/>
      <c r="M1510" s="235"/>
      <c r="N1510" s="235"/>
      <c r="O1510" s="147"/>
    </row>
    <row r="1511">
      <c r="A1511" s="235"/>
      <c r="B1511" s="235"/>
      <c r="C1511" s="236"/>
      <c r="D1511" s="237"/>
      <c r="E1511" s="238"/>
      <c r="F1511" s="239"/>
      <c r="G1511" s="239"/>
      <c r="H1511" s="239"/>
      <c r="I1511" s="240"/>
      <c r="J1511" s="235"/>
      <c r="K1511" s="235"/>
      <c r="L1511" s="235"/>
      <c r="M1511" s="235"/>
      <c r="N1511" s="235"/>
      <c r="O1511" s="147"/>
    </row>
    <row r="1512">
      <c r="A1512" s="235"/>
      <c r="B1512" s="235"/>
      <c r="C1512" s="236"/>
      <c r="D1512" s="237"/>
      <c r="E1512" s="238"/>
      <c r="F1512" s="239"/>
      <c r="G1512" s="239"/>
      <c r="H1512" s="239"/>
      <c r="I1512" s="240"/>
      <c r="J1512" s="235"/>
      <c r="K1512" s="235"/>
      <c r="L1512" s="235"/>
      <c r="M1512" s="235"/>
      <c r="N1512" s="235"/>
      <c r="O1512" s="147"/>
    </row>
    <row r="1513">
      <c r="A1513" s="235"/>
      <c r="B1513" s="235"/>
      <c r="C1513" s="236"/>
      <c r="D1513" s="237"/>
      <c r="E1513" s="238"/>
      <c r="F1513" s="239"/>
      <c r="G1513" s="239"/>
      <c r="H1513" s="239"/>
      <c r="I1513" s="240"/>
      <c r="J1513" s="235"/>
      <c r="K1513" s="235"/>
      <c r="L1513" s="235"/>
      <c r="M1513" s="235"/>
      <c r="N1513" s="235"/>
      <c r="O1513" s="147"/>
    </row>
    <row r="1514">
      <c r="A1514" s="235"/>
      <c r="B1514" s="235"/>
      <c r="C1514" s="236"/>
      <c r="D1514" s="237"/>
      <c r="E1514" s="238"/>
      <c r="F1514" s="239"/>
      <c r="G1514" s="239"/>
      <c r="H1514" s="239"/>
      <c r="I1514" s="240"/>
      <c r="J1514" s="235"/>
      <c r="K1514" s="235"/>
      <c r="L1514" s="235"/>
      <c r="M1514" s="235"/>
      <c r="N1514" s="235"/>
      <c r="O1514" s="147"/>
    </row>
    <row r="1515">
      <c r="A1515" s="235"/>
      <c r="B1515" s="235"/>
      <c r="C1515" s="236"/>
      <c r="D1515" s="237"/>
      <c r="E1515" s="238"/>
      <c r="F1515" s="239"/>
      <c r="G1515" s="239"/>
      <c r="H1515" s="239"/>
      <c r="I1515" s="240"/>
      <c r="J1515" s="235"/>
      <c r="K1515" s="235"/>
      <c r="L1515" s="235"/>
      <c r="M1515" s="235"/>
      <c r="N1515" s="235"/>
      <c r="O1515" s="147"/>
    </row>
    <row r="1516">
      <c r="A1516" s="235"/>
      <c r="B1516" s="235"/>
      <c r="C1516" s="236"/>
      <c r="D1516" s="237"/>
      <c r="E1516" s="238"/>
      <c r="F1516" s="239"/>
      <c r="G1516" s="239"/>
      <c r="H1516" s="239"/>
      <c r="I1516" s="240"/>
      <c r="J1516" s="235"/>
      <c r="K1516" s="235"/>
      <c r="L1516" s="235"/>
      <c r="M1516" s="235"/>
      <c r="N1516" s="235"/>
      <c r="O1516" s="147"/>
    </row>
    <row r="1517">
      <c r="A1517" s="235"/>
      <c r="B1517" s="235"/>
      <c r="C1517" s="236"/>
      <c r="D1517" s="237"/>
      <c r="E1517" s="238"/>
      <c r="F1517" s="239"/>
      <c r="G1517" s="239"/>
      <c r="H1517" s="239"/>
      <c r="I1517" s="240"/>
      <c r="J1517" s="235"/>
      <c r="K1517" s="235"/>
      <c r="L1517" s="235"/>
      <c r="M1517" s="235"/>
      <c r="N1517" s="235"/>
      <c r="O1517" s="147"/>
    </row>
    <row r="1518">
      <c r="A1518" s="235"/>
      <c r="B1518" s="235"/>
      <c r="C1518" s="236"/>
      <c r="D1518" s="237"/>
      <c r="E1518" s="238"/>
      <c r="F1518" s="239"/>
      <c r="G1518" s="239"/>
      <c r="H1518" s="239"/>
      <c r="I1518" s="240"/>
      <c r="J1518" s="235"/>
      <c r="K1518" s="235"/>
      <c r="L1518" s="235"/>
      <c r="M1518" s="235"/>
      <c r="N1518" s="235"/>
      <c r="O1518" s="147"/>
    </row>
    <row r="1519">
      <c r="A1519" s="235"/>
      <c r="B1519" s="235"/>
      <c r="C1519" s="236"/>
      <c r="D1519" s="237"/>
      <c r="E1519" s="238"/>
      <c r="F1519" s="239"/>
      <c r="G1519" s="239"/>
      <c r="H1519" s="239"/>
      <c r="I1519" s="240"/>
      <c r="J1519" s="235"/>
      <c r="K1519" s="235"/>
      <c r="L1519" s="235"/>
      <c r="M1519" s="235"/>
      <c r="N1519" s="235"/>
      <c r="O1519" s="147"/>
    </row>
    <row r="1520">
      <c r="A1520" s="235"/>
      <c r="B1520" s="235"/>
      <c r="C1520" s="236"/>
      <c r="D1520" s="237"/>
      <c r="E1520" s="238"/>
      <c r="F1520" s="239"/>
      <c r="G1520" s="239"/>
      <c r="H1520" s="239"/>
      <c r="I1520" s="240"/>
      <c r="J1520" s="235"/>
      <c r="K1520" s="235"/>
      <c r="L1520" s="235"/>
      <c r="M1520" s="235"/>
      <c r="N1520" s="235"/>
      <c r="O1520" s="147"/>
    </row>
    <row r="1521">
      <c r="A1521" s="235"/>
      <c r="B1521" s="235"/>
      <c r="C1521" s="236"/>
      <c r="D1521" s="237"/>
      <c r="E1521" s="238"/>
      <c r="F1521" s="239"/>
      <c r="G1521" s="239"/>
      <c r="H1521" s="239"/>
      <c r="I1521" s="240"/>
      <c r="J1521" s="235"/>
      <c r="K1521" s="235"/>
      <c r="L1521" s="235"/>
      <c r="M1521" s="235"/>
      <c r="N1521" s="235"/>
      <c r="O1521" s="147"/>
    </row>
    <row r="1522">
      <c r="A1522" s="235"/>
      <c r="B1522" s="235"/>
      <c r="C1522" s="236"/>
      <c r="D1522" s="237"/>
      <c r="E1522" s="238"/>
      <c r="F1522" s="239"/>
      <c r="G1522" s="239"/>
      <c r="H1522" s="239"/>
      <c r="I1522" s="240"/>
      <c r="J1522" s="235"/>
      <c r="K1522" s="235"/>
      <c r="L1522" s="235"/>
      <c r="M1522" s="235"/>
      <c r="N1522" s="235"/>
      <c r="O1522" s="147"/>
    </row>
    <row r="1523">
      <c r="A1523" s="235"/>
      <c r="B1523" s="235"/>
      <c r="C1523" s="236"/>
      <c r="D1523" s="237"/>
      <c r="E1523" s="238"/>
      <c r="F1523" s="239"/>
      <c r="G1523" s="239"/>
      <c r="H1523" s="239"/>
      <c r="I1523" s="240"/>
      <c r="J1523" s="235"/>
      <c r="K1523" s="235"/>
      <c r="L1523" s="235"/>
      <c r="M1523" s="235"/>
      <c r="N1523" s="235"/>
      <c r="O1523" s="147"/>
    </row>
    <row r="1524">
      <c r="A1524" s="235"/>
      <c r="B1524" s="235"/>
      <c r="C1524" s="236"/>
      <c r="D1524" s="237"/>
      <c r="E1524" s="238"/>
      <c r="F1524" s="239"/>
      <c r="G1524" s="239"/>
      <c r="H1524" s="239"/>
      <c r="I1524" s="240"/>
      <c r="J1524" s="235"/>
      <c r="K1524" s="235"/>
      <c r="L1524" s="235"/>
      <c r="M1524" s="235"/>
      <c r="N1524" s="235"/>
      <c r="O1524" s="147"/>
    </row>
    <row r="1525">
      <c r="A1525" s="235"/>
      <c r="B1525" s="235"/>
      <c r="C1525" s="236"/>
      <c r="D1525" s="237"/>
      <c r="E1525" s="238"/>
      <c r="F1525" s="239"/>
      <c r="G1525" s="239"/>
      <c r="H1525" s="239"/>
      <c r="I1525" s="240"/>
      <c r="J1525" s="235"/>
      <c r="K1525" s="235"/>
      <c r="L1525" s="235"/>
      <c r="M1525" s="235"/>
      <c r="N1525" s="235"/>
      <c r="O1525" s="147"/>
    </row>
    <row r="1526">
      <c r="A1526" s="235"/>
      <c r="B1526" s="235"/>
      <c r="C1526" s="236"/>
      <c r="D1526" s="237"/>
      <c r="E1526" s="238"/>
      <c r="F1526" s="239"/>
      <c r="G1526" s="239"/>
      <c r="H1526" s="239"/>
      <c r="I1526" s="240"/>
      <c r="J1526" s="235"/>
      <c r="K1526" s="235"/>
      <c r="L1526" s="235"/>
      <c r="M1526" s="235"/>
      <c r="N1526" s="235"/>
      <c r="O1526" s="147"/>
    </row>
    <row r="1527">
      <c r="A1527" s="235"/>
      <c r="B1527" s="235"/>
      <c r="C1527" s="236"/>
      <c r="D1527" s="237"/>
      <c r="E1527" s="238"/>
      <c r="F1527" s="239"/>
      <c r="G1527" s="239"/>
      <c r="H1527" s="239"/>
      <c r="I1527" s="240"/>
      <c r="J1527" s="235"/>
      <c r="K1527" s="235"/>
      <c r="L1527" s="235"/>
      <c r="M1527" s="235"/>
      <c r="N1527" s="235"/>
      <c r="O1527" s="147"/>
    </row>
    <row r="1528">
      <c r="A1528" s="235"/>
      <c r="B1528" s="235"/>
      <c r="C1528" s="236"/>
      <c r="D1528" s="237"/>
      <c r="E1528" s="238"/>
      <c r="F1528" s="239"/>
      <c r="G1528" s="239"/>
      <c r="H1528" s="239"/>
      <c r="I1528" s="240"/>
      <c r="J1528" s="235"/>
      <c r="K1528" s="235"/>
      <c r="L1528" s="235"/>
      <c r="M1528" s="235"/>
      <c r="N1528" s="235"/>
      <c r="O1528" s="147"/>
    </row>
    <row r="1529">
      <c r="A1529" s="235"/>
      <c r="B1529" s="235"/>
      <c r="C1529" s="236"/>
      <c r="D1529" s="237"/>
      <c r="E1529" s="238"/>
      <c r="F1529" s="239"/>
      <c r="G1529" s="239"/>
      <c r="H1529" s="239"/>
      <c r="I1529" s="240"/>
      <c r="J1529" s="235"/>
      <c r="K1529" s="235"/>
      <c r="L1529" s="235"/>
      <c r="M1529" s="235"/>
      <c r="N1529" s="235"/>
      <c r="O1529" s="147"/>
    </row>
    <row r="1530">
      <c r="A1530" s="235"/>
      <c r="B1530" s="235"/>
      <c r="C1530" s="236"/>
      <c r="D1530" s="237"/>
      <c r="E1530" s="238"/>
      <c r="F1530" s="239"/>
      <c r="G1530" s="239"/>
      <c r="H1530" s="239"/>
      <c r="I1530" s="240"/>
      <c r="J1530" s="235"/>
      <c r="K1530" s="235"/>
      <c r="L1530" s="235"/>
      <c r="M1530" s="235"/>
      <c r="N1530" s="235"/>
      <c r="O1530" s="147"/>
    </row>
    <row r="1531">
      <c r="A1531" s="235"/>
      <c r="B1531" s="235"/>
      <c r="C1531" s="236"/>
      <c r="D1531" s="237"/>
      <c r="E1531" s="238"/>
      <c r="F1531" s="239"/>
      <c r="G1531" s="239"/>
      <c r="H1531" s="239"/>
      <c r="I1531" s="240"/>
      <c r="J1531" s="235"/>
      <c r="K1531" s="235"/>
      <c r="L1531" s="235"/>
      <c r="M1531" s="235"/>
      <c r="N1531" s="235"/>
      <c r="O1531" s="147"/>
    </row>
    <row r="1532">
      <c r="A1532" s="235"/>
      <c r="B1532" s="235"/>
      <c r="C1532" s="236"/>
      <c r="D1532" s="237"/>
      <c r="E1532" s="238"/>
      <c r="F1532" s="239"/>
      <c r="G1532" s="239"/>
      <c r="H1532" s="239"/>
      <c r="I1532" s="240"/>
      <c r="J1532" s="235"/>
      <c r="K1532" s="235"/>
      <c r="L1532" s="235"/>
      <c r="M1532" s="235"/>
      <c r="N1532" s="235"/>
      <c r="O1532" s="147"/>
    </row>
    <row r="1533">
      <c r="A1533" s="235"/>
      <c r="B1533" s="235"/>
      <c r="C1533" s="236"/>
      <c r="D1533" s="237"/>
      <c r="E1533" s="238"/>
      <c r="F1533" s="239"/>
      <c r="G1533" s="239"/>
      <c r="H1533" s="239"/>
      <c r="I1533" s="240"/>
      <c r="J1533" s="235"/>
      <c r="K1533" s="235"/>
      <c r="L1533" s="235"/>
      <c r="M1533" s="235"/>
      <c r="N1533" s="235"/>
      <c r="O1533" s="147"/>
    </row>
    <row r="1534">
      <c r="A1534" s="235"/>
      <c r="B1534" s="235"/>
      <c r="C1534" s="236"/>
      <c r="D1534" s="237"/>
      <c r="E1534" s="238"/>
      <c r="F1534" s="239"/>
      <c r="G1534" s="239"/>
      <c r="H1534" s="239"/>
      <c r="I1534" s="240"/>
      <c r="J1534" s="235"/>
      <c r="K1534" s="235"/>
      <c r="L1534" s="235"/>
      <c r="M1534" s="235"/>
      <c r="N1534" s="235"/>
      <c r="O1534" s="147"/>
    </row>
    <row r="1535">
      <c r="A1535" s="235"/>
      <c r="B1535" s="235"/>
      <c r="C1535" s="236"/>
      <c r="D1535" s="237"/>
      <c r="E1535" s="238"/>
      <c r="F1535" s="239"/>
      <c r="G1535" s="239"/>
      <c r="H1535" s="239"/>
      <c r="I1535" s="240"/>
      <c r="J1535" s="235"/>
      <c r="K1535" s="235"/>
      <c r="L1535" s="235"/>
      <c r="M1535" s="235"/>
      <c r="N1535" s="235"/>
      <c r="O1535" s="147"/>
    </row>
    <row r="1536">
      <c r="A1536" s="235"/>
      <c r="B1536" s="235"/>
      <c r="C1536" s="236"/>
      <c r="D1536" s="237"/>
      <c r="E1536" s="238"/>
      <c r="F1536" s="239"/>
      <c r="G1536" s="239"/>
      <c r="H1536" s="239"/>
      <c r="I1536" s="240"/>
      <c r="J1536" s="235"/>
      <c r="K1536" s="235"/>
      <c r="L1536" s="235"/>
      <c r="M1536" s="235"/>
      <c r="N1536" s="235"/>
      <c r="O1536" s="147"/>
    </row>
    <row r="1537">
      <c r="A1537" s="235"/>
      <c r="B1537" s="235"/>
      <c r="C1537" s="236"/>
      <c r="D1537" s="237"/>
      <c r="E1537" s="238"/>
      <c r="F1537" s="239"/>
      <c r="G1537" s="239"/>
      <c r="H1537" s="239"/>
      <c r="I1537" s="240"/>
      <c r="J1537" s="235"/>
      <c r="K1537" s="235"/>
      <c r="L1537" s="235"/>
      <c r="M1537" s="235"/>
      <c r="N1537" s="235"/>
      <c r="O1537" s="147"/>
    </row>
    <row r="1538">
      <c r="A1538" s="235"/>
      <c r="B1538" s="235"/>
      <c r="C1538" s="236"/>
      <c r="D1538" s="237"/>
      <c r="E1538" s="238"/>
      <c r="F1538" s="239"/>
      <c r="G1538" s="239"/>
      <c r="H1538" s="239"/>
      <c r="I1538" s="240"/>
      <c r="J1538" s="235"/>
      <c r="K1538" s="235"/>
      <c r="L1538" s="235"/>
      <c r="M1538" s="235"/>
      <c r="N1538" s="235"/>
      <c r="O1538" s="147"/>
    </row>
    <row r="1539">
      <c r="A1539" s="235"/>
      <c r="B1539" s="235"/>
      <c r="C1539" s="236"/>
      <c r="D1539" s="237"/>
      <c r="E1539" s="238"/>
      <c r="F1539" s="239"/>
      <c r="G1539" s="239"/>
      <c r="H1539" s="239"/>
      <c r="I1539" s="240"/>
      <c r="J1539" s="235"/>
      <c r="K1539" s="235"/>
      <c r="L1539" s="235"/>
      <c r="M1539" s="235"/>
      <c r="N1539" s="235"/>
      <c r="O1539" s="147"/>
    </row>
    <row r="1540">
      <c r="A1540" s="235"/>
      <c r="B1540" s="235"/>
      <c r="C1540" s="236"/>
      <c r="D1540" s="237"/>
      <c r="E1540" s="238"/>
      <c r="F1540" s="239"/>
      <c r="G1540" s="239"/>
      <c r="H1540" s="239"/>
      <c r="I1540" s="240"/>
      <c r="J1540" s="235"/>
      <c r="K1540" s="235"/>
      <c r="L1540" s="235"/>
      <c r="M1540" s="235"/>
      <c r="N1540" s="235"/>
      <c r="O1540" s="147"/>
    </row>
    <row r="1541">
      <c r="A1541" s="235"/>
      <c r="B1541" s="235"/>
      <c r="C1541" s="236"/>
      <c r="D1541" s="237"/>
      <c r="E1541" s="238"/>
      <c r="F1541" s="239"/>
      <c r="G1541" s="239"/>
      <c r="H1541" s="239"/>
      <c r="I1541" s="240"/>
      <c r="J1541" s="235"/>
      <c r="K1541" s="235"/>
      <c r="L1541" s="235"/>
      <c r="M1541" s="235"/>
      <c r="N1541" s="235"/>
      <c r="O1541" s="147"/>
    </row>
    <row r="1542">
      <c r="A1542" s="235"/>
      <c r="B1542" s="235"/>
      <c r="C1542" s="236"/>
      <c r="D1542" s="237"/>
      <c r="E1542" s="238"/>
      <c r="F1542" s="239"/>
      <c r="G1542" s="239"/>
      <c r="H1542" s="239"/>
      <c r="I1542" s="240"/>
      <c r="J1542" s="235"/>
      <c r="K1542" s="235"/>
      <c r="L1542" s="235"/>
      <c r="M1542" s="235"/>
      <c r="N1542" s="235"/>
      <c r="O1542" s="147"/>
    </row>
    <row r="1543">
      <c r="A1543" s="235"/>
      <c r="B1543" s="235"/>
      <c r="C1543" s="236"/>
      <c r="D1543" s="237"/>
      <c r="E1543" s="238"/>
      <c r="F1543" s="239"/>
      <c r="G1543" s="239"/>
      <c r="H1543" s="239"/>
      <c r="I1543" s="240"/>
      <c r="J1543" s="235"/>
      <c r="K1543" s="235"/>
      <c r="L1543" s="235"/>
      <c r="M1543" s="235"/>
      <c r="N1543" s="235"/>
      <c r="O1543" s="147"/>
    </row>
    <row r="1544">
      <c r="A1544" s="235"/>
      <c r="B1544" s="235"/>
      <c r="C1544" s="236"/>
      <c r="D1544" s="237"/>
      <c r="E1544" s="238"/>
      <c r="F1544" s="239"/>
      <c r="G1544" s="239"/>
      <c r="H1544" s="239"/>
      <c r="I1544" s="240"/>
      <c r="J1544" s="235"/>
      <c r="K1544" s="235"/>
      <c r="L1544" s="235"/>
      <c r="M1544" s="235"/>
      <c r="N1544" s="235"/>
      <c r="O1544" s="147"/>
    </row>
    <row r="1545">
      <c r="A1545" s="235"/>
      <c r="B1545" s="235"/>
      <c r="C1545" s="236"/>
      <c r="D1545" s="237"/>
      <c r="E1545" s="238"/>
      <c r="F1545" s="239"/>
      <c r="G1545" s="239"/>
      <c r="H1545" s="239"/>
      <c r="I1545" s="240"/>
      <c r="J1545" s="235"/>
      <c r="K1545" s="235"/>
      <c r="L1545" s="235"/>
      <c r="M1545" s="235"/>
      <c r="N1545" s="235"/>
      <c r="O1545" s="147"/>
    </row>
    <row r="1546">
      <c r="A1546" s="235"/>
      <c r="B1546" s="235"/>
      <c r="C1546" s="236"/>
      <c r="D1546" s="237"/>
      <c r="E1546" s="238"/>
      <c r="F1546" s="239"/>
      <c r="G1546" s="239"/>
      <c r="H1546" s="239"/>
      <c r="I1546" s="240"/>
      <c r="J1546" s="235"/>
      <c r="K1546" s="235"/>
      <c r="L1546" s="235"/>
      <c r="M1546" s="235"/>
      <c r="N1546" s="235"/>
      <c r="O1546" s="147"/>
    </row>
    <row r="1547">
      <c r="A1547" s="235"/>
      <c r="B1547" s="235"/>
      <c r="C1547" s="236"/>
      <c r="D1547" s="237"/>
      <c r="E1547" s="238"/>
      <c r="F1547" s="239"/>
      <c r="G1547" s="239"/>
      <c r="H1547" s="239"/>
      <c r="I1547" s="240"/>
      <c r="J1547" s="235"/>
      <c r="K1547" s="235"/>
      <c r="L1547" s="235"/>
      <c r="M1547" s="235"/>
      <c r="N1547" s="235"/>
      <c r="O1547" s="147"/>
    </row>
    <row r="1548">
      <c r="A1548" s="235"/>
      <c r="B1548" s="235"/>
      <c r="C1548" s="236"/>
      <c r="D1548" s="237"/>
      <c r="E1548" s="238"/>
      <c r="F1548" s="239"/>
      <c r="G1548" s="239"/>
      <c r="H1548" s="239"/>
      <c r="I1548" s="240"/>
      <c r="J1548" s="235"/>
      <c r="K1548" s="235"/>
      <c r="L1548" s="235"/>
      <c r="M1548" s="235"/>
      <c r="N1548" s="235"/>
      <c r="O1548" s="147"/>
    </row>
    <row r="1549">
      <c r="A1549" s="235"/>
      <c r="B1549" s="235"/>
      <c r="C1549" s="236"/>
      <c r="D1549" s="237"/>
      <c r="E1549" s="238"/>
      <c r="F1549" s="239"/>
      <c r="G1549" s="239"/>
      <c r="H1549" s="239"/>
      <c r="I1549" s="240"/>
      <c r="J1549" s="235"/>
      <c r="K1549" s="235"/>
      <c r="L1549" s="235"/>
      <c r="M1549" s="235"/>
      <c r="N1549" s="235"/>
      <c r="O1549" s="147"/>
    </row>
    <row r="1550">
      <c r="A1550" s="235"/>
      <c r="B1550" s="235"/>
      <c r="C1550" s="236"/>
      <c r="D1550" s="237"/>
      <c r="E1550" s="238"/>
      <c r="F1550" s="239"/>
      <c r="G1550" s="239"/>
      <c r="H1550" s="239"/>
      <c r="I1550" s="240"/>
      <c r="J1550" s="235"/>
      <c r="K1550" s="235"/>
      <c r="L1550" s="235"/>
      <c r="M1550" s="235"/>
      <c r="N1550" s="235"/>
      <c r="O1550" s="147"/>
    </row>
    <row r="1551">
      <c r="A1551" s="235"/>
      <c r="B1551" s="235"/>
      <c r="C1551" s="236"/>
      <c r="D1551" s="237"/>
      <c r="E1551" s="238"/>
      <c r="F1551" s="239"/>
      <c r="G1551" s="239"/>
      <c r="H1551" s="239"/>
      <c r="I1551" s="240"/>
      <c r="J1551" s="235"/>
      <c r="K1551" s="235"/>
      <c r="L1551" s="235"/>
      <c r="M1551" s="235"/>
      <c r="N1551" s="235"/>
      <c r="O1551" s="147"/>
    </row>
    <row r="1552">
      <c r="A1552" s="235"/>
      <c r="B1552" s="235"/>
      <c r="C1552" s="236"/>
      <c r="D1552" s="237"/>
      <c r="E1552" s="238"/>
      <c r="F1552" s="239"/>
      <c r="G1552" s="239"/>
      <c r="H1552" s="239"/>
      <c r="I1552" s="240"/>
      <c r="J1552" s="235"/>
      <c r="K1552" s="235"/>
      <c r="L1552" s="235"/>
      <c r="M1552" s="235"/>
      <c r="N1552" s="235"/>
      <c r="O1552" s="147"/>
    </row>
    <row r="1553">
      <c r="A1553" s="235"/>
      <c r="B1553" s="235"/>
      <c r="C1553" s="236"/>
      <c r="D1553" s="237"/>
      <c r="E1553" s="238"/>
      <c r="F1553" s="239"/>
      <c r="G1553" s="239"/>
      <c r="H1553" s="239"/>
      <c r="I1553" s="240"/>
      <c r="J1553" s="235"/>
      <c r="K1553" s="235"/>
      <c r="L1553" s="235"/>
      <c r="M1553" s="235"/>
      <c r="N1553" s="235"/>
      <c r="O1553" s="147"/>
    </row>
    <row r="1554">
      <c r="A1554" s="235"/>
      <c r="B1554" s="235"/>
      <c r="C1554" s="236"/>
      <c r="D1554" s="237"/>
      <c r="E1554" s="238"/>
      <c r="F1554" s="239"/>
      <c r="G1554" s="239"/>
      <c r="H1554" s="239"/>
      <c r="I1554" s="240"/>
      <c r="J1554" s="235"/>
      <c r="K1554" s="235"/>
      <c r="L1554" s="235"/>
      <c r="M1554" s="235"/>
      <c r="N1554" s="235"/>
      <c r="O1554" s="147"/>
    </row>
    <row r="1555">
      <c r="A1555" s="235"/>
      <c r="B1555" s="235"/>
      <c r="C1555" s="236"/>
      <c r="D1555" s="237"/>
      <c r="E1555" s="238"/>
      <c r="F1555" s="239"/>
      <c r="G1555" s="239"/>
      <c r="H1555" s="239"/>
      <c r="I1555" s="240"/>
      <c r="J1555" s="235"/>
      <c r="K1555" s="235"/>
      <c r="L1555" s="235"/>
      <c r="M1555" s="235"/>
      <c r="N1555" s="235"/>
      <c r="O1555" s="147"/>
    </row>
    <row r="1556">
      <c r="A1556" s="235"/>
      <c r="B1556" s="235"/>
      <c r="C1556" s="236"/>
      <c r="D1556" s="237"/>
      <c r="E1556" s="238"/>
      <c r="F1556" s="239"/>
      <c r="G1556" s="239"/>
      <c r="H1556" s="239"/>
      <c r="I1556" s="240"/>
      <c r="J1556" s="235"/>
      <c r="K1556" s="235"/>
      <c r="L1556" s="235"/>
      <c r="M1556" s="235"/>
      <c r="N1556" s="235"/>
      <c r="O1556" s="147"/>
    </row>
    <row r="1557">
      <c r="A1557" s="235"/>
      <c r="B1557" s="235"/>
      <c r="C1557" s="236"/>
      <c r="D1557" s="237"/>
      <c r="E1557" s="238"/>
      <c r="F1557" s="239"/>
      <c r="G1557" s="239"/>
      <c r="H1557" s="239"/>
      <c r="I1557" s="240"/>
      <c r="J1557" s="235"/>
      <c r="K1557" s="235"/>
      <c r="L1557" s="235"/>
      <c r="M1557" s="235"/>
      <c r="N1557" s="235"/>
      <c r="O1557" s="147"/>
    </row>
    <row r="1558">
      <c r="A1558" s="235"/>
      <c r="B1558" s="235"/>
      <c r="C1558" s="236"/>
      <c r="D1558" s="237"/>
      <c r="E1558" s="238"/>
      <c r="F1558" s="239"/>
      <c r="G1558" s="239"/>
      <c r="H1558" s="239"/>
      <c r="I1558" s="240"/>
      <c r="J1558" s="235"/>
      <c r="K1558" s="235"/>
      <c r="L1558" s="235"/>
      <c r="M1558" s="235"/>
      <c r="N1558" s="235"/>
      <c r="O1558" s="147"/>
    </row>
    <row r="1559">
      <c r="A1559" s="235"/>
      <c r="B1559" s="235"/>
      <c r="C1559" s="236"/>
      <c r="D1559" s="237"/>
      <c r="E1559" s="238"/>
      <c r="F1559" s="239"/>
      <c r="G1559" s="239"/>
      <c r="H1559" s="239"/>
      <c r="I1559" s="240"/>
      <c r="J1559" s="235"/>
      <c r="K1559" s="235"/>
      <c r="L1559" s="235"/>
      <c r="M1559" s="235"/>
      <c r="N1559" s="235"/>
      <c r="O1559" s="147"/>
    </row>
    <row r="1560">
      <c r="A1560" s="235"/>
      <c r="B1560" s="235"/>
      <c r="C1560" s="236"/>
      <c r="D1560" s="237"/>
      <c r="E1560" s="238"/>
      <c r="F1560" s="239"/>
      <c r="G1560" s="239"/>
      <c r="H1560" s="239"/>
      <c r="I1560" s="240"/>
      <c r="J1560" s="235"/>
      <c r="K1560" s="235"/>
      <c r="L1560" s="235"/>
      <c r="M1560" s="235"/>
      <c r="N1560" s="235"/>
      <c r="O1560" s="147"/>
    </row>
    <row r="1561">
      <c r="A1561" s="235"/>
      <c r="B1561" s="235"/>
      <c r="C1561" s="236"/>
      <c r="D1561" s="237"/>
      <c r="E1561" s="238"/>
      <c r="F1561" s="239"/>
      <c r="G1561" s="239"/>
      <c r="H1561" s="239"/>
      <c r="I1561" s="240"/>
      <c r="J1561" s="235"/>
      <c r="K1561" s="235"/>
      <c r="L1561" s="235"/>
      <c r="M1561" s="235"/>
      <c r="N1561" s="235"/>
      <c r="O1561" s="147"/>
    </row>
    <row r="1562">
      <c r="A1562" s="235"/>
      <c r="B1562" s="235"/>
      <c r="C1562" s="236"/>
      <c r="D1562" s="237"/>
      <c r="E1562" s="238"/>
      <c r="F1562" s="239"/>
      <c r="G1562" s="239"/>
      <c r="H1562" s="239"/>
      <c r="I1562" s="240"/>
      <c r="J1562" s="235"/>
      <c r="K1562" s="235"/>
      <c r="L1562" s="235"/>
      <c r="M1562" s="235"/>
      <c r="N1562" s="235"/>
      <c r="O1562" s="147"/>
    </row>
    <row r="1563">
      <c r="A1563" s="235"/>
      <c r="B1563" s="235"/>
      <c r="C1563" s="236"/>
      <c r="D1563" s="237"/>
      <c r="E1563" s="238"/>
      <c r="F1563" s="239"/>
      <c r="G1563" s="239"/>
      <c r="H1563" s="239"/>
      <c r="I1563" s="240"/>
      <c r="J1563" s="235"/>
      <c r="K1563" s="235"/>
      <c r="L1563" s="235"/>
      <c r="M1563" s="235"/>
      <c r="N1563" s="235"/>
      <c r="O1563" s="147"/>
    </row>
    <row r="1564">
      <c r="A1564" s="235"/>
      <c r="B1564" s="235"/>
      <c r="C1564" s="236"/>
      <c r="D1564" s="237"/>
      <c r="E1564" s="238"/>
      <c r="F1564" s="239"/>
      <c r="G1564" s="239"/>
      <c r="H1564" s="239"/>
      <c r="I1564" s="240"/>
      <c r="J1564" s="235"/>
      <c r="K1564" s="235"/>
      <c r="L1564" s="235"/>
      <c r="M1564" s="235"/>
      <c r="N1564" s="235"/>
      <c r="O1564" s="147"/>
    </row>
    <row r="1565">
      <c r="A1565" s="235"/>
      <c r="B1565" s="235"/>
      <c r="C1565" s="236"/>
      <c r="D1565" s="237"/>
      <c r="E1565" s="238"/>
      <c r="F1565" s="239"/>
      <c r="G1565" s="239"/>
      <c r="H1565" s="239"/>
      <c r="I1565" s="240"/>
      <c r="J1565" s="235"/>
      <c r="K1565" s="235"/>
      <c r="L1565" s="235"/>
      <c r="M1565" s="235"/>
      <c r="N1565" s="235"/>
      <c r="O1565" s="147"/>
    </row>
    <row r="1566">
      <c r="A1566" s="235"/>
      <c r="B1566" s="235"/>
      <c r="C1566" s="236"/>
      <c r="D1566" s="237"/>
      <c r="E1566" s="238"/>
      <c r="F1566" s="239"/>
      <c r="G1566" s="239"/>
      <c r="H1566" s="239"/>
      <c r="I1566" s="240"/>
      <c r="J1566" s="235"/>
      <c r="K1566" s="235"/>
      <c r="L1566" s="235"/>
      <c r="M1566" s="235"/>
      <c r="N1566" s="235"/>
      <c r="O1566" s="147"/>
    </row>
    <row r="1567">
      <c r="A1567" s="235"/>
      <c r="B1567" s="235"/>
      <c r="C1567" s="236"/>
      <c r="D1567" s="237"/>
      <c r="E1567" s="238"/>
      <c r="F1567" s="239"/>
      <c r="G1567" s="239"/>
      <c r="H1567" s="239"/>
      <c r="I1567" s="240"/>
      <c r="J1567" s="235"/>
      <c r="K1567" s="235"/>
      <c r="L1567" s="235"/>
      <c r="M1567" s="235"/>
      <c r="N1567" s="235"/>
      <c r="O1567" s="147"/>
    </row>
    <row r="1568">
      <c r="A1568" s="235"/>
      <c r="B1568" s="235"/>
      <c r="C1568" s="236"/>
      <c r="D1568" s="237"/>
      <c r="E1568" s="238"/>
      <c r="F1568" s="239"/>
      <c r="G1568" s="239"/>
      <c r="H1568" s="239"/>
      <c r="I1568" s="240"/>
      <c r="J1568" s="235"/>
      <c r="K1568" s="235"/>
      <c r="L1568" s="235"/>
      <c r="M1568" s="235"/>
      <c r="N1568" s="235"/>
      <c r="O1568" s="147"/>
    </row>
    <row r="1569">
      <c r="A1569" s="235"/>
      <c r="B1569" s="235"/>
      <c r="C1569" s="236"/>
      <c r="D1569" s="237"/>
      <c r="E1569" s="238"/>
      <c r="F1569" s="239"/>
      <c r="G1569" s="239"/>
      <c r="H1569" s="239"/>
      <c r="I1569" s="240"/>
      <c r="J1569" s="235"/>
      <c r="K1569" s="235"/>
      <c r="L1569" s="235"/>
      <c r="M1569" s="235"/>
      <c r="N1569" s="235"/>
      <c r="O1569" s="147"/>
    </row>
    <row r="1570">
      <c r="A1570" s="235"/>
      <c r="B1570" s="235"/>
      <c r="C1570" s="236"/>
      <c r="D1570" s="237"/>
      <c r="E1570" s="238"/>
      <c r="F1570" s="239"/>
      <c r="G1570" s="239"/>
      <c r="H1570" s="239"/>
      <c r="I1570" s="240"/>
      <c r="J1570" s="235"/>
      <c r="K1570" s="235"/>
      <c r="L1570" s="235"/>
      <c r="M1570" s="235"/>
      <c r="N1570" s="235"/>
      <c r="O1570" s="147"/>
    </row>
    <row r="1571">
      <c r="A1571" s="235"/>
      <c r="B1571" s="235"/>
      <c r="C1571" s="236"/>
      <c r="D1571" s="237"/>
      <c r="E1571" s="238"/>
      <c r="F1571" s="239"/>
      <c r="G1571" s="239"/>
      <c r="H1571" s="239"/>
      <c r="I1571" s="240"/>
      <c r="J1571" s="235"/>
      <c r="K1571" s="235"/>
      <c r="L1571" s="235"/>
      <c r="M1571" s="235"/>
      <c r="N1571" s="235"/>
      <c r="O1571" s="147"/>
    </row>
    <row r="1572">
      <c r="A1572" s="235"/>
      <c r="B1572" s="235"/>
      <c r="C1572" s="236"/>
      <c r="D1572" s="237"/>
      <c r="E1572" s="238"/>
      <c r="F1572" s="239"/>
      <c r="G1572" s="239"/>
      <c r="H1572" s="239"/>
      <c r="I1572" s="240"/>
      <c r="J1572" s="235"/>
      <c r="K1572" s="235"/>
      <c r="L1572" s="235"/>
      <c r="M1572" s="235"/>
      <c r="N1572" s="235"/>
      <c r="O1572" s="147"/>
    </row>
    <row r="1573">
      <c r="A1573" s="235"/>
      <c r="B1573" s="235"/>
      <c r="C1573" s="236"/>
      <c r="D1573" s="237"/>
      <c r="E1573" s="238"/>
      <c r="F1573" s="239"/>
      <c r="G1573" s="239"/>
      <c r="H1573" s="239"/>
      <c r="I1573" s="240"/>
      <c r="J1573" s="235"/>
      <c r="K1573" s="235"/>
      <c r="L1573" s="235"/>
      <c r="M1573" s="235"/>
      <c r="N1573" s="235"/>
      <c r="O1573" s="147"/>
    </row>
    <row r="1574">
      <c r="A1574" s="235"/>
      <c r="B1574" s="235"/>
      <c r="C1574" s="236"/>
      <c r="D1574" s="237"/>
      <c r="E1574" s="238"/>
      <c r="F1574" s="239"/>
      <c r="G1574" s="239"/>
      <c r="H1574" s="239"/>
      <c r="I1574" s="240"/>
      <c r="J1574" s="235"/>
      <c r="K1574" s="235"/>
      <c r="L1574" s="235"/>
      <c r="M1574" s="235"/>
      <c r="N1574" s="235"/>
      <c r="O1574" s="147"/>
    </row>
    <row r="1575">
      <c r="A1575" s="235"/>
      <c r="B1575" s="235"/>
      <c r="C1575" s="236"/>
      <c r="D1575" s="237"/>
      <c r="E1575" s="238"/>
      <c r="F1575" s="239"/>
      <c r="G1575" s="239"/>
      <c r="H1575" s="239"/>
      <c r="I1575" s="240"/>
      <c r="J1575" s="235"/>
      <c r="K1575" s="235"/>
      <c r="L1575" s="235"/>
      <c r="M1575" s="235"/>
      <c r="N1575" s="235"/>
      <c r="O1575" s="147"/>
    </row>
    <row r="1576">
      <c r="A1576" s="235"/>
      <c r="B1576" s="235"/>
      <c r="C1576" s="236"/>
      <c r="D1576" s="237"/>
      <c r="E1576" s="238"/>
      <c r="F1576" s="239"/>
      <c r="G1576" s="239"/>
      <c r="H1576" s="239"/>
      <c r="I1576" s="240"/>
      <c r="J1576" s="235"/>
      <c r="K1576" s="235"/>
      <c r="L1576" s="235"/>
      <c r="M1576" s="235"/>
      <c r="N1576" s="235"/>
      <c r="O1576" s="147"/>
    </row>
    <row r="1577">
      <c r="A1577" s="235"/>
      <c r="B1577" s="235"/>
      <c r="C1577" s="236"/>
      <c r="D1577" s="237"/>
      <c r="E1577" s="238"/>
      <c r="F1577" s="239"/>
      <c r="G1577" s="239"/>
      <c r="H1577" s="239"/>
      <c r="I1577" s="240"/>
      <c r="J1577" s="235"/>
      <c r="K1577" s="235"/>
      <c r="L1577" s="235"/>
      <c r="M1577" s="235"/>
      <c r="N1577" s="235"/>
      <c r="O1577" s="147"/>
    </row>
    <row r="1578">
      <c r="A1578" s="235"/>
      <c r="B1578" s="235"/>
      <c r="C1578" s="236"/>
      <c r="D1578" s="237"/>
      <c r="E1578" s="238"/>
      <c r="F1578" s="239"/>
      <c r="G1578" s="239"/>
      <c r="H1578" s="239"/>
      <c r="I1578" s="240"/>
      <c r="J1578" s="235"/>
      <c r="K1578" s="235"/>
      <c r="L1578" s="235"/>
      <c r="M1578" s="235"/>
      <c r="N1578" s="235"/>
      <c r="O1578" s="147"/>
    </row>
    <row r="1579">
      <c r="A1579" s="235"/>
      <c r="B1579" s="235"/>
      <c r="C1579" s="236"/>
      <c r="D1579" s="237"/>
      <c r="E1579" s="238"/>
      <c r="F1579" s="239"/>
      <c r="G1579" s="239"/>
      <c r="H1579" s="239"/>
      <c r="I1579" s="240"/>
      <c r="J1579" s="235"/>
      <c r="K1579" s="235"/>
      <c r="L1579" s="235"/>
      <c r="M1579" s="235"/>
      <c r="N1579" s="235"/>
      <c r="O1579" s="147"/>
    </row>
    <row r="1580">
      <c r="A1580" s="235"/>
      <c r="B1580" s="235"/>
      <c r="C1580" s="236"/>
      <c r="D1580" s="237"/>
      <c r="E1580" s="238"/>
      <c r="F1580" s="239"/>
      <c r="G1580" s="239"/>
      <c r="H1580" s="239"/>
      <c r="I1580" s="240"/>
      <c r="J1580" s="235"/>
      <c r="K1580" s="235"/>
      <c r="L1580" s="235"/>
      <c r="M1580" s="235"/>
      <c r="N1580" s="235"/>
      <c r="O1580" s="147"/>
    </row>
    <row r="1581">
      <c r="A1581" s="235"/>
      <c r="B1581" s="235"/>
      <c r="C1581" s="236"/>
      <c r="D1581" s="237"/>
      <c r="E1581" s="238"/>
      <c r="F1581" s="239"/>
      <c r="G1581" s="239"/>
      <c r="H1581" s="239"/>
      <c r="I1581" s="240"/>
      <c r="J1581" s="235"/>
      <c r="K1581" s="235"/>
      <c r="L1581" s="235"/>
      <c r="M1581" s="235"/>
      <c r="N1581" s="235"/>
      <c r="O1581" s="147"/>
    </row>
    <row r="1582">
      <c r="A1582" s="235"/>
      <c r="B1582" s="235"/>
      <c r="C1582" s="236"/>
      <c r="D1582" s="237"/>
      <c r="E1582" s="238"/>
      <c r="F1582" s="239"/>
      <c r="G1582" s="239"/>
      <c r="H1582" s="239"/>
      <c r="I1582" s="240"/>
      <c r="J1582" s="235"/>
      <c r="K1582" s="235"/>
      <c r="L1582" s="235"/>
      <c r="M1582" s="235"/>
      <c r="N1582" s="235"/>
      <c r="O1582" s="147"/>
    </row>
    <row r="1583">
      <c r="A1583" s="235"/>
      <c r="B1583" s="235"/>
      <c r="C1583" s="236"/>
      <c r="D1583" s="237"/>
      <c r="E1583" s="238"/>
      <c r="F1583" s="239"/>
      <c r="G1583" s="239"/>
      <c r="H1583" s="239"/>
      <c r="I1583" s="240"/>
      <c r="J1583" s="235"/>
      <c r="K1583" s="235"/>
      <c r="L1583" s="235"/>
      <c r="M1583" s="235"/>
      <c r="N1583" s="235"/>
      <c r="O1583" s="147"/>
    </row>
    <row r="1584">
      <c r="A1584" s="235"/>
      <c r="B1584" s="235"/>
      <c r="C1584" s="236"/>
      <c r="D1584" s="237"/>
      <c r="E1584" s="238"/>
      <c r="F1584" s="239"/>
      <c r="G1584" s="239"/>
      <c r="H1584" s="239"/>
      <c r="I1584" s="240"/>
      <c r="J1584" s="235"/>
      <c r="K1584" s="235"/>
      <c r="L1584" s="235"/>
      <c r="M1584" s="235"/>
      <c r="N1584" s="235"/>
      <c r="O1584" s="147"/>
    </row>
    <row r="1585">
      <c r="A1585" s="235"/>
      <c r="B1585" s="235"/>
      <c r="C1585" s="236"/>
      <c r="D1585" s="237"/>
      <c r="E1585" s="238"/>
      <c r="F1585" s="239"/>
      <c r="G1585" s="239"/>
      <c r="H1585" s="239"/>
      <c r="I1585" s="240"/>
      <c r="J1585" s="235"/>
      <c r="K1585" s="235"/>
      <c r="L1585" s="235"/>
      <c r="M1585" s="235"/>
      <c r="N1585" s="235"/>
      <c r="O1585" s="147"/>
    </row>
    <row r="1586">
      <c r="A1586" s="235"/>
      <c r="B1586" s="235"/>
      <c r="C1586" s="236"/>
      <c r="D1586" s="237"/>
      <c r="E1586" s="238"/>
      <c r="F1586" s="239"/>
      <c r="G1586" s="239"/>
      <c r="H1586" s="239"/>
      <c r="I1586" s="240"/>
      <c r="J1586" s="235"/>
      <c r="K1586" s="235"/>
      <c r="L1586" s="235"/>
      <c r="M1586" s="235"/>
      <c r="N1586" s="235"/>
      <c r="O1586" s="147"/>
    </row>
    <row r="1587">
      <c r="A1587" s="235"/>
      <c r="B1587" s="235"/>
      <c r="C1587" s="236"/>
      <c r="D1587" s="237"/>
      <c r="E1587" s="238"/>
      <c r="F1587" s="239"/>
      <c r="G1587" s="239"/>
      <c r="H1587" s="239"/>
      <c r="I1587" s="240"/>
      <c r="J1587" s="235"/>
      <c r="K1587" s="235"/>
      <c r="L1587" s="235"/>
      <c r="M1587" s="235"/>
      <c r="N1587" s="235"/>
      <c r="O1587" s="147"/>
    </row>
    <row r="1588">
      <c r="A1588" s="235"/>
      <c r="B1588" s="235"/>
      <c r="C1588" s="236"/>
      <c r="D1588" s="237"/>
      <c r="E1588" s="238"/>
      <c r="F1588" s="239"/>
      <c r="G1588" s="239"/>
      <c r="H1588" s="239"/>
      <c r="I1588" s="240"/>
      <c r="J1588" s="235"/>
      <c r="K1588" s="235"/>
      <c r="L1588" s="235"/>
      <c r="M1588" s="235"/>
      <c r="N1588" s="235"/>
      <c r="O1588" s="147"/>
    </row>
    <row r="1589">
      <c r="A1589" s="235"/>
      <c r="B1589" s="235"/>
      <c r="C1589" s="236"/>
      <c r="D1589" s="237"/>
      <c r="E1589" s="238"/>
      <c r="F1589" s="239"/>
      <c r="G1589" s="239"/>
      <c r="H1589" s="239"/>
      <c r="I1589" s="240"/>
      <c r="J1589" s="235"/>
      <c r="K1589" s="235"/>
      <c r="L1589" s="235"/>
      <c r="M1589" s="235"/>
      <c r="N1589" s="235"/>
      <c r="O1589" s="147"/>
    </row>
    <row r="1590">
      <c r="A1590" s="235"/>
      <c r="B1590" s="235"/>
      <c r="C1590" s="236"/>
      <c r="D1590" s="237"/>
      <c r="E1590" s="238"/>
      <c r="F1590" s="239"/>
      <c r="G1590" s="239"/>
      <c r="H1590" s="239"/>
      <c r="I1590" s="240"/>
      <c r="J1590" s="235"/>
      <c r="K1590" s="235"/>
      <c r="L1590" s="235"/>
      <c r="M1590" s="235"/>
      <c r="N1590" s="235"/>
      <c r="O1590" s="147"/>
    </row>
    <row r="1591">
      <c r="A1591" s="235"/>
      <c r="B1591" s="235"/>
      <c r="C1591" s="236"/>
      <c r="D1591" s="237"/>
      <c r="E1591" s="238"/>
      <c r="F1591" s="239"/>
      <c r="G1591" s="239"/>
      <c r="H1591" s="239"/>
      <c r="I1591" s="240"/>
      <c r="J1591" s="235"/>
      <c r="K1591" s="235"/>
      <c r="L1591" s="235"/>
      <c r="M1591" s="235"/>
      <c r="N1591" s="235"/>
      <c r="O1591" s="147"/>
    </row>
    <row r="1592">
      <c r="A1592" s="235"/>
      <c r="B1592" s="235"/>
      <c r="C1592" s="236"/>
      <c r="D1592" s="237"/>
      <c r="E1592" s="238"/>
      <c r="F1592" s="239"/>
      <c r="G1592" s="239"/>
      <c r="H1592" s="239"/>
      <c r="I1592" s="240"/>
      <c r="J1592" s="235"/>
      <c r="K1592" s="235"/>
      <c r="L1592" s="235"/>
      <c r="M1592" s="235"/>
      <c r="N1592" s="235"/>
      <c r="O1592" s="147"/>
    </row>
    <row r="1593">
      <c r="A1593" s="235"/>
      <c r="B1593" s="235"/>
      <c r="C1593" s="236"/>
      <c r="D1593" s="237"/>
      <c r="E1593" s="238"/>
      <c r="F1593" s="239"/>
      <c r="G1593" s="239"/>
      <c r="H1593" s="239"/>
      <c r="I1593" s="240"/>
      <c r="J1593" s="235"/>
      <c r="K1593" s="235"/>
      <c r="L1593" s="235"/>
      <c r="M1593" s="235"/>
      <c r="N1593" s="235"/>
      <c r="O1593" s="147"/>
    </row>
    <row r="1594">
      <c r="A1594" s="235"/>
      <c r="B1594" s="235"/>
      <c r="C1594" s="236"/>
      <c r="D1594" s="237"/>
      <c r="E1594" s="238"/>
      <c r="F1594" s="239"/>
      <c r="G1594" s="239"/>
      <c r="H1594" s="239"/>
      <c r="I1594" s="240"/>
      <c r="J1594" s="235"/>
      <c r="K1594" s="235"/>
      <c r="L1594" s="235"/>
      <c r="M1594" s="235"/>
      <c r="N1594" s="235"/>
      <c r="O1594" s="147"/>
    </row>
    <row r="1595">
      <c r="A1595" s="235"/>
      <c r="B1595" s="235"/>
      <c r="C1595" s="236"/>
      <c r="D1595" s="237"/>
      <c r="E1595" s="238"/>
      <c r="F1595" s="239"/>
      <c r="G1595" s="239"/>
      <c r="H1595" s="239"/>
      <c r="I1595" s="240"/>
      <c r="J1595" s="235"/>
      <c r="K1595" s="235"/>
      <c r="L1595" s="235"/>
      <c r="M1595" s="235"/>
      <c r="N1595" s="235"/>
      <c r="O1595" s="147"/>
    </row>
    <row r="1596">
      <c r="A1596" s="235"/>
      <c r="B1596" s="235"/>
      <c r="C1596" s="236"/>
      <c r="D1596" s="237"/>
      <c r="E1596" s="238"/>
      <c r="F1596" s="239"/>
      <c r="G1596" s="239"/>
      <c r="H1596" s="239"/>
      <c r="I1596" s="240"/>
      <c r="J1596" s="235"/>
      <c r="K1596" s="235"/>
      <c r="L1596" s="235"/>
      <c r="M1596" s="235"/>
      <c r="N1596" s="235"/>
      <c r="O1596" s="147"/>
    </row>
    <row r="1597">
      <c r="A1597" s="235"/>
      <c r="B1597" s="235"/>
      <c r="C1597" s="236"/>
      <c r="D1597" s="237"/>
      <c r="E1597" s="238"/>
      <c r="F1597" s="239"/>
      <c r="G1597" s="239"/>
      <c r="H1597" s="239"/>
      <c r="I1597" s="240"/>
      <c r="J1597" s="235"/>
      <c r="K1597" s="235"/>
      <c r="L1597" s="235"/>
      <c r="M1597" s="235"/>
      <c r="N1597" s="235"/>
      <c r="O1597" s="147"/>
    </row>
    <row r="1598">
      <c r="A1598" s="235"/>
      <c r="B1598" s="235"/>
      <c r="C1598" s="236"/>
      <c r="D1598" s="237"/>
      <c r="E1598" s="238"/>
      <c r="F1598" s="239"/>
      <c r="G1598" s="239"/>
      <c r="H1598" s="239"/>
      <c r="I1598" s="240"/>
      <c r="J1598" s="235"/>
      <c r="K1598" s="235"/>
      <c r="L1598" s="235"/>
      <c r="M1598" s="235"/>
      <c r="N1598" s="235"/>
      <c r="O1598" s="147"/>
    </row>
    <row r="1599">
      <c r="A1599" s="235"/>
      <c r="B1599" s="235"/>
      <c r="C1599" s="236"/>
      <c r="D1599" s="237"/>
      <c r="E1599" s="238"/>
      <c r="F1599" s="239"/>
      <c r="G1599" s="239"/>
      <c r="H1599" s="239"/>
      <c r="I1599" s="240"/>
      <c r="J1599" s="235"/>
      <c r="K1599" s="235"/>
      <c r="L1599" s="235"/>
      <c r="M1599" s="235"/>
      <c r="N1599" s="235"/>
      <c r="O1599" s="147"/>
    </row>
    <row r="1600">
      <c r="A1600" s="235"/>
      <c r="B1600" s="235"/>
      <c r="C1600" s="236"/>
      <c r="D1600" s="237"/>
      <c r="E1600" s="238"/>
      <c r="F1600" s="239"/>
      <c r="G1600" s="239"/>
      <c r="H1600" s="239"/>
      <c r="I1600" s="240"/>
      <c r="J1600" s="235"/>
      <c r="K1600" s="235"/>
      <c r="L1600" s="235"/>
      <c r="M1600" s="235"/>
      <c r="N1600" s="235"/>
      <c r="O1600" s="147"/>
    </row>
    <row r="1601">
      <c r="A1601" s="235"/>
      <c r="B1601" s="235"/>
      <c r="C1601" s="236"/>
      <c r="D1601" s="237"/>
      <c r="E1601" s="238"/>
      <c r="F1601" s="239"/>
      <c r="G1601" s="239"/>
      <c r="H1601" s="239"/>
      <c r="I1601" s="240"/>
      <c r="J1601" s="235"/>
      <c r="K1601" s="235"/>
      <c r="L1601" s="235"/>
      <c r="M1601" s="235"/>
      <c r="N1601" s="235"/>
      <c r="O1601" s="147"/>
    </row>
    <row r="1602">
      <c r="A1602" s="235"/>
      <c r="B1602" s="235"/>
      <c r="C1602" s="236"/>
      <c r="D1602" s="237"/>
      <c r="E1602" s="238"/>
      <c r="F1602" s="239"/>
      <c r="G1602" s="239"/>
      <c r="H1602" s="239"/>
      <c r="I1602" s="240"/>
      <c r="J1602" s="235"/>
      <c r="K1602" s="235"/>
      <c r="L1602" s="235"/>
      <c r="M1602" s="235"/>
      <c r="N1602" s="235"/>
      <c r="O1602" s="147"/>
    </row>
    <row r="1603">
      <c r="A1603" s="235"/>
      <c r="B1603" s="235"/>
      <c r="C1603" s="236"/>
      <c r="D1603" s="237"/>
      <c r="E1603" s="238"/>
      <c r="F1603" s="239"/>
      <c r="G1603" s="239"/>
      <c r="H1603" s="239"/>
      <c r="I1603" s="240"/>
      <c r="J1603" s="235"/>
      <c r="K1603" s="235"/>
      <c r="L1603" s="235"/>
      <c r="M1603" s="235"/>
      <c r="N1603" s="235"/>
      <c r="O1603" s="147"/>
    </row>
    <row r="1604">
      <c r="A1604" s="235"/>
      <c r="B1604" s="235"/>
      <c r="C1604" s="236"/>
      <c r="D1604" s="237"/>
      <c r="E1604" s="238"/>
      <c r="F1604" s="239"/>
      <c r="G1604" s="239"/>
      <c r="H1604" s="239"/>
      <c r="I1604" s="240"/>
      <c r="J1604" s="235"/>
      <c r="K1604" s="235"/>
      <c r="L1604" s="235"/>
      <c r="M1604" s="235"/>
      <c r="N1604" s="235"/>
      <c r="O1604" s="147"/>
    </row>
    <row r="1605">
      <c r="A1605" s="235"/>
      <c r="B1605" s="235"/>
      <c r="C1605" s="236"/>
      <c r="D1605" s="237"/>
      <c r="E1605" s="238"/>
      <c r="F1605" s="239"/>
      <c r="G1605" s="239"/>
      <c r="H1605" s="239"/>
      <c r="I1605" s="240"/>
      <c r="J1605" s="235"/>
      <c r="K1605" s="235"/>
      <c r="L1605" s="235"/>
      <c r="M1605" s="235"/>
      <c r="N1605" s="235"/>
      <c r="O1605" s="147"/>
    </row>
    <row r="1606">
      <c r="A1606" s="235"/>
      <c r="B1606" s="235"/>
      <c r="C1606" s="236"/>
      <c r="D1606" s="237"/>
      <c r="E1606" s="238"/>
      <c r="F1606" s="239"/>
      <c r="G1606" s="239"/>
      <c r="H1606" s="239"/>
      <c r="I1606" s="240"/>
      <c r="J1606" s="235"/>
      <c r="K1606" s="235"/>
      <c r="L1606" s="235"/>
      <c r="M1606" s="235"/>
      <c r="N1606" s="235"/>
      <c r="O1606" s="147"/>
    </row>
    <row r="1607">
      <c r="A1607" s="235"/>
      <c r="B1607" s="235"/>
      <c r="C1607" s="236"/>
      <c r="D1607" s="237"/>
      <c r="E1607" s="238"/>
      <c r="F1607" s="239"/>
      <c r="G1607" s="239"/>
      <c r="H1607" s="239"/>
      <c r="I1607" s="240"/>
      <c r="J1607" s="235"/>
      <c r="K1607" s="235"/>
      <c r="L1607" s="235"/>
      <c r="M1607" s="235"/>
      <c r="N1607" s="235"/>
      <c r="O1607" s="147"/>
    </row>
    <row r="1608">
      <c r="A1608" s="235"/>
      <c r="B1608" s="235"/>
      <c r="C1608" s="236"/>
      <c r="D1608" s="237"/>
      <c r="E1608" s="238"/>
      <c r="F1608" s="239"/>
      <c r="G1608" s="239"/>
      <c r="H1608" s="239"/>
      <c r="I1608" s="240"/>
      <c r="J1608" s="235"/>
      <c r="K1608" s="235"/>
      <c r="L1608" s="235"/>
      <c r="M1608" s="235"/>
      <c r="N1608" s="235"/>
      <c r="O1608" s="147"/>
    </row>
    <row r="1609">
      <c r="A1609" s="235"/>
      <c r="B1609" s="235"/>
      <c r="C1609" s="236"/>
      <c r="D1609" s="237"/>
      <c r="E1609" s="238"/>
      <c r="F1609" s="239"/>
      <c r="G1609" s="239"/>
      <c r="H1609" s="239"/>
      <c r="I1609" s="240"/>
      <c r="J1609" s="235"/>
      <c r="K1609" s="235"/>
      <c r="L1609" s="235"/>
      <c r="M1609" s="235"/>
      <c r="N1609" s="235"/>
      <c r="O1609" s="147"/>
    </row>
    <row r="1610">
      <c r="A1610" s="235"/>
      <c r="B1610" s="235"/>
      <c r="C1610" s="236"/>
      <c r="D1610" s="237"/>
      <c r="E1610" s="238"/>
      <c r="F1610" s="239"/>
      <c r="G1610" s="239"/>
      <c r="H1610" s="239"/>
      <c r="I1610" s="240"/>
      <c r="J1610" s="235"/>
      <c r="K1610" s="235"/>
      <c r="L1610" s="235"/>
      <c r="M1610" s="235"/>
      <c r="N1610" s="235"/>
      <c r="O1610" s="147"/>
    </row>
    <row r="1611">
      <c r="A1611" s="235"/>
      <c r="B1611" s="235"/>
      <c r="C1611" s="236"/>
      <c r="D1611" s="237"/>
      <c r="E1611" s="238"/>
      <c r="F1611" s="239"/>
      <c r="G1611" s="239"/>
      <c r="H1611" s="239"/>
      <c r="I1611" s="240"/>
      <c r="J1611" s="235"/>
      <c r="K1611" s="235"/>
      <c r="L1611" s="235"/>
      <c r="M1611" s="235"/>
      <c r="N1611" s="235"/>
      <c r="O1611" s="147"/>
    </row>
    <row r="1612">
      <c r="A1612" s="235"/>
      <c r="B1612" s="235"/>
      <c r="C1612" s="236"/>
      <c r="D1612" s="237"/>
      <c r="E1612" s="238"/>
      <c r="F1612" s="239"/>
      <c r="G1612" s="239"/>
      <c r="H1612" s="239"/>
      <c r="I1612" s="240"/>
      <c r="J1612" s="235"/>
      <c r="K1612" s="235"/>
      <c r="L1612" s="235"/>
      <c r="M1612" s="235"/>
      <c r="N1612" s="235"/>
      <c r="O1612" s="147"/>
    </row>
    <row r="1613">
      <c r="A1613" s="235"/>
      <c r="B1613" s="235"/>
      <c r="C1613" s="236"/>
      <c r="D1613" s="237"/>
      <c r="E1613" s="238"/>
      <c r="F1613" s="239"/>
      <c r="G1613" s="239"/>
      <c r="H1613" s="239"/>
      <c r="I1613" s="240"/>
      <c r="J1613" s="235"/>
      <c r="K1613" s="235"/>
      <c r="L1613" s="235"/>
      <c r="M1613" s="235"/>
      <c r="N1613" s="235"/>
      <c r="O1613" s="147"/>
    </row>
    <row r="1614">
      <c r="A1614" s="235"/>
      <c r="B1614" s="235"/>
      <c r="C1614" s="236"/>
      <c r="D1614" s="237"/>
      <c r="E1614" s="238"/>
      <c r="F1614" s="239"/>
      <c r="G1614" s="239"/>
      <c r="H1614" s="239"/>
      <c r="I1614" s="240"/>
      <c r="J1614" s="235"/>
      <c r="K1614" s="235"/>
      <c r="L1614" s="235"/>
      <c r="M1614" s="235"/>
      <c r="N1614" s="235"/>
      <c r="O1614" s="147"/>
    </row>
    <row r="1615">
      <c r="A1615" s="235"/>
      <c r="B1615" s="235"/>
      <c r="C1615" s="236"/>
      <c r="D1615" s="237"/>
      <c r="E1615" s="238"/>
      <c r="F1615" s="239"/>
      <c r="G1615" s="239"/>
      <c r="H1615" s="239"/>
      <c r="I1615" s="240"/>
      <c r="J1615" s="235"/>
      <c r="K1615" s="235"/>
      <c r="L1615" s="235"/>
      <c r="M1615" s="235"/>
      <c r="N1615" s="235"/>
      <c r="O1615" s="147"/>
    </row>
    <row r="1616">
      <c r="A1616" s="235"/>
      <c r="B1616" s="235"/>
      <c r="C1616" s="236"/>
      <c r="D1616" s="237"/>
      <c r="E1616" s="238"/>
      <c r="F1616" s="239"/>
      <c r="G1616" s="239"/>
      <c r="H1616" s="239"/>
      <c r="I1616" s="240"/>
      <c r="J1616" s="235"/>
      <c r="K1616" s="235"/>
      <c r="L1616" s="235"/>
      <c r="M1616" s="235"/>
      <c r="N1616" s="235"/>
      <c r="O1616" s="147"/>
    </row>
    <row r="1617">
      <c r="A1617" s="235"/>
      <c r="B1617" s="235"/>
      <c r="C1617" s="236"/>
      <c r="D1617" s="237"/>
      <c r="E1617" s="238"/>
      <c r="F1617" s="239"/>
      <c r="G1617" s="239"/>
      <c r="H1617" s="239"/>
      <c r="I1617" s="240"/>
      <c r="J1617" s="235"/>
      <c r="K1617" s="235"/>
      <c r="L1617" s="235"/>
      <c r="M1617" s="235"/>
      <c r="N1617" s="235"/>
      <c r="O1617" s="147"/>
    </row>
    <row r="1618">
      <c r="A1618" s="235"/>
      <c r="B1618" s="235"/>
      <c r="C1618" s="236"/>
      <c r="D1618" s="237"/>
      <c r="E1618" s="238"/>
      <c r="F1618" s="239"/>
      <c r="G1618" s="239"/>
      <c r="H1618" s="239"/>
      <c r="I1618" s="240"/>
      <c r="J1618" s="235"/>
      <c r="K1618" s="235"/>
      <c r="L1618" s="235"/>
      <c r="M1618" s="235"/>
      <c r="N1618" s="235"/>
      <c r="O1618" s="147"/>
    </row>
    <row r="1619">
      <c r="A1619" s="235"/>
      <c r="B1619" s="235"/>
      <c r="C1619" s="236"/>
      <c r="D1619" s="237"/>
      <c r="E1619" s="238"/>
      <c r="F1619" s="239"/>
      <c r="G1619" s="239"/>
      <c r="H1619" s="239"/>
      <c r="I1619" s="240"/>
      <c r="J1619" s="235"/>
      <c r="K1619" s="235"/>
      <c r="L1619" s="235"/>
      <c r="M1619" s="235"/>
      <c r="N1619" s="235"/>
      <c r="O1619" s="147"/>
    </row>
    <row r="1620">
      <c r="A1620" s="235"/>
      <c r="B1620" s="235"/>
      <c r="C1620" s="236"/>
      <c r="D1620" s="237"/>
      <c r="E1620" s="238"/>
      <c r="F1620" s="239"/>
      <c r="G1620" s="239"/>
      <c r="H1620" s="239"/>
      <c r="I1620" s="240"/>
      <c r="J1620" s="235"/>
      <c r="K1620" s="235"/>
      <c r="L1620" s="235"/>
      <c r="M1620" s="235"/>
      <c r="N1620" s="235"/>
      <c r="O1620" s="147"/>
    </row>
    <row r="1621">
      <c r="A1621" s="235"/>
      <c r="B1621" s="235"/>
      <c r="C1621" s="236"/>
      <c r="D1621" s="237"/>
      <c r="E1621" s="238"/>
      <c r="F1621" s="239"/>
      <c r="G1621" s="239"/>
      <c r="H1621" s="239"/>
      <c r="I1621" s="240"/>
      <c r="J1621" s="235"/>
      <c r="K1621" s="235"/>
      <c r="L1621" s="235"/>
      <c r="M1621" s="235"/>
      <c r="N1621" s="235"/>
      <c r="O1621" s="147"/>
    </row>
    <row r="1622">
      <c r="A1622" s="235"/>
      <c r="B1622" s="235"/>
      <c r="C1622" s="236"/>
      <c r="D1622" s="237"/>
      <c r="E1622" s="238"/>
      <c r="F1622" s="239"/>
      <c r="G1622" s="239"/>
      <c r="H1622" s="239"/>
      <c r="I1622" s="240"/>
      <c r="J1622" s="235"/>
      <c r="K1622" s="235"/>
      <c r="L1622" s="235"/>
      <c r="M1622" s="235"/>
      <c r="N1622" s="235"/>
      <c r="O1622" s="147"/>
    </row>
    <row r="1623">
      <c r="A1623" s="235"/>
      <c r="B1623" s="235"/>
      <c r="C1623" s="236"/>
      <c r="D1623" s="237"/>
      <c r="E1623" s="238"/>
      <c r="F1623" s="239"/>
      <c r="G1623" s="239"/>
      <c r="H1623" s="239"/>
      <c r="I1623" s="240"/>
      <c r="J1623" s="235"/>
      <c r="K1623" s="235"/>
      <c r="L1623" s="235"/>
      <c r="M1623" s="235"/>
      <c r="N1623" s="235"/>
      <c r="O1623" s="147"/>
    </row>
    <row r="1624">
      <c r="A1624" s="235"/>
      <c r="B1624" s="235"/>
      <c r="C1624" s="236"/>
      <c r="D1624" s="237"/>
      <c r="E1624" s="238"/>
      <c r="F1624" s="239"/>
      <c r="G1624" s="239"/>
      <c r="H1624" s="239"/>
      <c r="I1624" s="240"/>
      <c r="J1624" s="235"/>
      <c r="K1624" s="235"/>
      <c r="L1624" s="235"/>
      <c r="M1624" s="235"/>
      <c r="N1624" s="235"/>
      <c r="O1624" s="147"/>
    </row>
    <row r="1625">
      <c r="A1625" s="235"/>
      <c r="B1625" s="235"/>
      <c r="C1625" s="236"/>
      <c r="D1625" s="237"/>
      <c r="E1625" s="238"/>
      <c r="F1625" s="239"/>
      <c r="G1625" s="239"/>
      <c r="H1625" s="239"/>
      <c r="I1625" s="240"/>
      <c r="J1625" s="235"/>
      <c r="K1625" s="235"/>
      <c r="L1625" s="235"/>
      <c r="M1625" s="235"/>
      <c r="N1625" s="235"/>
      <c r="O1625" s="147"/>
    </row>
    <row r="1626">
      <c r="A1626" s="235"/>
      <c r="B1626" s="235"/>
      <c r="C1626" s="236"/>
      <c r="D1626" s="237"/>
      <c r="E1626" s="238"/>
      <c r="F1626" s="239"/>
      <c r="G1626" s="239"/>
      <c r="H1626" s="239"/>
      <c r="I1626" s="240"/>
      <c r="J1626" s="235"/>
      <c r="K1626" s="235"/>
      <c r="L1626" s="235"/>
      <c r="M1626" s="235"/>
      <c r="N1626" s="235"/>
      <c r="O1626" s="147"/>
    </row>
    <row r="1627">
      <c r="A1627" s="235"/>
      <c r="B1627" s="235"/>
      <c r="C1627" s="236"/>
      <c r="D1627" s="237"/>
      <c r="E1627" s="238"/>
      <c r="F1627" s="239"/>
      <c r="G1627" s="239"/>
      <c r="H1627" s="239"/>
      <c r="I1627" s="240"/>
      <c r="J1627" s="235"/>
      <c r="K1627" s="235"/>
      <c r="L1627" s="235"/>
      <c r="M1627" s="235"/>
      <c r="N1627" s="235"/>
      <c r="O1627" s="147"/>
    </row>
    <row r="1628">
      <c r="A1628" s="235"/>
      <c r="B1628" s="235"/>
      <c r="C1628" s="236"/>
      <c r="D1628" s="237"/>
      <c r="E1628" s="238"/>
      <c r="F1628" s="239"/>
      <c r="G1628" s="239"/>
      <c r="H1628" s="239"/>
      <c r="I1628" s="240"/>
      <c r="J1628" s="235"/>
      <c r="K1628" s="235"/>
      <c r="L1628" s="235"/>
      <c r="M1628" s="235"/>
      <c r="N1628" s="235"/>
      <c r="O1628" s="147"/>
    </row>
    <row r="1629">
      <c r="A1629" s="235"/>
      <c r="B1629" s="235"/>
      <c r="C1629" s="236"/>
      <c r="D1629" s="237"/>
      <c r="E1629" s="238"/>
      <c r="F1629" s="239"/>
      <c r="G1629" s="239"/>
      <c r="H1629" s="239"/>
      <c r="I1629" s="240"/>
      <c r="J1629" s="235"/>
      <c r="K1629" s="235"/>
      <c r="L1629" s="235"/>
      <c r="M1629" s="235"/>
      <c r="N1629" s="235"/>
      <c r="O1629" s="147"/>
    </row>
    <row r="1630">
      <c r="A1630" s="235"/>
      <c r="B1630" s="235"/>
      <c r="C1630" s="236"/>
      <c r="D1630" s="237"/>
      <c r="E1630" s="238"/>
      <c r="F1630" s="239"/>
      <c r="G1630" s="239"/>
      <c r="H1630" s="239"/>
      <c r="I1630" s="240"/>
      <c r="J1630" s="235"/>
      <c r="K1630" s="235"/>
      <c r="L1630" s="235"/>
      <c r="M1630" s="235"/>
      <c r="N1630" s="235"/>
      <c r="O1630" s="147"/>
    </row>
    <row r="1631">
      <c r="A1631" s="235"/>
      <c r="B1631" s="235"/>
      <c r="C1631" s="236"/>
      <c r="D1631" s="237"/>
      <c r="E1631" s="238"/>
      <c r="F1631" s="239"/>
      <c r="G1631" s="239"/>
      <c r="H1631" s="239"/>
      <c r="I1631" s="240"/>
      <c r="J1631" s="235"/>
      <c r="K1631" s="235"/>
      <c r="L1631" s="235"/>
      <c r="M1631" s="235"/>
      <c r="N1631" s="235"/>
      <c r="O1631" s="147"/>
    </row>
    <row r="1632">
      <c r="A1632" s="235"/>
      <c r="B1632" s="235"/>
      <c r="C1632" s="236"/>
      <c r="D1632" s="237"/>
      <c r="E1632" s="238"/>
      <c r="F1632" s="239"/>
      <c r="G1632" s="239"/>
      <c r="H1632" s="239"/>
      <c r="I1632" s="240"/>
      <c r="J1632" s="235"/>
      <c r="K1632" s="235"/>
      <c r="L1632" s="235"/>
      <c r="M1632" s="235"/>
      <c r="N1632" s="235"/>
      <c r="O1632" s="147"/>
    </row>
    <row r="1633">
      <c r="A1633" s="235"/>
      <c r="B1633" s="235"/>
      <c r="C1633" s="236"/>
      <c r="D1633" s="237"/>
      <c r="E1633" s="238"/>
      <c r="F1633" s="239"/>
      <c r="G1633" s="239"/>
      <c r="H1633" s="239"/>
      <c r="I1633" s="240"/>
      <c r="J1633" s="235"/>
      <c r="K1633" s="235"/>
      <c r="L1633" s="235"/>
      <c r="M1633" s="235"/>
      <c r="N1633" s="235"/>
      <c r="O1633" s="147"/>
    </row>
    <row r="1634">
      <c r="A1634" s="235"/>
      <c r="B1634" s="235"/>
      <c r="C1634" s="236"/>
      <c r="D1634" s="237"/>
      <c r="E1634" s="238"/>
      <c r="F1634" s="239"/>
      <c r="G1634" s="239"/>
      <c r="H1634" s="239"/>
      <c r="I1634" s="240"/>
      <c r="J1634" s="235"/>
      <c r="K1634" s="235"/>
      <c r="L1634" s="235"/>
      <c r="M1634" s="235"/>
      <c r="N1634" s="235"/>
      <c r="O1634" s="147"/>
    </row>
    <row r="1635">
      <c r="A1635" s="235"/>
      <c r="B1635" s="235"/>
      <c r="C1635" s="236"/>
      <c r="D1635" s="237"/>
      <c r="E1635" s="238"/>
      <c r="F1635" s="239"/>
      <c r="G1635" s="239"/>
      <c r="H1635" s="239"/>
      <c r="I1635" s="240"/>
      <c r="J1635" s="235"/>
      <c r="K1635" s="235"/>
      <c r="L1635" s="235"/>
      <c r="M1635" s="235"/>
      <c r="N1635" s="235"/>
      <c r="O1635" s="147"/>
    </row>
    <row r="1636">
      <c r="A1636" s="235"/>
      <c r="B1636" s="235"/>
      <c r="C1636" s="236"/>
      <c r="D1636" s="237"/>
      <c r="E1636" s="238"/>
      <c r="F1636" s="239"/>
      <c r="G1636" s="239"/>
      <c r="H1636" s="239"/>
      <c r="I1636" s="240"/>
      <c r="J1636" s="235"/>
      <c r="K1636" s="235"/>
      <c r="L1636" s="235"/>
      <c r="M1636" s="235"/>
      <c r="N1636" s="235"/>
      <c r="O1636" s="147"/>
    </row>
    <row r="1637">
      <c r="A1637" s="235"/>
      <c r="B1637" s="235"/>
      <c r="C1637" s="236"/>
      <c r="D1637" s="237"/>
      <c r="E1637" s="238"/>
      <c r="F1637" s="239"/>
      <c r="G1637" s="239"/>
      <c r="H1637" s="239"/>
      <c r="I1637" s="240"/>
      <c r="J1637" s="235"/>
      <c r="K1637" s="235"/>
      <c r="L1637" s="235"/>
      <c r="M1637" s="235"/>
      <c r="N1637" s="235"/>
      <c r="O1637" s="147"/>
    </row>
    <row r="1638">
      <c r="A1638" s="235"/>
      <c r="B1638" s="235"/>
      <c r="C1638" s="236"/>
      <c r="D1638" s="237"/>
      <c r="E1638" s="238"/>
      <c r="F1638" s="239"/>
      <c r="G1638" s="239"/>
      <c r="H1638" s="239"/>
      <c r="I1638" s="240"/>
      <c r="J1638" s="235"/>
      <c r="K1638" s="235"/>
      <c r="L1638" s="235"/>
      <c r="M1638" s="235"/>
      <c r="N1638" s="235"/>
      <c r="O1638" s="147"/>
    </row>
    <row r="1639">
      <c r="A1639" s="235"/>
      <c r="B1639" s="235"/>
      <c r="C1639" s="236"/>
      <c r="D1639" s="237"/>
      <c r="E1639" s="238"/>
      <c r="F1639" s="239"/>
      <c r="G1639" s="239"/>
      <c r="H1639" s="239"/>
      <c r="I1639" s="240"/>
      <c r="J1639" s="235"/>
      <c r="K1639" s="235"/>
      <c r="L1639" s="235"/>
      <c r="M1639" s="235"/>
      <c r="N1639" s="235"/>
      <c r="O1639" s="147"/>
    </row>
    <row r="1640">
      <c r="A1640" s="235"/>
      <c r="B1640" s="235"/>
      <c r="C1640" s="236"/>
      <c r="D1640" s="237"/>
      <c r="E1640" s="238"/>
      <c r="F1640" s="239"/>
      <c r="G1640" s="239"/>
      <c r="H1640" s="239"/>
      <c r="I1640" s="240"/>
      <c r="J1640" s="235"/>
      <c r="K1640" s="235"/>
      <c r="L1640" s="235"/>
      <c r="M1640" s="235"/>
      <c r="N1640" s="235"/>
      <c r="O1640" s="147"/>
    </row>
    <row r="1641">
      <c r="A1641" s="235"/>
      <c r="B1641" s="235"/>
      <c r="C1641" s="236"/>
      <c r="D1641" s="237"/>
      <c r="E1641" s="238"/>
      <c r="F1641" s="239"/>
      <c r="G1641" s="239"/>
      <c r="H1641" s="239"/>
      <c r="I1641" s="240"/>
      <c r="J1641" s="235"/>
      <c r="K1641" s="235"/>
      <c r="L1641" s="235"/>
      <c r="M1641" s="235"/>
      <c r="N1641" s="235"/>
      <c r="O1641" s="147"/>
    </row>
    <row r="1642">
      <c r="A1642" s="235"/>
      <c r="B1642" s="235"/>
      <c r="C1642" s="236"/>
      <c r="D1642" s="237"/>
      <c r="E1642" s="238"/>
      <c r="F1642" s="239"/>
      <c r="G1642" s="239"/>
      <c r="H1642" s="239"/>
      <c r="I1642" s="240"/>
      <c r="J1642" s="235"/>
      <c r="K1642" s="235"/>
      <c r="L1642" s="235"/>
      <c r="M1642" s="235"/>
      <c r="N1642" s="235"/>
      <c r="O1642" s="147"/>
    </row>
    <row r="1643">
      <c r="A1643" s="235"/>
      <c r="B1643" s="235"/>
      <c r="C1643" s="236"/>
      <c r="D1643" s="237"/>
      <c r="E1643" s="238"/>
      <c r="F1643" s="239"/>
      <c r="G1643" s="239"/>
      <c r="H1643" s="239"/>
      <c r="I1643" s="240"/>
      <c r="J1643" s="235"/>
      <c r="K1643" s="235"/>
      <c r="L1643" s="235"/>
      <c r="M1643" s="235"/>
      <c r="N1643" s="235"/>
      <c r="O1643" s="147"/>
    </row>
    <row r="1644">
      <c r="A1644" s="235"/>
      <c r="B1644" s="235"/>
      <c r="C1644" s="236"/>
      <c r="D1644" s="237"/>
      <c r="E1644" s="238"/>
      <c r="F1644" s="239"/>
      <c r="G1644" s="239"/>
      <c r="H1644" s="239"/>
      <c r="I1644" s="240"/>
      <c r="J1644" s="235"/>
      <c r="K1644" s="235"/>
      <c r="L1644" s="235"/>
      <c r="M1644" s="235"/>
      <c r="N1644" s="235"/>
      <c r="O1644" s="147"/>
    </row>
    <row r="1645">
      <c r="A1645" s="235"/>
      <c r="B1645" s="235"/>
      <c r="C1645" s="236"/>
      <c r="D1645" s="237"/>
      <c r="E1645" s="238"/>
      <c r="F1645" s="239"/>
      <c r="G1645" s="239"/>
      <c r="H1645" s="239"/>
      <c r="I1645" s="240"/>
      <c r="J1645" s="235"/>
      <c r="K1645" s="235"/>
      <c r="L1645" s="235"/>
      <c r="M1645" s="235"/>
      <c r="N1645" s="235"/>
      <c r="O1645" s="147"/>
    </row>
    <row r="1646">
      <c r="A1646" s="235"/>
      <c r="B1646" s="235"/>
      <c r="C1646" s="236"/>
      <c r="D1646" s="237"/>
      <c r="E1646" s="238"/>
      <c r="F1646" s="239"/>
      <c r="G1646" s="239"/>
      <c r="H1646" s="239"/>
      <c r="I1646" s="240"/>
      <c r="J1646" s="235"/>
      <c r="K1646" s="235"/>
      <c r="L1646" s="235"/>
      <c r="M1646" s="235"/>
      <c r="N1646" s="235"/>
      <c r="O1646" s="147"/>
    </row>
    <row r="1647">
      <c r="A1647" s="235"/>
      <c r="B1647" s="235"/>
      <c r="C1647" s="236"/>
      <c r="D1647" s="237"/>
      <c r="E1647" s="238"/>
      <c r="F1647" s="239"/>
      <c r="G1647" s="239"/>
      <c r="H1647" s="239"/>
      <c r="I1647" s="240"/>
      <c r="J1647" s="235"/>
      <c r="K1647" s="235"/>
      <c r="L1647" s="235"/>
      <c r="M1647" s="235"/>
      <c r="N1647" s="235"/>
      <c r="O1647" s="147"/>
    </row>
    <row r="1648">
      <c r="A1648" s="235"/>
      <c r="B1648" s="235"/>
      <c r="C1648" s="236"/>
      <c r="D1648" s="237"/>
      <c r="E1648" s="238"/>
      <c r="F1648" s="239"/>
      <c r="G1648" s="239"/>
      <c r="H1648" s="239"/>
      <c r="I1648" s="240"/>
      <c r="J1648" s="235"/>
      <c r="K1648" s="235"/>
      <c r="L1648" s="235"/>
      <c r="M1648" s="235"/>
      <c r="N1648" s="235"/>
      <c r="O1648" s="147"/>
    </row>
    <row r="1649">
      <c r="A1649" s="235"/>
      <c r="B1649" s="235"/>
      <c r="C1649" s="236"/>
      <c r="D1649" s="237"/>
      <c r="E1649" s="238"/>
      <c r="F1649" s="239"/>
      <c r="G1649" s="239"/>
      <c r="H1649" s="239"/>
      <c r="I1649" s="240"/>
      <c r="J1649" s="235"/>
      <c r="K1649" s="235"/>
      <c r="L1649" s="235"/>
      <c r="M1649" s="235"/>
      <c r="N1649" s="235"/>
      <c r="O1649" s="147"/>
    </row>
    <row r="1650">
      <c r="A1650" s="235"/>
      <c r="B1650" s="235"/>
      <c r="C1650" s="236"/>
      <c r="D1650" s="237"/>
      <c r="E1650" s="238"/>
      <c r="F1650" s="239"/>
      <c r="G1650" s="239"/>
      <c r="H1650" s="239"/>
      <c r="I1650" s="240"/>
      <c r="J1650" s="235"/>
      <c r="K1650" s="235"/>
      <c r="L1650" s="235"/>
      <c r="M1650" s="235"/>
      <c r="N1650" s="235"/>
      <c r="O1650" s="147"/>
    </row>
    <row r="1651">
      <c r="A1651" s="235"/>
      <c r="B1651" s="235"/>
      <c r="C1651" s="236"/>
      <c r="D1651" s="237"/>
      <c r="E1651" s="238"/>
      <c r="F1651" s="239"/>
      <c r="G1651" s="239"/>
      <c r="H1651" s="239"/>
      <c r="I1651" s="240"/>
      <c r="J1651" s="235"/>
      <c r="K1651" s="235"/>
      <c r="L1651" s="235"/>
      <c r="M1651" s="235"/>
      <c r="N1651" s="235"/>
      <c r="O1651" s="147"/>
    </row>
    <row r="1652">
      <c r="A1652" s="235"/>
      <c r="B1652" s="235"/>
      <c r="C1652" s="236"/>
      <c r="D1652" s="237"/>
      <c r="E1652" s="238"/>
      <c r="F1652" s="239"/>
      <c r="G1652" s="239"/>
      <c r="H1652" s="239"/>
      <c r="I1652" s="240"/>
      <c r="J1652" s="235"/>
      <c r="K1652" s="235"/>
      <c r="L1652" s="235"/>
      <c r="M1652" s="235"/>
      <c r="N1652" s="235"/>
      <c r="O1652" s="147"/>
    </row>
    <row r="1653">
      <c r="A1653" s="235"/>
      <c r="B1653" s="235"/>
      <c r="C1653" s="236"/>
      <c r="D1653" s="237"/>
      <c r="E1653" s="238"/>
      <c r="F1653" s="239"/>
      <c r="G1653" s="239"/>
      <c r="H1653" s="239"/>
      <c r="I1653" s="240"/>
      <c r="J1653" s="235"/>
      <c r="K1653" s="235"/>
      <c r="L1653" s="235"/>
      <c r="M1653" s="235"/>
      <c r="N1653" s="235"/>
      <c r="O1653" s="147"/>
    </row>
    <row r="1654">
      <c r="A1654" s="235"/>
      <c r="B1654" s="235"/>
      <c r="C1654" s="236"/>
      <c r="D1654" s="237"/>
      <c r="E1654" s="238"/>
      <c r="F1654" s="239"/>
      <c r="G1654" s="239"/>
      <c r="H1654" s="239"/>
      <c r="I1654" s="240"/>
      <c r="J1654" s="235"/>
      <c r="K1654" s="235"/>
      <c r="L1654" s="235"/>
      <c r="M1654" s="235"/>
      <c r="N1654" s="235"/>
      <c r="O1654" s="147"/>
    </row>
    <row r="1655">
      <c r="A1655" s="235"/>
      <c r="B1655" s="235"/>
      <c r="C1655" s="236"/>
      <c r="D1655" s="237"/>
      <c r="E1655" s="238"/>
      <c r="F1655" s="239"/>
      <c r="G1655" s="239"/>
      <c r="H1655" s="239"/>
      <c r="I1655" s="240"/>
      <c r="J1655" s="235"/>
      <c r="K1655" s="235"/>
      <c r="L1655" s="235"/>
      <c r="M1655" s="235"/>
      <c r="N1655" s="235"/>
      <c r="O1655" s="147"/>
    </row>
    <row r="1656">
      <c r="A1656" s="235"/>
      <c r="B1656" s="235"/>
      <c r="C1656" s="236"/>
      <c r="D1656" s="237"/>
      <c r="E1656" s="238"/>
      <c r="F1656" s="239"/>
      <c r="G1656" s="239"/>
      <c r="H1656" s="239"/>
      <c r="I1656" s="240"/>
      <c r="J1656" s="235"/>
      <c r="K1656" s="235"/>
      <c r="L1656" s="235"/>
      <c r="M1656" s="235"/>
      <c r="N1656" s="235"/>
      <c r="O1656" s="147"/>
    </row>
    <row r="1657">
      <c r="A1657" s="235"/>
      <c r="B1657" s="235"/>
      <c r="C1657" s="236"/>
      <c r="D1657" s="237"/>
      <c r="E1657" s="238"/>
      <c r="F1657" s="239"/>
      <c r="G1657" s="239"/>
      <c r="H1657" s="239"/>
      <c r="I1657" s="240"/>
      <c r="J1657" s="235"/>
      <c r="K1657" s="235"/>
      <c r="L1657" s="235"/>
      <c r="M1657" s="235"/>
      <c r="N1657" s="235"/>
      <c r="O1657" s="147"/>
    </row>
    <row r="1658">
      <c r="A1658" s="235"/>
      <c r="B1658" s="235"/>
      <c r="C1658" s="236"/>
      <c r="D1658" s="237"/>
      <c r="E1658" s="238"/>
      <c r="F1658" s="239"/>
      <c r="G1658" s="239"/>
      <c r="H1658" s="239"/>
      <c r="I1658" s="240"/>
      <c r="J1658" s="235"/>
      <c r="K1658" s="235"/>
      <c r="L1658" s="235"/>
      <c r="M1658" s="235"/>
      <c r="N1658" s="235"/>
      <c r="O1658" s="147"/>
    </row>
    <row r="1659">
      <c r="A1659" s="235"/>
      <c r="B1659" s="235"/>
      <c r="C1659" s="236"/>
      <c r="D1659" s="237"/>
      <c r="E1659" s="238"/>
      <c r="F1659" s="239"/>
      <c r="G1659" s="239"/>
      <c r="H1659" s="239"/>
      <c r="I1659" s="240"/>
      <c r="J1659" s="235"/>
      <c r="K1659" s="235"/>
      <c r="L1659" s="235"/>
      <c r="M1659" s="235"/>
      <c r="N1659" s="235"/>
      <c r="O1659" s="147"/>
    </row>
    <row r="1660">
      <c r="A1660" s="235"/>
      <c r="B1660" s="235"/>
      <c r="C1660" s="236"/>
      <c r="D1660" s="237"/>
      <c r="E1660" s="238"/>
      <c r="F1660" s="239"/>
      <c r="G1660" s="239"/>
      <c r="H1660" s="239"/>
      <c r="I1660" s="240"/>
      <c r="J1660" s="235"/>
      <c r="K1660" s="235"/>
      <c r="L1660" s="235"/>
      <c r="M1660" s="235"/>
      <c r="N1660" s="235"/>
      <c r="O1660" s="147"/>
    </row>
    <row r="1661">
      <c r="A1661" s="235"/>
      <c r="B1661" s="235"/>
      <c r="C1661" s="236"/>
      <c r="D1661" s="237"/>
      <c r="E1661" s="238"/>
      <c r="F1661" s="239"/>
      <c r="G1661" s="239"/>
      <c r="H1661" s="239"/>
      <c r="I1661" s="240"/>
      <c r="J1661" s="235"/>
      <c r="K1661" s="235"/>
      <c r="L1661" s="235"/>
      <c r="M1661" s="235"/>
      <c r="N1661" s="235"/>
      <c r="O1661" s="147"/>
    </row>
    <row r="1662">
      <c r="A1662" s="235"/>
      <c r="B1662" s="235"/>
      <c r="C1662" s="236"/>
      <c r="D1662" s="237"/>
      <c r="E1662" s="238"/>
      <c r="F1662" s="239"/>
      <c r="G1662" s="239"/>
      <c r="H1662" s="239"/>
      <c r="I1662" s="240"/>
      <c r="J1662" s="235"/>
      <c r="K1662" s="235"/>
      <c r="L1662" s="235"/>
      <c r="M1662" s="235"/>
      <c r="N1662" s="235"/>
      <c r="O1662" s="147"/>
    </row>
    <row r="1663">
      <c r="A1663" s="235"/>
      <c r="B1663" s="235"/>
      <c r="C1663" s="236"/>
      <c r="D1663" s="237"/>
      <c r="E1663" s="238"/>
      <c r="F1663" s="239"/>
      <c r="G1663" s="239"/>
      <c r="H1663" s="239"/>
      <c r="I1663" s="240"/>
      <c r="J1663" s="235"/>
      <c r="K1663" s="235"/>
      <c r="L1663" s="235"/>
      <c r="M1663" s="235"/>
      <c r="N1663" s="235"/>
      <c r="O1663" s="147"/>
    </row>
    <row r="1664">
      <c r="A1664" s="235"/>
      <c r="B1664" s="235"/>
      <c r="C1664" s="236"/>
      <c r="D1664" s="237"/>
      <c r="E1664" s="238"/>
      <c r="F1664" s="239"/>
      <c r="G1664" s="239"/>
      <c r="H1664" s="239"/>
      <c r="I1664" s="240"/>
      <c r="J1664" s="235"/>
      <c r="K1664" s="235"/>
      <c r="L1664" s="235"/>
      <c r="M1664" s="235"/>
      <c r="N1664" s="235"/>
      <c r="O1664" s="147"/>
    </row>
    <row r="1665">
      <c r="A1665" s="235"/>
      <c r="B1665" s="235"/>
      <c r="C1665" s="236"/>
      <c r="D1665" s="237"/>
      <c r="E1665" s="238"/>
      <c r="F1665" s="239"/>
      <c r="G1665" s="239"/>
      <c r="H1665" s="239"/>
      <c r="I1665" s="240"/>
      <c r="J1665" s="235"/>
      <c r="K1665" s="235"/>
      <c r="L1665" s="235"/>
      <c r="M1665" s="235"/>
      <c r="N1665" s="235"/>
      <c r="O1665" s="147"/>
    </row>
    <row r="1666">
      <c r="A1666" s="235"/>
      <c r="B1666" s="235"/>
      <c r="C1666" s="236"/>
      <c r="D1666" s="237"/>
      <c r="E1666" s="238"/>
      <c r="F1666" s="239"/>
      <c r="G1666" s="239"/>
      <c r="H1666" s="239"/>
      <c r="I1666" s="240"/>
      <c r="J1666" s="235"/>
      <c r="K1666" s="235"/>
      <c r="L1666" s="235"/>
      <c r="M1666" s="235"/>
      <c r="N1666" s="235"/>
      <c r="O1666" s="147"/>
    </row>
    <row r="1667">
      <c r="A1667" s="235"/>
      <c r="B1667" s="235"/>
      <c r="C1667" s="236"/>
      <c r="D1667" s="237"/>
      <c r="E1667" s="238"/>
      <c r="F1667" s="239"/>
      <c r="G1667" s="239"/>
      <c r="H1667" s="239"/>
      <c r="I1667" s="240"/>
      <c r="J1667" s="235"/>
      <c r="K1667" s="235"/>
      <c r="L1667" s="235"/>
      <c r="M1667" s="235"/>
      <c r="N1667" s="235"/>
      <c r="O1667" s="147"/>
    </row>
    <row r="1668">
      <c r="A1668" s="235"/>
      <c r="B1668" s="235"/>
      <c r="C1668" s="236"/>
      <c r="D1668" s="237"/>
      <c r="E1668" s="238"/>
      <c r="F1668" s="239"/>
      <c r="G1668" s="239"/>
      <c r="H1668" s="239"/>
      <c r="I1668" s="240"/>
      <c r="J1668" s="235"/>
      <c r="K1668" s="235"/>
      <c r="L1668" s="235"/>
      <c r="M1668" s="235"/>
      <c r="N1668" s="235"/>
      <c r="O1668" s="147"/>
    </row>
    <row r="1669">
      <c r="A1669" s="235"/>
      <c r="B1669" s="235"/>
      <c r="C1669" s="236"/>
      <c r="D1669" s="237"/>
      <c r="E1669" s="238"/>
      <c r="F1669" s="239"/>
      <c r="G1669" s="239"/>
      <c r="H1669" s="239"/>
      <c r="I1669" s="240"/>
      <c r="J1669" s="235"/>
      <c r="K1669" s="235"/>
      <c r="L1669" s="235"/>
      <c r="M1669" s="235"/>
      <c r="N1669" s="235"/>
      <c r="O1669" s="147"/>
    </row>
    <row r="1670">
      <c r="A1670" s="235"/>
      <c r="B1670" s="235"/>
      <c r="C1670" s="236"/>
      <c r="D1670" s="237"/>
      <c r="E1670" s="238"/>
      <c r="F1670" s="239"/>
      <c r="G1670" s="239"/>
      <c r="H1670" s="239"/>
      <c r="I1670" s="240"/>
      <c r="J1670" s="235"/>
      <c r="K1670" s="235"/>
      <c r="L1670" s="235"/>
      <c r="M1670" s="235"/>
      <c r="N1670" s="235"/>
      <c r="O1670" s="147"/>
    </row>
    <row r="1671">
      <c r="A1671" s="235"/>
      <c r="B1671" s="235"/>
      <c r="C1671" s="236"/>
      <c r="D1671" s="237"/>
      <c r="E1671" s="238"/>
      <c r="F1671" s="239"/>
      <c r="G1671" s="239"/>
      <c r="H1671" s="239"/>
      <c r="I1671" s="240"/>
      <c r="J1671" s="235"/>
      <c r="K1671" s="235"/>
      <c r="L1671" s="235"/>
      <c r="M1671" s="235"/>
      <c r="N1671" s="235"/>
      <c r="O1671" s="147"/>
    </row>
    <row r="1672">
      <c r="A1672" s="235"/>
      <c r="B1672" s="235"/>
      <c r="C1672" s="236"/>
      <c r="D1672" s="237"/>
      <c r="E1672" s="238"/>
      <c r="F1672" s="239"/>
      <c r="G1672" s="239"/>
      <c r="H1672" s="239"/>
      <c r="I1672" s="240"/>
      <c r="J1672" s="235"/>
      <c r="K1672" s="235"/>
      <c r="L1672" s="235"/>
      <c r="M1672" s="235"/>
      <c r="N1672" s="235"/>
      <c r="O1672" s="147"/>
    </row>
    <row r="1673">
      <c r="A1673" s="235"/>
      <c r="B1673" s="235"/>
      <c r="C1673" s="236"/>
      <c r="D1673" s="237"/>
      <c r="E1673" s="238"/>
      <c r="F1673" s="239"/>
      <c r="G1673" s="239"/>
      <c r="H1673" s="239"/>
      <c r="I1673" s="240"/>
      <c r="J1673" s="235"/>
      <c r="K1673" s="235"/>
      <c r="L1673" s="235"/>
      <c r="M1673" s="235"/>
      <c r="N1673" s="235"/>
      <c r="O1673" s="147"/>
    </row>
    <row r="1674">
      <c r="A1674" s="235"/>
      <c r="B1674" s="235"/>
      <c r="C1674" s="236"/>
      <c r="D1674" s="237"/>
      <c r="E1674" s="238"/>
      <c r="F1674" s="239"/>
      <c r="G1674" s="239"/>
      <c r="H1674" s="239"/>
      <c r="I1674" s="240"/>
      <c r="J1674" s="235"/>
      <c r="K1674" s="235"/>
      <c r="L1674" s="235"/>
      <c r="M1674" s="235"/>
      <c r="N1674" s="235"/>
      <c r="O1674" s="147"/>
    </row>
    <row r="1675">
      <c r="A1675" s="235"/>
      <c r="B1675" s="235"/>
      <c r="C1675" s="236"/>
      <c r="D1675" s="237"/>
      <c r="E1675" s="238"/>
      <c r="F1675" s="239"/>
      <c r="G1675" s="239"/>
      <c r="H1675" s="239"/>
      <c r="I1675" s="240"/>
      <c r="J1675" s="235"/>
      <c r="K1675" s="235"/>
      <c r="L1675" s="235"/>
      <c r="M1675" s="235"/>
      <c r="N1675" s="235"/>
      <c r="O1675" s="147"/>
    </row>
    <row r="1676">
      <c r="A1676" s="235"/>
      <c r="B1676" s="235"/>
      <c r="C1676" s="236"/>
      <c r="D1676" s="237"/>
      <c r="E1676" s="238"/>
      <c r="F1676" s="239"/>
      <c r="G1676" s="239"/>
      <c r="H1676" s="239"/>
      <c r="I1676" s="240"/>
      <c r="J1676" s="235"/>
      <c r="K1676" s="235"/>
      <c r="L1676" s="235"/>
      <c r="M1676" s="235"/>
      <c r="N1676" s="235"/>
      <c r="O1676" s="147"/>
    </row>
    <row r="1677">
      <c r="A1677" s="235"/>
      <c r="B1677" s="235"/>
      <c r="C1677" s="236"/>
      <c r="D1677" s="237"/>
      <c r="E1677" s="238"/>
      <c r="F1677" s="239"/>
      <c r="G1677" s="239"/>
      <c r="H1677" s="239"/>
      <c r="I1677" s="240"/>
      <c r="J1677" s="235"/>
      <c r="K1677" s="235"/>
      <c r="L1677" s="235"/>
      <c r="M1677" s="235"/>
      <c r="N1677" s="235"/>
      <c r="O1677" s="147"/>
    </row>
    <row r="1678">
      <c r="A1678" s="235"/>
      <c r="B1678" s="235"/>
      <c r="C1678" s="236"/>
      <c r="D1678" s="237"/>
      <c r="E1678" s="238"/>
      <c r="F1678" s="239"/>
      <c r="G1678" s="239"/>
      <c r="H1678" s="239"/>
      <c r="I1678" s="240"/>
      <c r="J1678" s="235"/>
      <c r="K1678" s="235"/>
      <c r="L1678" s="235"/>
      <c r="M1678" s="235"/>
      <c r="N1678" s="235"/>
      <c r="O1678" s="147"/>
    </row>
    <row r="1679">
      <c r="A1679" s="235"/>
      <c r="B1679" s="235"/>
      <c r="C1679" s="236"/>
      <c r="D1679" s="237"/>
      <c r="E1679" s="238"/>
      <c r="F1679" s="239"/>
      <c r="G1679" s="239"/>
      <c r="H1679" s="239"/>
      <c r="I1679" s="240"/>
      <c r="J1679" s="235"/>
      <c r="K1679" s="235"/>
      <c r="L1679" s="235"/>
      <c r="M1679" s="235"/>
      <c r="N1679" s="235"/>
      <c r="O1679" s="147"/>
    </row>
    <row r="1680">
      <c r="A1680" s="235"/>
      <c r="B1680" s="235"/>
      <c r="C1680" s="236"/>
      <c r="D1680" s="237"/>
      <c r="E1680" s="238"/>
      <c r="F1680" s="239"/>
      <c r="G1680" s="239"/>
      <c r="H1680" s="239"/>
      <c r="I1680" s="240"/>
      <c r="J1680" s="235"/>
      <c r="K1680" s="235"/>
      <c r="L1680" s="235"/>
      <c r="M1680" s="235"/>
      <c r="N1680" s="235"/>
      <c r="O1680" s="147"/>
    </row>
    <row r="1681">
      <c r="A1681" s="235"/>
      <c r="B1681" s="235"/>
      <c r="C1681" s="236"/>
      <c r="D1681" s="237"/>
      <c r="E1681" s="238"/>
      <c r="F1681" s="239"/>
      <c r="G1681" s="239"/>
      <c r="H1681" s="239"/>
      <c r="I1681" s="240"/>
      <c r="J1681" s="235"/>
      <c r="K1681" s="235"/>
      <c r="L1681" s="235"/>
      <c r="M1681" s="235"/>
      <c r="N1681" s="235"/>
      <c r="O1681" s="147"/>
    </row>
    <row r="1682">
      <c r="A1682" s="235"/>
      <c r="B1682" s="235"/>
      <c r="C1682" s="236"/>
      <c r="D1682" s="237"/>
      <c r="E1682" s="238"/>
      <c r="F1682" s="239"/>
      <c r="G1682" s="239"/>
      <c r="H1682" s="239"/>
      <c r="I1682" s="240"/>
      <c r="J1682" s="235"/>
      <c r="K1682" s="235"/>
      <c r="L1682" s="235"/>
      <c r="M1682" s="235"/>
      <c r="N1682" s="235"/>
      <c r="O1682" s="147"/>
    </row>
    <row r="1683">
      <c r="A1683" s="235"/>
      <c r="B1683" s="235"/>
      <c r="C1683" s="236"/>
      <c r="D1683" s="237"/>
      <c r="E1683" s="238"/>
      <c r="F1683" s="239"/>
      <c r="G1683" s="239"/>
      <c r="H1683" s="239"/>
      <c r="I1683" s="240"/>
      <c r="J1683" s="235"/>
      <c r="K1683" s="235"/>
      <c r="L1683" s="235"/>
      <c r="M1683" s="235"/>
      <c r="N1683" s="235"/>
      <c r="O1683" s="147"/>
    </row>
    <row r="1684">
      <c r="A1684" s="235"/>
      <c r="B1684" s="235"/>
      <c r="C1684" s="236"/>
      <c r="D1684" s="237"/>
      <c r="E1684" s="238"/>
      <c r="F1684" s="239"/>
      <c r="G1684" s="239"/>
      <c r="H1684" s="239"/>
      <c r="I1684" s="240"/>
      <c r="J1684" s="235"/>
      <c r="K1684" s="235"/>
      <c r="L1684" s="235"/>
      <c r="M1684" s="235"/>
      <c r="N1684" s="235"/>
      <c r="O1684" s="147"/>
    </row>
    <row r="1685">
      <c r="A1685" s="235"/>
      <c r="B1685" s="235"/>
      <c r="C1685" s="236"/>
      <c r="D1685" s="237"/>
      <c r="E1685" s="238"/>
      <c r="F1685" s="239"/>
      <c r="G1685" s="239"/>
      <c r="H1685" s="239"/>
      <c r="I1685" s="240"/>
      <c r="J1685" s="235"/>
      <c r="K1685" s="235"/>
      <c r="L1685" s="235"/>
      <c r="M1685" s="235"/>
      <c r="N1685" s="235"/>
      <c r="O1685" s="147"/>
    </row>
    <row r="1686">
      <c r="A1686" s="235"/>
      <c r="B1686" s="235"/>
      <c r="C1686" s="236"/>
      <c r="D1686" s="237"/>
      <c r="E1686" s="238"/>
      <c r="F1686" s="239"/>
      <c r="G1686" s="239"/>
      <c r="H1686" s="239"/>
      <c r="I1686" s="240"/>
      <c r="J1686" s="235"/>
      <c r="K1686" s="235"/>
      <c r="L1686" s="235"/>
      <c r="M1686" s="235"/>
      <c r="N1686" s="235"/>
      <c r="O1686" s="147"/>
    </row>
    <row r="1687">
      <c r="A1687" s="235"/>
      <c r="B1687" s="235"/>
      <c r="C1687" s="236"/>
      <c r="D1687" s="237"/>
      <c r="E1687" s="238"/>
      <c r="F1687" s="239"/>
      <c r="G1687" s="239"/>
      <c r="H1687" s="239"/>
      <c r="I1687" s="240"/>
      <c r="J1687" s="235"/>
      <c r="K1687" s="235"/>
      <c r="L1687" s="235"/>
      <c r="M1687" s="235"/>
      <c r="N1687" s="235"/>
      <c r="O1687" s="147"/>
    </row>
    <row r="1688">
      <c r="A1688" s="235"/>
      <c r="B1688" s="235"/>
      <c r="C1688" s="236"/>
      <c r="D1688" s="237"/>
      <c r="E1688" s="238"/>
      <c r="F1688" s="239"/>
      <c r="G1688" s="239"/>
      <c r="H1688" s="239"/>
      <c r="I1688" s="240"/>
      <c r="J1688" s="235"/>
      <c r="K1688" s="235"/>
      <c r="L1688" s="235"/>
      <c r="M1688" s="235"/>
      <c r="N1688" s="235"/>
      <c r="O1688" s="147"/>
    </row>
    <row r="1689">
      <c r="A1689" s="235"/>
      <c r="B1689" s="235"/>
      <c r="C1689" s="236"/>
      <c r="D1689" s="237"/>
      <c r="E1689" s="238"/>
      <c r="F1689" s="239"/>
      <c r="G1689" s="239"/>
      <c r="H1689" s="239"/>
      <c r="I1689" s="240"/>
      <c r="J1689" s="235"/>
      <c r="K1689" s="235"/>
      <c r="L1689" s="235"/>
      <c r="M1689" s="235"/>
      <c r="N1689" s="235"/>
      <c r="O1689" s="147"/>
    </row>
    <row r="1690">
      <c r="A1690" s="235"/>
      <c r="B1690" s="235"/>
      <c r="C1690" s="236"/>
      <c r="D1690" s="237"/>
      <c r="E1690" s="238"/>
      <c r="F1690" s="239"/>
      <c r="G1690" s="239"/>
      <c r="H1690" s="239"/>
      <c r="I1690" s="240"/>
      <c r="J1690" s="235"/>
      <c r="K1690" s="235"/>
      <c r="L1690" s="235"/>
      <c r="M1690" s="235"/>
      <c r="N1690" s="235"/>
      <c r="O1690" s="147"/>
    </row>
    <row r="1691">
      <c r="A1691" s="235"/>
      <c r="B1691" s="235"/>
      <c r="C1691" s="236"/>
      <c r="D1691" s="237"/>
      <c r="E1691" s="238"/>
      <c r="F1691" s="239"/>
      <c r="G1691" s="239"/>
      <c r="H1691" s="239"/>
      <c r="I1691" s="240"/>
      <c r="J1691" s="235"/>
      <c r="K1691" s="235"/>
      <c r="L1691" s="235"/>
      <c r="M1691" s="235"/>
      <c r="N1691" s="235"/>
      <c r="O1691" s="147"/>
    </row>
    <row r="1692">
      <c r="A1692" s="235"/>
      <c r="B1692" s="235"/>
      <c r="C1692" s="236"/>
      <c r="D1692" s="237"/>
      <c r="E1692" s="238"/>
      <c r="F1692" s="239"/>
      <c r="G1692" s="239"/>
      <c r="H1692" s="239"/>
      <c r="I1692" s="240"/>
      <c r="J1692" s="235"/>
      <c r="K1692" s="235"/>
      <c r="L1692" s="235"/>
      <c r="M1692" s="235"/>
      <c r="N1692" s="235"/>
      <c r="O1692" s="147"/>
    </row>
    <row r="1693">
      <c r="A1693" s="235"/>
      <c r="B1693" s="235"/>
      <c r="C1693" s="236"/>
      <c r="D1693" s="237"/>
      <c r="E1693" s="238"/>
      <c r="F1693" s="239"/>
      <c r="G1693" s="239"/>
      <c r="H1693" s="239"/>
      <c r="I1693" s="240"/>
      <c r="J1693" s="235"/>
      <c r="K1693" s="235"/>
      <c r="L1693" s="235"/>
      <c r="M1693" s="235"/>
      <c r="N1693" s="235"/>
      <c r="O1693" s="147"/>
    </row>
    <row r="1694">
      <c r="A1694" s="235"/>
      <c r="B1694" s="235"/>
      <c r="C1694" s="236"/>
      <c r="D1694" s="237"/>
      <c r="E1694" s="238"/>
      <c r="F1694" s="239"/>
      <c r="G1694" s="239"/>
      <c r="H1694" s="239"/>
      <c r="I1694" s="240"/>
      <c r="J1694" s="235"/>
      <c r="K1694" s="235"/>
      <c r="L1694" s="235"/>
      <c r="M1694" s="235"/>
      <c r="N1694" s="235"/>
      <c r="O1694" s="147"/>
    </row>
    <row r="1695">
      <c r="A1695" s="235"/>
      <c r="B1695" s="235"/>
      <c r="C1695" s="236"/>
      <c r="D1695" s="237"/>
      <c r="E1695" s="238"/>
      <c r="F1695" s="239"/>
      <c r="G1695" s="239"/>
      <c r="H1695" s="239"/>
      <c r="I1695" s="240"/>
      <c r="J1695" s="235"/>
      <c r="K1695" s="235"/>
      <c r="L1695" s="235"/>
      <c r="M1695" s="235"/>
      <c r="N1695" s="235"/>
      <c r="O1695" s="147"/>
    </row>
    <row r="1696">
      <c r="A1696" s="235"/>
      <c r="B1696" s="235"/>
      <c r="C1696" s="236"/>
      <c r="D1696" s="237"/>
      <c r="E1696" s="238"/>
      <c r="F1696" s="239"/>
      <c r="G1696" s="239"/>
      <c r="H1696" s="239"/>
      <c r="I1696" s="240"/>
      <c r="J1696" s="235"/>
      <c r="K1696" s="235"/>
      <c r="L1696" s="235"/>
      <c r="M1696" s="235"/>
      <c r="N1696" s="235"/>
      <c r="O1696" s="147"/>
    </row>
    <row r="1697">
      <c r="A1697" s="235"/>
      <c r="B1697" s="235"/>
      <c r="C1697" s="236"/>
      <c r="D1697" s="237"/>
      <c r="E1697" s="238"/>
      <c r="F1697" s="239"/>
      <c r="G1697" s="239"/>
      <c r="H1697" s="239"/>
      <c r="I1697" s="240"/>
      <c r="J1697" s="235"/>
      <c r="K1697" s="235"/>
      <c r="L1697" s="235"/>
      <c r="M1697" s="235"/>
      <c r="N1697" s="235"/>
      <c r="O1697" s="147"/>
    </row>
    <row r="1698">
      <c r="A1698" s="235"/>
      <c r="B1698" s="235"/>
      <c r="C1698" s="236"/>
      <c r="D1698" s="237"/>
      <c r="E1698" s="238"/>
      <c r="F1698" s="239"/>
      <c r="G1698" s="239"/>
      <c r="H1698" s="239"/>
      <c r="I1698" s="240"/>
      <c r="J1698" s="235"/>
      <c r="K1698" s="235"/>
      <c r="L1698" s="235"/>
      <c r="M1698" s="235"/>
      <c r="N1698" s="235"/>
      <c r="O1698" s="147"/>
    </row>
    <row r="1699">
      <c r="A1699" s="235"/>
      <c r="B1699" s="235"/>
      <c r="C1699" s="236"/>
      <c r="D1699" s="237"/>
      <c r="E1699" s="238"/>
      <c r="F1699" s="239"/>
      <c r="G1699" s="239"/>
      <c r="H1699" s="239"/>
      <c r="I1699" s="240"/>
      <c r="J1699" s="235"/>
      <c r="K1699" s="235"/>
      <c r="L1699" s="235"/>
      <c r="M1699" s="235"/>
      <c r="N1699" s="235"/>
      <c r="O1699" s="147"/>
    </row>
    <row r="1700">
      <c r="A1700" s="235"/>
      <c r="B1700" s="235"/>
      <c r="C1700" s="236"/>
      <c r="D1700" s="237"/>
      <c r="E1700" s="238"/>
      <c r="F1700" s="239"/>
      <c r="G1700" s="239"/>
      <c r="H1700" s="239"/>
      <c r="I1700" s="240"/>
      <c r="J1700" s="235"/>
      <c r="K1700" s="235"/>
      <c r="L1700" s="235"/>
      <c r="M1700" s="235"/>
      <c r="N1700" s="235"/>
      <c r="O1700" s="147"/>
    </row>
    <row r="1701">
      <c r="A1701" s="235"/>
      <c r="B1701" s="235"/>
      <c r="C1701" s="236"/>
      <c r="D1701" s="237"/>
      <c r="E1701" s="238"/>
      <c r="F1701" s="239"/>
      <c r="G1701" s="239"/>
      <c r="H1701" s="239"/>
      <c r="I1701" s="240"/>
      <c r="J1701" s="235"/>
      <c r="K1701" s="235"/>
      <c r="L1701" s="235"/>
      <c r="M1701" s="235"/>
      <c r="N1701" s="235"/>
      <c r="O1701" s="147"/>
    </row>
    <row r="1702">
      <c r="A1702" s="235"/>
      <c r="B1702" s="235"/>
      <c r="C1702" s="236"/>
      <c r="D1702" s="237"/>
      <c r="E1702" s="238"/>
      <c r="F1702" s="239"/>
      <c r="G1702" s="239"/>
      <c r="H1702" s="239"/>
      <c r="I1702" s="240"/>
      <c r="J1702" s="235"/>
      <c r="K1702" s="235"/>
      <c r="L1702" s="235"/>
      <c r="M1702" s="235"/>
      <c r="N1702" s="235"/>
      <c r="O1702" s="147"/>
    </row>
    <row r="1703">
      <c r="A1703" s="235"/>
      <c r="B1703" s="235"/>
      <c r="C1703" s="236"/>
      <c r="D1703" s="237"/>
      <c r="E1703" s="238"/>
      <c r="F1703" s="239"/>
      <c r="G1703" s="239"/>
      <c r="H1703" s="239"/>
      <c r="I1703" s="240"/>
      <c r="J1703" s="235"/>
      <c r="K1703" s="235"/>
      <c r="L1703" s="235"/>
      <c r="M1703" s="235"/>
      <c r="N1703" s="235"/>
      <c r="O1703" s="147"/>
    </row>
    <row r="1704">
      <c r="A1704" s="235"/>
      <c r="B1704" s="235"/>
      <c r="C1704" s="236"/>
      <c r="D1704" s="237"/>
      <c r="E1704" s="238"/>
      <c r="F1704" s="239"/>
      <c r="G1704" s="239"/>
      <c r="H1704" s="239"/>
      <c r="I1704" s="240"/>
      <c r="J1704" s="235"/>
      <c r="K1704" s="235"/>
      <c r="L1704" s="235"/>
      <c r="M1704" s="235"/>
      <c r="N1704" s="235"/>
      <c r="O1704" s="147"/>
    </row>
    <row r="1705">
      <c r="A1705" s="235"/>
      <c r="B1705" s="235"/>
      <c r="C1705" s="236"/>
      <c r="D1705" s="237"/>
      <c r="E1705" s="238"/>
      <c r="F1705" s="239"/>
      <c r="G1705" s="239"/>
      <c r="H1705" s="239"/>
      <c r="I1705" s="240"/>
      <c r="J1705" s="235"/>
      <c r="K1705" s="235"/>
      <c r="L1705" s="235"/>
      <c r="M1705" s="235"/>
      <c r="N1705" s="235"/>
      <c r="O1705" s="147"/>
    </row>
    <row r="1706">
      <c r="A1706" s="235"/>
      <c r="B1706" s="235"/>
      <c r="C1706" s="236"/>
      <c r="D1706" s="237"/>
      <c r="E1706" s="238"/>
      <c r="F1706" s="239"/>
      <c r="G1706" s="239"/>
      <c r="H1706" s="239"/>
      <c r="I1706" s="240"/>
      <c r="J1706" s="235"/>
      <c r="K1706" s="235"/>
      <c r="L1706" s="235"/>
      <c r="M1706" s="235"/>
      <c r="N1706" s="235"/>
      <c r="O1706" s="147"/>
    </row>
    <row r="1707">
      <c r="A1707" s="235"/>
      <c r="B1707" s="235"/>
      <c r="C1707" s="236"/>
      <c r="D1707" s="237"/>
      <c r="E1707" s="238"/>
      <c r="F1707" s="239"/>
      <c r="G1707" s="239"/>
      <c r="H1707" s="239"/>
      <c r="I1707" s="240"/>
      <c r="J1707" s="235"/>
      <c r="K1707" s="235"/>
      <c r="L1707" s="235"/>
      <c r="M1707" s="235"/>
      <c r="N1707" s="235"/>
      <c r="O1707" s="147"/>
    </row>
    <row r="1708">
      <c r="A1708" s="235"/>
      <c r="B1708" s="235"/>
      <c r="C1708" s="236"/>
      <c r="D1708" s="237"/>
      <c r="E1708" s="238"/>
      <c r="F1708" s="239"/>
      <c r="G1708" s="239"/>
      <c r="H1708" s="239"/>
      <c r="I1708" s="240"/>
      <c r="J1708" s="235"/>
      <c r="K1708" s="235"/>
      <c r="L1708" s="235"/>
      <c r="M1708" s="235"/>
      <c r="N1708" s="235"/>
      <c r="O1708" s="147"/>
    </row>
    <row r="1709">
      <c r="A1709" s="235"/>
      <c r="B1709" s="235"/>
      <c r="C1709" s="236"/>
      <c r="D1709" s="237"/>
      <c r="E1709" s="238"/>
      <c r="F1709" s="239"/>
      <c r="G1709" s="239"/>
      <c r="H1709" s="239"/>
      <c r="I1709" s="240"/>
      <c r="J1709" s="235"/>
      <c r="K1709" s="235"/>
      <c r="L1709" s="235"/>
      <c r="M1709" s="235"/>
      <c r="N1709" s="235"/>
      <c r="O1709" s="147"/>
    </row>
    <row r="1710">
      <c r="A1710" s="235"/>
      <c r="B1710" s="235"/>
      <c r="C1710" s="236"/>
      <c r="D1710" s="237"/>
      <c r="E1710" s="238"/>
      <c r="F1710" s="239"/>
      <c r="G1710" s="239"/>
      <c r="H1710" s="239"/>
      <c r="I1710" s="240"/>
      <c r="J1710" s="235"/>
      <c r="K1710" s="235"/>
      <c r="L1710" s="235"/>
      <c r="M1710" s="235"/>
      <c r="N1710" s="235"/>
      <c r="O1710" s="147"/>
    </row>
    <row r="1711">
      <c r="A1711" s="235"/>
      <c r="B1711" s="235"/>
      <c r="C1711" s="236"/>
      <c r="D1711" s="237"/>
      <c r="E1711" s="238"/>
      <c r="F1711" s="239"/>
      <c r="G1711" s="239"/>
      <c r="H1711" s="239"/>
      <c r="I1711" s="240"/>
      <c r="J1711" s="235"/>
      <c r="K1711" s="235"/>
      <c r="L1711" s="235"/>
      <c r="M1711" s="235"/>
      <c r="N1711" s="235"/>
      <c r="O1711" s="147"/>
    </row>
    <row r="1712">
      <c r="A1712" s="235"/>
      <c r="B1712" s="235"/>
      <c r="C1712" s="236"/>
      <c r="D1712" s="237"/>
      <c r="E1712" s="238"/>
      <c r="F1712" s="239"/>
      <c r="G1712" s="239"/>
      <c r="H1712" s="239"/>
      <c r="I1712" s="240"/>
      <c r="J1712" s="235"/>
      <c r="K1712" s="235"/>
      <c r="L1712" s="235"/>
      <c r="M1712" s="235"/>
      <c r="N1712" s="235"/>
      <c r="O1712" s="147"/>
    </row>
    <row r="1713">
      <c r="A1713" s="235"/>
      <c r="B1713" s="235"/>
      <c r="C1713" s="236"/>
      <c r="D1713" s="237"/>
      <c r="E1713" s="238"/>
      <c r="F1713" s="239"/>
      <c r="G1713" s="239"/>
      <c r="H1713" s="239"/>
      <c r="I1713" s="240"/>
      <c r="J1713" s="235"/>
      <c r="K1713" s="235"/>
      <c r="L1713" s="235"/>
      <c r="M1713" s="235"/>
      <c r="N1713" s="235"/>
      <c r="O1713" s="147"/>
    </row>
    <row r="1714">
      <c r="A1714" s="235"/>
      <c r="B1714" s="235"/>
      <c r="C1714" s="236"/>
      <c r="D1714" s="237"/>
      <c r="E1714" s="238"/>
      <c r="F1714" s="239"/>
      <c r="G1714" s="239"/>
      <c r="H1714" s="239"/>
      <c r="I1714" s="240"/>
      <c r="J1714" s="235"/>
      <c r="K1714" s="235"/>
      <c r="L1714" s="235"/>
      <c r="M1714" s="235"/>
      <c r="N1714" s="235"/>
      <c r="O1714" s="147"/>
    </row>
    <row r="1715">
      <c r="A1715" s="235"/>
      <c r="B1715" s="235"/>
      <c r="C1715" s="236"/>
      <c r="D1715" s="237"/>
      <c r="E1715" s="238"/>
      <c r="F1715" s="239"/>
      <c r="G1715" s="239"/>
      <c r="H1715" s="239"/>
      <c r="I1715" s="240"/>
      <c r="J1715" s="235"/>
      <c r="K1715" s="235"/>
      <c r="L1715" s="235"/>
      <c r="M1715" s="235"/>
      <c r="N1715" s="235"/>
      <c r="O1715" s="147"/>
    </row>
    <row r="1716">
      <c r="A1716" s="235"/>
      <c r="B1716" s="235"/>
      <c r="C1716" s="236"/>
      <c r="D1716" s="237"/>
      <c r="E1716" s="238"/>
      <c r="F1716" s="239"/>
      <c r="G1716" s="239"/>
      <c r="H1716" s="239"/>
      <c r="I1716" s="240"/>
      <c r="J1716" s="235"/>
      <c r="K1716" s="235"/>
      <c r="L1716" s="235"/>
      <c r="M1716" s="235"/>
      <c r="N1716" s="235"/>
      <c r="O1716" s="147"/>
    </row>
    <row r="1717">
      <c r="A1717" s="235"/>
      <c r="B1717" s="235"/>
      <c r="C1717" s="236"/>
      <c r="D1717" s="237"/>
      <c r="E1717" s="238"/>
      <c r="F1717" s="239"/>
      <c r="G1717" s="239"/>
      <c r="H1717" s="239"/>
      <c r="I1717" s="240"/>
      <c r="J1717" s="235"/>
      <c r="K1717" s="235"/>
      <c r="L1717" s="235"/>
      <c r="M1717" s="235"/>
      <c r="N1717" s="235"/>
      <c r="O1717" s="147"/>
    </row>
    <row r="1718">
      <c r="A1718" s="235"/>
      <c r="B1718" s="235"/>
      <c r="C1718" s="236"/>
      <c r="D1718" s="237"/>
      <c r="E1718" s="238"/>
      <c r="F1718" s="239"/>
      <c r="G1718" s="239"/>
      <c r="H1718" s="239"/>
      <c r="I1718" s="240"/>
      <c r="J1718" s="235"/>
      <c r="K1718" s="235"/>
      <c r="L1718" s="235"/>
      <c r="M1718" s="235"/>
      <c r="N1718" s="235"/>
      <c r="O1718" s="147"/>
    </row>
    <row r="1719">
      <c r="A1719" s="235"/>
      <c r="B1719" s="235"/>
      <c r="C1719" s="236"/>
      <c r="D1719" s="237"/>
      <c r="E1719" s="238"/>
      <c r="F1719" s="239"/>
      <c r="G1719" s="239"/>
      <c r="H1719" s="239"/>
      <c r="I1719" s="240"/>
      <c r="J1719" s="235"/>
      <c r="K1719" s="235"/>
      <c r="L1719" s="235"/>
      <c r="M1719" s="235"/>
      <c r="N1719" s="235"/>
      <c r="O1719" s="147"/>
    </row>
    <row r="1720">
      <c r="A1720" s="235"/>
      <c r="B1720" s="235"/>
      <c r="C1720" s="236"/>
      <c r="D1720" s="237"/>
      <c r="E1720" s="238"/>
      <c r="F1720" s="239"/>
      <c r="G1720" s="239"/>
      <c r="H1720" s="239"/>
      <c r="I1720" s="240"/>
      <c r="J1720" s="235"/>
      <c r="K1720" s="235"/>
      <c r="L1720" s="235"/>
      <c r="M1720" s="235"/>
      <c r="N1720" s="235"/>
      <c r="O1720" s="147"/>
    </row>
    <row r="1721">
      <c r="A1721" s="235"/>
      <c r="B1721" s="235"/>
      <c r="C1721" s="236"/>
      <c r="D1721" s="237"/>
      <c r="E1721" s="238"/>
      <c r="F1721" s="239"/>
      <c r="G1721" s="239"/>
      <c r="H1721" s="239"/>
      <c r="I1721" s="240"/>
      <c r="J1721" s="235"/>
      <c r="K1721" s="235"/>
      <c r="L1721" s="235"/>
      <c r="M1721" s="235"/>
      <c r="N1721" s="235"/>
      <c r="O1721" s="147"/>
    </row>
    <row r="1722">
      <c r="A1722" s="235"/>
      <c r="B1722" s="235"/>
      <c r="C1722" s="236"/>
      <c r="D1722" s="237"/>
      <c r="E1722" s="238"/>
      <c r="F1722" s="239"/>
      <c r="G1722" s="239"/>
      <c r="H1722" s="239"/>
      <c r="I1722" s="240"/>
      <c r="J1722" s="235"/>
      <c r="K1722" s="235"/>
      <c r="L1722" s="235"/>
      <c r="M1722" s="235"/>
      <c r="N1722" s="235"/>
      <c r="O1722" s="147"/>
    </row>
    <row r="1723">
      <c r="A1723" s="235"/>
      <c r="B1723" s="235"/>
      <c r="C1723" s="236"/>
      <c r="D1723" s="237"/>
      <c r="E1723" s="238"/>
      <c r="F1723" s="239"/>
      <c r="G1723" s="239"/>
      <c r="H1723" s="239"/>
      <c r="I1723" s="240"/>
      <c r="J1723" s="235"/>
      <c r="K1723" s="235"/>
      <c r="L1723" s="235"/>
      <c r="M1723" s="235"/>
      <c r="N1723" s="235"/>
      <c r="O1723" s="147"/>
    </row>
    <row r="1724">
      <c r="A1724" s="235"/>
      <c r="B1724" s="235"/>
      <c r="C1724" s="236"/>
      <c r="D1724" s="237"/>
      <c r="E1724" s="238"/>
      <c r="F1724" s="239"/>
      <c r="G1724" s="239"/>
      <c r="H1724" s="239"/>
      <c r="I1724" s="240"/>
      <c r="J1724" s="235"/>
      <c r="K1724" s="235"/>
      <c r="L1724" s="235"/>
      <c r="M1724" s="235"/>
      <c r="N1724" s="235"/>
      <c r="O1724" s="147"/>
    </row>
    <row r="1725">
      <c r="A1725" s="235"/>
      <c r="B1725" s="235"/>
      <c r="C1725" s="236"/>
      <c r="D1725" s="237"/>
      <c r="E1725" s="238"/>
      <c r="F1725" s="239"/>
      <c r="G1725" s="239"/>
      <c r="H1725" s="239"/>
      <c r="I1725" s="240"/>
      <c r="J1725" s="235"/>
      <c r="K1725" s="235"/>
      <c r="L1725" s="235"/>
      <c r="M1725" s="235"/>
      <c r="N1725" s="235"/>
      <c r="O1725" s="147"/>
    </row>
    <row r="1726">
      <c r="A1726" s="235"/>
      <c r="B1726" s="235"/>
      <c r="C1726" s="236"/>
      <c r="D1726" s="237"/>
      <c r="E1726" s="238"/>
      <c r="F1726" s="239"/>
      <c r="G1726" s="239"/>
      <c r="H1726" s="239"/>
      <c r="I1726" s="240"/>
      <c r="J1726" s="235"/>
      <c r="K1726" s="235"/>
      <c r="L1726" s="235"/>
      <c r="M1726" s="235"/>
      <c r="N1726" s="235"/>
      <c r="O1726" s="147"/>
    </row>
    <row r="1727">
      <c r="A1727" s="235"/>
      <c r="B1727" s="235"/>
      <c r="C1727" s="236"/>
      <c r="D1727" s="237"/>
      <c r="E1727" s="238"/>
      <c r="F1727" s="239"/>
      <c r="G1727" s="239"/>
      <c r="H1727" s="239"/>
      <c r="I1727" s="240"/>
      <c r="J1727" s="235"/>
      <c r="K1727" s="235"/>
      <c r="L1727" s="235"/>
      <c r="M1727" s="235"/>
      <c r="N1727" s="235"/>
      <c r="O1727" s="147"/>
    </row>
    <row r="1728">
      <c r="A1728" s="235"/>
      <c r="B1728" s="235"/>
      <c r="C1728" s="236"/>
      <c r="D1728" s="237"/>
      <c r="E1728" s="238"/>
      <c r="F1728" s="239"/>
      <c r="G1728" s="239"/>
      <c r="H1728" s="239"/>
      <c r="I1728" s="240"/>
      <c r="J1728" s="235"/>
      <c r="K1728" s="235"/>
      <c r="L1728" s="235"/>
      <c r="M1728" s="235"/>
      <c r="N1728" s="235"/>
      <c r="O1728" s="147"/>
    </row>
    <row r="1729">
      <c r="A1729" s="235"/>
      <c r="B1729" s="235"/>
      <c r="C1729" s="236"/>
      <c r="D1729" s="237"/>
      <c r="E1729" s="238"/>
      <c r="F1729" s="239"/>
      <c r="G1729" s="239"/>
      <c r="H1729" s="239"/>
      <c r="I1729" s="240"/>
      <c r="J1729" s="235"/>
      <c r="K1729" s="235"/>
      <c r="L1729" s="235"/>
      <c r="M1729" s="235"/>
      <c r="N1729" s="235"/>
      <c r="O1729" s="147"/>
    </row>
    <row r="1730">
      <c r="A1730" s="235"/>
      <c r="B1730" s="235"/>
      <c r="C1730" s="236"/>
      <c r="D1730" s="237"/>
      <c r="E1730" s="238"/>
      <c r="F1730" s="239"/>
      <c r="G1730" s="239"/>
      <c r="H1730" s="239"/>
      <c r="I1730" s="240"/>
      <c r="J1730" s="235"/>
      <c r="K1730" s="235"/>
      <c r="L1730" s="235"/>
      <c r="M1730" s="235"/>
      <c r="N1730" s="235"/>
      <c r="O1730" s="147"/>
    </row>
    <row r="1731">
      <c r="A1731" s="235"/>
      <c r="B1731" s="235"/>
      <c r="C1731" s="236"/>
      <c r="D1731" s="237"/>
      <c r="E1731" s="238"/>
      <c r="F1731" s="239"/>
      <c r="G1731" s="239"/>
      <c r="H1731" s="239"/>
      <c r="I1731" s="240"/>
      <c r="J1731" s="235"/>
      <c r="K1731" s="235"/>
      <c r="L1731" s="235"/>
      <c r="M1731" s="235"/>
      <c r="N1731" s="235"/>
      <c r="O1731" s="147"/>
    </row>
    <row r="1732">
      <c r="A1732" s="235"/>
      <c r="B1732" s="235"/>
      <c r="C1732" s="236"/>
      <c r="D1732" s="237"/>
      <c r="E1732" s="238"/>
      <c r="F1732" s="239"/>
      <c r="G1732" s="239"/>
      <c r="H1732" s="239"/>
      <c r="I1732" s="240"/>
      <c r="J1732" s="235"/>
      <c r="K1732" s="235"/>
      <c r="L1732" s="235"/>
      <c r="M1732" s="235"/>
      <c r="N1732" s="235"/>
      <c r="O1732" s="147"/>
    </row>
    <row r="1733">
      <c r="A1733" s="235"/>
      <c r="B1733" s="235"/>
      <c r="C1733" s="236"/>
      <c r="D1733" s="237"/>
      <c r="E1733" s="238"/>
      <c r="F1733" s="239"/>
      <c r="G1733" s="239"/>
      <c r="H1733" s="239"/>
      <c r="I1733" s="240"/>
      <c r="J1733" s="235"/>
      <c r="K1733" s="235"/>
      <c r="L1733" s="235"/>
      <c r="M1733" s="235"/>
      <c r="N1733" s="235"/>
      <c r="O1733" s="147"/>
    </row>
    <row r="1734">
      <c r="A1734" s="235"/>
      <c r="B1734" s="235"/>
      <c r="C1734" s="236"/>
      <c r="D1734" s="237"/>
      <c r="E1734" s="238"/>
      <c r="F1734" s="239"/>
      <c r="G1734" s="239"/>
      <c r="H1734" s="239"/>
      <c r="I1734" s="240"/>
      <c r="J1734" s="235"/>
      <c r="K1734" s="235"/>
      <c r="L1734" s="235"/>
      <c r="M1734" s="235"/>
      <c r="N1734" s="235"/>
      <c r="O1734" s="147"/>
    </row>
    <row r="1735">
      <c r="A1735" s="235"/>
      <c r="B1735" s="235"/>
      <c r="C1735" s="236"/>
      <c r="D1735" s="237"/>
      <c r="E1735" s="238"/>
      <c r="F1735" s="239"/>
      <c r="G1735" s="239"/>
      <c r="H1735" s="239"/>
      <c r="I1735" s="240"/>
      <c r="J1735" s="235"/>
      <c r="K1735" s="235"/>
      <c r="L1735" s="235"/>
      <c r="M1735" s="235"/>
      <c r="N1735" s="235"/>
      <c r="O1735" s="147"/>
    </row>
    <row r="1736">
      <c r="A1736" s="235"/>
      <c r="B1736" s="235"/>
      <c r="C1736" s="236"/>
      <c r="D1736" s="237"/>
      <c r="E1736" s="238"/>
      <c r="F1736" s="239"/>
      <c r="G1736" s="239"/>
      <c r="H1736" s="239"/>
      <c r="I1736" s="240"/>
      <c r="J1736" s="235"/>
      <c r="K1736" s="235"/>
      <c r="L1736" s="235"/>
      <c r="M1736" s="235"/>
      <c r="N1736" s="235"/>
      <c r="O1736" s="147"/>
    </row>
    <row r="1737">
      <c r="A1737" s="235"/>
      <c r="B1737" s="235"/>
      <c r="C1737" s="236"/>
      <c r="D1737" s="237"/>
      <c r="E1737" s="238"/>
      <c r="F1737" s="239"/>
      <c r="G1737" s="239"/>
      <c r="H1737" s="239"/>
      <c r="I1737" s="240"/>
      <c r="J1737" s="235"/>
      <c r="K1737" s="235"/>
      <c r="L1737" s="235"/>
      <c r="M1737" s="235"/>
      <c r="N1737" s="235"/>
      <c r="O1737" s="147"/>
    </row>
    <row r="1738">
      <c r="A1738" s="235"/>
      <c r="B1738" s="235"/>
      <c r="C1738" s="236"/>
      <c r="D1738" s="237"/>
      <c r="E1738" s="238"/>
      <c r="F1738" s="239"/>
      <c r="G1738" s="239"/>
      <c r="H1738" s="239"/>
      <c r="I1738" s="240"/>
      <c r="J1738" s="235"/>
      <c r="K1738" s="235"/>
      <c r="L1738" s="235"/>
      <c r="M1738" s="235"/>
      <c r="N1738" s="235"/>
      <c r="O1738" s="147"/>
    </row>
    <row r="1739">
      <c r="A1739" s="235"/>
      <c r="B1739" s="235"/>
      <c r="C1739" s="236"/>
      <c r="D1739" s="237"/>
      <c r="E1739" s="238"/>
      <c r="F1739" s="239"/>
      <c r="G1739" s="239"/>
      <c r="H1739" s="239"/>
      <c r="I1739" s="240"/>
      <c r="J1739" s="235"/>
      <c r="K1739" s="235"/>
      <c r="L1739" s="235"/>
      <c r="M1739" s="235"/>
      <c r="N1739" s="235"/>
      <c r="O1739" s="147"/>
    </row>
    <row r="1740">
      <c r="A1740" s="235"/>
      <c r="B1740" s="235"/>
      <c r="C1740" s="236"/>
      <c r="D1740" s="237"/>
      <c r="E1740" s="238"/>
      <c r="F1740" s="239"/>
      <c r="G1740" s="239"/>
      <c r="H1740" s="239"/>
      <c r="I1740" s="240"/>
      <c r="J1740" s="235"/>
      <c r="K1740" s="235"/>
      <c r="L1740" s="235"/>
      <c r="M1740" s="235"/>
      <c r="N1740" s="235"/>
      <c r="O1740" s="147"/>
    </row>
    <row r="1741">
      <c r="A1741" s="235"/>
      <c r="B1741" s="235"/>
      <c r="C1741" s="236"/>
      <c r="D1741" s="237"/>
      <c r="E1741" s="238"/>
      <c r="F1741" s="239"/>
      <c r="G1741" s="239"/>
      <c r="H1741" s="239"/>
      <c r="I1741" s="240"/>
      <c r="J1741" s="235"/>
      <c r="K1741" s="235"/>
      <c r="L1741" s="235"/>
      <c r="M1741" s="235"/>
      <c r="N1741" s="235"/>
      <c r="O1741" s="147"/>
    </row>
    <row r="1742">
      <c r="A1742" s="235"/>
      <c r="B1742" s="235"/>
      <c r="C1742" s="236"/>
      <c r="D1742" s="237"/>
      <c r="E1742" s="238"/>
      <c r="F1742" s="239"/>
      <c r="G1742" s="239"/>
      <c r="H1742" s="239"/>
      <c r="I1742" s="240"/>
      <c r="J1742" s="235"/>
      <c r="K1742" s="235"/>
      <c r="L1742" s="235"/>
      <c r="M1742" s="235"/>
      <c r="N1742" s="235"/>
      <c r="O1742" s="147"/>
    </row>
    <row r="1743">
      <c r="A1743" s="235"/>
      <c r="B1743" s="235"/>
      <c r="C1743" s="236"/>
      <c r="D1743" s="237"/>
      <c r="E1743" s="238"/>
      <c r="F1743" s="239"/>
      <c r="G1743" s="239"/>
      <c r="H1743" s="239"/>
      <c r="I1743" s="240"/>
      <c r="J1743" s="235"/>
      <c r="K1743" s="235"/>
      <c r="L1743" s="235"/>
      <c r="M1743" s="235"/>
      <c r="N1743" s="235"/>
      <c r="O1743" s="147"/>
    </row>
    <row r="1744">
      <c r="A1744" s="235"/>
      <c r="B1744" s="235"/>
      <c r="C1744" s="236"/>
      <c r="D1744" s="237"/>
      <c r="E1744" s="238"/>
      <c r="F1744" s="239"/>
      <c r="G1744" s="239"/>
      <c r="H1744" s="239"/>
      <c r="I1744" s="240"/>
      <c r="J1744" s="235"/>
      <c r="K1744" s="235"/>
      <c r="L1744" s="235"/>
      <c r="M1744" s="235"/>
      <c r="N1744" s="235"/>
      <c r="O1744" s="147"/>
    </row>
    <row r="1745">
      <c r="A1745" s="235"/>
      <c r="B1745" s="235"/>
      <c r="C1745" s="236"/>
      <c r="D1745" s="237"/>
      <c r="E1745" s="238"/>
      <c r="F1745" s="239"/>
      <c r="G1745" s="239"/>
      <c r="H1745" s="239"/>
      <c r="I1745" s="240"/>
      <c r="J1745" s="235"/>
      <c r="K1745" s="235"/>
      <c r="L1745" s="235"/>
      <c r="M1745" s="235"/>
      <c r="N1745" s="235"/>
      <c r="O1745" s="147"/>
    </row>
    <row r="1746">
      <c r="A1746" s="235"/>
      <c r="B1746" s="235"/>
      <c r="C1746" s="236"/>
      <c r="D1746" s="237"/>
      <c r="E1746" s="238"/>
      <c r="F1746" s="239"/>
      <c r="G1746" s="239"/>
      <c r="H1746" s="239"/>
      <c r="I1746" s="240"/>
      <c r="J1746" s="235"/>
      <c r="K1746" s="235"/>
      <c r="L1746" s="235"/>
      <c r="M1746" s="235"/>
      <c r="N1746" s="235"/>
      <c r="O1746" s="147"/>
    </row>
    <row r="1747">
      <c r="A1747" s="235"/>
      <c r="B1747" s="235"/>
      <c r="C1747" s="236"/>
      <c r="D1747" s="237"/>
      <c r="E1747" s="238"/>
      <c r="F1747" s="239"/>
      <c r="G1747" s="239"/>
      <c r="H1747" s="239"/>
      <c r="I1747" s="240"/>
      <c r="J1747" s="235"/>
      <c r="K1747" s="235"/>
      <c r="L1747" s="235"/>
      <c r="M1747" s="235"/>
      <c r="N1747" s="235"/>
      <c r="O1747" s="147"/>
    </row>
    <row r="1748">
      <c r="A1748" s="235"/>
      <c r="B1748" s="235"/>
      <c r="C1748" s="236"/>
      <c r="D1748" s="237"/>
      <c r="E1748" s="238"/>
      <c r="F1748" s="239"/>
      <c r="G1748" s="239"/>
      <c r="H1748" s="239"/>
      <c r="I1748" s="240"/>
      <c r="J1748" s="235"/>
      <c r="K1748" s="235"/>
      <c r="L1748" s="235"/>
      <c r="M1748" s="235"/>
      <c r="N1748" s="235"/>
      <c r="O1748" s="147"/>
    </row>
    <row r="1749">
      <c r="A1749" s="235"/>
      <c r="B1749" s="235"/>
      <c r="C1749" s="236"/>
      <c r="D1749" s="237"/>
      <c r="E1749" s="238"/>
      <c r="F1749" s="239"/>
      <c r="G1749" s="239"/>
      <c r="H1749" s="239"/>
      <c r="I1749" s="240"/>
      <c r="J1749" s="235"/>
      <c r="K1749" s="235"/>
      <c r="L1749" s="235"/>
      <c r="M1749" s="235"/>
      <c r="N1749" s="235"/>
      <c r="O1749" s="147"/>
    </row>
    <row r="1750">
      <c r="A1750" s="235"/>
      <c r="B1750" s="235"/>
      <c r="C1750" s="236"/>
      <c r="D1750" s="237"/>
      <c r="E1750" s="238"/>
      <c r="F1750" s="239"/>
      <c r="G1750" s="239"/>
      <c r="H1750" s="239"/>
      <c r="I1750" s="240"/>
      <c r="J1750" s="235"/>
      <c r="K1750" s="235"/>
      <c r="L1750" s="235"/>
      <c r="M1750" s="235"/>
      <c r="N1750" s="235"/>
      <c r="O1750" s="147"/>
    </row>
    <row r="1751">
      <c r="A1751" s="235"/>
      <c r="B1751" s="235"/>
      <c r="C1751" s="236"/>
      <c r="D1751" s="237"/>
      <c r="E1751" s="238"/>
      <c r="F1751" s="239"/>
      <c r="G1751" s="239"/>
      <c r="H1751" s="239"/>
      <c r="I1751" s="240"/>
      <c r="J1751" s="235"/>
      <c r="K1751" s="235"/>
      <c r="L1751" s="235"/>
      <c r="M1751" s="235"/>
      <c r="N1751" s="235"/>
      <c r="O1751" s="147"/>
    </row>
    <row r="1752">
      <c r="A1752" s="235"/>
      <c r="B1752" s="235"/>
      <c r="C1752" s="236"/>
      <c r="D1752" s="237"/>
      <c r="E1752" s="238"/>
      <c r="F1752" s="239"/>
      <c r="G1752" s="239"/>
      <c r="H1752" s="239"/>
      <c r="I1752" s="240"/>
      <c r="J1752" s="235"/>
      <c r="K1752" s="235"/>
      <c r="L1752" s="235"/>
      <c r="M1752" s="235"/>
      <c r="N1752" s="235"/>
      <c r="O1752" s="147"/>
    </row>
    <row r="1753">
      <c r="A1753" s="235"/>
      <c r="B1753" s="235"/>
      <c r="C1753" s="236"/>
      <c r="D1753" s="237"/>
      <c r="E1753" s="238"/>
      <c r="F1753" s="239"/>
      <c r="G1753" s="239"/>
      <c r="H1753" s="239"/>
      <c r="I1753" s="240"/>
      <c r="J1753" s="235"/>
      <c r="K1753" s="235"/>
      <c r="L1753" s="235"/>
      <c r="M1753" s="235"/>
      <c r="N1753" s="235"/>
      <c r="O1753" s="147"/>
    </row>
    <row r="1754">
      <c r="A1754" s="235"/>
      <c r="B1754" s="235"/>
      <c r="C1754" s="236"/>
      <c r="D1754" s="237"/>
      <c r="E1754" s="238"/>
      <c r="F1754" s="239"/>
      <c r="G1754" s="239"/>
      <c r="H1754" s="239"/>
      <c r="I1754" s="240"/>
      <c r="J1754" s="235"/>
      <c r="K1754" s="235"/>
      <c r="L1754" s="235"/>
      <c r="M1754" s="235"/>
      <c r="N1754" s="235"/>
      <c r="O1754" s="147"/>
    </row>
    <row r="1755">
      <c r="A1755" s="235"/>
      <c r="B1755" s="235"/>
      <c r="C1755" s="236"/>
      <c r="D1755" s="237"/>
      <c r="E1755" s="238"/>
      <c r="F1755" s="239"/>
      <c r="G1755" s="239"/>
      <c r="H1755" s="239"/>
      <c r="I1755" s="240"/>
      <c r="J1755" s="235"/>
      <c r="K1755" s="235"/>
      <c r="L1755" s="235"/>
      <c r="M1755" s="235"/>
      <c r="N1755" s="235"/>
      <c r="O1755" s="147"/>
    </row>
    <row r="1756">
      <c r="A1756" s="235"/>
      <c r="B1756" s="235"/>
      <c r="C1756" s="236"/>
      <c r="D1756" s="237"/>
      <c r="E1756" s="238"/>
      <c r="F1756" s="239"/>
      <c r="G1756" s="239"/>
      <c r="H1756" s="239"/>
      <c r="I1756" s="240"/>
      <c r="J1756" s="235"/>
      <c r="K1756" s="235"/>
      <c r="L1756" s="235"/>
      <c r="M1756" s="235"/>
      <c r="N1756" s="235"/>
      <c r="O1756" s="147"/>
    </row>
    <row r="1757">
      <c r="A1757" s="235"/>
      <c r="B1757" s="235"/>
      <c r="C1757" s="236"/>
      <c r="D1757" s="237"/>
      <c r="E1757" s="238"/>
      <c r="F1757" s="239"/>
      <c r="G1757" s="239"/>
      <c r="H1757" s="239"/>
      <c r="I1757" s="240"/>
      <c r="J1757" s="235"/>
      <c r="K1757" s="235"/>
      <c r="L1757" s="235"/>
      <c r="M1757" s="235"/>
      <c r="N1757" s="235"/>
      <c r="O1757" s="147"/>
    </row>
    <row r="1758">
      <c r="A1758" s="235"/>
      <c r="B1758" s="235"/>
      <c r="C1758" s="236"/>
      <c r="D1758" s="237"/>
      <c r="E1758" s="238"/>
      <c r="F1758" s="239"/>
      <c r="G1758" s="239"/>
      <c r="H1758" s="239"/>
      <c r="I1758" s="240"/>
      <c r="J1758" s="235"/>
      <c r="K1758" s="235"/>
      <c r="L1758" s="235"/>
      <c r="M1758" s="235"/>
      <c r="N1758" s="235"/>
      <c r="O1758" s="147"/>
    </row>
    <row r="1759">
      <c r="A1759" s="235"/>
      <c r="B1759" s="235"/>
      <c r="C1759" s="236"/>
      <c r="D1759" s="237"/>
      <c r="E1759" s="238"/>
      <c r="F1759" s="239"/>
      <c r="G1759" s="239"/>
      <c r="H1759" s="239"/>
      <c r="I1759" s="240"/>
      <c r="J1759" s="235"/>
      <c r="K1759" s="235"/>
      <c r="L1759" s="235"/>
      <c r="M1759" s="235"/>
      <c r="N1759" s="235"/>
      <c r="O1759" s="147"/>
    </row>
    <row r="1760">
      <c r="A1760" s="235"/>
      <c r="B1760" s="235"/>
      <c r="C1760" s="236"/>
      <c r="D1760" s="237"/>
      <c r="E1760" s="238"/>
      <c r="F1760" s="239"/>
      <c r="G1760" s="239"/>
      <c r="H1760" s="239"/>
      <c r="I1760" s="240"/>
      <c r="J1760" s="235"/>
      <c r="K1760" s="235"/>
      <c r="L1760" s="235"/>
      <c r="M1760" s="235"/>
      <c r="N1760" s="235"/>
      <c r="O1760" s="147"/>
    </row>
    <row r="1761">
      <c r="A1761" s="235"/>
      <c r="B1761" s="235"/>
      <c r="C1761" s="236"/>
      <c r="D1761" s="237"/>
      <c r="E1761" s="238"/>
      <c r="F1761" s="239"/>
      <c r="G1761" s="239"/>
      <c r="H1761" s="239"/>
      <c r="I1761" s="240"/>
      <c r="J1761" s="235"/>
      <c r="K1761" s="235"/>
      <c r="L1761" s="235"/>
      <c r="M1761" s="235"/>
      <c r="N1761" s="235"/>
      <c r="O1761" s="147"/>
    </row>
    <row r="1762">
      <c r="A1762" s="235"/>
      <c r="B1762" s="235"/>
      <c r="C1762" s="236"/>
      <c r="D1762" s="237"/>
      <c r="E1762" s="238"/>
      <c r="F1762" s="239"/>
      <c r="G1762" s="239"/>
      <c r="H1762" s="239"/>
      <c r="I1762" s="240"/>
      <c r="J1762" s="235"/>
      <c r="K1762" s="235"/>
      <c r="L1762" s="235"/>
      <c r="M1762" s="235"/>
      <c r="N1762" s="235"/>
      <c r="O1762" s="147"/>
    </row>
    <row r="1763">
      <c r="A1763" s="235"/>
      <c r="B1763" s="235"/>
      <c r="C1763" s="236"/>
      <c r="D1763" s="237"/>
      <c r="E1763" s="238"/>
      <c r="F1763" s="239"/>
      <c r="G1763" s="239"/>
      <c r="H1763" s="239"/>
      <c r="I1763" s="240"/>
      <c r="J1763" s="235"/>
      <c r="K1763" s="235"/>
      <c r="L1763" s="235"/>
      <c r="M1763" s="235"/>
      <c r="N1763" s="235"/>
      <c r="O1763" s="147"/>
    </row>
    <row r="1764">
      <c r="A1764" s="235"/>
      <c r="B1764" s="235"/>
      <c r="C1764" s="236"/>
      <c r="D1764" s="237"/>
      <c r="E1764" s="238"/>
      <c r="F1764" s="239"/>
      <c r="G1764" s="239"/>
      <c r="H1764" s="239"/>
      <c r="I1764" s="240"/>
      <c r="J1764" s="235"/>
      <c r="K1764" s="235"/>
      <c r="L1764" s="235"/>
      <c r="M1764" s="235"/>
      <c r="N1764" s="235"/>
      <c r="O1764" s="147"/>
    </row>
    <row r="1765">
      <c r="A1765" s="235"/>
      <c r="B1765" s="235"/>
      <c r="C1765" s="236"/>
      <c r="D1765" s="237"/>
      <c r="E1765" s="238"/>
      <c r="F1765" s="239"/>
      <c r="G1765" s="239"/>
      <c r="H1765" s="239"/>
      <c r="I1765" s="240"/>
      <c r="J1765" s="235"/>
      <c r="K1765" s="235"/>
      <c r="L1765" s="235"/>
      <c r="M1765" s="235"/>
      <c r="N1765" s="235"/>
      <c r="O1765" s="147"/>
    </row>
    <row r="1766">
      <c r="A1766" s="235"/>
      <c r="B1766" s="235"/>
      <c r="C1766" s="236"/>
      <c r="D1766" s="237"/>
      <c r="E1766" s="238"/>
      <c r="F1766" s="239"/>
      <c r="G1766" s="239"/>
      <c r="H1766" s="239"/>
      <c r="I1766" s="240"/>
      <c r="J1766" s="235"/>
      <c r="K1766" s="235"/>
      <c r="L1766" s="235"/>
      <c r="M1766" s="235"/>
      <c r="N1766" s="235"/>
      <c r="O1766" s="147"/>
    </row>
    <row r="1767">
      <c r="A1767" s="235"/>
      <c r="B1767" s="235"/>
      <c r="C1767" s="236"/>
      <c r="D1767" s="237"/>
      <c r="E1767" s="238"/>
      <c r="F1767" s="239"/>
      <c r="G1767" s="239"/>
      <c r="H1767" s="239"/>
      <c r="I1767" s="240"/>
      <c r="J1767" s="235"/>
      <c r="K1767" s="235"/>
      <c r="L1767" s="235"/>
      <c r="M1767" s="235"/>
      <c r="N1767" s="235"/>
      <c r="O1767" s="147"/>
    </row>
    <row r="1768">
      <c r="A1768" s="235"/>
      <c r="B1768" s="235"/>
      <c r="C1768" s="236"/>
      <c r="D1768" s="237"/>
      <c r="E1768" s="238"/>
      <c r="F1768" s="239"/>
      <c r="G1768" s="239"/>
      <c r="H1768" s="239"/>
      <c r="I1768" s="240"/>
      <c r="J1768" s="235"/>
      <c r="K1768" s="235"/>
      <c r="L1768" s="235"/>
      <c r="M1768" s="235"/>
      <c r="N1768" s="235"/>
      <c r="O1768" s="147"/>
    </row>
    <row r="1769">
      <c r="A1769" s="235"/>
      <c r="B1769" s="235"/>
      <c r="C1769" s="236"/>
      <c r="D1769" s="237"/>
      <c r="E1769" s="238"/>
      <c r="F1769" s="239"/>
      <c r="G1769" s="239"/>
      <c r="H1769" s="239"/>
      <c r="I1769" s="240"/>
      <c r="J1769" s="235"/>
      <c r="K1769" s="235"/>
      <c r="L1769" s="235"/>
      <c r="M1769" s="235"/>
      <c r="N1769" s="235"/>
      <c r="O1769" s="147"/>
    </row>
    <row r="1770">
      <c r="A1770" s="235"/>
      <c r="B1770" s="235"/>
      <c r="C1770" s="236"/>
      <c r="D1770" s="237"/>
      <c r="E1770" s="238"/>
      <c r="F1770" s="239"/>
      <c r="G1770" s="239"/>
      <c r="H1770" s="239"/>
      <c r="I1770" s="240"/>
      <c r="J1770" s="235"/>
      <c r="K1770" s="235"/>
      <c r="L1770" s="235"/>
      <c r="M1770" s="235"/>
      <c r="N1770" s="235"/>
      <c r="O1770" s="147"/>
    </row>
    <row r="1771">
      <c r="A1771" s="235"/>
      <c r="B1771" s="235"/>
      <c r="C1771" s="236"/>
      <c r="D1771" s="237"/>
      <c r="E1771" s="238"/>
      <c r="F1771" s="239"/>
      <c r="G1771" s="239"/>
      <c r="H1771" s="239"/>
      <c r="I1771" s="240"/>
      <c r="J1771" s="235"/>
      <c r="K1771" s="235"/>
      <c r="L1771" s="235"/>
      <c r="M1771" s="235"/>
      <c r="N1771" s="235"/>
      <c r="O1771" s="147"/>
    </row>
    <row r="1772">
      <c r="A1772" s="235"/>
      <c r="B1772" s="235"/>
      <c r="C1772" s="236"/>
      <c r="D1772" s="237"/>
      <c r="E1772" s="238"/>
      <c r="F1772" s="239"/>
      <c r="G1772" s="239"/>
      <c r="H1772" s="239"/>
      <c r="I1772" s="240"/>
      <c r="J1772" s="235"/>
      <c r="K1772" s="235"/>
      <c r="L1772" s="235"/>
      <c r="M1772" s="235"/>
      <c r="N1772" s="235"/>
      <c r="O1772" s="147"/>
    </row>
    <row r="1773">
      <c r="A1773" s="235"/>
      <c r="B1773" s="235"/>
      <c r="C1773" s="236"/>
      <c r="D1773" s="237"/>
      <c r="E1773" s="238"/>
      <c r="F1773" s="239"/>
      <c r="G1773" s="239"/>
      <c r="H1773" s="239"/>
      <c r="I1773" s="240"/>
      <c r="J1773" s="235"/>
      <c r="K1773" s="235"/>
      <c r="L1773" s="235"/>
      <c r="M1773" s="235"/>
      <c r="N1773" s="235"/>
      <c r="O1773" s="147"/>
    </row>
    <row r="1774">
      <c r="A1774" s="235"/>
      <c r="B1774" s="235"/>
      <c r="C1774" s="236"/>
      <c r="D1774" s="237"/>
      <c r="E1774" s="238"/>
      <c r="F1774" s="239"/>
      <c r="G1774" s="239"/>
      <c r="H1774" s="239"/>
      <c r="I1774" s="240"/>
      <c r="J1774" s="235"/>
      <c r="K1774" s="235"/>
      <c r="L1774" s="235"/>
      <c r="M1774" s="235"/>
      <c r="N1774" s="235"/>
      <c r="O1774" s="147"/>
    </row>
    <row r="1775">
      <c r="A1775" s="235"/>
      <c r="B1775" s="235"/>
      <c r="C1775" s="236"/>
      <c r="D1775" s="237"/>
      <c r="E1775" s="238"/>
      <c r="F1775" s="239"/>
      <c r="G1775" s="239"/>
      <c r="H1775" s="239"/>
      <c r="I1775" s="240"/>
      <c r="J1775" s="235"/>
      <c r="K1775" s="235"/>
      <c r="L1775" s="235"/>
      <c r="M1775" s="235"/>
      <c r="N1775" s="235"/>
      <c r="O1775" s="147"/>
    </row>
    <row r="1776">
      <c r="A1776" s="235"/>
      <c r="B1776" s="235"/>
      <c r="C1776" s="236"/>
      <c r="D1776" s="237"/>
      <c r="E1776" s="238"/>
      <c r="F1776" s="239"/>
      <c r="G1776" s="239"/>
      <c r="H1776" s="239"/>
      <c r="I1776" s="240"/>
      <c r="J1776" s="235"/>
      <c r="K1776" s="235"/>
      <c r="L1776" s="235"/>
      <c r="M1776" s="235"/>
      <c r="N1776" s="235"/>
      <c r="O1776" s="147"/>
    </row>
    <row r="1777">
      <c r="A1777" s="235"/>
      <c r="B1777" s="235"/>
      <c r="C1777" s="236"/>
      <c r="D1777" s="237"/>
      <c r="E1777" s="238"/>
      <c r="F1777" s="239"/>
      <c r="G1777" s="239"/>
      <c r="H1777" s="239"/>
      <c r="I1777" s="240"/>
      <c r="J1777" s="235"/>
      <c r="K1777" s="235"/>
      <c r="L1777" s="235"/>
      <c r="M1777" s="235"/>
      <c r="N1777" s="235"/>
      <c r="O1777" s="147"/>
    </row>
    <row r="1778">
      <c r="A1778" s="235"/>
      <c r="B1778" s="235"/>
      <c r="C1778" s="236"/>
      <c r="D1778" s="237"/>
      <c r="E1778" s="238"/>
      <c r="F1778" s="239"/>
      <c r="G1778" s="239"/>
      <c r="H1778" s="239"/>
      <c r="I1778" s="240"/>
      <c r="J1778" s="235"/>
      <c r="K1778" s="235"/>
      <c r="L1778" s="235"/>
      <c r="M1778" s="235"/>
      <c r="N1778" s="235"/>
      <c r="O1778" s="147"/>
    </row>
    <row r="1779">
      <c r="A1779" s="235"/>
      <c r="B1779" s="235"/>
      <c r="C1779" s="236"/>
      <c r="D1779" s="237"/>
      <c r="E1779" s="238"/>
      <c r="F1779" s="239"/>
      <c r="G1779" s="239"/>
      <c r="H1779" s="239"/>
      <c r="I1779" s="240"/>
      <c r="J1779" s="235"/>
      <c r="K1779" s="235"/>
      <c r="L1779" s="235"/>
      <c r="M1779" s="235"/>
      <c r="N1779" s="235"/>
      <c r="O1779" s="147"/>
    </row>
    <row r="1780">
      <c r="A1780" s="235"/>
      <c r="B1780" s="235"/>
      <c r="C1780" s="236"/>
      <c r="D1780" s="237"/>
      <c r="E1780" s="238"/>
      <c r="F1780" s="239"/>
      <c r="G1780" s="239"/>
      <c r="H1780" s="239"/>
      <c r="I1780" s="240"/>
      <c r="J1780" s="235"/>
      <c r="K1780" s="235"/>
      <c r="L1780" s="235"/>
      <c r="M1780" s="235"/>
      <c r="N1780" s="235"/>
      <c r="O1780" s="147"/>
    </row>
    <row r="1781">
      <c r="A1781" s="235"/>
      <c r="B1781" s="235"/>
      <c r="C1781" s="236"/>
      <c r="D1781" s="237"/>
      <c r="E1781" s="238"/>
      <c r="F1781" s="239"/>
      <c r="G1781" s="239"/>
      <c r="H1781" s="239"/>
      <c r="I1781" s="240"/>
      <c r="J1781" s="235"/>
      <c r="K1781" s="235"/>
      <c r="L1781" s="235"/>
      <c r="M1781" s="235"/>
      <c r="N1781" s="235"/>
      <c r="O1781" s="147"/>
    </row>
    <row r="1782">
      <c r="A1782" s="235"/>
      <c r="B1782" s="235"/>
      <c r="C1782" s="236"/>
      <c r="D1782" s="237"/>
      <c r="E1782" s="238"/>
      <c r="F1782" s="239"/>
      <c r="G1782" s="239"/>
      <c r="H1782" s="239"/>
      <c r="I1782" s="240"/>
      <c r="J1782" s="235"/>
      <c r="K1782" s="235"/>
      <c r="L1782" s="235"/>
      <c r="M1782" s="235"/>
      <c r="N1782" s="235"/>
      <c r="O1782" s="147"/>
    </row>
    <row r="1783">
      <c r="A1783" s="235"/>
      <c r="B1783" s="235"/>
      <c r="C1783" s="236"/>
      <c r="D1783" s="237"/>
      <c r="E1783" s="238"/>
      <c r="F1783" s="239"/>
      <c r="G1783" s="239"/>
      <c r="H1783" s="239"/>
      <c r="I1783" s="240"/>
      <c r="J1783" s="235"/>
      <c r="K1783" s="235"/>
      <c r="L1783" s="235"/>
      <c r="M1783" s="235"/>
      <c r="N1783" s="235"/>
      <c r="O1783" s="147"/>
    </row>
    <row r="1784">
      <c r="A1784" s="235"/>
      <c r="B1784" s="235"/>
      <c r="C1784" s="236"/>
      <c r="D1784" s="237"/>
      <c r="E1784" s="238"/>
      <c r="F1784" s="239"/>
      <c r="G1784" s="239"/>
      <c r="H1784" s="239"/>
      <c r="I1784" s="240"/>
      <c r="J1784" s="235"/>
      <c r="K1784" s="235"/>
      <c r="L1784" s="235"/>
      <c r="M1784" s="235"/>
      <c r="N1784" s="235"/>
      <c r="O1784" s="147"/>
    </row>
    <row r="1785">
      <c r="A1785" s="235"/>
      <c r="B1785" s="235"/>
      <c r="C1785" s="236"/>
      <c r="D1785" s="237"/>
      <c r="E1785" s="238"/>
      <c r="F1785" s="239"/>
      <c r="G1785" s="239"/>
      <c r="H1785" s="239"/>
      <c r="I1785" s="240"/>
      <c r="J1785" s="235"/>
      <c r="K1785" s="235"/>
      <c r="L1785" s="235"/>
      <c r="M1785" s="235"/>
      <c r="N1785" s="235"/>
      <c r="O1785" s="147"/>
    </row>
    <row r="1786">
      <c r="A1786" s="235"/>
      <c r="B1786" s="235"/>
      <c r="C1786" s="236"/>
      <c r="D1786" s="237"/>
      <c r="E1786" s="238"/>
      <c r="F1786" s="239"/>
      <c r="G1786" s="239"/>
      <c r="H1786" s="239"/>
      <c r="I1786" s="240"/>
      <c r="J1786" s="235"/>
      <c r="K1786" s="235"/>
      <c r="L1786" s="235"/>
      <c r="M1786" s="235"/>
      <c r="N1786" s="235"/>
      <c r="O1786" s="147"/>
    </row>
    <row r="1787">
      <c r="A1787" s="235"/>
      <c r="B1787" s="235"/>
      <c r="C1787" s="236"/>
      <c r="D1787" s="237"/>
      <c r="E1787" s="238"/>
      <c r="F1787" s="239"/>
      <c r="G1787" s="239"/>
      <c r="H1787" s="239"/>
      <c r="I1787" s="240"/>
      <c r="J1787" s="235"/>
      <c r="K1787" s="235"/>
      <c r="L1787" s="235"/>
      <c r="M1787" s="235"/>
      <c r="N1787" s="235"/>
      <c r="O1787" s="147"/>
    </row>
    <row r="1788">
      <c r="A1788" s="235"/>
      <c r="B1788" s="235"/>
      <c r="C1788" s="236"/>
      <c r="D1788" s="237"/>
      <c r="E1788" s="238"/>
      <c r="F1788" s="239"/>
      <c r="G1788" s="239"/>
      <c r="H1788" s="239"/>
      <c r="I1788" s="240"/>
      <c r="J1788" s="235"/>
      <c r="K1788" s="235"/>
      <c r="L1788" s="235"/>
      <c r="M1788" s="235"/>
      <c r="N1788" s="235"/>
      <c r="O1788" s="147"/>
    </row>
    <row r="1789">
      <c r="A1789" s="235"/>
      <c r="B1789" s="235"/>
      <c r="C1789" s="236"/>
      <c r="D1789" s="237"/>
      <c r="E1789" s="238"/>
      <c r="F1789" s="239"/>
      <c r="G1789" s="239"/>
      <c r="H1789" s="239"/>
      <c r="I1789" s="240"/>
      <c r="J1789" s="235"/>
      <c r="K1789" s="235"/>
      <c r="L1789" s="235"/>
      <c r="M1789" s="235"/>
      <c r="N1789" s="235"/>
      <c r="O1789" s="147"/>
    </row>
    <row r="1790">
      <c r="A1790" s="235"/>
      <c r="B1790" s="235"/>
      <c r="C1790" s="236"/>
      <c r="D1790" s="237"/>
      <c r="E1790" s="238"/>
      <c r="F1790" s="239"/>
      <c r="G1790" s="239"/>
      <c r="H1790" s="239"/>
      <c r="I1790" s="240"/>
      <c r="J1790" s="235"/>
      <c r="K1790" s="235"/>
      <c r="L1790" s="235"/>
      <c r="M1790" s="235"/>
      <c r="N1790" s="235"/>
      <c r="O1790" s="147"/>
    </row>
    <row r="1791">
      <c r="A1791" s="235"/>
      <c r="B1791" s="235"/>
      <c r="C1791" s="236"/>
      <c r="D1791" s="237"/>
      <c r="E1791" s="238"/>
      <c r="F1791" s="239"/>
      <c r="G1791" s="239"/>
      <c r="H1791" s="239"/>
      <c r="I1791" s="240"/>
      <c r="J1791" s="235"/>
      <c r="K1791" s="235"/>
      <c r="L1791" s="235"/>
      <c r="M1791" s="235"/>
      <c r="N1791" s="235"/>
      <c r="O1791" s="147"/>
    </row>
    <row r="1792">
      <c r="A1792" s="235"/>
      <c r="B1792" s="235"/>
      <c r="C1792" s="236"/>
      <c r="D1792" s="237"/>
      <c r="E1792" s="238"/>
      <c r="F1792" s="239"/>
      <c r="G1792" s="239"/>
      <c r="H1792" s="239"/>
      <c r="I1792" s="240"/>
      <c r="J1792" s="235"/>
      <c r="K1792" s="235"/>
      <c r="L1792" s="235"/>
      <c r="M1792" s="235"/>
      <c r="N1792" s="235"/>
      <c r="O1792" s="147"/>
    </row>
    <row r="1793">
      <c r="A1793" s="235"/>
      <c r="B1793" s="235"/>
      <c r="C1793" s="236"/>
      <c r="D1793" s="237"/>
      <c r="E1793" s="238"/>
      <c r="F1793" s="239"/>
      <c r="G1793" s="239"/>
      <c r="H1793" s="239"/>
      <c r="I1793" s="240"/>
      <c r="J1793" s="235"/>
      <c r="K1793" s="235"/>
      <c r="L1793" s="235"/>
      <c r="M1793" s="235"/>
      <c r="N1793" s="235"/>
      <c r="O1793" s="147"/>
    </row>
    <row r="1794">
      <c r="A1794" s="235"/>
      <c r="B1794" s="235"/>
      <c r="C1794" s="236"/>
      <c r="D1794" s="237"/>
      <c r="E1794" s="238"/>
      <c r="F1794" s="239"/>
      <c r="G1794" s="239"/>
      <c r="H1794" s="239"/>
      <c r="I1794" s="240"/>
      <c r="J1794" s="235"/>
      <c r="K1794" s="235"/>
      <c r="L1794" s="235"/>
      <c r="M1794" s="235"/>
      <c r="N1794" s="235"/>
      <c r="O1794" s="147"/>
    </row>
    <row r="1795">
      <c r="A1795" s="235"/>
      <c r="B1795" s="235"/>
      <c r="C1795" s="236"/>
      <c r="D1795" s="237"/>
      <c r="E1795" s="238"/>
      <c r="F1795" s="239"/>
      <c r="G1795" s="239"/>
      <c r="H1795" s="239"/>
      <c r="I1795" s="240"/>
      <c r="J1795" s="235"/>
      <c r="K1795" s="235"/>
      <c r="L1795" s="235"/>
      <c r="M1795" s="235"/>
      <c r="N1795" s="235"/>
      <c r="O1795" s="147"/>
    </row>
    <row r="1796">
      <c r="A1796" s="235"/>
      <c r="B1796" s="235"/>
      <c r="C1796" s="236"/>
      <c r="D1796" s="237"/>
      <c r="E1796" s="238"/>
      <c r="F1796" s="239"/>
      <c r="G1796" s="239"/>
      <c r="H1796" s="239"/>
      <c r="I1796" s="240"/>
      <c r="J1796" s="235"/>
      <c r="K1796" s="235"/>
      <c r="L1796" s="235"/>
      <c r="M1796" s="235"/>
      <c r="N1796" s="235"/>
      <c r="O1796" s="147"/>
    </row>
    <row r="1797">
      <c r="A1797" s="235"/>
      <c r="B1797" s="235"/>
      <c r="C1797" s="236"/>
      <c r="D1797" s="237"/>
      <c r="E1797" s="238"/>
      <c r="F1797" s="239"/>
      <c r="G1797" s="239"/>
      <c r="H1797" s="239"/>
      <c r="I1797" s="240"/>
      <c r="J1797" s="235"/>
      <c r="K1797" s="235"/>
      <c r="L1797" s="235"/>
      <c r="M1797" s="235"/>
      <c r="N1797" s="235"/>
      <c r="O1797" s="147"/>
    </row>
    <row r="1798">
      <c r="A1798" s="235"/>
      <c r="B1798" s="235"/>
      <c r="C1798" s="236"/>
      <c r="D1798" s="237"/>
      <c r="E1798" s="238"/>
      <c r="F1798" s="239"/>
      <c r="G1798" s="239"/>
      <c r="H1798" s="239"/>
      <c r="I1798" s="240"/>
      <c r="J1798" s="235"/>
      <c r="K1798" s="235"/>
      <c r="L1798" s="235"/>
      <c r="M1798" s="235"/>
      <c r="N1798" s="235"/>
      <c r="O1798" s="147"/>
    </row>
    <row r="1799">
      <c r="A1799" s="235"/>
      <c r="B1799" s="235"/>
      <c r="C1799" s="236"/>
      <c r="D1799" s="237"/>
      <c r="E1799" s="238"/>
      <c r="F1799" s="239"/>
      <c r="G1799" s="239"/>
      <c r="H1799" s="239"/>
      <c r="I1799" s="240"/>
      <c r="J1799" s="235"/>
      <c r="K1799" s="235"/>
      <c r="L1799" s="235"/>
      <c r="M1799" s="235"/>
      <c r="N1799" s="235"/>
      <c r="O1799" s="147"/>
    </row>
    <row r="1800">
      <c r="A1800" s="235"/>
      <c r="B1800" s="235"/>
      <c r="C1800" s="236"/>
      <c r="D1800" s="237"/>
      <c r="E1800" s="238"/>
      <c r="F1800" s="239"/>
      <c r="G1800" s="239"/>
      <c r="H1800" s="239"/>
      <c r="I1800" s="240"/>
      <c r="J1800" s="235"/>
      <c r="K1800" s="235"/>
      <c r="L1800" s="235"/>
      <c r="M1800" s="235"/>
      <c r="N1800" s="235"/>
      <c r="O1800" s="147"/>
    </row>
    <row r="1801">
      <c r="A1801" s="235"/>
      <c r="B1801" s="235"/>
      <c r="C1801" s="236"/>
      <c r="D1801" s="237"/>
      <c r="E1801" s="238"/>
      <c r="F1801" s="239"/>
      <c r="G1801" s="239"/>
      <c r="H1801" s="239"/>
      <c r="I1801" s="240"/>
      <c r="J1801" s="235"/>
      <c r="K1801" s="235"/>
      <c r="L1801" s="235"/>
      <c r="M1801" s="235"/>
      <c r="N1801" s="235"/>
      <c r="O1801" s="147"/>
    </row>
    <row r="1802">
      <c r="A1802" s="235"/>
      <c r="B1802" s="235"/>
      <c r="C1802" s="236"/>
      <c r="D1802" s="237"/>
      <c r="E1802" s="238"/>
      <c r="F1802" s="239"/>
      <c r="G1802" s="239"/>
      <c r="H1802" s="239"/>
      <c r="I1802" s="240"/>
      <c r="J1802" s="235"/>
      <c r="K1802" s="235"/>
      <c r="L1802" s="235"/>
      <c r="M1802" s="235"/>
      <c r="N1802" s="235"/>
      <c r="O1802" s="147"/>
    </row>
    <row r="1803">
      <c r="A1803" s="235"/>
      <c r="B1803" s="235"/>
      <c r="C1803" s="236"/>
      <c r="D1803" s="237"/>
      <c r="E1803" s="238"/>
      <c r="F1803" s="239"/>
      <c r="G1803" s="239"/>
      <c r="H1803" s="239"/>
      <c r="I1803" s="240"/>
      <c r="J1803" s="235"/>
      <c r="K1803" s="235"/>
      <c r="L1803" s="235"/>
      <c r="M1803" s="235"/>
      <c r="N1803" s="235"/>
      <c r="O1803" s="147"/>
    </row>
    <row r="1804">
      <c r="A1804" s="235"/>
      <c r="B1804" s="235"/>
      <c r="C1804" s="236"/>
      <c r="D1804" s="237"/>
      <c r="E1804" s="238"/>
      <c r="F1804" s="239"/>
      <c r="G1804" s="239"/>
      <c r="H1804" s="239"/>
      <c r="I1804" s="240"/>
      <c r="J1804" s="235"/>
      <c r="K1804" s="235"/>
      <c r="L1804" s="235"/>
      <c r="M1804" s="235"/>
      <c r="N1804" s="235"/>
      <c r="O1804" s="147"/>
    </row>
    <row r="1805">
      <c r="A1805" s="235"/>
      <c r="B1805" s="235"/>
      <c r="C1805" s="236"/>
      <c r="D1805" s="237"/>
      <c r="E1805" s="238"/>
      <c r="F1805" s="239"/>
      <c r="G1805" s="239"/>
      <c r="H1805" s="239"/>
      <c r="I1805" s="240"/>
      <c r="J1805" s="235"/>
      <c r="K1805" s="235"/>
      <c r="L1805" s="235"/>
      <c r="M1805" s="235"/>
      <c r="N1805" s="235"/>
      <c r="O1805" s="147"/>
    </row>
    <row r="1806">
      <c r="A1806" s="235"/>
      <c r="B1806" s="235"/>
      <c r="C1806" s="236"/>
      <c r="D1806" s="237"/>
      <c r="E1806" s="238"/>
      <c r="F1806" s="239"/>
      <c r="G1806" s="239"/>
      <c r="H1806" s="239"/>
      <c r="I1806" s="240"/>
      <c r="J1806" s="235"/>
      <c r="K1806" s="235"/>
      <c r="L1806" s="235"/>
      <c r="M1806" s="235"/>
      <c r="N1806" s="235"/>
      <c r="O1806" s="147"/>
    </row>
    <row r="1807">
      <c r="A1807" s="235"/>
      <c r="B1807" s="235"/>
      <c r="C1807" s="236"/>
      <c r="D1807" s="237"/>
      <c r="E1807" s="238"/>
      <c r="F1807" s="239"/>
      <c r="G1807" s="239"/>
      <c r="H1807" s="239"/>
      <c r="I1807" s="240"/>
      <c r="J1807" s="235"/>
      <c r="K1807" s="235"/>
      <c r="L1807" s="235"/>
      <c r="M1807" s="235"/>
      <c r="N1807" s="235"/>
      <c r="O1807" s="147"/>
    </row>
    <row r="1808">
      <c r="A1808" s="235"/>
      <c r="B1808" s="235"/>
      <c r="C1808" s="236"/>
      <c r="D1808" s="237"/>
      <c r="E1808" s="238"/>
      <c r="F1808" s="239"/>
      <c r="G1808" s="239"/>
      <c r="H1808" s="239"/>
      <c r="I1808" s="240"/>
      <c r="J1808" s="235"/>
      <c r="K1808" s="235"/>
      <c r="L1808" s="235"/>
      <c r="M1808" s="235"/>
      <c r="N1808" s="235"/>
      <c r="O1808" s="147"/>
    </row>
    <row r="1809">
      <c r="A1809" s="235"/>
      <c r="B1809" s="235"/>
      <c r="C1809" s="236"/>
      <c r="D1809" s="237"/>
      <c r="E1809" s="238"/>
      <c r="F1809" s="239"/>
      <c r="G1809" s="239"/>
      <c r="H1809" s="239"/>
      <c r="I1809" s="240"/>
      <c r="J1809" s="235"/>
      <c r="K1809" s="235"/>
      <c r="L1809" s="235"/>
      <c r="M1809" s="235"/>
      <c r="N1809" s="235"/>
      <c r="O1809" s="147"/>
    </row>
    <row r="1810">
      <c r="A1810" s="235"/>
      <c r="B1810" s="235"/>
      <c r="C1810" s="236"/>
      <c r="D1810" s="237"/>
      <c r="E1810" s="238"/>
      <c r="F1810" s="239"/>
      <c r="G1810" s="239"/>
      <c r="H1810" s="239"/>
      <c r="I1810" s="240"/>
      <c r="J1810" s="235"/>
      <c r="K1810" s="235"/>
      <c r="L1810" s="235"/>
      <c r="M1810" s="235"/>
      <c r="N1810" s="235"/>
      <c r="O1810" s="147"/>
    </row>
    <row r="1811">
      <c r="A1811" s="235"/>
      <c r="B1811" s="235"/>
      <c r="C1811" s="236"/>
      <c r="D1811" s="237"/>
      <c r="E1811" s="238"/>
      <c r="F1811" s="239"/>
      <c r="G1811" s="239"/>
      <c r="H1811" s="239"/>
      <c r="I1811" s="240"/>
      <c r="J1811" s="235"/>
      <c r="K1811" s="235"/>
      <c r="L1811" s="235"/>
      <c r="M1811" s="235"/>
      <c r="N1811" s="235"/>
      <c r="O1811" s="147"/>
    </row>
    <row r="1812">
      <c r="A1812" s="235"/>
      <c r="B1812" s="235"/>
      <c r="C1812" s="236"/>
      <c r="D1812" s="237"/>
      <c r="E1812" s="238"/>
      <c r="F1812" s="239"/>
      <c r="G1812" s="239"/>
      <c r="H1812" s="239"/>
      <c r="I1812" s="240"/>
      <c r="J1812" s="235"/>
      <c r="K1812" s="235"/>
      <c r="L1812" s="235"/>
      <c r="M1812" s="235"/>
      <c r="N1812" s="235"/>
      <c r="O1812" s="147"/>
    </row>
    <row r="1813">
      <c r="A1813" s="235"/>
      <c r="B1813" s="235"/>
      <c r="C1813" s="236"/>
      <c r="D1813" s="237"/>
      <c r="E1813" s="238"/>
      <c r="F1813" s="239"/>
      <c r="G1813" s="239"/>
      <c r="H1813" s="239"/>
      <c r="I1813" s="240"/>
      <c r="J1813" s="235"/>
      <c r="K1813" s="235"/>
      <c r="L1813" s="235"/>
      <c r="M1813" s="235"/>
      <c r="N1813" s="235"/>
      <c r="O1813" s="147"/>
    </row>
    <row r="1814">
      <c r="A1814" s="235"/>
      <c r="B1814" s="235"/>
      <c r="C1814" s="236"/>
      <c r="D1814" s="237"/>
      <c r="E1814" s="238"/>
      <c r="F1814" s="239"/>
      <c r="G1814" s="239"/>
      <c r="H1814" s="239"/>
      <c r="I1814" s="240"/>
      <c r="J1814" s="235"/>
      <c r="K1814" s="235"/>
      <c r="L1814" s="235"/>
      <c r="M1814" s="235"/>
      <c r="N1814" s="235"/>
      <c r="O1814" s="147"/>
    </row>
    <row r="1815">
      <c r="A1815" s="235"/>
      <c r="B1815" s="235"/>
      <c r="C1815" s="236"/>
      <c r="D1815" s="237"/>
      <c r="E1815" s="238"/>
      <c r="F1815" s="239"/>
      <c r="G1815" s="239"/>
      <c r="H1815" s="239"/>
      <c r="I1815" s="240"/>
      <c r="J1815" s="235"/>
      <c r="K1815" s="235"/>
      <c r="L1815" s="235"/>
      <c r="M1815" s="235"/>
      <c r="N1815" s="235"/>
      <c r="O1815" s="147"/>
    </row>
    <row r="1816">
      <c r="A1816" s="235"/>
      <c r="B1816" s="235"/>
      <c r="C1816" s="236"/>
      <c r="D1816" s="237"/>
      <c r="E1816" s="238"/>
      <c r="F1816" s="239"/>
      <c r="G1816" s="239"/>
      <c r="H1816" s="239"/>
      <c r="I1816" s="240"/>
      <c r="J1816" s="235"/>
      <c r="K1816" s="235"/>
      <c r="L1816" s="235"/>
      <c r="M1816" s="235"/>
      <c r="N1816" s="235"/>
      <c r="O1816" s="147"/>
    </row>
    <row r="1817">
      <c r="A1817" s="235"/>
      <c r="B1817" s="235"/>
      <c r="C1817" s="236"/>
      <c r="D1817" s="237"/>
      <c r="E1817" s="238"/>
      <c r="F1817" s="239"/>
      <c r="G1817" s="239"/>
      <c r="H1817" s="239"/>
      <c r="I1817" s="240"/>
      <c r="J1817" s="235"/>
      <c r="K1817" s="235"/>
      <c r="L1817" s="235"/>
      <c r="M1817" s="235"/>
      <c r="N1817" s="235"/>
      <c r="O1817" s="147"/>
    </row>
    <row r="1818">
      <c r="A1818" s="235"/>
      <c r="B1818" s="235"/>
      <c r="C1818" s="236"/>
      <c r="D1818" s="237"/>
      <c r="E1818" s="238"/>
      <c r="F1818" s="239"/>
      <c r="G1818" s="239"/>
      <c r="H1818" s="239"/>
      <c r="I1818" s="240"/>
      <c r="J1818" s="235"/>
      <c r="K1818" s="235"/>
      <c r="L1818" s="235"/>
      <c r="M1818" s="235"/>
      <c r="N1818" s="235"/>
      <c r="O1818" s="147"/>
    </row>
    <row r="1819">
      <c r="A1819" s="235"/>
      <c r="B1819" s="235"/>
      <c r="C1819" s="236"/>
      <c r="D1819" s="237"/>
      <c r="E1819" s="238"/>
      <c r="F1819" s="239"/>
      <c r="G1819" s="239"/>
      <c r="H1819" s="239"/>
      <c r="I1819" s="240"/>
      <c r="J1819" s="235"/>
      <c r="K1819" s="235"/>
      <c r="L1819" s="235"/>
      <c r="M1819" s="235"/>
      <c r="N1819" s="235"/>
      <c r="O1819" s="147"/>
    </row>
    <row r="1820">
      <c r="A1820" s="235"/>
      <c r="B1820" s="235"/>
      <c r="C1820" s="236"/>
      <c r="D1820" s="237"/>
      <c r="E1820" s="238"/>
      <c r="F1820" s="239"/>
      <c r="G1820" s="239"/>
      <c r="H1820" s="239"/>
      <c r="I1820" s="240"/>
      <c r="J1820" s="235"/>
      <c r="K1820" s="235"/>
      <c r="L1820" s="235"/>
      <c r="M1820" s="235"/>
      <c r="N1820" s="235"/>
      <c r="O1820" s="147"/>
    </row>
    <row r="1821">
      <c r="A1821" s="235"/>
      <c r="B1821" s="235"/>
      <c r="C1821" s="236"/>
      <c r="D1821" s="237"/>
      <c r="E1821" s="238"/>
      <c r="F1821" s="239"/>
      <c r="G1821" s="239"/>
      <c r="H1821" s="239"/>
      <c r="I1821" s="240"/>
      <c r="J1821" s="235"/>
      <c r="K1821" s="235"/>
      <c r="L1821" s="235"/>
      <c r="M1821" s="235"/>
      <c r="N1821" s="235"/>
      <c r="O1821" s="147"/>
    </row>
    <row r="1822">
      <c r="A1822" s="235"/>
      <c r="B1822" s="235"/>
      <c r="C1822" s="236"/>
      <c r="D1822" s="237"/>
      <c r="E1822" s="238"/>
      <c r="F1822" s="239"/>
      <c r="G1822" s="239"/>
      <c r="H1822" s="239"/>
      <c r="I1822" s="240"/>
      <c r="J1822" s="235"/>
      <c r="K1822" s="235"/>
      <c r="L1822" s="235"/>
      <c r="M1822" s="235"/>
      <c r="N1822" s="235"/>
      <c r="O1822" s="147"/>
    </row>
    <row r="1823">
      <c r="A1823" s="235"/>
      <c r="B1823" s="235"/>
      <c r="C1823" s="236"/>
      <c r="D1823" s="237"/>
      <c r="E1823" s="238"/>
      <c r="F1823" s="239"/>
      <c r="G1823" s="239"/>
      <c r="H1823" s="239"/>
      <c r="I1823" s="240"/>
      <c r="J1823" s="235"/>
      <c r="K1823" s="235"/>
      <c r="L1823" s="235"/>
      <c r="M1823" s="235"/>
      <c r="N1823" s="235"/>
      <c r="O1823" s="147"/>
    </row>
    <row r="1824">
      <c r="A1824" s="235"/>
      <c r="B1824" s="235"/>
      <c r="C1824" s="236"/>
      <c r="D1824" s="237"/>
      <c r="E1824" s="238"/>
      <c r="F1824" s="239"/>
      <c r="G1824" s="239"/>
      <c r="H1824" s="239"/>
      <c r="I1824" s="240"/>
      <c r="J1824" s="235"/>
      <c r="K1824" s="235"/>
      <c r="L1824" s="235"/>
      <c r="M1824" s="235"/>
      <c r="N1824" s="235"/>
      <c r="O1824" s="147"/>
    </row>
    <row r="1825">
      <c r="A1825" s="235"/>
      <c r="B1825" s="235"/>
      <c r="C1825" s="236"/>
      <c r="D1825" s="237"/>
      <c r="E1825" s="238"/>
      <c r="F1825" s="239"/>
      <c r="G1825" s="239"/>
      <c r="H1825" s="239"/>
      <c r="I1825" s="240"/>
      <c r="J1825" s="235"/>
      <c r="K1825" s="235"/>
      <c r="L1825" s="235"/>
      <c r="M1825" s="235"/>
      <c r="N1825" s="235"/>
      <c r="O1825" s="147"/>
    </row>
    <row r="1826">
      <c r="A1826" s="235"/>
      <c r="B1826" s="235"/>
      <c r="C1826" s="236"/>
      <c r="D1826" s="237"/>
      <c r="E1826" s="238"/>
      <c r="F1826" s="239"/>
      <c r="G1826" s="239"/>
      <c r="H1826" s="239"/>
      <c r="I1826" s="240"/>
      <c r="J1826" s="235"/>
      <c r="K1826" s="235"/>
      <c r="L1826" s="235"/>
      <c r="M1826" s="235"/>
      <c r="N1826" s="235"/>
      <c r="O1826" s="147"/>
    </row>
    <row r="1827">
      <c r="A1827" s="235"/>
      <c r="B1827" s="235"/>
      <c r="C1827" s="236"/>
      <c r="D1827" s="237"/>
      <c r="E1827" s="238"/>
      <c r="F1827" s="239"/>
      <c r="G1827" s="239"/>
      <c r="H1827" s="239"/>
      <c r="I1827" s="240"/>
      <c r="J1827" s="235"/>
      <c r="K1827" s="235"/>
      <c r="L1827" s="235"/>
      <c r="M1827" s="235"/>
      <c r="N1827" s="235"/>
      <c r="O1827" s="147"/>
    </row>
    <row r="1828">
      <c r="A1828" s="235"/>
      <c r="B1828" s="235"/>
      <c r="C1828" s="236"/>
      <c r="D1828" s="237"/>
      <c r="E1828" s="238"/>
      <c r="F1828" s="239"/>
      <c r="G1828" s="239"/>
      <c r="H1828" s="239"/>
      <c r="I1828" s="240"/>
      <c r="J1828" s="235"/>
      <c r="K1828" s="235"/>
      <c r="L1828" s="235"/>
      <c r="M1828" s="235"/>
      <c r="N1828" s="235"/>
      <c r="O1828" s="147"/>
    </row>
    <row r="1829">
      <c r="A1829" s="235"/>
      <c r="B1829" s="235"/>
      <c r="C1829" s="236"/>
      <c r="D1829" s="237"/>
      <c r="E1829" s="238"/>
      <c r="F1829" s="239"/>
      <c r="G1829" s="239"/>
      <c r="H1829" s="239"/>
      <c r="I1829" s="240"/>
      <c r="J1829" s="235"/>
      <c r="K1829" s="235"/>
      <c r="L1829" s="235"/>
      <c r="M1829" s="235"/>
      <c r="N1829" s="235"/>
      <c r="O1829" s="147"/>
    </row>
    <row r="1830">
      <c r="A1830" s="235"/>
      <c r="B1830" s="235"/>
      <c r="C1830" s="236"/>
      <c r="D1830" s="237"/>
      <c r="E1830" s="238"/>
      <c r="F1830" s="239"/>
      <c r="G1830" s="239"/>
      <c r="H1830" s="239"/>
      <c r="I1830" s="240"/>
      <c r="J1830" s="235"/>
      <c r="K1830" s="235"/>
      <c r="L1830" s="235"/>
      <c r="M1830" s="235"/>
      <c r="N1830" s="235"/>
      <c r="O1830" s="147"/>
    </row>
    <row r="1831">
      <c r="A1831" s="235"/>
      <c r="B1831" s="235"/>
      <c r="C1831" s="236"/>
      <c r="D1831" s="237"/>
      <c r="E1831" s="238"/>
      <c r="F1831" s="239"/>
      <c r="G1831" s="239"/>
      <c r="H1831" s="239"/>
      <c r="I1831" s="240"/>
      <c r="J1831" s="235"/>
      <c r="K1831" s="235"/>
      <c r="L1831" s="235"/>
      <c r="M1831" s="235"/>
      <c r="N1831" s="235"/>
      <c r="O1831" s="147"/>
    </row>
    <row r="1832">
      <c r="A1832" s="235"/>
      <c r="B1832" s="235"/>
      <c r="C1832" s="236"/>
      <c r="D1832" s="237"/>
      <c r="E1832" s="238"/>
      <c r="F1832" s="239"/>
      <c r="G1832" s="239"/>
      <c r="H1832" s="239"/>
      <c r="I1832" s="240"/>
      <c r="J1832" s="235"/>
      <c r="K1832" s="235"/>
      <c r="L1832" s="235"/>
      <c r="M1832" s="235"/>
      <c r="N1832" s="235"/>
      <c r="O1832" s="147"/>
    </row>
    <row r="1833">
      <c r="A1833" s="235"/>
      <c r="B1833" s="235"/>
      <c r="C1833" s="236"/>
      <c r="D1833" s="237"/>
      <c r="E1833" s="238"/>
      <c r="F1833" s="239"/>
      <c r="G1833" s="239"/>
      <c r="H1833" s="239"/>
      <c r="I1833" s="240"/>
      <c r="J1833" s="235"/>
      <c r="K1833" s="235"/>
      <c r="L1833" s="235"/>
      <c r="M1833" s="235"/>
      <c r="N1833" s="235"/>
      <c r="O1833" s="147"/>
    </row>
    <row r="1834">
      <c r="A1834" s="235"/>
      <c r="B1834" s="235"/>
      <c r="C1834" s="236"/>
      <c r="D1834" s="237"/>
      <c r="E1834" s="238"/>
      <c r="F1834" s="239"/>
      <c r="G1834" s="239"/>
      <c r="H1834" s="239"/>
      <c r="I1834" s="240"/>
      <c r="J1834" s="235"/>
      <c r="K1834" s="235"/>
      <c r="L1834" s="235"/>
      <c r="M1834" s="235"/>
      <c r="N1834" s="235"/>
      <c r="O1834" s="147"/>
    </row>
    <row r="1835">
      <c r="A1835" s="235"/>
      <c r="B1835" s="235"/>
      <c r="C1835" s="236"/>
      <c r="D1835" s="237"/>
      <c r="E1835" s="238"/>
      <c r="F1835" s="239"/>
      <c r="G1835" s="239"/>
      <c r="H1835" s="239"/>
      <c r="I1835" s="240"/>
      <c r="J1835" s="235"/>
      <c r="K1835" s="235"/>
      <c r="L1835" s="235"/>
      <c r="M1835" s="235"/>
      <c r="N1835" s="235"/>
      <c r="O1835" s="147"/>
    </row>
    <row r="1836">
      <c r="A1836" s="235"/>
      <c r="B1836" s="235"/>
      <c r="C1836" s="236"/>
      <c r="D1836" s="237"/>
      <c r="E1836" s="238"/>
      <c r="F1836" s="239"/>
      <c r="G1836" s="239"/>
      <c r="H1836" s="239"/>
      <c r="I1836" s="240"/>
      <c r="J1836" s="235"/>
      <c r="K1836" s="235"/>
      <c r="L1836" s="235"/>
      <c r="M1836" s="235"/>
      <c r="N1836" s="235"/>
      <c r="O1836" s="147"/>
    </row>
    <row r="1837">
      <c r="A1837" s="235"/>
      <c r="B1837" s="235"/>
      <c r="C1837" s="236"/>
      <c r="D1837" s="237"/>
      <c r="E1837" s="238"/>
      <c r="F1837" s="239"/>
      <c r="G1837" s="239"/>
      <c r="H1837" s="239"/>
      <c r="I1837" s="240"/>
      <c r="J1837" s="235"/>
      <c r="K1837" s="235"/>
      <c r="L1837" s="235"/>
      <c r="M1837" s="235"/>
      <c r="N1837" s="235"/>
      <c r="O1837" s="147"/>
    </row>
    <row r="1838">
      <c r="A1838" s="235"/>
      <c r="B1838" s="235"/>
      <c r="C1838" s="236"/>
      <c r="D1838" s="237"/>
      <c r="E1838" s="238"/>
      <c r="F1838" s="239"/>
      <c r="G1838" s="239"/>
      <c r="H1838" s="239"/>
      <c r="I1838" s="240"/>
      <c r="J1838" s="235"/>
      <c r="K1838" s="235"/>
      <c r="L1838" s="235"/>
      <c r="M1838" s="235"/>
      <c r="N1838" s="235"/>
      <c r="O1838" s="147"/>
    </row>
    <row r="1839">
      <c r="A1839" s="235"/>
      <c r="B1839" s="235"/>
      <c r="C1839" s="236"/>
      <c r="D1839" s="237"/>
      <c r="E1839" s="238"/>
      <c r="F1839" s="239"/>
      <c r="G1839" s="239"/>
      <c r="H1839" s="239"/>
      <c r="I1839" s="240"/>
      <c r="J1839" s="235"/>
      <c r="K1839" s="235"/>
      <c r="L1839" s="235"/>
      <c r="M1839" s="235"/>
      <c r="N1839" s="235"/>
      <c r="O1839" s="147"/>
    </row>
    <row r="1840">
      <c r="A1840" s="235"/>
      <c r="B1840" s="235"/>
      <c r="C1840" s="236"/>
      <c r="D1840" s="237"/>
      <c r="E1840" s="238"/>
      <c r="F1840" s="239"/>
      <c r="G1840" s="239"/>
      <c r="H1840" s="239"/>
      <c r="I1840" s="240"/>
      <c r="J1840" s="235"/>
      <c r="K1840" s="235"/>
      <c r="L1840" s="235"/>
      <c r="M1840" s="235"/>
      <c r="N1840" s="235"/>
      <c r="O1840" s="147"/>
    </row>
    <row r="1841">
      <c r="A1841" s="235"/>
      <c r="B1841" s="235"/>
      <c r="C1841" s="236"/>
      <c r="D1841" s="237"/>
      <c r="E1841" s="238"/>
      <c r="F1841" s="239"/>
      <c r="G1841" s="239"/>
      <c r="H1841" s="239"/>
      <c r="I1841" s="240"/>
      <c r="J1841" s="235"/>
      <c r="K1841" s="235"/>
      <c r="L1841" s="235"/>
      <c r="M1841" s="235"/>
      <c r="N1841" s="235"/>
      <c r="O1841" s="147"/>
    </row>
    <row r="1842">
      <c r="A1842" s="235"/>
      <c r="B1842" s="235"/>
      <c r="C1842" s="236"/>
      <c r="D1842" s="237"/>
      <c r="E1842" s="238"/>
      <c r="F1842" s="239"/>
      <c r="G1842" s="239"/>
      <c r="H1842" s="239"/>
      <c r="I1842" s="240"/>
      <c r="J1842" s="235"/>
      <c r="K1842" s="235"/>
      <c r="L1842" s="235"/>
      <c r="M1842" s="235"/>
      <c r="N1842" s="235"/>
      <c r="O1842" s="147"/>
    </row>
    <row r="1843">
      <c r="A1843" s="235"/>
      <c r="B1843" s="235"/>
      <c r="C1843" s="236"/>
      <c r="D1843" s="237"/>
      <c r="E1843" s="238"/>
      <c r="F1843" s="239"/>
      <c r="G1843" s="239"/>
      <c r="H1843" s="239"/>
      <c r="I1843" s="240"/>
      <c r="J1843" s="235"/>
      <c r="K1843" s="235"/>
      <c r="L1843" s="235"/>
      <c r="M1843" s="235"/>
      <c r="N1843" s="235"/>
      <c r="O1843" s="147"/>
    </row>
    <row r="1844">
      <c r="A1844" s="235"/>
      <c r="B1844" s="235"/>
      <c r="C1844" s="236"/>
      <c r="D1844" s="237"/>
      <c r="E1844" s="238"/>
      <c r="F1844" s="239"/>
      <c r="G1844" s="239"/>
      <c r="H1844" s="239"/>
      <c r="I1844" s="240"/>
      <c r="J1844" s="235"/>
      <c r="K1844" s="235"/>
      <c r="L1844" s="235"/>
      <c r="M1844" s="235"/>
      <c r="N1844" s="235"/>
      <c r="O1844" s="147"/>
    </row>
    <row r="1845">
      <c r="A1845" s="235"/>
      <c r="B1845" s="235"/>
      <c r="C1845" s="236"/>
      <c r="D1845" s="237"/>
      <c r="E1845" s="238"/>
      <c r="F1845" s="239"/>
      <c r="G1845" s="239"/>
      <c r="H1845" s="239"/>
      <c r="I1845" s="240"/>
      <c r="J1845" s="235"/>
      <c r="K1845" s="235"/>
      <c r="L1845" s="235"/>
      <c r="M1845" s="235"/>
      <c r="N1845" s="235"/>
      <c r="O1845" s="147"/>
    </row>
    <row r="1846">
      <c r="A1846" s="235"/>
      <c r="B1846" s="235"/>
      <c r="C1846" s="236"/>
      <c r="D1846" s="237"/>
      <c r="E1846" s="238"/>
      <c r="F1846" s="239"/>
      <c r="G1846" s="239"/>
      <c r="H1846" s="239"/>
      <c r="I1846" s="240"/>
      <c r="J1846" s="235"/>
      <c r="K1846" s="235"/>
      <c r="L1846" s="235"/>
      <c r="M1846" s="235"/>
      <c r="N1846" s="235"/>
      <c r="O1846" s="147"/>
    </row>
    <row r="1847">
      <c r="A1847" s="235"/>
      <c r="B1847" s="235"/>
      <c r="C1847" s="236"/>
      <c r="D1847" s="237"/>
      <c r="E1847" s="238"/>
      <c r="F1847" s="239"/>
      <c r="G1847" s="239"/>
      <c r="H1847" s="239"/>
      <c r="I1847" s="240"/>
      <c r="J1847" s="235"/>
      <c r="K1847" s="235"/>
      <c r="L1847" s="235"/>
      <c r="M1847" s="235"/>
      <c r="N1847" s="235"/>
      <c r="O1847" s="147"/>
    </row>
    <row r="1848">
      <c r="A1848" s="235"/>
      <c r="B1848" s="235"/>
      <c r="C1848" s="236"/>
      <c r="D1848" s="237"/>
      <c r="E1848" s="238"/>
      <c r="F1848" s="239"/>
      <c r="G1848" s="239"/>
      <c r="H1848" s="239"/>
      <c r="I1848" s="240"/>
      <c r="J1848" s="235"/>
      <c r="K1848" s="235"/>
      <c r="L1848" s="235"/>
      <c r="M1848" s="235"/>
      <c r="N1848" s="235"/>
      <c r="O1848" s="147"/>
    </row>
    <row r="1849">
      <c r="A1849" s="235"/>
      <c r="B1849" s="235"/>
      <c r="C1849" s="236"/>
      <c r="D1849" s="237"/>
      <c r="E1849" s="238"/>
      <c r="F1849" s="239"/>
      <c r="G1849" s="239"/>
      <c r="H1849" s="239"/>
      <c r="I1849" s="240"/>
      <c r="J1849" s="235"/>
      <c r="K1849" s="235"/>
      <c r="L1849" s="235"/>
      <c r="M1849" s="235"/>
      <c r="N1849" s="235"/>
      <c r="O1849" s="147"/>
    </row>
    <row r="1850">
      <c r="A1850" s="235"/>
      <c r="B1850" s="235"/>
      <c r="C1850" s="236"/>
      <c r="D1850" s="237"/>
      <c r="E1850" s="238"/>
      <c r="F1850" s="239"/>
      <c r="G1850" s="239"/>
      <c r="H1850" s="239"/>
      <c r="I1850" s="240"/>
      <c r="J1850" s="235"/>
      <c r="K1850" s="235"/>
      <c r="L1850" s="235"/>
      <c r="M1850" s="235"/>
      <c r="N1850" s="235"/>
      <c r="O1850" s="147"/>
    </row>
    <row r="1851">
      <c r="A1851" s="235"/>
      <c r="B1851" s="235"/>
      <c r="C1851" s="236"/>
      <c r="D1851" s="237"/>
      <c r="E1851" s="238"/>
      <c r="F1851" s="239"/>
      <c r="G1851" s="239"/>
      <c r="H1851" s="239"/>
      <c r="I1851" s="240"/>
      <c r="J1851" s="235"/>
      <c r="K1851" s="235"/>
      <c r="L1851" s="235"/>
      <c r="M1851" s="235"/>
      <c r="N1851" s="235"/>
      <c r="O1851" s="147"/>
    </row>
    <row r="1852">
      <c r="A1852" s="235"/>
      <c r="B1852" s="235"/>
      <c r="C1852" s="236"/>
      <c r="D1852" s="237"/>
      <c r="E1852" s="238"/>
      <c r="F1852" s="239"/>
      <c r="G1852" s="239"/>
      <c r="H1852" s="239"/>
      <c r="I1852" s="240"/>
      <c r="J1852" s="235"/>
      <c r="K1852" s="235"/>
      <c r="L1852" s="235"/>
      <c r="M1852" s="235"/>
      <c r="N1852" s="235"/>
      <c r="O1852" s="147"/>
    </row>
    <row r="1853">
      <c r="A1853" s="235"/>
      <c r="B1853" s="235"/>
      <c r="C1853" s="236"/>
      <c r="D1853" s="237"/>
      <c r="E1853" s="238"/>
      <c r="F1853" s="239"/>
      <c r="G1853" s="239"/>
      <c r="H1853" s="239"/>
      <c r="I1853" s="240"/>
      <c r="J1853" s="235"/>
      <c r="K1853" s="235"/>
      <c r="L1853" s="235"/>
      <c r="M1853" s="235"/>
      <c r="N1853" s="235"/>
      <c r="O1853" s="147"/>
    </row>
    <row r="1854">
      <c r="A1854" s="235"/>
      <c r="B1854" s="235"/>
      <c r="C1854" s="236"/>
      <c r="D1854" s="237"/>
      <c r="E1854" s="238"/>
      <c r="F1854" s="239"/>
      <c r="G1854" s="239"/>
      <c r="H1854" s="239"/>
      <c r="I1854" s="240"/>
      <c r="J1854" s="235"/>
      <c r="K1854" s="235"/>
      <c r="L1854" s="235"/>
      <c r="M1854" s="235"/>
      <c r="N1854" s="235"/>
      <c r="O1854" s="147"/>
    </row>
    <row r="1855">
      <c r="A1855" s="235"/>
      <c r="B1855" s="235"/>
      <c r="C1855" s="236"/>
      <c r="D1855" s="237"/>
      <c r="E1855" s="238"/>
      <c r="F1855" s="239"/>
      <c r="G1855" s="239"/>
      <c r="H1855" s="239"/>
      <c r="I1855" s="240"/>
      <c r="J1855" s="235"/>
      <c r="K1855" s="235"/>
      <c r="L1855" s="235"/>
      <c r="M1855" s="235"/>
      <c r="N1855" s="235"/>
      <c r="O1855" s="147"/>
    </row>
    <row r="1856">
      <c r="A1856" s="235"/>
      <c r="B1856" s="235"/>
      <c r="C1856" s="236"/>
      <c r="D1856" s="237"/>
      <c r="E1856" s="238"/>
      <c r="F1856" s="239"/>
      <c r="G1856" s="239"/>
      <c r="H1856" s="239"/>
      <c r="I1856" s="240"/>
      <c r="J1856" s="235"/>
      <c r="K1856" s="235"/>
      <c r="L1856" s="235"/>
      <c r="M1856" s="235"/>
      <c r="N1856" s="235"/>
      <c r="O1856" s="147"/>
    </row>
    <row r="1857">
      <c r="A1857" s="235"/>
      <c r="B1857" s="235"/>
      <c r="C1857" s="236"/>
      <c r="D1857" s="237"/>
      <c r="E1857" s="238"/>
      <c r="F1857" s="239"/>
      <c r="G1857" s="239"/>
      <c r="H1857" s="239"/>
      <c r="I1857" s="240"/>
      <c r="J1857" s="235"/>
      <c r="K1857" s="235"/>
      <c r="L1857" s="235"/>
      <c r="M1857" s="235"/>
      <c r="N1857" s="235"/>
      <c r="O1857" s="147"/>
    </row>
    <row r="1858">
      <c r="A1858" s="235"/>
      <c r="B1858" s="235"/>
      <c r="C1858" s="236"/>
      <c r="D1858" s="237"/>
      <c r="E1858" s="238"/>
      <c r="F1858" s="239"/>
      <c r="G1858" s="239"/>
      <c r="H1858" s="239"/>
      <c r="I1858" s="240"/>
      <c r="J1858" s="235"/>
      <c r="K1858" s="235"/>
      <c r="L1858" s="235"/>
      <c r="M1858" s="235"/>
      <c r="N1858" s="235"/>
      <c r="O1858" s="147"/>
    </row>
    <row r="1859">
      <c r="A1859" s="235"/>
      <c r="B1859" s="235"/>
      <c r="C1859" s="236"/>
      <c r="D1859" s="237"/>
      <c r="E1859" s="238"/>
      <c r="F1859" s="239"/>
      <c r="G1859" s="239"/>
      <c r="H1859" s="239"/>
      <c r="I1859" s="240"/>
      <c r="J1859" s="235"/>
      <c r="K1859" s="235"/>
      <c r="L1859" s="235"/>
      <c r="M1859" s="235"/>
      <c r="N1859" s="235"/>
      <c r="O1859" s="147"/>
    </row>
    <row r="1860">
      <c r="A1860" s="235"/>
      <c r="B1860" s="235"/>
      <c r="C1860" s="236"/>
      <c r="D1860" s="237"/>
      <c r="E1860" s="238"/>
      <c r="F1860" s="239"/>
      <c r="G1860" s="239"/>
      <c r="H1860" s="239"/>
      <c r="I1860" s="240"/>
      <c r="J1860" s="235"/>
      <c r="K1860" s="235"/>
      <c r="L1860" s="235"/>
      <c r="M1860" s="235"/>
      <c r="N1860" s="235"/>
      <c r="O1860" s="147"/>
    </row>
    <row r="1861">
      <c r="A1861" s="235"/>
      <c r="B1861" s="235"/>
      <c r="C1861" s="236"/>
      <c r="D1861" s="237"/>
      <c r="E1861" s="238"/>
      <c r="F1861" s="239"/>
      <c r="G1861" s="239"/>
      <c r="H1861" s="239"/>
      <c r="I1861" s="240"/>
      <c r="J1861" s="235"/>
      <c r="K1861" s="235"/>
      <c r="L1861" s="235"/>
      <c r="M1861" s="235"/>
      <c r="N1861" s="235"/>
      <c r="O1861" s="147"/>
    </row>
    <row r="1862">
      <c r="A1862" s="235"/>
      <c r="B1862" s="235"/>
      <c r="C1862" s="236"/>
      <c r="D1862" s="237"/>
      <c r="E1862" s="238"/>
      <c r="F1862" s="239"/>
      <c r="G1862" s="239"/>
      <c r="H1862" s="239"/>
      <c r="I1862" s="240"/>
      <c r="J1862" s="235"/>
      <c r="K1862" s="235"/>
      <c r="L1862" s="235"/>
      <c r="M1862" s="235"/>
      <c r="N1862" s="235"/>
      <c r="O1862" s="147"/>
    </row>
    <row r="1863">
      <c r="A1863" s="235"/>
      <c r="B1863" s="235"/>
      <c r="C1863" s="236"/>
      <c r="D1863" s="237"/>
      <c r="E1863" s="238"/>
      <c r="F1863" s="239"/>
      <c r="G1863" s="239"/>
      <c r="H1863" s="239"/>
      <c r="I1863" s="240"/>
      <c r="J1863" s="235"/>
      <c r="K1863" s="235"/>
      <c r="L1863" s="235"/>
      <c r="M1863" s="235"/>
      <c r="N1863" s="235"/>
      <c r="O1863" s="147"/>
    </row>
    <row r="1864">
      <c r="A1864" s="235"/>
      <c r="B1864" s="235"/>
      <c r="C1864" s="236"/>
      <c r="D1864" s="237"/>
      <c r="E1864" s="238"/>
      <c r="F1864" s="239"/>
      <c r="G1864" s="239"/>
      <c r="H1864" s="239"/>
      <c r="I1864" s="240"/>
      <c r="J1864" s="235"/>
      <c r="K1864" s="235"/>
      <c r="L1864" s="235"/>
      <c r="M1864" s="235"/>
      <c r="N1864" s="235"/>
      <c r="O1864" s="147"/>
    </row>
    <row r="1865">
      <c r="A1865" s="235"/>
      <c r="B1865" s="235"/>
      <c r="C1865" s="236"/>
      <c r="D1865" s="237"/>
      <c r="E1865" s="238"/>
      <c r="F1865" s="239"/>
      <c r="G1865" s="239"/>
      <c r="H1865" s="239"/>
      <c r="I1865" s="240"/>
      <c r="J1865" s="235"/>
      <c r="K1865" s="235"/>
      <c r="L1865" s="235"/>
      <c r="M1865" s="235"/>
      <c r="N1865" s="235"/>
      <c r="O1865" s="147"/>
    </row>
    <row r="1866">
      <c r="A1866" s="235"/>
      <c r="B1866" s="235"/>
      <c r="C1866" s="236"/>
      <c r="D1866" s="237"/>
      <c r="E1866" s="238"/>
      <c r="F1866" s="239"/>
      <c r="G1866" s="239"/>
      <c r="H1866" s="239"/>
      <c r="I1866" s="240"/>
      <c r="J1866" s="235"/>
      <c r="K1866" s="235"/>
      <c r="L1866" s="235"/>
      <c r="M1866" s="235"/>
      <c r="N1866" s="235"/>
      <c r="O1866" s="147"/>
    </row>
    <row r="1867">
      <c r="A1867" s="235"/>
      <c r="B1867" s="235"/>
      <c r="C1867" s="236"/>
      <c r="D1867" s="237"/>
      <c r="E1867" s="238"/>
      <c r="F1867" s="239"/>
      <c r="G1867" s="239"/>
      <c r="H1867" s="239"/>
      <c r="I1867" s="240"/>
      <c r="J1867" s="235"/>
      <c r="K1867" s="235"/>
      <c r="L1867" s="235"/>
      <c r="M1867" s="235"/>
      <c r="N1867" s="235"/>
      <c r="O1867" s="147"/>
    </row>
    <row r="1868">
      <c r="A1868" s="235"/>
      <c r="B1868" s="235"/>
      <c r="C1868" s="236"/>
      <c r="D1868" s="237"/>
      <c r="E1868" s="238"/>
      <c r="F1868" s="239"/>
      <c r="G1868" s="239"/>
      <c r="H1868" s="239"/>
      <c r="I1868" s="240"/>
      <c r="J1868" s="235"/>
      <c r="K1868" s="235"/>
      <c r="L1868" s="235"/>
      <c r="M1868" s="235"/>
      <c r="N1868" s="235"/>
      <c r="O1868" s="147"/>
    </row>
    <row r="1869">
      <c r="A1869" s="235"/>
      <c r="B1869" s="235"/>
      <c r="C1869" s="236"/>
      <c r="D1869" s="237"/>
      <c r="E1869" s="238"/>
      <c r="F1869" s="239"/>
      <c r="G1869" s="239"/>
      <c r="H1869" s="239"/>
      <c r="I1869" s="240"/>
      <c r="J1869" s="235"/>
      <c r="K1869" s="235"/>
      <c r="L1869" s="235"/>
      <c r="M1869" s="235"/>
      <c r="N1869" s="235"/>
      <c r="O1869" s="147"/>
    </row>
    <row r="1870">
      <c r="A1870" s="235"/>
      <c r="B1870" s="235"/>
      <c r="C1870" s="236"/>
      <c r="D1870" s="237"/>
      <c r="E1870" s="238"/>
      <c r="F1870" s="239"/>
      <c r="G1870" s="239"/>
      <c r="H1870" s="239"/>
      <c r="I1870" s="240"/>
      <c r="J1870" s="235"/>
      <c r="K1870" s="235"/>
      <c r="L1870" s="235"/>
      <c r="M1870" s="235"/>
      <c r="N1870" s="235"/>
      <c r="O1870" s="147"/>
    </row>
    <row r="1871">
      <c r="A1871" s="235"/>
      <c r="B1871" s="235"/>
      <c r="C1871" s="236"/>
      <c r="D1871" s="237"/>
      <c r="E1871" s="238"/>
      <c r="F1871" s="239"/>
      <c r="G1871" s="239"/>
      <c r="H1871" s="239"/>
      <c r="I1871" s="240"/>
      <c r="J1871" s="235"/>
      <c r="K1871" s="235"/>
      <c r="L1871" s="235"/>
      <c r="M1871" s="235"/>
      <c r="N1871" s="235"/>
      <c r="O1871" s="147"/>
    </row>
    <row r="1872">
      <c r="A1872" s="235"/>
      <c r="B1872" s="235"/>
      <c r="C1872" s="236"/>
      <c r="D1872" s="237"/>
      <c r="E1872" s="238"/>
      <c r="F1872" s="239"/>
      <c r="G1872" s="239"/>
      <c r="H1872" s="239"/>
      <c r="I1872" s="240"/>
      <c r="J1872" s="235"/>
      <c r="K1872" s="235"/>
      <c r="L1872" s="235"/>
      <c r="M1872" s="235"/>
      <c r="N1872" s="235"/>
      <c r="O1872" s="147"/>
    </row>
    <row r="1873">
      <c r="A1873" s="235"/>
      <c r="B1873" s="235"/>
      <c r="C1873" s="236"/>
      <c r="D1873" s="237"/>
      <c r="E1873" s="238"/>
      <c r="F1873" s="239"/>
      <c r="G1873" s="239"/>
      <c r="H1873" s="239"/>
      <c r="I1873" s="240"/>
      <c r="J1873" s="235"/>
      <c r="K1873" s="235"/>
      <c r="L1873" s="235"/>
      <c r="M1873" s="235"/>
      <c r="N1873" s="235"/>
      <c r="O1873" s="147"/>
    </row>
    <row r="1874">
      <c r="A1874" s="235"/>
      <c r="B1874" s="235"/>
      <c r="C1874" s="236"/>
      <c r="D1874" s="237"/>
      <c r="E1874" s="238"/>
      <c r="F1874" s="239"/>
      <c r="G1874" s="239"/>
      <c r="H1874" s="239"/>
      <c r="I1874" s="240"/>
      <c r="J1874" s="235"/>
      <c r="K1874" s="235"/>
      <c r="L1874" s="235"/>
      <c r="M1874" s="235"/>
      <c r="N1874" s="235"/>
      <c r="O1874" s="147"/>
    </row>
    <row r="1875">
      <c r="A1875" s="235"/>
      <c r="B1875" s="235"/>
      <c r="C1875" s="236"/>
      <c r="D1875" s="237"/>
      <c r="E1875" s="238"/>
      <c r="F1875" s="239"/>
      <c r="G1875" s="239"/>
      <c r="H1875" s="239"/>
      <c r="I1875" s="240"/>
      <c r="J1875" s="235"/>
      <c r="K1875" s="235"/>
      <c r="L1875" s="235"/>
      <c r="M1875" s="235"/>
      <c r="N1875" s="235"/>
      <c r="O1875" s="147"/>
    </row>
    <row r="1876">
      <c r="A1876" s="235"/>
      <c r="B1876" s="235"/>
      <c r="C1876" s="236"/>
      <c r="D1876" s="237"/>
      <c r="E1876" s="238"/>
      <c r="F1876" s="239"/>
      <c r="G1876" s="239"/>
      <c r="H1876" s="239"/>
      <c r="I1876" s="240"/>
      <c r="J1876" s="235"/>
      <c r="K1876" s="235"/>
      <c r="L1876" s="235"/>
      <c r="M1876" s="235"/>
      <c r="N1876" s="235"/>
      <c r="O1876" s="147"/>
    </row>
    <row r="1877">
      <c r="A1877" s="235"/>
      <c r="B1877" s="235"/>
      <c r="C1877" s="236"/>
      <c r="D1877" s="237"/>
      <c r="E1877" s="238"/>
      <c r="F1877" s="239"/>
      <c r="G1877" s="239"/>
      <c r="H1877" s="239"/>
      <c r="I1877" s="240"/>
      <c r="J1877" s="235"/>
      <c r="K1877" s="235"/>
      <c r="L1877" s="235"/>
      <c r="M1877" s="235"/>
      <c r="N1877" s="235"/>
      <c r="O1877" s="147"/>
    </row>
    <row r="1878">
      <c r="A1878" s="235"/>
      <c r="B1878" s="235"/>
      <c r="C1878" s="236"/>
      <c r="D1878" s="237"/>
      <c r="E1878" s="238"/>
      <c r="F1878" s="239"/>
      <c r="G1878" s="239"/>
      <c r="H1878" s="239"/>
      <c r="I1878" s="240"/>
      <c r="J1878" s="235"/>
      <c r="K1878" s="235"/>
      <c r="L1878" s="235"/>
      <c r="M1878" s="235"/>
      <c r="N1878" s="235"/>
      <c r="O1878" s="147"/>
    </row>
    <row r="1879">
      <c r="A1879" s="235"/>
      <c r="B1879" s="235"/>
      <c r="C1879" s="236"/>
      <c r="D1879" s="237"/>
      <c r="E1879" s="238"/>
      <c r="F1879" s="239"/>
      <c r="G1879" s="239"/>
      <c r="H1879" s="239"/>
      <c r="I1879" s="240"/>
      <c r="J1879" s="235"/>
      <c r="K1879" s="235"/>
      <c r="L1879" s="235"/>
      <c r="M1879" s="235"/>
      <c r="N1879" s="235"/>
      <c r="O1879" s="147"/>
    </row>
    <row r="1880">
      <c r="A1880" s="235"/>
      <c r="B1880" s="235"/>
      <c r="C1880" s="236"/>
      <c r="D1880" s="237"/>
      <c r="E1880" s="238"/>
      <c r="F1880" s="239"/>
      <c r="G1880" s="239"/>
      <c r="H1880" s="239"/>
      <c r="I1880" s="240"/>
      <c r="J1880" s="235"/>
      <c r="K1880" s="235"/>
      <c r="L1880" s="235"/>
      <c r="M1880" s="235"/>
      <c r="N1880" s="235"/>
      <c r="O1880" s="147"/>
    </row>
    <row r="1881">
      <c r="A1881" s="235"/>
      <c r="B1881" s="235"/>
      <c r="C1881" s="236"/>
      <c r="D1881" s="237"/>
      <c r="E1881" s="238"/>
      <c r="F1881" s="239"/>
      <c r="G1881" s="239"/>
      <c r="H1881" s="239"/>
      <c r="I1881" s="240"/>
      <c r="J1881" s="235"/>
      <c r="K1881" s="235"/>
      <c r="L1881" s="235"/>
      <c r="M1881" s="235"/>
      <c r="N1881" s="235"/>
      <c r="O1881" s="147"/>
    </row>
    <row r="1882">
      <c r="A1882" s="235"/>
      <c r="B1882" s="235"/>
      <c r="C1882" s="236"/>
      <c r="D1882" s="237"/>
      <c r="E1882" s="238"/>
      <c r="F1882" s="239"/>
      <c r="G1882" s="239"/>
      <c r="H1882" s="239"/>
      <c r="I1882" s="240"/>
      <c r="J1882" s="235"/>
      <c r="K1882" s="235"/>
      <c r="L1882" s="235"/>
      <c r="M1882" s="235"/>
      <c r="N1882" s="235"/>
      <c r="O1882" s="147"/>
    </row>
    <row r="1883">
      <c r="A1883" s="235"/>
      <c r="B1883" s="235"/>
      <c r="C1883" s="236"/>
      <c r="D1883" s="237"/>
      <c r="E1883" s="238"/>
      <c r="F1883" s="239"/>
      <c r="G1883" s="239"/>
      <c r="H1883" s="239"/>
      <c r="I1883" s="240"/>
      <c r="J1883" s="235"/>
      <c r="K1883" s="235"/>
      <c r="L1883" s="235"/>
      <c r="M1883" s="235"/>
      <c r="N1883" s="235"/>
      <c r="O1883" s="147"/>
    </row>
    <row r="1884">
      <c r="A1884" s="235"/>
      <c r="B1884" s="235"/>
      <c r="C1884" s="236"/>
      <c r="D1884" s="237"/>
      <c r="E1884" s="238"/>
      <c r="F1884" s="239"/>
      <c r="G1884" s="239"/>
      <c r="H1884" s="239"/>
      <c r="I1884" s="240"/>
      <c r="J1884" s="235"/>
      <c r="K1884" s="235"/>
      <c r="L1884" s="235"/>
      <c r="M1884" s="235"/>
      <c r="N1884" s="235"/>
      <c r="O1884" s="147"/>
    </row>
    <row r="1885">
      <c r="A1885" s="235"/>
      <c r="B1885" s="235"/>
      <c r="C1885" s="236"/>
      <c r="D1885" s="237"/>
      <c r="E1885" s="238"/>
      <c r="F1885" s="239"/>
      <c r="G1885" s="239"/>
      <c r="H1885" s="239"/>
      <c r="I1885" s="240"/>
      <c r="J1885" s="235"/>
      <c r="K1885" s="235"/>
      <c r="L1885" s="235"/>
      <c r="M1885" s="235"/>
      <c r="N1885" s="235"/>
      <c r="O1885" s="147"/>
    </row>
    <row r="1886">
      <c r="A1886" s="235"/>
      <c r="B1886" s="235"/>
      <c r="C1886" s="236"/>
      <c r="D1886" s="237"/>
      <c r="E1886" s="238"/>
      <c r="F1886" s="239"/>
      <c r="G1886" s="239"/>
      <c r="H1886" s="239"/>
      <c r="I1886" s="240"/>
      <c r="J1886" s="235"/>
      <c r="K1886" s="235"/>
      <c r="L1886" s="235"/>
      <c r="M1886" s="235"/>
      <c r="N1886" s="235"/>
      <c r="O1886" s="147"/>
    </row>
    <row r="1887">
      <c r="A1887" s="235"/>
      <c r="B1887" s="235"/>
      <c r="C1887" s="236"/>
      <c r="D1887" s="237"/>
      <c r="E1887" s="238"/>
      <c r="F1887" s="239"/>
      <c r="G1887" s="239"/>
      <c r="H1887" s="239"/>
      <c r="I1887" s="240"/>
      <c r="J1887" s="235"/>
      <c r="K1887" s="235"/>
      <c r="L1887" s="235"/>
      <c r="M1887" s="235"/>
      <c r="N1887" s="235"/>
      <c r="O1887" s="147"/>
    </row>
    <row r="1888">
      <c r="A1888" s="235"/>
      <c r="B1888" s="235"/>
      <c r="C1888" s="236"/>
      <c r="D1888" s="237"/>
      <c r="E1888" s="238"/>
      <c r="F1888" s="239"/>
      <c r="G1888" s="239"/>
      <c r="H1888" s="239"/>
      <c r="I1888" s="240"/>
      <c r="J1888" s="235"/>
      <c r="K1888" s="235"/>
      <c r="L1888" s="235"/>
      <c r="M1888" s="235"/>
      <c r="N1888" s="235"/>
      <c r="O1888" s="147"/>
    </row>
    <row r="1889">
      <c r="A1889" s="235"/>
      <c r="B1889" s="235"/>
      <c r="C1889" s="236"/>
      <c r="D1889" s="237"/>
      <c r="E1889" s="238"/>
      <c r="F1889" s="239"/>
      <c r="G1889" s="239"/>
      <c r="H1889" s="239"/>
      <c r="I1889" s="240"/>
      <c r="J1889" s="235"/>
      <c r="K1889" s="235"/>
      <c r="L1889" s="235"/>
      <c r="M1889" s="235"/>
      <c r="N1889" s="235"/>
      <c r="O1889" s="147"/>
    </row>
    <row r="1890">
      <c r="A1890" s="235"/>
      <c r="B1890" s="235"/>
      <c r="C1890" s="236"/>
      <c r="D1890" s="237"/>
      <c r="E1890" s="238"/>
      <c r="F1890" s="239"/>
      <c r="G1890" s="239"/>
      <c r="H1890" s="239"/>
      <c r="I1890" s="240"/>
      <c r="J1890" s="235"/>
      <c r="K1890" s="235"/>
      <c r="L1890" s="235"/>
      <c r="M1890" s="235"/>
      <c r="N1890" s="235"/>
      <c r="O1890" s="147"/>
    </row>
    <row r="1891">
      <c r="A1891" s="235"/>
      <c r="B1891" s="235"/>
      <c r="C1891" s="236"/>
      <c r="D1891" s="237"/>
      <c r="E1891" s="238"/>
      <c r="F1891" s="239"/>
      <c r="G1891" s="239"/>
      <c r="H1891" s="239"/>
      <c r="I1891" s="240"/>
      <c r="J1891" s="235"/>
      <c r="K1891" s="235"/>
      <c r="L1891" s="235"/>
      <c r="M1891" s="235"/>
      <c r="N1891" s="235"/>
      <c r="O1891" s="147"/>
    </row>
    <row r="1892">
      <c r="A1892" s="235"/>
      <c r="B1892" s="235"/>
      <c r="C1892" s="236"/>
      <c r="D1892" s="237"/>
      <c r="E1892" s="238"/>
      <c r="F1892" s="239"/>
      <c r="G1892" s="239"/>
      <c r="H1892" s="239"/>
      <c r="I1892" s="240"/>
      <c r="J1892" s="235"/>
      <c r="K1892" s="235"/>
      <c r="L1892" s="235"/>
      <c r="M1892" s="235"/>
      <c r="N1892" s="235"/>
      <c r="O1892" s="147"/>
    </row>
    <row r="1893">
      <c r="A1893" s="235"/>
      <c r="B1893" s="235"/>
      <c r="C1893" s="236"/>
      <c r="D1893" s="237"/>
      <c r="E1893" s="238"/>
      <c r="F1893" s="239"/>
      <c r="G1893" s="239"/>
      <c r="H1893" s="239"/>
      <c r="I1893" s="240"/>
      <c r="J1893" s="235"/>
      <c r="K1893" s="235"/>
      <c r="L1893" s="235"/>
      <c r="M1893" s="235"/>
      <c r="N1893" s="235"/>
      <c r="O1893" s="147"/>
    </row>
    <row r="1894">
      <c r="A1894" s="235"/>
      <c r="B1894" s="235"/>
      <c r="C1894" s="236"/>
      <c r="D1894" s="237"/>
      <c r="E1894" s="238"/>
      <c r="F1894" s="239"/>
      <c r="G1894" s="239"/>
      <c r="H1894" s="239"/>
      <c r="I1894" s="240"/>
      <c r="J1894" s="235"/>
      <c r="K1894" s="235"/>
      <c r="L1894" s="235"/>
      <c r="M1894" s="235"/>
      <c r="N1894" s="235"/>
      <c r="O1894" s="147"/>
    </row>
    <row r="1895">
      <c r="A1895" s="235"/>
      <c r="B1895" s="235"/>
      <c r="C1895" s="236"/>
      <c r="D1895" s="237"/>
      <c r="E1895" s="238"/>
      <c r="F1895" s="239"/>
      <c r="G1895" s="239"/>
      <c r="H1895" s="239"/>
      <c r="I1895" s="240"/>
      <c r="J1895" s="235"/>
      <c r="K1895" s="235"/>
      <c r="L1895" s="235"/>
      <c r="M1895" s="235"/>
      <c r="N1895" s="235"/>
      <c r="O1895" s="147"/>
    </row>
    <row r="1896">
      <c r="A1896" s="235"/>
      <c r="B1896" s="235"/>
      <c r="C1896" s="236"/>
      <c r="D1896" s="237"/>
      <c r="E1896" s="238"/>
      <c r="F1896" s="239"/>
      <c r="G1896" s="239"/>
      <c r="H1896" s="239"/>
      <c r="I1896" s="240"/>
      <c r="J1896" s="235"/>
      <c r="K1896" s="235"/>
      <c r="L1896" s="235"/>
      <c r="M1896" s="235"/>
      <c r="N1896" s="235"/>
      <c r="O1896" s="147"/>
    </row>
    <row r="1897">
      <c r="A1897" s="235"/>
      <c r="B1897" s="235"/>
      <c r="C1897" s="236"/>
      <c r="D1897" s="237"/>
      <c r="E1897" s="238"/>
      <c r="F1897" s="239"/>
      <c r="G1897" s="239"/>
      <c r="H1897" s="239"/>
      <c r="I1897" s="240"/>
      <c r="J1897" s="235"/>
      <c r="K1897" s="235"/>
      <c r="L1897" s="235"/>
      <c r="M1897" s="235"/>
      <c r="N1897" s="235"/>
      <c r="O1897" s="147"/>
    </row>
    <row r="1898">
      <c r="A1898" s="235"/>
      <c r="B1898" s="235"/>
      <c r="C1898" s="236"/>
      <c r="D1898" s="237"/>
      <c r="E1898" s="238"/>
      <c r="F1898" s="239"/>
      <c r="G1898" s="239"/>
      <c r="H1898" s="239"/>
      <c r="I1898" s="240"/>
      <c r="J1898" s="235"/>
      <c r="K1898" s="235"/>
      <c r="L1898" s="235"/>
      <c r="M1898" s="235"/>
      <c r="N1898" s="235"/>
      <c r="O1898" s="147"/>
    </row>
    <row r="1899">
      <c r="A1899" s="235"/>
      <c r="B1899" s="235"/>
      <c r="C1899" s="236"/>
      <c r="D1899" s="237"/>
      <c r="E1899" s="238"/>
      <c r="F1899" s="239"/>
      <c r="G1899" s="239"/>
      <c r="H1899" s="239"/>
      <c r="I1899" s="240"/>
      <c r="J1899" s="235"/>
      <c r="K1899" s="235"/>
      <c r="L1899" s="235"/>
      <c r="M1899" s="235"/>
      <c r="N1899" s="235"/>
      <c r="O1899" s="147"/>
    </row>
    <row r="1900">
      <c r="A1900" s="235"/>
      <c r="B1900" s="235"/>
      <c r="C1900" s="236"/>
      <c r="D1900" s="237"/>
      <c r="E1900" s="238"/>
      <c r="F1900" s="239"/>
      <c r="G1900" s="239"/>
      <c r="H1900" s="239"/>
      <c r="I1900" s="240"/>
      <c r="J1900" s="235"/>
      <c r="K1900" s="235"/>
      <c r="L1900" s="235"/>
      <c r="M1900" s="235"/>
      <c r="N1900" s="235"/>
      <c r="O1900" s="147"/>
    </row>
    <row r="1901">
      <c r="A1901" s="235"/>
      <c r="B1901" s="235"/>
      <c r="C1901" s="236"/>
      <c r="D1901" s="237"/>
      <c r="E1901" s="238"/>
      <c r="F1901" s="239"/>
      <c r="G1901" s="239"/>
      <c r="H1901" s="239"/>
      <c r="I1901" s="240"/>
      <c r="J1901" s="235"/>
      <c r="K1901" s="235"/>
      <c r="L1901" s="235"/>
      <c r="M1901" s="235"/>
      <c r="N1901" s="235"/>
      <c r="O1901" s="147"/>
    </row>
    <row r="1902">
      <c r="A1902" s="235"/>
      <c r="B1902" s="235"/>
      <c r="C1902" s="236"/>
      <c r="D1902" s="237"/>
      <c r="E1902" s="238"/>
      <c r="F1902" s="239"/>
      <c r="G1902" s="239"/>
      <c r="H1902" s="239"/>
      <c r="I1902" s="240"/>
      <c r="J1902" s="235"/>
      <c r="K1902" s="235"/>
      <c r="L1902" s="235"/>
      <c r="M1902" s="235"/>
      <c r="N1902" s="235"/>
      <c r="O1902" s="147"/>
    </row>
    <row r="1903">
      <c r="A1903" s="235"/>
      <c r="B1903" s="235"/>
      <c r="C1903" s="236"/>
      <c r="D1903" s="237"/>
      <c r="E1903" s="238"/>
      <c r="F1903" s="239"/>
      <c r="G1903" s="239"/>
      <c r="H1903" s="239"/>
      <c r="I1903" s="240"/>
      <c r="J1903" s="235"/>
      <c r="K1903" s="235"/>
      <c r="L1903" s="235"/>
      <c r="M1903" s="235"/>
      <c r="N1903" s="235"/>
      <c r="O1903" s="147"/>
    </row>
    <row r="1904">
      <c r="A1904" s="235"/>
      <c r="B1904" s="235"/>
      <c r="C1904" s="236"/>
      <c r="D1904" s="237"/>
      <c r="E1904" s="238"/>
      <c r="F1904" s="239"/>
      <c r="G1904" s="239"/>
      <c r="H1904" s="239"/>
      <c r="I1904" s="240"/>
      <c r="J1904" s="235"/>
      <c r="K1904" s="235"/>
      <c r="L1904" s="235"/>
      <c r="M1904" s="235"/>
      <c r="N1904" s="235"/>
      <c r="O1904" s="147"/>
    </row>
    <row r="1905">
      <c r="A1905" s="235"/>
      <c r="B1905" s="235"/>
      <c r="C1905" s="236"/>
      <c r="D1905" s="237"/>
      <c r="E1905" s="238"/>
      <c r="F1905" s="239"/>
      <c r="G1905" s="239"/>
      <c r="H1905" s="239"/>
      <c r="I1905" s="240"/>
      <c r="J1905" s="235"/>
      <c r="K1905" s="235"/>
      <c r="L1905" s="235"/>
      <c r="M1905" s="235"/>
      <c r="N1905" s="235"/>
      <c r="O1905" s="147"/>
    </row>
    <row r="1906">
      <c r="A1906" s="235"/>
      <c r="B1906" s="235"/>
      <c r="C1906" s="236"/>
      <c r="D1906" s="237"/>
      <c r="E1906" s="238"/>
      <c r="F1906" s="239"/>
      <c r="G1906" s="239"/>
      <c r="H1906" s="239"/>
      <c r="I1906" s="240"/>
      <c r="J1906" s="235"/>
      <c r="K1906" s="235"/>
      <c r="L1906" s="235"/>
      <c r="M1906" s="235"/>
      <c r="N1906" s="235"/>
      <c r="O1906" s="147"/>
    </row>
    <row r="1907">
      <c r="A1907" s="235"/>
      <c r="B1907" s="235"/>
      <c r="C1907" s="236"/>
      <c r="D1907" s="237"/>
      <c r="E1907" s="238"/>
      <c r="F1907" s="239"/>
      <c r="G1907" s="239"/>
      <c r="H1907" s="239"/>
      <c r="I1907" s="240"/>
      <c r="J1907" s="235"/>
      <c r="K1907" s="235"/>
      <c r="L1907" s="235"/>
      <c r="M1907" s="235"/>
      <c r="N1907" s="235"/>
      <c r="O1907" s="147"/>
    </row>
    <row r="1908">
      <c r="A1908" s="235"/>
      <c r="B1908" s="235"/>
      <c r="C1908" s="236"/>
      <c r="D1908" s="237"/>
      <c r="E1908" s="238"/>
      <c r="F1908" s="239"/>
      <c r="G1908" s="239"/>
      <c r="H1908" s="239"/>
      <c r="I1908" s="240"/>
      <c r="J1908" s="235"/>
      <c r="K1908" s="235"/>
      <c r="L1908" s="235"/>
      <c r="M1908" s="235"/>
      <c r="N1908" s="235"/>
      <c r="O1908" s="147"/>
    </row>
    <row r="1909">
      <c r="A1909" s="235"/>
      <c r="B1909" s="235"/>
      <c r="C1909" s="236"/>
      <c r="D1909" s="237"/>
      <c r="E1909" s="238"/>
      <c r="F1909" s="239"/>
      <c r="G1909" s="239"/>
      <c r="H1909" s="239"/>
      <c r="I1909" s="240"/>
      <c r="J1909" s="235"/>
      <c r="K1909" s="235"/>
      <c r="L1909" s="235"/>
      <c r="M1909" s="235"/>
      <c r="N1909" s="235"/>
      <c r="O1909" s="147"/>
    </row>
    <row r="1910">
      <c r="A1910" s="235"/>
      <c r="B1910" s="235"/>
      <c r="C1910" s="236"/>
      <c r="D1910" s="237"/>
      <c r="E1910" s="238"/>
      <c r="F1910" s="239"/>
      <c r="G1910" s="239"/>
      <c r="H1910" s="239"/>
      <c r="I1910" s="240"/>
      <c r="J1910" s="235"/>
      <c r="K1910" s="235"/>
      <c r="L1910" s="235"/>
      <c r="M1910" s="235"/>
      <c r="N1910" s="235"/>
      <c r="O1910" s="147"/>
    </row>
    <row r="1911">
      <c r="A1911" s="235"/>
      <c r="B1911" s="235"/>
      <c r="C1911" s="236"/>
      <c r="D1911" s="237"/>
      <c r="E1911" s="238"/>
      <c r="F1911" s="239"/>
      <c r="G1911" s="239"/>
      <c r="H1911" s="239"/>
      <c r="I1911" s="240"/>
      <c r="J1911" s="235"/>
      <c r="K1911" s="235"/>
      <c r="L1911" s="235"/>
      <c r="M1911" s="235"/>
      <c r="N1911" s="235"/>
      <c r="O1911" s="147"/>
    </row>
    <row r="1912">
      <c r="A1912" s="235"/>
      <c r="B1912" s="235"/>
      <c r="C1912" s="236"/>
      <c r="D1912" s="237"/>
      <c r="E1912" s="238"/>
      <c r="F1912" s="239"/>
      <c r="G1912" s="239"/>
      <c r="H1912" s="239"/>
      <c r="I1912" s="240"/>
      <c r="J1912" s="235"/>
      <c r="K1912" s="235"/>
      <c r="L1912" s="235"/>
      <c r="M1912" s="235"/>
      <c r="N1912" s="235"/>
      <c r="O1912" s="147"/>
    </row>
    <row r="1913">
      <c r="A1913" s="235"/>
      <c r="B1913" s="235"/>
      <c r="C1913" s="236"/>
      <c r="D1913" s="237"/>
      <c r="E1913" s="238"/>
      <c r="F1913" s="239"/>
      <c r="G1913" s="239"/>
      <c r="H1913" s="239"/>
      <c r="I1913" s="240"/>
      <c r="J1913" s="235"/>
      <c r="K1913" s="235"/>
      <c r="L1913" s="235"/>
      <c r="M1913" s="235"/>
      <c r="N1913" s="235"/>
      <c r="O1913" s="147"/>
    </row>
    <row r="1914">
      <c r="A1914" s="235"/>
      <c r="B1914" s="235"/>
      <c r="C1914" s="236"/>
      <c r="D1914" s="237"/>
      <c r="E1914" s="238"/>
      <c r="F1914" s="239"/>
      <c r="G1914" s="239"/>
      <c r="H1914" s="239"/>
      <c r="I1914" s="240"/>
      <c r="J1914" s="235"/>
      <c r="K1914" s="235"/>
      <c r="L1914" s="235"/>
      <c r="M1914" s="235"/>
      <c r="N1914" s="235"/>
      <c r="O1914" s="147"/>
    </row>
    <row r="1915">
      <c r="A1915" s="235"/>
      <c r="B1915" s="235"/>
      <c r="C1915" s="236"/>
      <c r="D1915" s="237"/>
      <c r="E1915" s="238"/>
      <c r="F1915" s="239"/>
      <c r="G1915" s="239"/>
      <c r="H1915" s="239"/>
      <c r="I1915" s="240"/>
      <c r="J1915" s="235"/>
      <c r="K1915" s="235"/>
      <c r="L1915" s="235"/>
      <c r="M1915" s="235"/>
      <c r="N1915" s="235"/>
      <c r="O1915" s="147"/>
    </row>
    <row r="1916">
      <c r="A1916" s="235"/>
      <c r="B1916" s="235"/>
      <c r="C1916" s="236"/>
      <c r="D1916" s="237"/>
      <c r="E1916" s="238"/>
      <c r="F1916" s="239"/>
      <c r="G1916" s="239"/>
      <c r="H1916" s="239"/>
      <c r="I1916" s="240"/>
      <c r="J1916" s="235"/>
      <c r="K1916" s="235"/>
      <c r="L1916" s="235"/>
      <c r="M1916" s="235"/>
      <c r="N1916" s="235"/>
      <c r="O1916" s="147"/>
    </row>
    <row r="1917">
      <c r="A1917" s="235"/>
      <c r="B1917" s="235"/>
      <c r="C1917" s="236"/>
      <c r="D1917" s="237"/>
      <c r="E1917" s="238"/>
      <c r="F1917" s="239"/>
      <c r="G1917" s="239"/>
      <c r="H1917" s="239"/>
      <c r="I1917" s="240"/>
      <c r="J1917" s="235"/>
      <c r="K1917" s="235"/>
      <c r="L1917" s="235"/>
      <c r="M1917" s="235"/>
      <c r="N1917" s="235"/>
      <c r="O1917" s="147"/>
    </row>
    <row r="1918">
      <c r="A1918" s="235"/>
      <c r="B1918" s="235"/>
      <c r="C1918" s="236"/>
      <c r="D1918" s="237"/>
      <c r="E1918" s="238"/>
      <c r="F1918" s="239"/>
      <c r="G1918" s="239"/>
      <c r="H1918" s="239"/>
      <c r="I1918" s="240"/>
      <c r="J1918" s="235"/>
      <c r="K1918" s="235"/>
      <c r="L1918" s="235"/>
      <c r="M1918" s="235"/>
      <c r="N1918" s="235"/>
      <c r="O1918" s="147"/>
    </row>
    <row r="1919">
      <c r="A1919" s="235"/>
      <c r="B1919" s="235"/>
      <c r="C1919" s="236"/>
      <c r="D1919" s="237"/>
      <c r="E1919" s="238"/>
      <c r="F1919" s="239"/>
      <c r="G1919" s="239"/>
      <c r="H1919" s="239"/>
      <c r="I1919" s="240"/>
      <c r="J1919" s="235"/>
      <c r="K1919" s="235"/>
      <c r="L1919" s="235"/>
      <c r="M1919" s="235"/>
      <c r="N1919" s="235"/>
      <c r="O1919" s="147"/>
    </row>
    <row r="1920">
      <c r="A1920" s="235"/>
      <c r="B1920" s="235"/>
      <c r="C1920" s="236"/>
      <c r="D1920" s="237"/>
      <c r="E1920" s="238"/>
      <c r="F1920" s="239"/>
      <c r="G1920" s="239"/>
      <c r="H1920" s="239"/>
      <c r="I1920" s="240"/>
      <c r="J1920" s="235"/>
      <c r="K1920" s="235"/>
      <c r="L1920" s="235"/>
      <c r="M1920" s="235"/>
      <c r="N1920" s="235"/>
      <c r="O1920" s="147"/>
    </row>
    <row r="1921">
      <c r="A1921" s="235"/>
      <c r="B1921" s="235"/>
      <c r="C1921" s="236"/>
      <c r="D1921" s="237"/>
      <c r="E1921" s="238"/>
      <c r="F1921" s="239"/>
      <c r="G1921" s="239"/>
      <c r="H1921" s="239"/>
      <c r="I1921" s="240"/>
      <c r="J1921" s="235"/>
      <c r="K1921" s="235"/>
      <c r="L1921" s="235"/>
      <c r="M1921" s="235"/>
      <c r="N1921" s="235"/>
      <c r="O1921" s="147"/>
    </row>
    <row r="1922">
      <c r="A1922" s="235"/>
      <c r="B1922" s="235"/>
      <c r="C1922" s="236"/>
      <c r="D1922" s="237"/>
      <c r="E1922" s="238"/>
      <c r="F1922" s="239"/>
      <c r="G1922" s="239"/>
      <c r="H1922" s="239"/>
      <c r="I1922" s="240"/>
      <c r="J1922" s="235"/>
      <c r="K1922" s="235"/>
      <c r="L1922" s="235"/>
      <c r="M1922" s="235"/>
      <c r="N1922" s="235"/>
      <c r="O1922" s="147"/>
    </row>
    <row r="1923">
      <c r="A1923" s="235"/>
      <c r="B1923" s="235"/>
      <c r="C1923" s="236"/>
      <c r="D1923" s="237"/>
      <c r="E1923" s="238"/>
      <c r="F1923" s="239"/>
      <c r="G1923" s="239"/>
      <c r="H1923" s="239"/>
      <c r="I1923" s="240"/>
      <c r="J1923" s="235"/>
      <c r="K1923" s="235"/>
      <c r="L1923" s="235"/>
      <c r="M1923" s="235"/>
      <c r="N1923" s="235"/>
      <c r="O1923" s="147"/>
    </row>
    <row r="1924">
      <c r="A1924" s="235"/>
      <c r="B1924" s="235"/>
      <c r="C1924" s="236"/>
      <c r="D1924" s="237"/>
      <c r="E1924" s="238"/>
      <c r="F1924" s="239"/>
      <c r="G1924" s="239"/>
      <c r="H1924" s="239"/>
      <c r="I1924" s="240"/>
      <c r="J1924" s="235"/>
      <c r="K1924" s="235"/>
      <c r="L1924" s="235"/>
      <c r="M1924" s="235"/>
      <c r="N1924" s="235"/>
      <c r="O1924" s="147"/>
    </row>
    <row r="1925">
      <c r="A1925" s="235"/>
      <c r="B1925" s="235"/>
      <c r="C1925" s="236"/>
      <c r="D1925" s="237"/>
      <c r="E1925" s="238"/>
      <c r="F1925" s="239"/>
      <c r="G1925" s="239"/>
      <c r="H1925" s="239"/>
      <c r="I1925" s="240"/>
      <c r="J1925" s="235"/>
      <c r="K1925" s="235"/>
      <c r="L1925" s="235"/>
      <c r="M1925" s="235"/>
      <c r="N1925" s="235"/>
      <c r="O1925" s="147"/>
    </row>
    <row r="1926">
      <c r="A1926" s="235"/>
      <c r="B1926" s="235"/>
      <c r="C1926" s="236"/>
      <c r="D1926" s="237"/>
      <c r="E1926" s="238"/>
      <c r="F1926" s="239"/>
      <c r="G1926" s="239"/>
      <c r="H1926" s="239"/>
      <c r="I1926" s="240"/>
      <c r="J1926" s="235"/>
      <c r="K1926" s="235"/>
      <c r="L1926" s="235"/>
      <c r="M1926" s="235"/>
      <c r="N1926" s="235"/>
      <c r="O1926" s="147"/>
    </row>
    <row r="1927">
      <c r="A1927" s="235"/>
      <c r="B1927" s="235"/>
      <c r="C1927" s="236"/>
      <c r="D1927" s="237"/>
      <c r="E1927" s="238"/>
      <c r="F1927" s="239"/>
      <c r="G1927" s="239"/>
      <c r="H1927" s="239"/>
      <c r="I1927" s="240"/>
      <c r="J1927" s="235"/>
      <c r="K1927" s="235"/>
      <c r="L1927" s="235"/>
      <c r="M1927" s="235"/>
      <c r="N1927" s="235"/>
      <c r="O1927" s="147"/>
    </row>
    <row r="1928">
      <c r="A1928" s="235"/>
      <c r="B1928" s="235"/>
      <c r="C1928" s="236"/>
      <c r="D1928" s="237"/>
      <c r="E1928" s="238"/>
      <c r="F1928" s="239"/>
      <c r="G1928" s="239"/>
      <c r="H1928" s="239"/>
      <c r="I1928" s="240"/>
      <c r="J1928" s="235"/>
      <c r="K1928" s="235"/>
      <c r="L1928" s="235"/>
      <c r="M1928" s="235"/>
      <c r="N1928" s="235"/>
      <c r="O1928" s="147"/>
    </row>
    <row r="1929">
      <c r="A1929" s="235"/>
      <c r="B1929" s="235"/>
      <c r="C1929" s="236"/>
      <c r="D1929" s="237"/>
      <c r="E1929" s="238"/>
      <c r="F1929" s="239"/>
      <c r="G1929" s="239"/>
      <c r="H1929" s="239"/>
      <c r="I1929" s="240"/>
      <c r="J1929" s="235"/>
      <c r="K1929" s="235"/>
      <c r="L1929" s="235"/>
      <c r="M1929" s="235"/>
      <c r="N1929" s="235"/>
      <c r="O1929" s="147"/>
    </row>
    <row r="1930">
      <c r="A1930" s="235"/>
      <c r="B1930" s="235"/>
      <c r="C1930" s="236"/>
      <c r="D1930" s="237"/>
      <c r="E1930" s="238"/>
      <c r="F1930" s="239"/>
      <c r="G1930" s="239"/>
      <c r="H1930" s="239"/>
      <c r="I1930" s="240"/>
      <c r="J1930" s="235"/>
      <c r="K1930" s="235"/>
      <c r="L1930" s="235"/>
      <c r="M1930" s="235"/>
      <c r="N1930" s="235"/>
      <c r="O1930" s="147"/>
    </row>
    <row r="1931">
      <c r="A1931" s="235"/>
      <c r="B1931" s="235"/>
      <c r="C1931" s="236"/>
      <c r="D1931" s="237"/>
      <c r="E1931" s="238"/>
      <c r="F1931" s="239"/>
      <c r="G1931" s="239"/>
      <c r="H1931" s="239"/>
      <c r="I1931" s="240"/>
      <c r="J1931" s="235"/>
      <c r="K1931" s="235"/>
      <c r="L1931" s="235"/>
      <c r="M1931" s="235"/>
      <c r="N1931" s="235"/>
      <c r="O1931" s="147"/>
    </row>
    <row r="1932">
      <c r="A1932" s="235"/>
      <c r="B1932" s="235"/>
      <c r="C1932" s="236"/>
      <c r="D1932" s="237"/>
      <c r="E1932" s="238"/>
      <c r="F1932" s="239"/>
      <c r="G1932" s="239"/>
      <c r="H1932" s="239"/>
      <c r="I1932" s="240"/>
      <c r="J1932" s="235"/>
      <c r="K1932" s="235"/>
      <c r="L1932" s="235"/>
      <c r="M1932" s="235"/>
      <c r="N1932" s="235"/>
      <c r="O1932" s="147"/>
    </row>
    <row r="1933">
      <c r="A1933" s="235"/>
      <c r="B1933" s="235"/>
      <c r="C1933" s="236"/>
      <c r="D1933" s="237"/>
      <c r="E1933" s="238"/>
      <c r="F1933" s="239"/>
      <c r="G1933" s="239"/>
      <c r="H1933" s="239"/>
      <c r="I1933" s="240"/>
      <c r="J1933" s="235"/>
      <c r="K1933" s="235"/>
      <c r="L1933" s="235"/>
      <c r="M1933" s="235"/>
      <c r="N1933" s="235"/>
      <c r="O1933" s="147"/>
    </row>
    <row r="1934">
      <c r="A1934" s="235"/>
      <c r="B1934" s="235"/>
      <c r="C1934" s="236"/>
      <c r="D1934" s="237"/>
      <c r="E1934" s="238"/>
      <c r="F1934" s="239"/>
      <c r="G1934" s="239"/>
      <c r="H1934" s="239"/>
      <c r="I1934" s="240"/>
      <c r="J1934" s="235"/>
      <c r="K1934" s="235"/>
      <c r="L1934" s="235"/>
      <c r="M1934" s="235"/>
      <c r="N1934" s="235"/>
      <c r="O1934" s="147"/>
    </row>
    <row r="1935">
      <c r="A1935" s="235"/>
      <c r="B1935" s="235"/>
      <c r="C1935" s="236"/>
      <c r="D1935" s="237"/>
      <c r="E1935" s="238"/>
      <c r="F1935" s="239"/>
      <c r="G1935" s="239"/>
      <c r="H1935" s="239"/>
      <c r="I1935" s="240"/>
      <c r="J1935" s="235"/>
      <c r="K1935" s="235"/>
      <c r="L1935" s="235"/>
      <c r="M1935" s="235"/>
      <c r="N1935" s="235"/>
      <c r="O1935" s="147"/>
    </row>
    <row r="1936">
      <c r="A1936" s="235"/>
      <c r="B1936" s="235"/>
      <c r="C1936" s="236"/>
      <c r="D1936" s="237"/>
      <c r="E1936" s="238"/>
      <c r="F1936" s="239"/>
      <c r="G1936" s="239"/>
      <c r="H1936" s="239"/>
      <c r="I1936" s="240"/>
      <c r="J1936" s="235"/>
      <c r="K1936" s="235"/>
      <c r="L1936" s="235"/>
      <c r="M1936" s="235"/>
      <c r="N1936" s="235"/>
      <c r="O1936" s="147"/>
    </row>
    <row r="1937">
      <c r="A1937" s="235"/>
      <c r="B1937" s="235"/>
      <c r="C1937" s="236"/>
      <c r="D1937" s="237"/>
      <c r="E1937" s="238"/>
      <c r="F1937" s="239"/>
      <c r="G1937" s="239"/>
      <c r="H1937" s="239"/>
      <c r="I1937" s="240"/>
      <c r="J1937" s="235"/>
      <c r="K1937" s="235"/>
      <c r="L1937" s="235"/>
      <c r="M1937" s="235"/>
      <c r="N1937" s="235"/>
      <c r="O1937" s="147"/>
    </row>
    <row r="1938">
      <c r="A1938" s="235"/>
      <c r="B1938" s="235"/>
      <c r="C1938" s="236"/>
      <c r="D1938" s="237"/>
      <c r="E1938" s="238"/>
      <c r="F1938" s="239"/>
      <c r="G1938" s="239"/>
      <c r="H1938" s="239"/>
      <c r="I1938" s="240"/>
      <c r="J1938" s="235"/>
      <c r="K1938" s="235"/>
      <c r="L1938" s="235"/>
      <c r="M1938" s="235"/>
      <c r="N1938" s="235"/>
      <c r="O1938" s="147"/>
    </row>
    <row r="1939">
      <c r="A1939" s="235"/>
      <c r="B1939" s="235"/>
      <c r="C1939" s="236"/>
      <c r="D1939" s="237"/>
      <c r="E1939" s="238"/>
      <c r="F1939" s="239"/>
      <c r="G1939" s="239"/>
      <c r="H1939" s="239"/>
      <c r="I1939" s="240"/>
      <c r="J1939" s="235"/>
      <c r="K1939" s="235"/>
      <c r="L1939" s="235"/>
      <c r="M1939" s="235"/>
      <c r="N1939" s="235"/>
      <c r="O1939" s="147"/>
    </row>
    <row r="1940">
      <c r="A1940" s="235"/>
      <c r="B1940" s="235"/>
      <c r="C1940" s="236"/>
      <c r="D1940" s="237"/>
      <c r="E1940" s="238"/>
      <c r="F1940" s="239"/>
      <c r="G1940" s="239"/>
      <c r="H1940" s="239"/>
      <c r="I1940" s="240"/>
      <c r="J1940" s="235"/>
      <c r="K1940" s="235"/>
      <c r="L1940" s="235"/>
      <c r="M1940" s="235"/>
      <c r="N1940" s="235"/>
      <c r="O1940" s="147"/>
    </row>
    <row r="1941">
      <c r="A1941" s="235"/>
      <c r="B1941" s="235"/>
      <c r="C1941" s="236"/>
      <c r="D1941" s="237"/>
      <c r="E1941" s="238"/>
      <c r="F1941" s="239"/>
      <c r="G1941" s="239"/>
      <c r="H1941" s="239"/>
      <c r="I1941" s="240"/>
      <c r="J1941" s="235"/>
      <c r="K1941" s="235"/>
      <c r="L1941" s="235"/>
      <c r="M1941" s="235"/>
      <c r="N1941" s="235"/>
      <c r="O1941" s="147"/>
    </row>
    <row r="1942">
      <c r="A1942" s="235"/>
      <c r="B1942" s="235"/>
      <c r="C1942" s="236"/>
      <c r="D1942" s="237"/>
      <c r="E1942" s="238"/>
      <c r="F1942" s="239"/>
      <c r="G1942" s="239"/>
      <c r="H1942" s="239"/>
      <c r="I1942" s="240"/>
      <c r="J1942" s="235"/>
      <c r="K1942" s="235"/>
      <c r="L1942" s="235"/>
      <c r="M1942" s="235"/>
      <c r="N1942" s="235"/>
      <c r="O1942" s="147"/>
    </row>
    <row r="1943">
      <c r="A1943" s="235"/>
      <c r="B1943" s="235"/>
      <c r="C1943" s="236"/>
      <c r="D1943" s="237"/>
      <c r="E1943" s="238"/>
      <c r="F1943" s="239"/>
      <c r="G1943" s="239"/>
      <c r="H1943" s="239"/>
      <c r="I1943" s="240"/>
      <c r="J1943" s="235"/>
      <c r="K1943" s="235"/>
      <c r="L1943" s="235"/>
      <c r="M1943" s="235"/>
      <c r="N1943" s="235"/>
      <c r="O1943" s="147"/>
    </row>
    <row r="1944">
      <c r="A1944" s="235"/>
      <c r="B1944" s="235"/>
      <c r="C1944" s="236"/>
      <c r="D1944" s="237"/>
      <c r="E1944" s="238"/>
      <c r="F1944" s="239"/>
      <c r="G1944" s="239"/>
      <c r="H1944" s="239"/>
      <c r="I1944" s="240"/>
      <c r="J1944" s="235"/>
      <c r="K1944" s="235"/>
      <c r="L1944" s="235"/>
      <c r="M1944" s="235"/>
      <c r="N1944" s="235"/>
      <c r="O1944" s="147"/>
    </row>
    <row r="1945">
      <c r="A1945" s="235"/>
      <c r="B1945" s="235"/>
      <c r="C1945" s="236"/>
      <c r="D1945" s="237"/>
      <c r="E1945" s="238"/>
      <c r="F1945" s="239"/>
      <c r="G1945" s="239"/>
      <c r="H1945" s="239"/>
      <c r="I1945" s="240"/>
      <c r="J1945" s="235"/>
      <c r="K1945" s="235"/>
      <c r="L1945" s="235"/>
      <c r="M1945" s="235"/>
      <c r="N1945" s="235"/>
      <c r="O1945" s="147"/>
    </row>
    <row r="1946">
      <c r="A1946" s="235"/>
      <c r="B1946" s="235"/>
      <c r="C1946" s="236"/>
      <c r="D1946" s="237"/>
      <c r="E1946" s="238"/>
      <c r="F1946" s="239"/>
      <c r="G1946" s="239"/>
      <c r="H1946" s="239"/>
      <c r="I1946" s="240"/>
      <c r="J1946" s="235"/>
      <c r="K1946" s="235"/>
      <c r="L1946" s="235"/>
      <c r="M1946" s="235"/>
      <c r="N1946" s="235"/>
      <c r="O1946" s="147"/>
    </row>
    <row r="1947">
      <c r="A1947" s="235"/>
      <c r="B1947" s="235"/>
      <c r="C1947" s="236"/>
      <c r="D1947" s="237"/>
      <c r="E1947" s="238"/>
      <c r="F1947" s="239"/>
      <c r="G1947" s="239"/>
      <c r="H1947" s="239"/>
      <c r="I1947" s="240"/>
      <c r="J1947" s="235"/>
      <c r="K1947" s="235"/>
      <c r="L1947" s="235"/>
      <c r="M1947" s="235"/>
      <c r="N1947" s="235"/>
      <c r="O1947" s="147"/>
    </row>
    <row r="1948">
      <c r="A1948" s="235"/>
      <c r="B1948" s="235"/>
      <c r="C1948" s="236"/>
      <c r="D1948" s="237"/>
      <c r="E1948" s="238"/>
      <c r="F1948" s="239"/>
      <c r="G1948" s="239"/>
      <c r="H1948" s="239"/>
      <c r="I1948" s="240"/>
      <c r="J1948" s="235"/>
      <c r="K1948" s="235"/>
      <c r="L1948" s="235"/>
      <c r="M1948" s="235"/>
      <c r="N1948" s="235"/>
      <c r="O1948" s="147"/>
    </row>
    <row r="1949">
      <c r="A1949" s="235"/>
      <c r="B1949" s="235"/>
      <c r="C1949" s="236"/>
      <c r="D1949" s="237"/>
      <c r="E1949" s="238"/>
      <c r="F1949" s="239"/>
      <c r="G1949" s="239"/>
      <c r="H1949" s="239"/>
      <c r="I1949" s="240"/>
      <c r="J1949" s="235"/>
      <c r="K1949" s="235"/>
      <c r="L1949" s="235"/>
      <c r="M1949" s="235"/>
      <c r="N1949" s="235"/>
      <c r="O1949" s="147"/>
    </row>
    <row r="1950">
      <c r="A1950" s="235"/>
      <c r="B1950" s="235"/>
      <c r="C1950" s="236"/>
      <c r="D1950" s="237"/>
      <c r="E1950" s="238"/>
      <c r="F1950" s="239"/>
      <c r="G1950" s="239"/>
      <c r="H1950" s="239"/>
      <c r="I1950" s="240"/>
      <c r="J1950" s="235"/>
      <c r="K1950" s="235"/>
      <c r="L1950" s="235"/>
      <c r="M1950" s="235"/>
      <c r="N1950" s="235"/>
      <c r="O1950" s="147"/>
    </row>
    <row r="1951">
      <c r="A1951" s="235"/>
      <c r="B1951" s="235"/>
      <c r="C1951" s="236"/>
      <c r="D1951" s="237"/>
      <c r="E1951" s="238"/>
      <c r="F1951" s="239"/>
      <c r="G1951" s="239"/>
      <c r="H1951" s="239"/>
      <c r="I1951" s="240"/>
      <c r="J1951" s="235"/>
      <c r="K1951" s="235"/>
      <c r="L1951" s="235"/>
      <c r="M1951" s="235"/>
      <c r="N1951" s="235"/>
      <c r="O1951" s="147"/>
    </row>
    <row r="1952">
      <c r="A1952" s="235"/>
      <c r="B1952" s="235"/>
      <c r="C1952" s="236"/>
      <c r="D1952" s="237"/>
      <c r="E1952" s="238"/>
      <c r="F1952" s="239"/>
      <c r="G1952" s="239"/>
      <c r="H1952" s="239"/>
      <c r="I1952" s="240"/>
      <c r="J1952" s="235"/>
      <c r="K1952" s="235"/>
      <c r="L1952" s="235"/>
      <c r="M1952" s="235"/>
      <c r="N1952" s="235"/>
      <c r="O1952" s="147"/>
    </row>
    <row r="1953">
      <c r="A1953" s="235"/>
      <c r="B1953" s="235"/>
      <c r="C1953" s="236"/>
      <c r="D1953" s="237"/>
      <c r="E1953" s="238"/>
      <c r="F1953" s="239"/>
      <c r="G1953" s="239"/>
      <c r="H1953" s="239"/>
      <c r="I1953" s="240"/>
      <c r="J1953" s="235"/>
      <c r="K1953" s="235"/>
      <c r="L1953" s="235"/>
      <c r="M1953" s="235"/>
      <c r="N1953" s="235"/>
      <c r="O1953" s="147"/>
    </row>
    <row r="1954">
      <c r="A1954" s="235"/>
      <c r="B1954" s="235"/>
      <c r="C1954" s="236"/>
      <c r="D1954" s="237"/>
      <c r="E1954" s="238"/>
      <c r="F1954" s="239"/>
      <c r="G1954" s="239"/>
      <c r="H1954" s="239"/>
      <c r="I1954" s="240"/>
      <c r="J1954" s="235"/>
      <c r="K1954" s="235"/>
      <c r="L1954" s="235"/>
      <c r="M1954" s="235"/>
      <c r="N1954" s="235"/>
      <c r="O1954" s="147"/>
    </row>
    <row r="1955">
      <c r="A1955" s="235"/>
      <c r="B1955" s="235"/>
      <c r="C1955" s="236"/>
      <c r="D1955" s="237"/>
      <c r="E1955" s="238"/>
      <c r="F1955" s="239"/>
      <c r="G1955" s="239"/>
      <c r="H1955" s="239"/>
      <c r="I1955" s="240"/>
      <c r="J1955" s="235"/>
      <c r="K1955" s="235"/>
      <c r="L1955" s="235"/>
      <c r="M1955" s="235"/>
      <c r="N1955" s="235"/>
      <c r="O1955" s="147"/>
    </row>
    <row r="1956">
      <c r="A1956" s="235"/>
      <c r="B1956" s="235"/>
      <c r="C1956" s="236"/>
      <c r="D1956" s="237"/>
      <c r="E1956" s="238"/>
      <c r="F1956" s="239"/>
      <c r="G1956" s="239"/>
      <c r="H1956" s="239"/>
      <c r="I1956" s="240"/>
      <c r="J1956" s="235"/>
      <c r="K1956" s="235"/>
      <c r="L1956" s="235"/>
      <c r="M1956" s="235"/>
      <c r="N1956" s="235"/>
      <c r="O1956" s="147"/>
    </row>
    <row r="1957">
      <c r="A1957" s="235"/>
      <c r="B1957" s="235"/>
      <c r="C1957" s="236"/>
      <c r="D1957" s="237"/>
      <c r="E1957" s="238"/>
      <c r="F1957" s="239"/>
      <c r="G1957" s="239"/>
      <c r="H1957" s="239"/>
      <c r="I1957" s="240"/>
      <c r="J1957" s="235"/>
      <c r="K1957" s="235"/>
      <c r="L1957" s="235"/>
      <c r="M1957" s="235"/>
      <c r="N1957" s="235"/>
      <c r="O1957" s="147"/>
    </row>
    <row r="1958">
      <c r="A1958" s="235"/>
      <c r="B1958" s="235"/>
      <c r="C1958" s="236"/>
      <c r="D1958" s="237"/>
      <c r="E1958" s="238"/>
      <c r="F1958" s="239"/>
      <c r="G1958" s="239"/>
      <c r="H1958" s="239"/>
      <c r="I1958" s="240"/>
      <c r="J1958" s="235"/>
      <c r="K1958" s="235"/>
      <c r="L1958" s="235"/>
      <c r="M1958" s="235"/>
      <c r="N1958" s="235"/>
      <c r="O1958" s="147"/>
    </row>
    <row r="1959">
      <c r="A1959" s="235"/>
      <c r="B1959" s="235"/>
      <c r="C1959" s="236"/>
      <c r="D1959" s="237"/>
      <c r="E1959" s="238"/>
      <c r="F1959" s="239"/>
      <c r="G1959" s="239"/>
      <c r="H1959" s="239"/>
      <c r="I1959" s="240"/>
      <c r="J1959" s="235"/>
      <c r="K1959" s="235"/>
      <c r="L1959" s="235"/>
      <c r="M1959" s="235"/>
      <c r="N1959" s="235"/>
      <c r="O1959" s="147"/>
    </row>
    <row r="1960">
      <c r="A1960" s="235"/>
      <c r="B1960" s="235"/>
      <c r="C1960" s="236"/>
      <c r="D1960" s="237"/>
      <c r="E1960" s="238"/>
      <c r="F1960" s="239"/>
      <c r="G1960" s="239"/>
      <c r="H1960" s="239"/>
      <c r="I1960" s="240"/>
      <c r="J1960" s="235"/>
      <c r="K1960" s="235"/>
      <c r="L1960" s="235"/>
      <c r="M1960" s="235"/>
      <c r="N1960" s="235"/>
      <c r="O1960" s="147"/>
    </row>
    <row r="1961">
      <c r="A1961" s="235"/>
      <c r="B1961" s="235"/>
      <c r="C1961" s="236"/>
      <c r="D1961" s="237"/>
      <c r="E1961" s="238"/>
      <c r="F1961" s="239"/>
      <c r="G1961" s="239"/>
      <c r="H1961" s="239"/>
      <c r="I1961" s="240"/>
      <c r="J1961" s="235"/>
      <c r="K1961" s="235"/>
      <c r="L1961" s="235"/>
      <c r="M1961" s="235"/>
      <c r="N1961" s="235"/>
      <c r="O1961" s="147"/>
    </row>
    <row r="1962">
      <c r="A1962" s="235"/>
      <c r="B1962" s="235"/>
      <c r="C1962" s="236"/>
      <c r="D1962" s="237"/>
      <c r="E1962" s="238"/>
      <c r="F1962" s="239"/>
      <c r="G1962" s="239"/>
      <c r="H1962" s="239"/>
      <c r="I1962" s="240"/>
      <c r="J1962" s="235"/>
      <c r="K1962" s="235"/>
      <c r="L1962" s="235"/>
      <c r="M1962" s="235"/>
      <c r="N1962" s="235"/>
      <c r="O1962" s="147"/>
    </row>
    <row r="1963">
      <c r="A1963" s="235"/>
      <c r="B1963" s="235"/>
      <c r="C1963" s="236"/>
      <c r="D1963" s="237"/>
      <c r="E1963" s="238"/>
      <c r="F1963" s="239"/>
      <c r="G1963" s="239"/>
      <c r="H1963" s="239"/>
      <c r="I1963" s="240"/>
      <c r="J1963" s="235"/>
      <c r="K1963" s="235"/>
      <c r="L1963" s="235"/>
      <c r="M1963" s="235"/>
      <c r="N1963" s="235"/>
      <c r="O1963" s="147"/>
    </row>
    <row r="1964">
      <c r="A1964" s="235"/>
      <c r="B1964" s="235"/>
      <c r="C1964" s="236"/>
      <c r="D1964" s="237"/>
      <c r="E1964" s="238"/>
      <c r="F1964" s="239"/>
      <c r="G1964" s="239"/>
      <c r="H1964" s="239"/>
      <c r="I1964" s="240"/>
      <c r="J1964" s="235"/>
      <c r="K1964" s="235"/>
      <c r="L1964" s="235"/>
      <c r="M1964" s="235"/>
      <c r="N1964" s="235"/>
      <c r="O1964" s="147"/>
    </row>
    <row r="1965">
      <c r="A1965" s="235"/>
      <c r="B1965" s="235"/>
      <c r="C1965" s="236"/>
      <c r="D1965" s="237"/>
      <c r="E1965" s="238"/>
      <c r="F1965" s="239"/>
      <c r="G1965" s="239"/>
      <c r="H1965" s="239"/>
      <c r="I1965" s="240"/>
      <c r="J1965" s="235"/>
      <c r="K1965" s="235"/>
      <c r="L1965" s="235"/>
      <c r="M1965" s="235"/>
      <c r="N1965" s="235"/>
      <c r="O1965" s="147"/>
    </row>
    <row r="1966">
      <c r="A1966" s="235"/>
      <c r="B1966" s="235"/>
      <c r="C1966" s="236"/>
      <c r="D1966" s="237"/>
      <c r="E1966" s="238"/>
      <c r="F1966" s="239"/>
      <c r="G1966" s="239"/>
      <c r="H1966" s="239"/>
      <c r="I1966" s="240"/>
      <c r="J1966" s="235"/>
      <c r="K1966" s="235"/>
      <c r="L1966" s="235"/>
      <c r="M1966" s="235"/>
      <c r="N1966" s="235"/>
      <c r="O1966" s="147"/>
    </row>
    <row r="1967">
      <c r="A1967" s="235"/>
      <c r="B1967" s="235"/>
      <c r="C1967" s="236"/>
      <c r="D1967" s="237"/>
      <c r="E1967" s="238"/>
      <c r="F1967" s="239"/>
      <c r="G1967" s="239"/>
      <c r="H1967" s="239"/>
      <c r="I1967" s="240"/>
      <c r="J1967" s="235"/>
      <c r="K1967" s="235"/>
      <c r="L1967" s="235"/>
      <c r="M1967" s="235"/>
      <c r="N1967" s="235"/>
      <c r="O1967" s="147"/>
    </row>
    <row r="1968">
      <c r="A1968" s="235"/>
      <c r="B1968" s="235"/>
      <c r="C1968" s="236"/>
      <c r="D1968" s="237"/>
      <c r="E1968" s="238"/>
      <c r="F1968" s="239"/>
      <c r="G1968" s="239"/>
      <c r="H1968" s="239"/>
      <c r="I1968" s="240"/>
      <c r="J1968" s="235"/>
      <c r="K1968" s="235"/>
      <c r="L1968" s="235"/>
      <c r="M1968" s="235"/>
      <c r="N1968" s="235"/>
      <c r="O1968" s="147"/>
    </row>
    <row r="1969">
      <c r="A1969" s="235"/>
      <c r="B1969" s="235"/>
      <c r="C1969" s="236"/>
      <c r="D1969" s="237"/>
      <c r="E1969" s="238"/>
      <c r="F1969" s="239"/>
      <c r="G1969" s="239"/>
      <c r="H1969" s="239"/>
      <c r="I1969" s="240"/>
      <c r="J1969" s="235"/>
      <c r="K1969" s="235"/>
      <c r="L1969" s="235"/>
      <c r="M1969" s="235"/>
      <c r="N1969" s="235"/>
      <c r="O1969" s="147"/>
    </row>
    <row r="1970">
      <c r="A1970" s="235"/>
      <c r="B1970" s="235"/>
      <c r="C1970" s="236"/>
      <c r="D1970" s="237"/>
      <c r="E1970" s="238"/>
      <c r="F1970" s="239"/>
      <c r="G1970" s="239"/>
      <c r="H1970" s="239"/>
      <c r="I1970" s="240"/>
      <c r="J1970" s="235"/>
      <c r="K1970" s="235"/>
      <c r="L1970" s="235"/>
      <c r="M1970" s="235"/>
      <c r="N1970" s="235"/>
      <c r="O1970" s="147"/>
    </row>
    <row r="1971">
      <c r="A1971" s="235"/>
      <c r="B1971" s="235"/>
      <c r="C1971" s="236"/>
      <c r="D1971" s="237"/>
      <c r="E1971" s="238"/>
      <c r="F1971" s="239"/>
      <c r="G1971" s="239"/>
      <c r="H1971" s="239"/>
      <c r="I1971" s="240"/>
      <c r="J1971" s="235"/>
      <c r="K1971" s="235"/>
      <c r="L1971" s="235"/>
      <c r="M1971" s="235"/>
      <c r="N1971" s="235"/>
      <c r="O1971" s="147"/>
    </row>
    <row r="1972">
      <c r="A1972" s="235"/>
      <c r="B1972" s="235"/>
      <c r="C1972" s="236"/>
      <c r="D1972" s="237"/>
      <c r="E1972" s="238"/>
      <c r="F1972" s="239"/>
      <c r="G1972" s="239"/>
      <c r="H1972" s="239"/>
      <c r="I1972" s="240"/>
      <c r="J1972" s="235"/>
      <c r="K1972" s="235"/>
      <c r="L1972" s="235"/>
      <c r="M1972" s="235"/>
      <c r="N1972" s="235"/>
      <c r="O1972" s="147"/>
    </row>
    <row r="1973">
      <c r="A1973" s="235"/>
      <c r="B1973" s="235"/>
      <c r="C1973" s="236"/>
      <c r="D1973" s="237"/>
      <c r="E1973" s="238"/>
      <c r="F1973" s="239"/>
      <c r="G1973" s="239"/>
      <c r="H1973" s="239"/>
      <c r="I1973" s="240"/>
      <c r="J1973" s="235"/>
      <c r="K1973" s="235"/>
      <c r="L1973" s="235"/>
      <c r="M1973" s="235"/>
      <c r="N1973" s="235"/>
      <c r="O1973" s="147"/>
    </row>
    <row r="1974">
      <c r="A1974" s="235"/>
      <c r="B1974" s="235"/>
      <c r="C1974" s="236"/>
      <c r="D1974" s="237"/>
      <c r="E1974" s="238"/>
      <c r="F1974" s="239"/>
      <c r="G1974" s="239"/>
      <c r="H1974" s="239"/>
      <c r="I1974" s="240"/>
      <c r="J1974" s="235"/>
      <c r="K1974" s="235"/>
      <c r="L1974" s="235"/>
      <c r="M1974" s="235"/>
      <c r="N1974" s="235"/>
      <c r="O1974" s="147"/>
    </row>
    <row r="1975">
      <c r="A1975" s="235"/>
      <c r="B1975" s="235"/>
      <c r="C1975" s="236"/>
      <c r="D1975" s="237"/>
      <c r="E1975" s="238"/>
      <c r="F1975" s="239"/>
      <c r="G1975" s="239"/>
      <c r="H1975" s="239"/>
      <c r="I1975" s="240"/>
      <c r="J1975" s="235"/>
      <c r="K1975" s="235"/>
      <c r="L1975" s="235"/>
      <c r="M1975" s="235"/>
      <c r="N1975" s="235"/>
      <c r="O1975" s="147"/>
    </row>
    <row r="1976">
      <c r="A1976" s="235"/>
      <c r="B1976" s="235"/>
      <c r="C1976" s="236"/>
      <c r="D1976" s="237"/>
      <c r="E1976" s="238"/>
      <c r="F1976" s="239"/>
      <c r="G1976" s="239"/>
      <c r="H1976" s="239"/>
      <c r="I1976" s="240"/>
      <c r="J1976" s="235"/>
      <c r="K1976" s="235"/>
      <c r="L1976" s="235"/>
      <c r="M1976" s="235"/>
      <c r="N1976" s="235"/>
      <c r="O1976" s="147"/>
    </row>
    <row r="1977">
      <c r="A1977" s="235"/>
      <c r="B1977" s="235"/>
      <c r="C1977" s="236"/>
      <c r="D1977" s="237"/>
      <c r="E1977" s="238"/>
      <c r="F1977" s="239"/>
      <c r="G1977" s="239"/>
      <c r="H1977" s="239"/>
      <c r="I1977" s="240"/>
      <c r="J1977" s="235"/>
      <c r="K1977" s="235"/>
      <c r="L1977" s="235"/>
      <c r="M1977" s="235"/>
      <c r="N1977" s="235"/>
      <c r="O1977" s="147"/>
    </row>
    <row r="1978">
      <c r="A1978" s="235"/>
      <c r="B1978" s="235"/>
      <c r="C1978" s="236"/>
      <c r="D1978" s="237"/>
      <c r="E1978" s="238"/>
      <c r="F1978" s="239"/>
      <c r="G1978" s="239"/>
      <c r="H1978" s="239"/>
      <c r="I1978" s="240"/>
      <c r="J1978" s="235"/>
      <c r="K1978" s="235"/>
      <c r="L1978" s="235"/>
      <c r="M1978" s="235"/>
      <c r="N1978" s="235"/>
      <c r="O1978" s="147"/>
    </row>
    <row r="1979">
      <c r="A1979" s="235"/>
      <c r="B1979" s="235"/>
      <c r="C1979" s="236"/>
      <c r="D1979" s="237"/>
      <c r="E1979" s="238"/>
      <c r="F1979" s="239"/>
      <c r="G1979" s="239"/>
      <c r="H1979" s="239"/>
      <c r="I1979" s="240"/>
      <c r="J1979" s="235"/>
      <c r="K1979" s="235"/>
      <c r="L1979" s="235"/>
      <c r="M1979" s="235"/>
      <c r="N1979" s="235"/>
      <c r="O1979" s="147"/>
    </row>
    <row r="1980">
      <c r="A1980" s="235"/>
      <c r="B1980" s="235"/>
      <c r="C1980" s="236"/>
      <c r="D1980" s="237"/>
      <c r="E1980" s="238"/>
      <c r="F1980" s="239"/>
      <c r="G1980" s="239"/>
      <c r="H1980" s="239"/>
      <c r="I1980" s="240"/>
      <c r="J1980" s="235"/>
      <c r="K1980" s="235"/>
      <c r="L1980" s="235"/>
      <c r="M1980" s="235"/>
      <c r="N1980" s="235"/>
      <c r="O1980" s="147"/>
    </row>
    <row r="1981">
      <c r="A1981" s="235"/>
      <c r="B1981" s="235"/>
      <c r="C1981" s="236"/>
      <c r="D1981" s="237"/>
      <c r="E1981" s="238"/>
      <c r="F1981" s="239"/>
      <c r="G1981" s="239"/>
      <c r="H1981" s="239"/>
      <c r="I1981" s="240"/>
      <c r="J1981" s="235"/>
      <c r="K1981" s="235"/>
      <c r="L1981" s="235"/>
      <c r="M1981" s="235"/>
      <c r="N1981" s="235"/>
      <c r="O1981" s="147"/>
    </row>
    <row r="1982">
      <c r="A1982" s="235"/>
      <c r="B1982" s="235"/>
      <c r="C1982" s="236"/>
      <c r="D1982" s="237"/>
      <c r="E1982" s="238"/>
      <c r="F1982" s="239"/>
      <c r="G1982" s="239"/>
      <c r="H1982" s="239"/>
      <c r="I1982" s="240"/>
      <c r="J1982" s="235"/>
      <c r="K1982" s="235"/>
      <c r="L1982" s="235"/>
      <c r="M1982" s="235"/>
      <c r="N1982" s="235"/>
      <c r="O1982" s="147"/>
    </row>
    <row r="1983">
      <c r="A1983" s="235"/>
      <c r="B1983" s="235"/>
      <c r="C1983" s="236"/>
      <c r="D1983" s="237"/>
      <c r="E1983" s="238"/>
      <c r="F1983" s="239"/>
      <c r="G1983" s="239"/>
      <c r="H1983" s="239"/>
      <c r="I1983" s="240"/>
      <c r="J1983" s="235"/>
      <c r="K1983" s="235"/>
      <c r="L1983" s="235"/>
      <c r="M1983" s="235"/>
      <c r="N1983" s="235"/>
      <c r="O1983" s="147"/>
    </row>
    <row r="1984">
      <c r="A1984" s="235"/>
      <c r="B1984" s="235"/>
      <c r="C1984" s="236"/>
      <c r="D1984" s="237"/>
      <c r="E1984" s="238"/>
      <c r="F1984" s="239"/>
      <c r="G1984" s="239"/>
      <c r="H1984" s="239"/>
      <c r="I1984" s="240"/>
      <c r="J1984" s="235"/>
      <c r="K1984" s="235"/>
      <c r="L1984" s="235"/>
      <c r="M1984" s="235"/>
      <c r="N1984" s="235"/>
      <c r="O1984" s="147"/>
    </row>
    <row r="1985">
      <c r="A1985" s="235"/>
      <c r="B1985" s="235"/>
      <c r="C1985" s="236"/>
      <c r="D1985" s="237"/>
      <c r="E1985" s="238"/>
      <c r="F1985" s="239"/>
      <c r="G1985" s="239"/>
      <c r="H1985" s="239"/>
      <c r="I1985" s="240"/>
      <c r="J1985" s="235"/>
      <c r="K1985" s="235"/>
      <c r="L1985" s="235"/>
      <c r="M1985" s="235"/>
      <c r="N1985" s="235"/>
      <c r="O1985" s="147"/>
    </row>
    <row r="1986">
      <c r="A1986" s="235"/>
      <c r="B1986" s="235"/>
      <c r="C1986" s="236"/>
      <c r="D1986" s="237"/>
      <c r="E1986" s="238"/>
      <c r="F1986" s="239"/>
      <c r="G1986" s="239"/>
      <c r="H1986" s="239"/>
      <c r="I1986" s="240"/>
      <c r="J1986" s="235"/>
      <c r="K1986" s="235"/>
      <c r="L1986" s="235"/>
      <c r="M1986" s="235"/>
      <c r="N1986" s="235"/>
      <c r="O1986" s="147"/>
    </row>
    <row r="1987">
      <c r="A1987" s="235"/>
      <c r="B1987" s="235"/>
      <c r="C1987" s="236"/>
      <c r="D1987" s="237"/>
      <c r="E1987" s="238"/>
      <c r="F1987" s="239"/>
      <c r="G1987" s="239"/>
      <c r="H1987" s="239"/>
      <c r="I1987" s="240"/>
      <c r="J1987" s="235"/>
      <c r="K1987" s="235"/>
      <c r="L1987" s="235"/>
      <c r="M1987" s="235"/>
      <c r="N1987" s="235"/>
      <c r="O1987" s="147"/>
    </row>
    <row r="1988">
      <c r="A1988" s="235"/>
      <c r="B1988" s="235"/>
      <c r="C1988" s="236"/>
      <c r="D1988" s="237"/>
      <c r="E1988" s="238"/>
      <c r="F1988" s="239"/>
      <c r="G1988" s="239"/>
      <c r="H1988" s="239"/>
      <c r="I1988" s="240"/>
      <c r="J1988" s="235"/>
      <c r="K1988" s="235"/>
      <c r="L1988" s="235"/>
      <c r="M1988" s="235"/>
      <c r="N1988" s="235"/>
      <c r="O1988" s="147"/>
    </row>
    <row r="1989">
      <c r="A1989" s="235"/>
      <c r="B1989" s="235"/>
      <c r="C1989" s="236"/>
      <c r="D1989" s="237"/>
      <c r="E1989" s="238"/>
      <c r="F1989" s="239"/>
      <c r="G1989" s="239"/>
      <c r="H1989" s="239"/>
      <c r="I1989" s="240"/>
      <c r="J1989" s="235"/>
      <c r="K1989" s="235"/>
      <c r="L1989" s="235"/>
      <c r="M1989" s="235"/>
      <c r="N1989" s="235"/>
      <c r="O1989" s="147"/>
    </row>
    <row r="1990">
      <c r="A1990" s="235"/>
      <c r="B1990" s="235"/>
      <c r="C1990" s="236"/>
      <c r="D1990" s="237"/>
      <c r="E1990" s="238"/>
      <c r="F1990" s="239"/>
      <c r="G1990" s="239"/>
      <c r="H1990" s="239"/>
      <c r="I1990" s="240"/>
      <c r="J1990" s="235"/>
      <c r="K1990" s="235"/>
      <c r="L1990" s="235"/>
      <c r="M1990" s="235"/>
      <c r="N1990" s="235"/>
      <c r="O1990" s="147"/>
    </row>
    <row r="1991">
      <c r="A1991" s="235"/>
      <c r="B1991" s="235"/>
      <c r="C1991" s="236"/>
      <c r="D1991" s="237"/>
      <c r="E1991" s="238"/>
      <c r="F1991" s="239"/>
      <c r="G1991" s="239"/>
      <c r="H1991" s="239"/>
      <c r="I1991" s="240"/>
      <c r="J1991" s="235"/>
      <c r="K1991" s="235"/>
      <c r="L1991" s="235"/>
      <c r="M1991" s="235"/>
      <c r="N1991" s="235"/>
      <c r="O1991" s="147"/>
    </row>
    <row r="1992">
      <c r="A1992" s="235"/>
      <c r="B1992" s="235"/>
      <c r="C1992" s="236"/>
      <c r="D1992" s="237"/>
      <c r="E1992" s="238"/>
      <c r="F1992" s="239"/>
      <c r="G1992" s="239"/>
      <c r="H1992" s="239"/>
      <c r="I1992" s="240"/>
      <c r="J1992" s="235"/>
      <c r="K1992" s="235"/>
      <c r="L1992" s="235"/>
      <c r="M1992" s="235"/>
      <c r="N1992" s="235"/>
      <c r="O1992" s="147"/>
    </row>
    <row r="1993">
      <c r="A1993" s="235"/>
      <c r="B1993" s="235"/>
      <c r="C1993" s="236"/>
      <c r="D1993" s="237"/>
      <c r="E1993" s="238"/>
      <c r="F1993" s="239"/>
      <c r="G1993" s="239"/>
      <c r="H1993" s="239"/>
      <c r="I1993" s="240"/>
      <c r="J1993" s="235"/>
      <c r="K1993" s="235"/>
      <c r="L1993" s="235"/>
      <c r="M1993" s="235"/>
      <c r="N1993" s="235"/>
      <c r="O1993" s="147"/>
    </row>
    <row r="1994">
      <c r="A1994" s="235"/>
      <c r="B1994" s="235"/>
      <c r="C1994" s="236"/>
      <c r="D1994" s="237"/>
      <c r="E1994" s="238"/>
      <c r="F1994" s="239"/>
      <c r="G1994" s="239"/>
      <c r="H1994" s="239"/>
      <c r="I1994" s="240"/>
      <c r="J1994" s="235"/>
      <c r="K1994" s="235"/>
      <c r="L1994" s="235"/>
      <c r="M1994" s="235"/>
      <c r="N1994" s="235"/>
      <c r="O1994" s="147"/>
    </row>
    <row r="1995">
      <c r="A1995" s="235"/>
      <c r="B1995" s="235"/>
      <c r="C1995" s="236"/>
      <c r="D1995" s="237"/>
      <c r="E1995" s="238"/>
      <c r="F1995" s="239"/>
      <c r="G1995" s="239"/>
      <c r="H1995" s="239"/>
      <c r="I1995" s="240"/>
      <c r="J1995" s="235"/>
      <c r="K1995" s="235"/>
      <c r="L1995" s="235"/>
      <c r="M1995" s="235"/>
      <c r="N1995" s="235"/>
      <c r="O1995" s="147"/>
    </row>
    <row r="1996">
      <c r="A1996" s="235"/>
      <c r="B1996" s="235"/>
      <c r="C1996" s="236"/>
      <c r="D1996" s="237"/>
      <c r="E1996" s="238"/>
      <c r="F1996" s="239"/>
      <c r="G1996" s="239"/>
      <c r="H1996" s="239"/>
      <c r="I1996" s="240"/>
      <c r="J1996" s="235"/>
      <c r="K1996" s="235"/>
      <c r="L1996" s="235"/>
      <c r="M1996" s="235"/>
      <c r="N1996" s="235"/>
      <c r="O1996" s="147"/>
    </row>
    <row r="1997">
      <c r="A1997" s="235"/>
      <c r="B1997" s="235"/>
      <c r="C1997" s="236"/>
      <c r="D1997" s="237"/>
      <c r="E1997" s="238"/>
      <c r="F1997" s="239"/>
      <c r="G1997" s="239"/>
      <c r="H1997" s="239"/>
      <c r="I1997" s="240"/>
      <c r="J1997" s="235"/>
      <c r="K1997" s="235"/>
      <c r="L1997" s="235"/>
      <c r="M1997" s="235"/>
      <c r="N1997" s="235"/>
      <c r="O1997" s="147"/>
    </row>
    <row r="1998">
      <c r="A1998" s="235"/>
      <c r="B1998" s="235"/>
      <c r="C1998" s="236"/>
      <c r="D1998" s="237"/>
      <c r="E1998" s="238"/>
      <c r="F1998" s="239"/>
      <c r="G1998" s="239"/>
      <c r="H1998" s="239"/>
      <c r="I1998" s="240"/>
      <c r="J1998" s="235"/>
      <c r="K1998" s="235"/>
      <c r="L1998" s="235"/>
      <c r="M1998" s="235"/>
      <c r="N1998" s="235"/>
      <c r="O1998" s="147"/>
    </row>
    <row r="1999">
      <c r="A1999" s="235"/>
      <c r="B1999" s="235"/>
      <c r="C1999" s="236"/>
      <c r="D1999" s="237"/>
      <c r="E1999" s="238"/>
      <c r="F1999" s="239"/>
      <c r="G1999" s="239"/>
      <c r="H1999" s="239"/>
      <c r="I1999" s="240"/>
      <c r="J1999" s="235"/>
      <c r="K1999" s="235"/>
      <c r="L1999" s="235"/>
      <c r="M1999" s="235"/>
      <c r="N1999" s="235"/>
      <c r="O1999" s="147"/>
    </row>
    <row r="2000">
      <c r="A2000" s="235"/>
      <c r="B2000" s="235"/>
      <c r="C2000" s="236"/>
      <c r="D2000" s="237"/>
      <c r="E2000" s="238"/>
      <c r="F2000" s="239"/>
      <c r="G2000" s="239"/>
      <c r="H2000" s="239"/>
      <c r="I2000" s="240"/>
      <c r="J2000" s="235"/>
      <c r="K2000" s="235"/>
      <c r="L2000" s="235"/>
      <c r="M2000" s="235"/>
      <c r="N2000" s="235"/>
      <c r="O2000" s="147"/>
    </row>
    <row r="2001">
      <c r="A2001" s="235"/>
      <c r="B2001" s="235"/>
      <c r="C2001" s="236"/>
      <c r="D2001" s="237"/>
      <c r="E2001" s="238"/>
      <c r="F2001" s="239"/>
      <c r="G2001" s="239"/>
      <c r="H2001" s="239"/>
      <c r="I2001" s="240"/>
      <c r="J2001" s="235"/>
      <c r="K2001" s="235"/>
      <c r="L2001" s="235"/>
      <c r="M2001" s="235"/>
      <c r="N2001" s="235"/>
      <c r="O2001" s="147"/>
    </row>
    <row r="2002">
      <c r="A2002" s="235"/>
      <c r="B2002" s="235"/>
      <c r="C2002" s="236"/>
      <c r="D2002" s="237"/>
      <c r="E2002" s="238"/>
      <c r="F2002" s="239"/>
      <c r="G2002" s="239"/>
      <c r="H2002" s="239"/>
      <c r="I2002" s="240"/>
      <c r="J2002" s="235"/>
      <c r="K2002" s="235"/>
      <c r="L2002" s="235"/>
      <c r="M2002" s="235"/>
      <c r="N2002" s="235"/>
      <c r="O2002" s="147"/>
    </row>
    <row r="2003">
      <c r="A2003" s="235"/>
      <c r="B2003" s="235"/>
      <c r="C2003" s="236"/>
      <c r="D2003" s="237"/>
      <c r="E2003" s="238"/>
      <c r="F2003" s="239"/>
      <c r="G2003" s="239"/>
      <c r="H2003" s="239"/>
      <c r="I2003" s="240"/>
      <c r="J2003" s="235"/>
      <c r="K2003" s="235"/>
      <c r="L2003" s="235"/>
      <c r="M2003" s="235"/>
      <c r="N2003" s="235"/>
      <c r="O2003" s="147"/>
    </row>
    <row r="2004">
      <c r="A2004" s="235"/>
      <c r="B2004" s="235"/>
      <c r="C2004" s="236"/>
      <c r="D2004" s="237"/>
      <c r="E2004" s="238"/>
      <c r="F2004" s="239"/>
      <c r="G2004" s="239"/>
      <c r="H2004" s="239"/>
      <c r="I2004" s="240"/>
      <c r="J2004" s="235"/>
      <c r="K2004" s="235"/>
      <c r="L2004" s="235"/>
      <c r="M2004" s="235"/>
      <c r="N2004" s="235"/>
      <c r="O2004" s="147"/>
    </row>
    <row r="2005">
      <c r="A2005" s="235"/>
      <c r="B2005" s="235"/>
      <c r="C2005" s="236"/>
      <c r="D2005" s="237"/>
      <c r="E2005" s="238"/>
      <c r="F2005" s="239"/>
      <c r="G2005" s="239"/>
      <c r="H2005" s="239"/>
      <c r="I2005" s="240"/>
      <c r="J2005" s="235"/>
      <c r="K2005" s="235"/>
      <c r="L2005" s="235"/>
      <c r="M2005" s="235"/>
      <c r="N2005" s="235"/>
      <c r="O2005" s="147"/>
    </row>
    <row r="2006">
      <c r="A2006" s="235"/>
      <c r="B2006" s="235"/>
      <c r="C2006" s="236"/>
      <c r="D2006" s="237"/>
      <c r="E2006" s="238"/>
      <c r="F2006" s="239"/>
      <c r="G2006" s="239"/>
      <c r="H2006" s="239"/>
      <c r="I2006" s="240"/>
      <c r="J2006" s="235"/>
      <c r="K2006" s="235"/>
      <c r="L2006" s="235"/>
      <c r="M2006" s="235"/>
      <c r="N2006" s="235"/>
      <c r="O2006" s="147"/>
    </row>
    <row r="2007">
      <c r="A2007" s="235"/>
      <c r="B2007" s="235"/>
      <c r="C2007" s="236"/>
      <c r="D2007" s="237"/>
      <c r="E2007" s="238"/>
      <c r="F2007" s="239"/>
      <c r="G2007" s="239"/>
      <c r="H2007" s="239"/>
      <c r="I2007" s="240"/>
      <c r="J2007" s="235"/>
      <c r="K2007" s="235"/>
      <c r="L2007" s="235"/>
      <c r="M2007" s="235"/>
      <c r="N2007" s="235"/>
      <c r="O2007" s="147"/>
    </row>
    <row r="2008">
      <c r="A2008" s="235"/>
      <c r="B2008" s="235"/>
      <c r="C2008" s="236"/>
      <c r="D2008" s="237"/>
      <c r="E2008" s="238"/>
      <c r="F2008" s="239"/>
      <c r="G2008" s="239"/>
      <c r="H2008" s="239"/>
      <c r="I2008" s="240"/>
      <c r="J2008" s="235"/>
      <c r="K2008" s="235"/>
      <c r="L2008" s="235"/>
      <c r="M2008" s="235"/>
      <c r="N2008" s="235"/>
      <c r="O2008" s="147"/>
    </row>
    <row r="2009">
      <c r="A2009" s="235"/>
      <c r="B2009" s="235"/>
      <c r="C2009" s="236"/>
      <c r="D2009" s="237"/>
      <c r="E2009" s="238"/>
      <c r="F2009" s="239"/>
      <c r="G2009" s="239"/>
      <c r="H2009" s="239"/>
      <c r="I2009" s="240"/>
      <c r="J2009" s="235"/>
      <c r="K2009" s="235"/>
      <c r="L2009" s="235"/>
      <c r="M2009" s="235"/>
      <c r="N2009" s="235"/>
      <c r="O2009" s="147"/>
    </row>
    <row r="2010">
      <c r="A2010" s="235"/>
      <c r="B2010" s="235"/>
      <c r="C2010" s="236"/>
      <c r="D2010" s="237"/>
      <c r="E2010" s="238"/>
      <c r="F2010" s="239"/>
      <c r="G2010" s="239"/>
      <c r="H2010" s="239"/>
      <c r="I2010" s="240"/>
      <c r="J2010" s="235"/>
      <c r="K2010" s="235"/>
      <c r="L2010" s="235"/>
      <c r="M2010" s="235"/>
      <c r="N2010" s="235"/>
      <c r="O2010" s="147"/>
    </row>
    <row r="2011">
      <c r="A2011" s="235"/>
      <c r="B2011" s="235"/>
      <c r="C2011" s="236"/>
      <c r="D2011" s="237"/>
      <c r="E2011" s="238"/>
      <c r="F2011" s="239"/>
      <c r="G2011" s="239"/>
      <c r="H2011" s="239"/>
      <c r="I2011" s="240"/>
      <c r="J2011" s="235"/>
      <c r="K2011" s="235"/>
      <c r="L2011" s="235"/>
      <c r="M2011" s="235"/>
      <c r="N2011" s="235"/>
      <c r="O2011" s="147"/>
    </row>
    <row r="2012">
      <c r="A2012" s="235"/>
      <c r="B2012" s="235"/>
      <c r="C2012" s="236"/>
      <c r="D2012" s="237"/>
      <c r="E2012" s="238"/>
      <c r="F2012" s="239"/>
      <c r="G2012" s="239"/>
      <c r="H2012" s="239"/>
      <c r="I2012" s="240"/>
      <c r="J2012" s="235"/>
      <c r="K2012" s="235"/>
      <c r="L2012" s="235"/>
      <c r="M2012" s="235"/>
      <c r="N2012" s="235"/>
      <c r="O2012" s="147"/>
    </row>
    <row r="2013">
      <c r="A2013" s="235"/>
      <c r="B2013" s="235"/>
      <c r="C2013" s="236"/>
      <c r="D2013" s="237"/>
      <c r="E2013" s="238"/>
      <c r="F2013" s="239"/>
      <c r="G2013" s="239"/>
      <c r="H2013" s="239"/>
      <c r="I2013" s="240"/>
      <c r="J2013" s="235"/>
      <c r="K2013" s="235"/>
      <c r="L2013" s="235"/>
      <c r="M2013" s="235"/>
      <c r="N2013" s="235"/>
      <c r="O2013" s="147"/>
    </row>
    <row r="2014">
      <c r="A2014" s="235"/>
      <c r="B2014" s="235"/>
      <c r="C2014" s="236"/>
      <c r="D2014" s="237"/>
      <c r="E2014" s="238"/>
      <c r="F2014" s="239"/>
      <c r="G2014" s="239"/>
      <c r="H2014" s="239"/>
      <c r="I2014" s="240"/>
      <c r="J2014" s="235"/>
      <c r="K2014" s="235"/>
      <c r="L2014" s="235"/>
      <c r="M2014" s="235"/>
      <c r="N2014" s="235"/>
      <c r="O2014" s="147"/>
    </row>
    <row r="2015">
      <c r="A2015" s="235"/>
      <c r="B2015" s="235"/>
      <c r="C2015" s="236"/>
      <c r="D2015" s="237"/>
      <c r="E2015" s="238"/>
      <c r="F2015" s="239"/>
      <c r="G2015" s="239"/>
      <c r="H2015" s="239"/>
      <c r="I2015" s="240"/>
      <c r="J2015" s="235"/>
      <c r="K2015" s="235"/>
      <c r="L2015" s="235"/>
      <c r="M2015" s="235"/>
      <c r="N2015" s="235"/>
      <c r="O2015" s="147"/>
    </row>
    <row r="2016">
      <c r="A2016" s="235"/>
      <c r="B2016" s="235"/>
      <c r="C2016" s="236"/>
      <c r="D2016" s="237"/>
      <c r="E2016" s="238"/>
      <c r="F2016" s="239"/>
      <c r="G2016" s="239"/>
      <c r="H2016" s="239"/>
      <c r="I2016" s="240"/>
      <c r="J2016" s="235"/>
      <c r="K2016" s="235"/>
      <c r="L2016" s="235"/>
      <c r="M2016" s="235"/>
      <c r="N2016" s="235"/>
      <c r="O2016" s="147"/>
    </row>
    <row r="2017">
      <c r="A2017" s="235"/>
      <c r="B2017" s="235"/>
      <c r="C2017" s="236"/>
      <c r="D2017" s="237"/>
      <c r="E2017" s="238"/>
      <c r="F2017" s="239"/>
      <c r="G2017" s="239"/>
      <c r="H2017" s="239"/>
      <c r="I2017" s="240"/>
      <c r="J2017" s="235"/>
      <c r="K2017" s="235"/>
      <c r="L2017" s="235"/>
      <c r="M2017" s="235"/>
      <c r="N2017" s="235"/>
      <c r="O2017" s="147"/>
    </row>
    <row r="2018">
      <c r="A2018" s="235"/>
      <c r="B2018" s="235"/>
      <c r="C2018" s="236"/>
      <c r="D2018" s="237"/>
      <c r="E2018" s="238"/>
      <c r="F2018" s="239"/>
      <c r="G2018" s="239"/>
      <c r="H2018" s="239"/>
      <c r="I2018" s="240"/>
      <c r="J2018" s="235"/>
      <c r="K2018" s="235"/>
      <c r="L2018" s="235"/>
      <c r="M2018" s="235"/>
      <c r="N2018" s="235"/>
      <c r="O2018" s="147"/>
    </row>
    <row r="2019">
      <c r="A2019" s="235"/>
      <c r="B2019" s="235"/>
      <c r="C2019" s="236"/>
      <c r="D2019" s="237"/>
      <c r="E2019" s="238"/>
      <c r="F2019" s="239"/>
      <c r="G2019" s="239"/>
      <c r="H2019" s="239"/>
      <c r="I2019" s="240"/>
      <c r="J2019" s="235"/>
      <c r="K2019" s="235"/>
      <c r="L2019" s="235"/>
      <c r="M2019" s="235"/>
      <c r="N2019" s="235"/>
      <c r="O2019" s="147"/>
    </row>
    <row r="2020">
      <c r="A2020" s="235"/>
      <c r="B2020" s="235"/>
      <c r="C2020" s="236"/>
      <c r="D2020" s="237"/>
      <c r="E2020" s="238"/>
      <c r="F2020" s="239"/>
      <c r="G2020" s="239"/>
      <c r="H2020" s="239"/>
      <c r="I2020" s="240"/>
      <c r="J2020" s="235"/>
      <c r="K2020" s="235"/>
      <c r="L2020" s="235"/>
      <c r="M2020" s="235"/>
      <c r="N2020" s="235"/>
      <c r="O2020" s="147"/>
    </row>
    <row r="2021">
      <c r="A2021" s="235"/>
      <c r="B2021" s="235"/>
      <c r="C2021" s="236"/>
      <c r="D2021" s="237"/>
      <c r="E2021" s="238"/>
      <c r="F2021" s="239"/>
      <c r="G2021" s="239"/>
      <c r="H2021" s="239"/>
      <c r="I2021" s="240"/>
      <c r="J2021" s="235"/>
      <c r="K2021" s="235"/>
      <c r="L2021" s="235"/>
      <c r="M2021" s="235"/>
      <c r="N2021" s="235"/>
      <c r="O2021" s="147"/>
    </row>
    <row r="2022">
      <c r="A2022" s="235"/>
      <c r="B2022" s="235"/>
      <c r="C2022" s="236"/>
      <c r="D2022" s="237"/>
      <c r="E2022" s="238"/>
      <c r="F2022" s="239"/>
      <c r="G2022" s="239"/>
      <c r="H2022" s="239"/>
      <c r="I2022" s="240"/>
      <c r="J2022" s="235"/>
      <c r="K2022" s="235"/>
      <c r="L2022" s="235"/>
      <c r="M2022" s="235"/>
      <c r="N2022" s="235"/>
      <c r="O2022" s="147"/>
    </row>
    <row r="2023">
      <c r="A2023" s="235"/>
      <c r="B2023" s="235"/>
      <c r="C2023" s="236"/>
      <c r="D2023" s="237"/>
      <c r="E2023" s="238"/>
      <c r="F2023" s="239"/>
      <c r="G2023" s="239"/>
      <c r="H2023" s="239"/>
      <c r="I2023" s="240"/>
      <c r="J2023" s="235"/>
      <c r="K2023" s="235"/>
      <c r="L2023" s="235"/>
      <c r="M2023" s="235"/>
      <c r="N2023" s="235"/>
      <c r="O2023" s="147"/>
    </row>
    <row r="2024">
      <c r="A2024" s="235"/>
      <c r="B2024" s="235"/>
      <c r="C2024" s="236"/>
      <c r="D2024" s="237"/>
      <c r="E2024" s="238"/>
      <c r="F2024" s="239"/>
      <c r="G2024" s="239"/>
      <c r="H2024" s="239"/>
      <c r="I2024" s="240"/>
      <c r="J2024" s="235"/>
      <c r="K2024" s="235"/>
      <c r="L2024" s="235"/>
      <c r="M2024" s="235"/>
      <c r="N2024" s="235"/>
      <c r="O2024" s="147"/>
    </row>
    <row r="2025">
      <c r="A2025" s="235"/>
      <c r="B2025" s="235"/>
      <c r="C2025" s="236"/>
      <c r="D2025" s="237"/>
      <c r="E2025" s="238"/>
      <c r="F2025" s="239"/>
      <c r="G2025" s="239"/>
      <c r="H2025" s="239"/>
      <c r="I2025" s="240"/>
      <c r="J2025" s="235"/>
      <c r="K2025" s="235"/>
      <c r="L2025" s="235"/>
      <c r="M2025" s="235"/>
      <c r="N2025" s="235"/>
      <c r="O2025" s="147"/>
    </row>
    <row r="2026">
      <c r="A2026" s="235"/>
      <c r="B2026" s="235"/>
      <c r="C2026" s="236"/>
      <c r="D2026" s="237"/>
      <c r="E2026" s="238"/>
      <c r="F2026" s="239"/>
      <c r="G2026" s="239"/>
      <c r="H2026" s="239"/>
      <c r="I2026" s="240"/>
      <c r="J2026" s="235"/>
      <c r="K2026" s="235"/>
      <c r="L2026" s="235"/>
      <c r="M2026" s="235"/>
      <c r="N2026" s="235"/>
      <c r="O2026" s="147"/>
    </row>
    <row r="2027">
      <c r="A2027" s="235"/>
      <c r="B2027" s="235"/>
      <c r="C2027" s="236"/>
      <c r="D2027" s="237"/>
      <c r="E2027" s="238"/>
      <c r="F2027" s="239"/>
      <c r="G2027" s="239"/>
      <c r="H2027" s="239"/>
      <c r="I2027" s="240"/>
      <c r="J2027" s="235"/>
      <c r="K2027" s="235"/>
      <c r="L2027" s="235"/>
      <c r="M2027" s="235"/>
      <c r="N2027" s="235"/>
      <c r="O2027" s="147"/>
    </row>
    <row r="2028">
      <c r="A2028" s="235"/>
      <c r="B2028" s="235"/>
      <c r="C2028" s="236"/>
      <c r="D2028" s="237"/>
      <c r="E2028" s="238"/>
      <c r="F2028" s="239"/>
      <c r="G2028" s="239"/>
      <c r="H2028" s="239"/>
      <c r="I2028" s="240"/>
      <c r="J2028" s="235"/>
      <c r="K2028" s="235"/>
      <c r="L2028" s="235"/>
      <c r="M2028" s="235"/>
      <c r="N2028" s="235"/>
      <c r="O2028" s="147"/>
    </row>
    <row r="2029">
      <c r="A2029" s="235"/>
      <c r="B2029" s="235"/>
      <c r="C2029" s="236"/>
      <c r="D2029" s="237"/>
      <c r="E2029" s="238"/>
      <c r="F2029" s="239"/>
      <c r="G2029" s="239"/>
      <c r="H2029" s="239"/>
      <c r="I2029" s="240"/>
      <c r="J2029" s="235"/>
      <c r="K2029" s="235"/>
      <c r="L2029" s="235"/>
      <c r="M2029" s="235"/>
      <c r="N2029" s="235"/>
      <c r="O2029" s="147"/>
    </row>
    <row r="2030">
      <c r="A2030" s="235"/>
      <c r="B2030" s="235"/>
      <c r="C2030" s="236"/>
      <c r="D2030" s="237"/>
      <c r="E2030" s="238"/>
      <c r="F2030" s="239"/>
      <c r="G2030" s="239"/>
      <c r="H2030" s="239"/>
      <c r="I2030" s="240"/>
      <c r="J2030" s="235"/>
      <c r="K2030" s="235"/>
      <c r="L2030" s="235"/>
      <c r="M2030" s="235"/>
      <c r="N2030" s="235"/>
      <c r="O2030" s="147"/>
    </row>
    <row r="2031">
      <c r="A2031" s="235"/>
      <c r="B2031" s="235"/>
      <c r="C2031" s="236"/>
      <c r="D2031" s="237"/>
      <c r="E2031" s="238"/>
      <c r="F2031" s="239"/>
      <c r="G2031" s="239"/>
      <c r="H2031" s="239"/>
      <c r="I2031" s="240"/>
      <c r="J2031" s="235"/>
      <c r="K2031" s="235"/>
      <c r="L2031" s="235"/>
      <c r="M2031" s="235"/>
      <c r="N2031" s="235"/>
      <c r="O2031" s="147"/>
    </row>
    <row r="2032">
      <c r="A2032" s="235"/>
      <c r="B2032" s="235"/>
      <c r="C2032" s="236"/>
      <c r="D2032" s="237"/>
      <c r="E2032" s="238"/>
      <c r="F2032" s="239"/>
      <c r="G2032" s="239"/>
      <c r="H2032" s="239"/>
      <c r="I2032" s="240"/>
      <c r="J2032" s="235"/>
      <c r="K2032" s="235"/>
      <c r="L2032" s="235"/>
      <c r="M2032" s="235"/>
      <c r="N2032" s="235"/>
      <c r="O2032" s="147"/>
    </row>
    <row r="2033">
      <c r="A2033" s="235"/>
      <c r="B2033" s="235"/>
      <c r="C2033" s="236"/>
      <c r="D2033" s="237"/>
      <c r="E2033" s="238"/>
      <c r="F2033" s="239"/>
      <c r="G2033" s="239"/>
      <c r="H2033" s="239"/>
      <c r="I2033" s="240"/>
      <c r="J2033" s="235"/>
      <c r="K2033" s="235"/>
      <c r="L2033" s="235"/>
      <c r="M2033" s="235"/>
      <c r="N2033" s="235"/>
      <c r="O2033" s="147"/>
    </row>
    <row r="2034">
      <c r="A2034" s="235"/>
      <c r="B2034" s="235"/>
      <c r="C2034" s="236"/>
      <c r="D2034" s="237"/>
      <c r="E2034" s="238"/>
      <c r="F2034" s="239"/>
      <c r="G2034" s="239"/>
      <c r="H2034" s="239"/>
      <c r="I2034" s="240"/>
      <c r="J2034" s="235"/>
      <c r="K2034" s="235"/>
      <c r="L2034" s="235"/>
      <c r="M2034" s="235"/>
      <c r="N2034" s="235"/>
      <c r="O2034" s="147"/>
    </row>
    <row r="2035">
      <c r="A2035" s="235"/>
      <c r="B2035" s="235"/>
      <c r="C2035" s="236"/>
      <c r="D2035" s="237"/>
      <c r="E2035" s="238"/>
      <c r="F2035" s="239"/>
      <c r="G2035" s="239"/>
      <c r="H2035" s="239"/>
      <c r="I2035" s="240"/>
      <c r="J2035" s="235"/>
      <c r="K2035" s="235"/>
      <c r="L2035" s="235"/>
      <c r="M2035" s="235"/>
      <c r="N2035" s="235"/>
      <c r="O2035" s="147"/>
    </row>
    <row r="2036">
      <c r="A2036" s="235"/>
      <c r="B2036" s="235"/>
      <c r="C2036" s="236"/>
      <c r="D2036" s="237"/>
      <c r="E2036" s="238"/>
      <c r="F2036" s="239"/>
      <c r="G2036" s="239"/>
      <c r="H2036" s="239"/>
      <c r="I2036" s="240"/>
      <c r="J2036" s="235"/>
      <c r="K2036" s="235"/>
      <c r="L2036" s="235"/>
      <c r="M2036" s="235"/>
      <c r="N2036" s="235"/>
      <c r="O2036" s="147"/>
    </row>
    <row r="2037">
      <c r="A2037" s="235"/>
      <c r="B2037" s="235"/>
      <c r="C2037" s="236"/>
      <c r="D2037" s="237"/>
      <c r="E2037" s="238"/>
      <c r="F2037" s="239"/>
      <c r="G2037" s="239"/>
      <c r="H2037" s="239"/>
      <c r="I2037" s="240"/>
      <c r="J2037" s="235"/>
      <c r="K2037" s="235"/>
      <c r="L2037" s="235"/>
      <c r="M2037" s="235"/>
      <c r="N2037" s="235"/>
      <c r="O2037" s="147"/>
    </row>
    <row r="2038">
      <c r="A2038" s="235"/>
      <c r="B2038" s="235"/>
      <c r="C2038" s="236"/>
      <c r="D2038" s="237"/>
      <c r="E2038" s="238"/>
      <c r="F2038" s="239"/>
      <c r="G2038" s="239"/>
      <c r="H2038" s="239"/>
      <c r="I2038" s="240"/>
      <c r="J2038" s="235"/>
      <c r="K2038" s="235"/>
      <c r="L2038" s="235"/>
      <c r="M2038" s="235"/>
      <c r="N2038" s="235"/>
      <c r="O2038" s="147"/>
    </row>
    <row r="2039">
      <c r="A2039" s="235"/>
      <c r="B2039" s="235"/>
      <c r="C2039" s="236"/>
      <c r="D2039" s="237"/>
      <c r="E2039" s="238"/>
      <c r="F2039" s="239"/>
      <c r="G2039" s="239"/>
      <c r="H2039" s="239"/>
      <c r="I2039" s="240"/>
      <c r="J2039" s="235"/>
      <c r="K2039" s="235"/>
      <c r="L2039" s="235"/>
      <c r="M2039" s="235"/>
      <c r="N2039" s="235"/>
      <c r="O2039" s="147"/>
    </row>
    <row r="2040">
      <c r="A2040" s="235"/>
      <c r="B2040" s="235"/>
      <c r="C2040" s="236"/>
      <c r="D2040" s="237"/>
      <c r="E2040" s="238"/>
      <c r="F2040" s="239"/>
      <c r="G2040" s="239"/>
      <c r="H2040" s="239"/>
      <c r="I2040" s="240"/>
      <c r="J2040" s="235"/>
      <c r="K2040" s="235"/>
      <c r="L2040" s="235"/>
      <c r="M2040" s="235"/>
      <c r="N2040" s="235"/>
      <c r="O2040" s="147"/>
    </row>
    <row r="2041">
      <c r="A2041" s="235"/>
      <c r="B2041" s="235"/>
      <c r="C2041" s="236"/>
      <c r="D2041" s="237"/>
      <c r="E2041" s="238"/>
      <c r="F2041" s="239"/>
      <c r="G2041" s="239"/>
      <c r="H2041" s="239"/>
      <c r="I2041" s="240"/>
      <c r="J2041" s="235"/>
      <c r="K2041" s="235"/>
      <c r="L2041" s="235"/>
      <c r="M2041" s="235"/>
      <c r="N2041" s="235"/>
      <c r="O2041" s="147"/>
    </row>
    <row r="2042">
      <c r="A2042" s="235"/>
      <c r="B2042" s="235"/>
      <c r="C2042" s="236"/>
      <c r="D2042" s="237"/>
      <c r="E2042" s="238"/>
      <c r="F2042" s="239"/>
      <c r="G2042" s="239"/>
      <c r="H2042" s="239"/>
      <c r="I2042" s="240"/>
      <c r="J2042" s="235"/>
      <c r="K2042" s="235"/>
      <c r="L2042" s="235"/>
      <c r="M2042" s="235"/>
      <c r="N2042" s="235"/>
      <c r="O2042" s="147"/>
    </row>
    <row r="2043">
      <c r="A2043" s="235"/>
      <c r="B2043" s="235"/>
      <c r="C2043" s="236"/>
      <c r="D2043" s="237"/>
      <c r="E2043" s="238"/>
      <c r="F2043" s="239"/>
      <c r="G2043" s="239"/>
      <c r="H2043" s="239"/>
      <c r="I2043" s="240"/>
      <c r="J2043" s="235"/>
      <c r="K2043" s="235"/>
      <c r="L2043" s="235"/>
      <c r="M2043" s="235"/>
      <c r="N2043" s="235"/>
      <c r="O2043" s="147"/>
    </row>
    <row r="2044">
      <c r="A2044" s="235"/>
      <c r="B2044" s="235"/>
      <c r="C2044" s="236"/>
      <c r="D2044" s="237"/>
      <c r="E2044" s="238"/>
      <c r="F2044" s="239"/>
      <c r="G2044" s="239"/>
      <c r="H2044" s="239"/>
      <c r="I2044" s="240"/>
      <c r="J2044" s="235"/>
      <c r="K2044" s="235"/>
      <c r="L2044" s="235"/>
      <c r="M2044" s="235"/>
      <c r="N2044" s="235"/>
      <c r="O2044" s="147"/>
    </row>
    <row r="2045">
      <c r="A2045" s="235"/>
      <c r="B2045" s="235"/>
      <c r="C2045" s="236"/>
      <c r="D2045" s="237"/>
      <c r="E2045" s="238"/>
      <c r="F2045" s="239"/>
      <c r="G2045" s="239"/>
      <c r="H2045" s="239"/>
      <c r="I2045" s="240"/>
      <c r="J2045" s="235"/>
      <c r="K2045" s="235"/>
      <c r="L2045" s="235"/>
      <c r="M2045" s="235"/>
      <c r="N2045" s="235"/>
      <c r="O2045" s="147"/>
    </row>
    <row r="2046">
      <c r="A2046" s="235"/>
      <c r="B2046" s="235"/>
      <c r="C2046" s="236"/>
      <c r="D2046" s="237"/>
      <c r="E2046" s="238"/>
      <c r="F2046" s="239"/>
      <c r="G2046" s="239"/>
      <c r="H2046" s="239"/>
      <c r="I2046" s="240"/>
      <c r="J2046" s="235"/>
      <c r="K2046" s="235"/>
      <c r="L2046" s="235"/>
      <c r="M2046" s="235"/>
      <c r="N2046" s="235"/>
      <c r="O2046" s="147"/>
    </row>
    <row r="2047">
      <c r="A2047" s="235"/>
      <c r="B2047" s="235"/>
      <c r="C2047" s="236"/>
      <c r="D2047" s="237"/>
      <c r="E2047" s="238"/>
      <c r="F2047" s="239"/>
      <c r="G2047" s="239"/>
      <c r="H2047" s="239"/>
      <c r="I2047" s="240"/>
      <c r="J2047" s="235"/>
      <c r="K2047" s="235"/>
      <c r="L2047" s="235"/>
      <c r="M2047" s="235"/>
      <c r="N2047" s="235"/>
      <c r="O2047" s="147"/>
    </row>
    <row r="2048">
      <c r="A2048" s="235"/>
      <c r="B2048" s="235"/>
      <c r="C2048" s="236"/>
      <c r="D2048" s="237"/>
      <c r="E2048" s="238"/>
      <c r="F2048" s="239"/>
      <c r="G2048" s="239"/>
      <c r="H2048" s="239"/>
      <c r="I2048" s="240"/>
      <c r="J2048" s="235"/>
      <c r="K2048" s="235"/>
      <c r="L2048" s="235"/>
      <c r="M2048" s="235"/>
      <c r="N2048" s="235"/>
      <c r="O2048" s="147"/>
    </row>
    <row r="2049">
      <c r="A2049" s="235"/>
      <c r="B2049" s="235"/>
      <c r="C2049" s="236"/>
      <c r="D2049" s="237"/>
      <c r="E2049" s="238"/>
      <c r="F2049" s="239"/>
      <c r="G2049" s="239"/>
      <c r="H2049" s="239"/>
      <c r="I2049" s="240"/>
      <c r="J2049" s="235"/>
      <c r="K2049" s="235"/>
      <c r="L2049" s="235"/>
      <c r="M2049" s="235"/>
      <c r="N2049" s="235"/>
      <c r="O2049" s="147"/>
    </row>
    <row r="2050">
      <c r="A2050" s="235"/>
      <c r="B2050" s="235"/>
      <c r="C2050" s="236"/>
      <c r="D2050" s="237"/>
      <c r="E2050" s="238"/>
      <c r="F2050" s="239"/>
      <c r="G2050" s="239"/>
      <c r="H2050" s="239"/>
      <c r="I2050" s="240"/>
      <c r="J2050" s="235"/>
      <c r="K2050" s="235"/>
      <c r="L2050" s="235"/>
      <c r="M2050" s="235"/>
      <c r="N2050" s="235"/>
      <c r="O2050" s="147"/>
    </row>
    <row r="2051">
      <c r="A2051" s="235"/>
      <c r="B2051" s="235"/>
      <c r="C2051" s="236"/>
      <c r="D2051" s="237"/>
      <c r="E2051" s="238"/>
      <c r="F2051" s="239"/>
      <c r="G2051" s="239"/>
      <c r="H2051" s="239"/>
      <c r="I2051" s="240"/>
      <c r="J2051" s="235"/>
      <c r="K2051" s="235"/>
      <c r="L2051" s="235"/>
      <c r="M2051" s="235"/>
      <c r="N2051" s="235"/>
      <c r="O2051" s="147"/>
    </row>
    <row r="2052">
      <c r="A2052" s="235"/>
      <c r="B2052" s="235"/>
      <c r="C2052" s="236"/>
      <c r="D2052" s="237"/>
      <c r="E2052" s="238"/>
      <c r="F2052" s="239"/>
      <c r="G2052" s="239"/>
      <c r="H2052" s="239"/>
      <c r="I2052" s="240"/>
      <c r="J2052" s="235"/>
      <c r="K2052" s="235"/>
      <c r="L2052" s="235"/>
      <c r="M2052" s="235"/>
      <c r="N2052" s="235"/>
      <c r="O2052" s="147"/>
    </row>
    <row r="2053">
      <c r="A2053" s="235"/>
      <c r="B2053" s="235"/>
      <c r="C2053" s="236"/>
      <c r="D2053" s="237"/>
      <c r="E2053" s="238"/>
      <c r="F2053" s="239"/>
      <c r="G2053" s="239"/>
      <c r="H2053" s="239"/>
      <c r="I2053" s="240"/>
      <c r="J2053" s="235"/>
      <c r="K2053" s="235"/>
      <c r="L2053" s="235"/>
      <c r="M2053" s="235"/>
      <c r="N2053" s="235"/>
      <c r="O2053" s="147"/>
    </row>
    <row r="2054">
      <c r="A2054" s="235"/>
      <c r="B2054" s="235"/>
      <c r="C2054" s="236"/>
      <c r="D2054" s="237"/>
      <c r="E2054" s="238"/>
      <c r="F2054" s="239"/>
      <c r="G2054" s="239"/>
      <c r="H2054" s="239"/>
      <c r="I2054" s="240"/>
      <c r="J2054" s="235"/>
      <c r="K2054" s="235"/>
      <c r="L2054" s="235"/>
      <c r="M2054" s="235"/>
      <c r="N2054" s="235"/>
      <c r="O2054" s="147"/>
    </row>
    <row r="2055">
      <c r="A2055" s="235"/>
      <c r="B2055" s="235"/>
      <c r="C2055" s="236"/>
      <c r="D2055" s="237"/>
      <c r="E2055" s="238"/>
      <c r="F2055" s="239"/>
      <c r="G2055" s="239"/>
      <c r="H2055" s="239"/>
      <c r="I2055" s="240"/>
      <c r="J2055" s="235"/>
      <c r="K2055" s="235"/>
      <c r="L2055" s="235"/>
      <c r="M2055" s="235"/>
      <c r="N2055" s="235"/>
      <c r="O2055" s="147"/>
    </row>
    <row r="2056">
      <c r="A2056" s="235"/>
      <c r="B2056" s="235"/>
      <c r="C2056" s="236"/>
      <c r="D2056" s="237"/>
      <c r="E2056" s="238"/>
      <c r="F2056" s="239"/>
      <c r="G2056" s="239"/>
      <c r="H2056" s="239"/>
      <c r="I2056" s="240"/>
      <c r="J2056" s="235"/>
      <c r="K2056" s="235"/>
      <c r="L2056" s="235"/>
      <c r="M2056" s="235"/>
      <c r="N2056" s="235"/>
      <c r="O2056" s="147"/>
    </row>
    <row r="2057">
      <c r="A2057" s="235"/>
      <c r="B2057" s="235"/>
      <c r="C2057" s="236"/>
      <c r="D2057" s="237"/>
      <c r="E2057" s="238"/>
      <c r="F2057" s="239"/>
      <c r="G2057" s="239"/>
      <c r="H2057" s="239"/>
      <c r="I2057" s="240"/>
      <c r="J2057" s="235"/>
      <c r="K2057" s="235"/>
      <c r="L2057" s="235"/>
      <c r="M2057" s="235"/>
      <c r="N2057" s="235"/>
      <c r="O2057" s="147"/>
    </row>
    <row r="2058">
      <c r="A2058" s="235"/>
      <c r="B2058" s="235"/>
      <c r="C2058" s="236"/>
      <c r="D2058" s="237"/>
      <c r="E2058" s="238"/>
      <c r="F2058" s="239"/>
      <c r="G2058" s="239"/>
      <c r="H2058" s="239"/>
      <c r="I2058" s="240"/>
      <c r="J2058" s="235"/>
      <c r="K2058" s="235"/>
      <c r="L2058" s="235"/>
      <c r="M2058" s="235"/>
      <c r="N2058" s="235"/>
      <c r="O2058" s="147"/>
    </row>
    <row r="2059">
      <c r="A2059" s="235"/>
      <c r="B2059" s="235"/>
      <c r="C2059" s="236"/>
      <c r="D2059" s="237"/>
      <c r="E2059" s="238"/>
      <c r="F2059" s="239"/>
      <c r="G2059" s="239"/>
      <c r="H2059" s="239"/>
      <c r="I2059" s="240"/>
      <c r="J2059" s="235"/>
      <c r="K2059" s="235"/>
      <c r="L2059" s="235"/>
      <c r="M2059" s="235"/>
      <c r="N2059" s="235"/>
      <c r="O2059" s="147"/>
    </row>
    <row r="2060">
      <c r="A2060" s="235"/>
      <c r="B2060" s="235"/>
      <c r="C2060" s="236"/>
      <c r="D2060" s="237"/>
      <c r="E2060" s="238"/>
      <c r="F2060" s="239"/>
      <c r="G2060" s="239"/>
      <c r="H2060" s="239"/>
      <c r="I2060" s="240"/>
      <c r="J2060" s="235"/>
      <c r="K2060" s="235"/>
      <c r="L2060" s="235"/>
      <c r="M2060" s="235"/>
      <c r="N2060" s="235"/>
      <c r="O2060" s="147"/>
    </row>
    <row r="2061">
      <c r="A2061" s="235"/>
      <c r="B2061" s="235"/>
      <c r="C2061" s="236"/>
      <c r="D2061" s="237"/>
      <c r="E2061" s="238"/>
      <c r="F2061" s="239"/>
      <c r="G2061" s="239"/>
      <c r="H2061" s="239"/>
      <c r="I2061" s="240"/>
      <c r="J2061" s="235"/>
      <c r="K2061" s="235"/>
      <c r="L2061" s="235"/>
      <c r="M2061" s="235"/>
      <c r="N2061" s="235"/>
      <c r="O2061" s="147"/>
    </row>
    <row r="2062">
      <c r="A2062" s="235"/>
      <c r="B2062" s="235"/>
      <c r="C2062" s="236"/>
      <c r="D2062" s="237"/>
      <c r="E2062" s="238"/>
      <c r="F2062" s="239"/>
      <c r="G2062" s="239"/>
      <c r="H2062" s="239"/>
      <c r="I2062" s="240"/>
      <c r="J2062" s="235"/>
      <c r="K2062" s="235"/>
      <c r="L2062" s="235"/>
      <c r="M2062" s="235"/>
      <c r="N2062" s="235"/>
      <c r="O2062" s="147"/>
    </row>
    <row r="2063">
      <c r="A2063" s="235"/>
      <c r="B2063" s="235"/>
      <c r="C2063" s="236"/>
      <c r="D2063" s="237"/>
      <c r="E2063" s="238"/>
      <c r="F2063" s="239"/>
      <c r="G2063" s="239"/>
      <c r="H2063" s="239"/>
      <c r="I2063" s="240"/>
      <c r="J2063" s="235"/>
      <c r="K2063" s="235"/>
      <c r="L2063" s="235"/>
      <c r="M2063" s="235"/>
      <c r="N2063" s="235"/>
      <c r="O2063" s="147"/>
    </row>
    <row r="2064">
      <c r="A2064" s="235"/>
      <c r="B2064" s="235"/>
      <c r="C2064" s="236"/>
      <c r="D2064" s="237"/>
      <c r="E2064" s="238"/>
      <c r="F2064" s="239"/>
      <c r="G2064" s="239"/>
      <c r="H2064" s="239"/>
      <c r="I2064" s="240"/>
      <c r="J2064" s="235"/>
      <c r="K2064" s="235"/>
      <c r="L2064" s="235"/>
      <c r="M2064" s="235"/>
      <c r="N2064" s="235"/>
      <c r="O2064" s="147"/>
    </row>
    <row r="2065">
      <c r="A2065" s="235"/>
      <c r="B2065" s="235"/>
      <c r="C2065" s="236"/>
      <c r="D2065" s="237"/>
      <c r="E2065" s="238"/>
      <c r="F2065" s="239"/>
      <c r="G2065" s="239"/>
      <c r="H2065" s="239"/>
      <c r="I2065" s="240"/>
      <c r="J2065" s="235"/>
      <c r="K2065" s="235"/>
      <c r="L2065" s="235"/>
      <c r="M2065" s="235"/>
      <c r="N2065" s="235"/>
      <c r="O2065" s="147"/>
    </row>
    <row r="2066">
      <c r="A2066" s="235"/>
      <c r="B2066" s="235"/>
      <c r="C2066" s="236"/>
      <c r="D2066" s="237"/>
      <c r="E2066" s="238"/>
      <c r="F2066" s="239"/>
      <c r="G2066" s="239"/>
      <c r="H2066" s="239"/>
      <c r="I2066" s="240"/>
      <c r="J2066" s="235"/>
      <c r="K2066" s="235"/>
      <c r="L2066" s="235"/>
      <c r="M2066" s="235"/>
      <c r="N2066" s="235"/>
      <c r="O2066" s="147"/>
    </row>
    <row r="2067">
      <c r="A2067" s="235"/>
      <c r="B2067" s="235"/>
      <c r="C2067" s="236"/>
      <c r="D2067" s="237"/>
      <c r="E2067" s="238"/>
      <c r="F2067" s="239"/>
      <c r="G2067" s="239"/>
      <c r="H2067" s="239"/>
      <c r="I2067" s="240"/>
      <c r="J2067" s="235"/>
      <c r="K2067" s="235"/>
      <c r="L2067" s="235"/>
      <c r="M2067" s="235"/>
      <c r="N2067" s="235"/>
      <c r="O2067" s="147"/>
    </row>
    <row r="2068">
      <c r="A2068" s="235"/>
      <c r="B2068" s="235"/>
      <c r="C2068" s="236"/>
      <c r="D2068" s="237"/>
      <c r="E2068" s="238"/>
      <c r="F2068" s="239"/>
      <c r="G2068" s="239"/>
      <c r="H2068" s="239"/>
      <c r="I2068" s="240"/>
      <c r="J2068" s="235"/>
      <c r="K2068" s="235"/>
      <c r="L2068" s="235"/>
      <c r="M2068" s="235"/>
      <c r="N2068" s="235"/>
      <c r="O2068" s="147"/>
    </row>
    <row r="2069">
      <c r="A2069" s="235"/>
      <c r="B2069" s="235"/>
      <c r="C2069" s="236"/>
      <c r="D2069" s="237"/>
      <c r="E2069" s="238"/>
      <c r="F2069" s="239"/>
      <c r="G2069" s="239"/>
      <c r="H2069" s="239"/>
      <c r="I2069" s="240"/>
      <c r="J2069" s="235"/>
      <c r="K2069" s="235"/>
      <c r="L2069" s="235"/>
      <c r="M2069" s="235"/>
      <c r="N2069" s="235"/>
      <c r="O2069" s="147"/>
    </row>
    <row r="2070">
      <c r="A2070" s="235"/>
      <c r="B2070" s="235"/>
      <c r="C2070" s="236"/>
      <c r="D2070" s="237"/>
      <c r="E2070" s="238"/>
      <c r="F2070" s="239"/>
      <c r="G2070" s="239"/>
      <c r="H2070" s="239"/>
      <c r="I2070" s="240"/>
      <c r="J2070" s="235"/>
      <c r="K2070" s="235"/>
      <c r="L2070" s="235"/>
      <c r="M2070" s="235"/>
      <c r="N2070" s="235"/>
      <c r="O2070" s="147"/>
    </row>
    <row r="2071">
      <c r="A2071" s="235"/>
      <c r="B2071" s="235"/>
      <c r="C2071" s="236"/>
      <c r="D2071" s="237"/>
      <c r="E2071" s="238"/>
      <c r="F2071" s="239"/>
      <c r="G2071" s="239"/>
      <c r="H2071" s="239"/>
      <c r="I2071" s="240"/>
      <c r="J2071" s="235"/>
      <c r="K2071" s="235"/>
      <c r="L2071" s="235"/>
      <c r="M2071" s="235"/>
      <c r="N2071" s="235"/>
      <c r="O2071" s="147"/>
    </row>
    <row r="2072">
      <c r="A2072" s="235"/>
      <c r="B2072" s="235"/>
      <c r="C2072" s="236"/>
      <c r="D2072" s="237"/>
      <c r="E2072" s="238"/>
      <c r="F2072" s="239"/>
      <c r="G2072" s="239"/>
      <c r="H2072" s="239"/>
      <c r="I2072" s="240"/>
      <c r="J2072" s="235"/>
      <c r="K2072" s="235"/>
      <c r="L2072" s="235"/>
      <c r="M2072" s="235"/>
      <c r="N2072" s="235"/>
      <c r="O2072" s="147"/>
    </row>
    <row r="2073">
      <c r="A2073" s="235"/>
      <c r="B2073" s="235"/>
      <c r="C2073" s="236"/>
      <c r="D2073" s="237"/>
      <c r="E2073" s="238"/>
      <c r="F2073" s="239"/>
      <c r="G2073" s="239"/>
      <c r="H2073" s="239"/>
      <c r="I2073" s="240"/>
      <c r="J2073" s="235"/>
      <c r="K2073" s="235"/>
      <c r="L2073" s="235"/>
      <c r="M2073" s="235"/>
      <c r="N2073" s="235"/>
      <c r="O2073" s="147"/>
    </row>
    <row r="2074">
      <c r="A2074" s="235"/>
      <c r="B2074" s="235"/>
      <c r="C2074" s="236"/>
      <c r="D2074" s="237"/>
      <c r="E2074" s="238"/>
      <c r="F2074" s="239"/>
      <c r="G2074" s="239"/>
      <c r="H2074" s="239"/>
      <c r="I2074" s="240"/>
      <c r="J2074" s="235"/>
      <c r="K2074" s="235"/>
      <c r="L2074" s="235"/>
      <c r="M2074" s="235"/>
      <c r="N2074" s="235"/>
      <c r="O2074" s="147"/>
    </row>
    <row r="2075">
      <c r="A2075" s="235"/>
      <c r="B2075" s="235"/>
      <c r="C2075" s="236"/>
      <c r="D2075" s="237"/>
      <c r="E2075" s="238"/>
      <c r="F2075" s="239"/>
      <c r="G2075" s="239"/>
      <c r="H2075" s="239"/>
      <c r="I2075" s="240"/>
      <c r="J2075" s="235"/>
      <c r="K2075" s="235"/>
      <c r="L2075" s="235"/>
      <c r="M2075" s="235"/>
      <c r="N2075" s="235"/>
      <c r="O2075" s="147"/>
    </row>
    <row r="2076">
      <c r="A2076" s="235"/>
      <c r="B2076" s="235"/>
      <c r="C2076" s="236"/>
      <c r="D2076" s="237"/>
      <c r="E2076" s="238"/>
      <c r="F2076" s="239"/>
      <c r="G2076" s="239"/>
      <c r="H2076" s="239"/>
      <c r="I2076" s="240"/>
      <c r="J2076" s="235"/>
      <c r="K2076" s="235"/>
      <c r="L2076" s="235"/>
      <c r="M2076" s="235"/>
      <c r="N2076" s="235"/>
      <c r="O2076" s="147"/>
    </row>
    <row r="2077">
      <c r="A2077" s="235"/>
      <c r="B2077" s="235"/>
      <c r="C2077" s="236"/>
      <c r="D2077" s="237"/>
      <c r="E2077" s="238"/>
      <c r="F2077" s="239"/>
      <c r="G2077" s="239"/>
      <c r="H2077" s="239"/>
      <c r="I2077" s="240"/>
      <c r="J2077" s="235"/>
      <c r="K2077" s="235"/>
      <c r="L2077" s="235"/>
      <c r="M2077" s="235"/>
      <c r="N2077" s="235"/>
      <c r="O2077" s="147"/>
    </row>
    <row r="2078">
      <c r="A2078" s="235"/>
      <c r="B2078" s="235"/>
      <c r="C2078" s="236"/>
      <c r="D2078" s="237"/>
      <c r="E2078" s="238"/>
      <c r="F2078" s="239"/>
      <c r="G2078" s="239"/>
      <c r="H2078" s="239"/>
      <c r="I2078" s="240"/>
      <c r="J2078" s="235"/>
      <c r="K2078" s="235"/>
      <c r="L2078" s="235"/>
      <c r="M2078" s="235"/>
      <c r="N2078" s="235"/>
      <c r="O2078" s="147"/>
    </row>
    <row r="2079">
      <c r="A2079" s="235"/>
      <c r="B2079" s="235"/>
      <c r="C2079" s="236"/>
      <c r="D2079" s="237"/>
      <c r="E2079" s="238"/>
      <c r="F2079" s="239"/>
      <c r="G2079" s="239"/>
      <c r="H2079" s="239"/>
      <c r="I2079" s="240"/>
      <c r="J2079" s="235"/>
      <c r="K2079" s="235"/>
      <c r="L2079" s="235"/>
      <c r="M2079" s="235"/>
      <c r="N2079" s="235"/>
      <c r="O2079" s="147"/>
    </row>
    <row r="2080">
      <c r="A2080" s="235"/>
      <c r="B2080" s="235"/>
      <c r="C2080" s="236"/>
      <c r="D2080" s="237"/>
      <c r="E2080" s="238"/>
      <c r="F2080" s="239"/>
      <c r="G2080" s="239"/>
      <c r="H2080" s="239"/>
      <c r="I2080" s="240"/>
      <c r="J2080" s="235"/>
      <c r="K2080" s="235"/>
      <c r="L2080" s="235"/>
      <c r="M2080" s="235"/>
      <c r="N2080" s="235"/>
      <c r="O2080" s="147"/>
    </row>
    <row r="2081">
      <c r="A2081" s="235"/>
      <c r="B2081" s="235"/>
      <c r="C2081" s="236"/>
      <c r="D2081" s="237"/>
      <c r="E2081" s="238"/>
      <c r="F2081" s="239"/>
      <c r="G2081" s="239"/>
      <c r="H2081" s="239"/>
      <c r="I2081" s="240"/>
      <c r="J2081" s="235"/>
      <c r="K2081" s="235"/>
      <c r="L2081" s="235"/>
      <c r="M2081" s="235"/>
      <c r="N2081" s="235"/>
      <c r="O2081" s="147"/>
    </row>
    <row r="2082">
      <c r="A2082" s="235"/>
      <c r="B2082" s="235"/>
      <c r="C2082" s="236"/>
      <c r="D2082" s="237"/>
      <c r="E2082" s="238"/>
      <c r="F2082" s="239"/>
      <c r="G2082" s="239"/>
      <c r="H2082" s="239"/>
      <c r="I2082" s="240"/>
      <c r="J2082" s="235"/>
      <c r="K2082" s="235"/>
      <c r="L2082" s="235"/>
      <c r="M2082" s="235"/>
      <c r="N2082" s="235"/>
      <c r="O2082" s="147"/>
    </row>
    <row r="2083">
      <c r="A2083" s="235"/>
      <c r="B2083" s="235"/>
      <c r="C2083" s="236"/>
      <c r="D2083" s="237"/>
      <c r="E2083" s="238"/>
      <c r="F2083" s="239"/>
      <c r="G2083" s="239"/>
      <c r="H2083" s="239"/>
      <c r="I2083" s="240"/>
      <c r="J2083" s="235"/>
      <c r="K2083" s="235"/>
      <c r="L2083" s="235"/>
      <c r="M2083" s="235"/>
      <c r="N2083" s="235"/>
      <c r="O2083" s="147"/>
    </row>
    <row r="2084">
      <c r="A2084" s="235"/>
      <c r="B2084" s="235"/>
      <c r="C2084" s="236"/>
      <c r="D2084" s="237"/>
      <c r="E2084" s="238"/>
      <c r="F2084" s="239"/>
      <c r="G2084" s="239"/>
      <c r="H2084" s="239"/>
      <c r="I2084" s="240"/>
      <c r="J2084" s="235"/>
      <c r="K2084" s="235"/>
      <c r="L2084" s="235"/>
      <c r="M2084" s="235"/>
      <c r="N2084" s="235"/>
      <c r="O2084" s="147"/>
    </row>
    <row r="2085">
      <c r="A2085" s="235"/>
      <c r="B2085" s="235"/>
      <c r="C2085" s="236"/>
      <c r="D2085" s="237"/>
      <c r="E2085" s="238"/>
      <c r="F2085" s="239"/>
      <c r="G2085" s="239"/>
      <c r="H2085" s="239"/>
      <c r="I2085" s="240"/>
      <c r="J2085" s="235"/>
      <c r="K2085" s="235"/>
      <c r="L2085" s="235"/>
      <c r="M2085" s="235"/>
      <c r="N2085" s="235"/>
      <c r="O2085" s="147"/>
    </row>
    <row r="2086">
      <c r="A2086" s="235"/>
      <c r="B2086" s="235"/>
      <c r="C2086" s="236"/>
      <c r="D2086" s="237"/>
      <c r="E2086" s="238"/>
      <c r="F2086" s="239"/>
      <c r="G2086" s="239"/>
      <c r="H2086" s="239"/>
      <c r="I2086" s="240"/>
      <c r="J2086" s="235"/>
      <c r="K2086" s="235"/>
      <c r="L2086" s="235"/>
      <c r="M2086" s="235"/>
      <c r="N2086" s="235"/>
      <c r="O2086" s="147"/>
    </row>
    <row r="2087">
      <c r="A2087" s="235"/>
      <c r="B2087" s="235"/>
      <c r="C2087" s="236"/>
      <c r="D2087" s="237"/>
      <c r="E2087" s="238"/>
      <c r="F2087" s="239"/>
      <c r="G2087" s="239"/>
      <c r="H2087" s="239"/>
      <c r="I2087" s="240"/>
      <c r="J2087" s="235"/>
      <c r="K2087" s="235"/>
      <c r="L2087" s="235"/>
      <c r="M2087" s="235"/>
      <c r="N2087" s="235"/>
      <c r="O2087" s="147"/>
    </row>
    <row r="2088">
      <c r="A2088" s="235"/>
      <c r="B2088" s="235"/>
      <c r="C2088" s="236"/>
      <c r="D2088" s="237"/>
      <c r="E2088" s="238"/>
      <c r="F2088" s="239"/>
      <c r="G2088" s="239"/>
      <c r="H2088" s="239"/>
      <c r="I2088" s="240"/>
      <c r="J2088" s="235"/>
      <c r="K2088" s="235"/>
      <c r="L2088" s="235"/>
      <c r="M2088" s="235"/>
      <c r="N2088" s="235"/>
      <c r="O2088" s="147"/>
    </row>
    <row r="2089">
      <c r="A2089" s="235"/>
      <c r="B2089" s="235"/>
      <c r="C2089" s="236"/>
      <c r="D2089" s="237"/>
      <c r="E2089" s="238"/>
      <c r="F2089" s="239"/>
      <c r="G2089" s="239"/>
      <c r="H2089" s="239"/>
      <c r="I2089" s="240"/>
      <c r="J2089" s="235"/>
      <c r="K2089" s="235"/>
      <c r="L2089" s="235"/>
      <c r="M2089" s="235"/>
      <c r="N2089" s="235"/>
      <c r="O2089" s="147"/>
    </row>
    <row r="2090">
      <c r="A2090" s="235"/>
      <c r="B2090" s="235"/>
      <c r="C2090" s="236"/>
      <c r="D2090" s="237"/>
      <c r="E2090" s="238"/>
      <c r="F2090" s="239"/>
      <c r="G2090" s="239"/>
      <c r="H2090" s="239"/>
      <c r="I2090" s="240"/>
      <c r="J2090" s="235"/>
      <c r="K2090" s="235"/>
      <c r="L2090" s="235"/>
      <c r="M2090" s="235"/>
      <c r="N2090" s="235"/>
      <c r="O2090" s="147"/>
    </row>
    <row r="2091">
      <c r="A2091" s="235"/>
      <c r="B2091" s="235"/>
      <c r="C2091" s="236"/>
      <c r="D2091" s="237"/>
      <c r="E2091" s="238"/>
      <c r="F2091" s="239"/>
      <c r="G2091" s="239"/>
      <c r="H2091" s="239"/>
      <c r="I2091" s="240"/>
      <c r="J2091" s="235"/>
      <c r="K2091" s="235"/>
      <c r="L2091" s="235"/>
      <c r="M2091" s="235"/>
      <c r="N2091" s="235"/>
      <c r="O2091" s="147"/>
    </row>
    <row r="2092">
      <c r="A2092" s="235"/>
      <c r="B2092" s="235"/>
      <c r="C2092" s="236"/>
      <c r="D2092" s="237"/>
      <c r="E2092" s="238"/>
      <c r="F2092" s="239"/>
      <c r="G2092" s="239"/>
      <c r="H2092" s="239"/>
      <c r="I2092" s="240"/>
      <c r="J2092" s="235"/>
      <c r="K2092" s="235"/>
      <c r="L2092" s="235"/>
      <c r="M2092" s="235"/>
      <c r="N2092" s="235"/>
      <c r="O2092" s="147"/>
    </row>
    <row r="2093">
      <c r="A2093" s="235"/>
      <c r="B2093" s="235"/>
      <c r="C2093" s="236"/>
      <c r="D2093" s="237"/>
      <c r="E2093" s="238"/>
      <c r="F2093" s="239"/>
      <c r="G2093" s="239"/>
      <c r="H2093" s="239"/>
      <c r="I2093" s="240"/>
      <c r="J2093" s="235"/>
      <c r="K2093" s="235"/>
      <c r="L2093" s="235"/>
      <c r="M2093" s="235"/>
      <c r="N2093" s="235"/>
      <c r="O2093" s="147"/>
    </row>
    <row r="2094">
      <c r="A2094" s="235"/>
      <c r="B2094" s="235"/>
      <c r="C2094" s="236"/>
      <c r="D2094" s="237"/>
      <c r="E2094" s="238"/>
      <c r="F2094" s="239"/>
      <c r="G2094" s="239"/>
      <c r="H2094" s="239"/>
      <c r="I2094" s="240"/>
      <c r="J2094" s="235"/>
      <c r="K2094" s="235"/>
      <c r="L2094" s="235"/>
      <c r="M2094" s="235"/>
      <c r="N2094" s="235"/>
      <c r="O2094" s="147"/>
    </row>
    <row r="2095">
      <c r="A2095" s="235"/>
      <c r="B2095" s="235"/>
      <c r="C2095" s="236"/>
      <c r="D2095" s="237"/>
      <c r="E2095" s="238"/>
      <c r="F2095" s="239"/>
      <c r="G2095" s="239"/>
      <c r="H2095" s="239"/>
      <c r="I2095" s="240"/>
      <c r="J2095" s="235"/>
      <c r="K2095" s="235"/>
      <c r="L2095" s="235"/>
      <c r="M2095" s="235"/>
      <c r="N2095" s="235"/>
      <c r="O2095" s="147"/>
    </row>
    <row r="2096">
      <c r="A2096" s="235"/>
      <c r="B2096" s="235"/>
      <c r="C2096" s="236"/>
      <c r="D2096" s="237"/>
      <c r="E2096" s="238"/>
      <c r="F2096" s="239"/>
      <c r="G2096" s="239"/>
      <c r="H2096" s="239"/>
      <c r="I2096" s="240"/>
      <c r="J2096" s="235"/>
      <c r="K2096" s="235"/>
      <c r="L2096" s="235"/>
      <c r="M2096" s="235"/>
      <c r="N2096" s="235"/>
      <c r="O2096" s="147"/>
    </row>
    <row r="2097">
      <c r="A2097" s="235"/>
      <c r="B2097" s="235"/>
      <c r="C2097" s="236"/>
      <c r="D2097" s="237"/>
      <c r="E2097" s="238"/>
      <c r="F2097" s="239"/>
      <c r="G2097" s="239"/>
      <c r="H2097" s="239"/>
      <c r="I2097" s="240"/>
      <c r="J2097" s="235"/>
      <c r="K2097" s="235"/>
      <c r="L2097" s="235"/>
      <c r="M2097" s="235"/>
      <c r="N2097" s="235"/>
      <c r="O2097" s="147"/>
    </row>
    <row r="2098">
      <c r="A2098" s="235"/>
      <c r="B2098" s="235"/>
      <c r="C2098" s="236"/>
      <c r="D2098" s="237"/>
      <c r="E2098" s="238"/>
      <c r="F2098" s="239"/>
      <c r="G2098" s="239"/>
      <c r="H2098" s="239"/>
      <c r="I2098" s="240"/>
      <c r="J2098" s="235"/>
      <c r="K2098" s="235"/>
      <c r="L2098" s="235"/>
      <c r="M2098" s="235"/>
      <c r="N2098" s="235"/>
      <c r="O2098" s="147"/>
    </row>
    <row r="2099">
      <c r="A2099" s="235"/>
      <c r="B2099" s="235"/>
      <c r="C2099" s="236"/>
      <c r="D2099" s="237"/>
      <c r="E2099" s="238"/>
      <c r="F2099" s="239"/>
      <c r="G2099" s="239"/>
      <c r="H2099" s="239"/>
      <c r="I2099" s="240"/>
      <c r="J2099" s="235"/>
      <c r="K2099" s="235"/>
      <c r="L2099" s="235"/>
      <c r="M2099" s="235"/>
      <c r="N2099" s="235"/>
      <c r="O2099" s="147"/>
    </row>
    <row r="2100">
      <c r="A2100" s="235"/>
      <c r="B2100" s="235"/>
      <c r="C2100" s="236"/>
      <c r="D2100" s="237"/>
      <c r="E2100" s="238"/>
      <c r="F2100" s="239"/>
      <c r="G2100" s="239"/>
      <c r="H2100" s="239"/>
      <c r="I2100" s="240"/>
      <c r="J2100" s="235"/>
      <c r="K2100" s="235"/>
      <c r="L2100" s="235"/>
      <c r="M2100" s="235"/>
      <c r="N2100" s="235"/>
      <c r="O2100" s="147"/>
    </row>
    <row r="2101">
      <c r="A2101" s="235"/>
      <c r="B2101" s="235"/>
      <c r="C2101" s="236"/>
      <c r="D2101" s="237"/>
      <c r="E2101" s="238"/>
      <c r="F2101" s="239"/>
      <c r="G2101" s="239"/>
      <c r="H2101" s="239"/>
      <c r="I2101" s="240"/>
      <c r="J2101" s="235"/>
      <c r="K2101" s="235"/>
      <c r="L2101" s="235"/>
      <c r="M2101" s="235"/>
      <c r="N2101" s="235"/>
      <c r="O2101" s="147"/>
    </row>
    <row r="2102">
      <c r="A2102" s="235"/>
      <c r="B2102" s="235"/>
      <c r="C2102" s="236"/>
      <c r="D2102" s="237"/>
      <c r="E2102" s="238"/>
      <c r="F2102" s="239"/>
      <c r="G2102" s="239"/>
      <c r="H2102" s="239"/>
      <c r="I2102" s="240"/>
      <c r="J2102" s="235"/>
      <c r="K2102" s="235"/>
      <c r="L2102" s="235"/>
      <c r="M2102" s="235"/>
      <c r="N2102" s="235"/>
      <c r="O2102" s="147"/>
    </row>
    <row r="2103">
      <c r="A2103" s="235"/>
      <c r="B2103" s="235"/>
      <c r="C2103" s="236"/>
      <c r="D2103" s="237"/>
      <c r="E2103" s="238"/>
      <c r="F2103" s="239"/>
      <c r="G2103" s="239"/>
      <c r="H2103" s="239"/>
      <c r="I2103" s="240"/>
      <c r="J2103" s="235"/>
      <c r="K2103" s="235"/>
      <c r="L2103" s="235"/>
      <c r="M2103" s="235"/>
      <c r="N2103" s="235"/>
      <c r="O2103" s="147"/>
    </row>
    <row r="2104">
      <c r="A2104" s="235"/>
      <c r="B2104" s="235"/>
      <c r="C2104" s="236"/>
      <c r="D2104" s="237"/>
      <c r="E2104" s="238"/>
      <c r="F2104" s="239"/>
      <c r="G2104" s="239"/>
      <c r="H2104" s="239"/>
      <c r="I2104" s="240"/>
      <c r="J2104" s="235"/>
      <c r="K2104" s="235"/>
      <c r="L2104" s="235"/>
      <c r="M2104" s="235"/>
      <c r="N2104" s="235"/>
      <c r="O2104" s="147"/>
    </row>
    <row r="2105">
      <c r="A2105" s="235"/>
      <c r="B2105" s="235"/>
      <c r="C2105" s="236"/>
      <c r="D2105" s="237"/>
      <c r="E2105" s="238"/>
      <c r="F2105" s="239"/>
      <c r="G2105" s="239"/>
      <c r="H2105" s="239"/>
      <c r="I2105" s="240"/>
      <c r="J2105" s="235"/>
      <c r="K2105" s="235"/>
      <c r="L2105" s="235"/>
      <c r="M2105" s="235"/>
      <c r="N2105" s="235"/>
      <c r="O2105" s="147"/>
    </row>
    <row r="2106">
      <c r="A2106" s="235"/>
      <c r="B2106" s="235"/>
      <c r="C2106" s="236"/>
      <c r="D2106" s="237"/>
      <c r="E2106" s="238"/>
      <c r="F2106" s="239"/>
      <c r="G2106" s="239"/>
      <c r="H2106" s="239"/>
      <c r="I2106" s="240"/>
      <c r="J2106" s="235"/>
      <c r="K2106" s="235"/>
      <c r="L2106" s="235"/>
      <c r="M2106" s="235"/>
      <c r="N2106" s="235"/>
      <c r="O2106" s="147"/>
    </row>
    <row r="2107">
      <c r="A2107" s="235"/>
      <c r="B2107" s="235"/>
      <c r="C2107" s="236"/>
      <c r="D2107" s="237"/>
      <c r="E2107" s="238"/>
      <c r="F2107" s="239"/>
      <c r="G2107" s="239"/>
      <c r="H2107" s="239"/>
      <c r="I2107" s="240"/>
      <c r="J2107" s="235"/>
      <c r="K2107" s="235"/>
      <c r="L2107" s="235"/>
      <c r="M2107" s="235"/>
      <c r="N2107" s="235"/>
      <c r="O2107" s="147"/>
    </row>
    <row r="2108">
      <c r="A2108" s="235"/>
      <c r="B2108" s="235"/>
      <c r="C2108" s="236"/>
      <c r="D2108" s="237"/>
      <c r="E2108" s="238"/>
      <c r="F2108" s="239"/>
      <c r="G2108" s="239"/>
      <c r="H2108" s="239"/>
      <c r="I2108" s="240"/>
      <c r="J2108" s="235"/>
      <c r="K2108" s="235"/>
      <c r="L2108" s="235"/>
      <c r="M2108" s="235"/>
      <c r="N2108" s="235"/>
      <c r="O2108" s="147"/>
    </row>
    <row r="2109">
      <c r="A2109" s="235"/>
      <c r="B2109" s="235"/>
      <c r="C2109" s="236"/>
      <c r="D2109" s="237"/>
      <c r="E2109" s="238"/>
      <c r="F2109" s="239"/>
      <c r="G2109" s="239"/>
      <c r="H2109" s="239"/>
      <c r="I2109" s="240"/>
      <c r="J2109" s="235"/>
      <c r="K2109" s="235"/>
      <c r="L2109" s="235"/>
      <c r="M2109" s="235"/>
      <c r="N2109" s="235"/>
      <c r="O2109" s="147"/>
    </row>
    <row r="2110">
      <c r="A2110" s="235"/>
      <c r="B2110" s="235"/>
      <c r="C2110" s="236"/>
      <c r="D2110" s="237"/>
      <c r="E2110" s="238"/>
      <c r="F2110" s="239"/>
      <c r="G2110" s="239"/>
      <c r="H2110" s="239"/>
      <c r="I2110" s="240"/>
      <c r="J2110" s="235"/>
      <c r="K2110" s="235"/>
      <c r="L2110" s="235"/>
      <c r="M2110" s="235"/>
      <c r="N2110" s="235"/>
      <c r="O2110" s="147"/>
    </row>
    <row r="2111">
      <c r="A2111" s="235"/>
      <c r="B2111" s="235"/>
      <c r="C2111" s="236"/>
      <c r="D2111" s="237"/>
      <c r="E2111" s="238"/>
      <c r="F2111" s="239"/>
      <c r="G2111" s="239"/>
      <c r="H2111" s="239"/>
      <c r="I2111" s="240"/>
      <c r="J2111" s="235"/>
      <c r="K2111" s="235"/>
      <c r="L2111" s="235"/>
      <c r="M2111" s="235"/>
      <c r="N2111" s="235"/>
      <c r="O2111" s="147"/>
    </row>
    <row r="2112">
      <c r="A2112" s="235"/>
      <c r="B2112" s="235"/>
      <c r="C2112" s="236"/>
      <c r="D2112" s="237"/>
      <c r="E2112" s="238"/>
      <c r="F2112" s="239"/>
      <c r="G2112" s="239"/>
      <c r="H2112" s="239"/>
      <c r="I2112" s="240"/>
      <c r="J2112" s="235"/>
      <c r="K2112" s="235"/>
      <c r="L2112" s="235"/>
      <c r="M2112" s="235"/>
      <c r="N2112" s="235"/>
      <c r="O2112" s="147"/>
    </row>
    <row r="2113">
      <c r="A2113" s="235"/>
      <c r="B2113" s="235"/>
      <c r="C2113" s="236"/>
      <c r="D2113" s="237"/>
      <c r="E2113" s="238"/>
      <c r="F2113" s="239"/>
      <c r="G2113" s="239"/>
      <c r="H2113" s="239"/>
      <c r="I2113" s="240"/>
      <c r="J2113" s="235"/>
      <c r="K2113" s="235"/>
      <c r="L2113" s="235"/>
      <c r="M2113" s="235"/>
      <c r="N2113" s="235"/>
      <c r="O2113" s="147"/>
    </row>
    <row r="2114">
      <c r="A2114" s="235"/>
      <c r="B2114" s="235"/>
      <c r="C2114" s="236"/>
      <c r="D2114" s="237"/>
      <c r="E2114" s="238"/>
      <c r="F2114" s="239"/>
      <c r="G2114" s="239"/>
      <c r="H2114" s="239"/>
      <c r="I2114" s="240"/>
      <c r="J2114" s="235"/>
      <c r="K2114" s="235"/>
      <c r="L2114" s="235"/>
      <c r="M2114" s="235"/>
      <c r="N2114" s="235"/>
      <c r="O2114" s="147"/>
    </row>
    <row r="2115">
      <c r="A2115" s="235"/>
      <c r="B2115" s="235"/>
      <c r="C2115" s="236"/>
      <c r="D2115" s="237"/>
      <c r="E2115" s="238"/>
      <c r="F2115" s="239"/>
      <c r="G2115" s="239"/>
      <c r="H2115" s="239"/>
      <c r="I2115" s="240"/>
      <c r="J2115" s="235"/>
      <c r="K2115" s="235"/>
      <c r="L2115" s="235"/>
      <c r="M2115" s="235"/>
      <c r="N2115" s="235"/>
      <c r="O2115" s="147"/>
    </row>
    <row r="2116">
      <c r="A2116" s="235"/>
      <c r="B2116" s="235"/>
      <c r="C2116" s="236"/>
      <c r="D2116" s="237"/>
      <c r="E2116" s="238"/>
      <c r="F2116" s="239"/>
      <c r="G2116" s="239"/>
      <c r="H2116" s="239"/>
      <c r="I2116" s="240"/>
      <c r="J2116" s="235"/>
      <c r="K2116" s="235"/>
      <c r="L2116" s="235"/>
      <c r="M2116" s="235"/>
      <c r="N2116" s="235"/>
      <c r="O2116" s="147"/>
    </row>
    <row r="2117">
      <c r="A2117" s="235"/>
      <c r="B2117" s="235"/>
      <c r="C2117" s="236"/>
      <c r="D2117" s="237"/>
      <c r="E2117" s="238"/>
      <c r="F2117" s="239"/>
      <c r="G2117" s="239"/>
      <c r="H2117" s="239"/>
      <c r="I2117" s="240"/>
      <c r="J2117" s="235"/>
      <c r="K2117" s="235"/>
      <c r="L2117" s="235"/>
      <c r="M2117" s="235"/>
      <c r="N2117" s="235"/>
      <c r="O2117" s="147"/>
    </row>
    <row r="2118">
      <c r="A2118" s="235"/>
      <c r="B2118" s="235"/>
      <c r="C2118" s="236"/>
      <c r="D2118" s="237"/>
      <c r="E2118" s="238"/>
      <c r="F2118" s="239"/>
      <c r="G2118" s="239"/>
      <c r="H2118" s="239"/>
      <c r="I2118" s="240"/>
      <c r="J2118" s="235"/>
      <c r="K2118" s="235"/>
      <c r="L2118" s="235"/>
      <c r="M2118" s="235"/>
      <c r="N2118" s="235"/>
      <c r="O2118" s="147"/>
    </row>
    <row r="2119">
      <c r="A2119" s="235"/>
      <c r="B2119" s="235"/>
      <c r="C2119" s="236"/>
      <c r="D2119" s="237"/>
      <c r="E2119" s="238"/>
      <c r="F2119" s="239"/>
      <c r="G2119" s="239"/>
      <c r="H2119" s="239"/>
      <c r="I2119" s="240"/>
      <c r="J2119" s="235"/>
      <c r="K2119" s="235"/>
      <c r="L2119" s="235"/>
      <c r="M2119" s="235"/>
      <c r="N2119" s="235"/>
      <c r="O2119" s="147"/>
    </row>
    <row r="2120">
      <c r="A2120" s="235"/>
      <c r="B2120" s="235"/>
      <c r="C2120" s="236"/>
      <c r="D2120" s="237"/>
      <c r="E2120" s="238"/>
      <c r="F2120" s="239"/>
      <c r="G2120" s="239"/>
      <c r="H2120" s="239"/>
      <c r="I2120" s="240"/>
      <c r="J2120" s="235"/>
      <c r="K2120" s="235"/>
      <c r="L2120" s="235"/>
      <c r="M2120" s="235"/>
      <c r="N2120" s="235"/>
      <c r="O2120" s="147"/>
    </row>
    <row r="2121">
      <c r="A2121" s="235"/>
      <c r="B2121" s="235"/>
      <c r="C2121" s="236"/>
      <c r="D2121" s="237"/>
      <c r="E2121" s="238"/>
      <c r="F2121" s="239"/>
      <c r="G2121" s="239"/>
      <c r="H2121" s="239"/>
      <c r="I2121" s="240"/>
      <c r="J2121" s="235"/>
      <c r="K2121" s="235"/>
      <c r="L2121" s="235"/>
      <c r="M2121" s="235"/>
      <c r="N2121" s="235"/>
      <c r="O2121" s="147"/>
    </row>
    <row r="2122">
      <c r="A2122" s="235"/>
      <c r="B2122" s="235"/>
      <c r="C2122" s="236"/>
      <c r="D2122" s="237"/>
      <c r="E2122" s="238"/>
      <c r="F2122" s="239"/>
      <c r="G2122" s="239"/>
      <c r="H2122" s="239"/>
      <c r="I2122" s="240"/>
      <c r="J2122" s="235"/>
      <c r="K2122" s="235"/>
      <c r="L2122" s="235"/>
      <c r="M2122" s="235"/>
      <c r="N2122" s="235"/>
      <c r="O2122" s="147"/>
    </row>
    <row r="2123">
      <c r="A2123" s="235"/>
      <c r="B2123" s="235"/>
      <c r="C2123" s="236"/>
      <c r="D2123" s="237"/>
      <c r="E2123" s="238"/>
      <c r="F2123" s="239"/>
      <c r="G2123" s="239"/>
      <c r="H2123" s="239"/>
      <c r="I2123" s="240"/>
      <c r="J2123" s="235"/>
      <c r="K2123" s="235"/>
      <c r="L2123" s="235"/>
      <c r="M2123" s="235"/>
      <c r="N2123" s="235"/>
      <c r="O2123" s="147"/>
    </row>
    <row r="2124">
      <c r="A2124" s="235"/>
      <c r="B2124" s="235"/>
      <c r="C2124" s="236"/>
      <c r="D2124" s="237"/>
      <c r="E2124" s="238"/>
      <c r="F2124" s="239"/>
      <c r="G2124" s="239"/>
      <c r="H2124" s="239"/>
      <c r="I2124" s="240"/>
      <c r="J2124" s="235"/>
      <c r="K2124" s="235"/>
      <c r="L2124" s="235"/>
      <c r="M2124" s="235"/>
      <c r="N2124" s="235"/>
      <c r="O2124" s="147"/>
    </row>
    <row r="2125">
      <c r="A2125" s="235"/>
      <c r="B2125" s="235"/>
      <c r="C2125" s="236"/>
      <c r="D2125" s="237"/>
      <c r="E2125" s="238"/>
      <c r="F2125" s="239"/>
      <c r="G2125" s="239"/>
      <c r="H2125" s="239"/>
      <c r="I2125" s="240"/>
      <c r="J2125" s="235"/>
      <c r="K2125" s="235"/>
      <c r="L2125" s="235"/>
      <c r="M2125" s="235"/>
      <c r="N2125" s="235"/>
      <c r="O2125" s="147"/>
    </row>
    <row r="2126">
      <c r="A2126" s="235"/>
      <c r="B2126" s="235"/>
      <c r="C2126" s="236"/>
      <c r="D2126" s="237"/>
      <c r="E2126" s="238"/>
      <c r="F2126" s="239"/>
      <c r="G2126" s="239"/>
      <c r="H2126" s="239"/>
      <c r="I2126" s="240"/>
      <c r="J2126" s="235"/>
      <c r="K2126" s="235"/>
      <c r="L2126" s="235"/>
      <c r="M2126" s="235"/>
      <c r="N2126" s="235"/>
      <c r="O2126" s="147"/>
    </row>
    <row r="2127">
      <c r="A2127" s="235"/>
      <c r="B2127" s="235"/>
      <c r="C2127" s="236"/>
      <c r="D2127" s="237"/>
      <c r="E2127" s="238"/>
      <c r="F2127" s="239"/>
      <c r="G2127" s="239"/>
      <c r="H2127" s="239"/>
      <c r="I2127" s="240"/>
      <c r="J2127" s="235"/>
      <c r="K2127" s="235"/>
      <c r="L2127" s="235"/>
      <c r="M2127" s="235"/>
      <c r="N2127" s="235"/>
      <c r="O2127" s="147"/>
    </row>
    <row r="2128">
      <c r="A2128" s="235"/>
      <c r="B2128" s="235"/>
      <c r="C2128" s="236"/>
      <c r="D2128" s="237"/>
      <c r="E2128" s="238"/>
      <c r="F2128" s="239"/>
      <c r="G2128" s="239"/>
      <c r="H2128" s="239"/>
      <c r="I2128" s="240"/>
      <c r="J2128" s="235"/>
      <c r="K2128" s="235"/>
      <c r="L2128" s="235"/>
      <c r="M2128" s="235"/>
      <c r="N2128" s="235"/>
      <c r="O2128" s="147"/>
    </row>
    <row r="2129">
      <c r="A2129" s="235"/>
      <c r="B2129" s="235"/>
      <c r="C2129" s="236"/>
      <c r="D2129" s="237"/>
      <c r="E2129" s="238"/>
      <c r="F2129" s="239"/>
      <c r="G2129" s="239"/>
      <c r="H2129" s="239"/>
      <c r="I2129" s="240"/>
      <c r="J2129" s="235"/>
      <c r="K2129" s="235"/>
      <c r="L2129" s="235"/>
      <c r="M2129" s="235"/>
      <c r="N2129" s="235"/>
      <c r="O2129" s="147"/>
    </row>
    <row r="2130">
      <c r="A2130" s="235"/>
      <c r="B2130" s="235"/>
      <c r="C2130" s="236"/>
      <c r="D2130" s="237"/>
      <c r="E2130" s="238"/>
      <c r="F2130" s="239"/>
      <c r="G2130" s="239"/>
      <c r="H2130" s="239"/>
      <c r="I2130" s="240"/>
      <c r="J2130" s="235"/>
      <c r="K2130" s="235"/>
      <c r="L2130" s="235"/>
      <c r="M2130" s="235"/>
      <c r="N2130" s="235"/>
      <c r="O2130" s="147"/>
    </row>
    <row r="2131">
      <c r="A2131" s="235"/>
      <c r="B2131" s="235"/>
      <c r="C2131" s="236"/>
      <c r="D2131" s="237"/>
      <c r="E2131" s="238"/>
      <c r="F2131" s="239"/>
      <c r="G2131" s="239"/>
      <c r="H2131" s="239"/>
      <c r="I2131" s="240"/>
      <c r="J2131" s="235"/>
      <c r="K2131" s="235"/>
      <c r="L2131" s="235"/>
      <c r="M2131" s="235"/>
      <c r="N2131" s="235"/>
      <c r="O2131" s="147"/>
    </row>
    <row r="2132">
      <c r="A2132" s="235"/>
      <c r="B2132" s="235"/>
      <c r="C2132" s="236"/>
      <c r="D2132" s="237"/>
      <c r="E2132" s="238"/>
      <c r="F2132" s="239"/>
      <c r="G2132" s="239"/>
      <c r="H2132" s="239"/>
      <c r="I2132" s="240"/>
      <c r="J2132" s="235"/>
      <c r="K2132" s="235"/>
      <c r="L2132" s="235"/>
      <c r="M2132" s="235"/>
      <c r="N2132" s="235"/>
      <c r="O2132" s="147"/>
    </row>
    <row r="2133">
      <c r="A2133" s="235"/>
      <c r="B2133" s="235"/>
      <c r="C2133" s="236"/>
      <c r="D2133" s="237"/>
      <c r="E2133" s="238"/>
      <c r="F2133" s="239"/>
      <c r="G2133" s="239"/>
      <c r="H2133" s="239"/>
      <c r="I2133" s="240"/>
      <c r="J2133" s="235"/>
      <c r="K2133" s="235"/>
      <c r="L2133" s="235"/>
      <c r="M2133" s="235"/>
      <c r="N2133" s="235"/>
      <c r="O2133" s="147"/>
    </row>
    <row r="2134">
      <c r="A2134" s="235"/>
      <c r="B2134" s="235"/>
      <c r="C2134" s="236"/>
      <c r="D2134" s="237"/>
      <c r="E2134" s="238"/>
      <c r="F2134" s="239"/>
      <c r="G2134" s="239"/>
      <c r="H2134" s="239"/>
      <c r="I2134" s="240"/>
      <c r="J2134" s="235"/>
      <c r="K2134" s="235"/>
      <c r="L2134" s="235"/>
      <c r="M2134" s="235"/>
      <c r="N2134" s="235"/>
      <c r="O2134" s="147"/>
    </row>
    <row r="2135">
      <c r="A2135" s="235"/>
      <c r="B2135" s="235"/>
      <c r="C2135" s="236"/>
      <c r="D2135" s="237"/>
      <c r="E2135" s="238"/>
      <c r="F2135" s="239"/>
      <c r="G2135" s="239"/>
      <c r="H2135" s="239"/>
      <c r="I2135" s="240"/>
      <c r="J2135" s="235"/>
      <c r="K2135" s="235"/>
      <c r="L2135" s="235"/>
      <c r="M2135" s="235"/>
      <c r="N2135" s="235"/>
      <c r="O2135" s="147"/>
    </row>
    <row r="2136">
      <c r="A2136" s="235"/>
      <c r="B2136" s="235"/>
      <c r="C2136" s="236"/>
      <c r="D2136" s="237"/>
      <c r="E2136" s="238"/>
      <c r="F2136" s="239"/>
      <c r="G2136" s="239"/>
      <c r="H2136" s="239"/>
      <c r="I2136" s="240"/>
      <c r="J2136" s="235"/>
      <c r="K2136" s="235"/>
      <c r="L2136" s="235"/>
      <c r="M2136" s="235"/>
      <c r="N2136" s="235"/>
      <c r="O2136" s="147"/>
    </row>
    <row r="2137">
      <c r="A2137" s="235"/>
      <c r="B2137" s="235"/>
      <c r="C2137" s="236"/>
      <c r="D2137" s="237"/>
      <c r="E2137" s="238"/>
      <c r="F2137" s="239"/>
      <c r="G2137" s="239"/>
      <c r="H2137" s="239"/>
      <c r="I2137" s="240"/>
      <c r="J2137" s="235"/>
      <c r="K2137" s="235"/>
      <c r="L2137" s="235"/>
      <c r="M2137" s="235"/>
      <c r="N2137" s="235"/>
      <c r="O2137" s="147"/>
    </row>
    <row r="2138">
      <c r="A2138" s="235"/>
      <c r="B2138" s="235"/>
      <c r="C2138" s="236"/>
      <c r="D2138" s="237"/>
      <c r="E2138" s="238"/>
      <c r="F2138" s="239"/>
      <c r="G2138" s="239"/>
      <c r="H2138" s="239"/>
      <c r="I2138" s="240"/>
      <c r="J2138" s="235"/>
      <c r="K2138" s="235"/>
      <c r="L2138" s="235"/>
      <c r="M2138" s="235"/>
      <c r="N2138" s="235"/>
      <c r="O2138" s="147"/>
    </row>
    <row r="2139">
      <c r="A2139" s="235"/>
      <c r="B2139" s="235"/>
      <c r="C2139" s="236"/>
      <c r="D2139" s="237"/>
      <c r="E2139" s="238"/>
      <c r="F2139" s="239"/>
      <c r="G2139" s="239"/>
      <c r="H2139" s="239"/>
      <c r="I2139" s="240"/>
      <c r="J2139" s="235"/>
      <c r="K2139" s="235"/>
      <c r="L2139" s="235"/>
      <c r="M2139" s="235"/>
      <c r="N2139" s="235"/>
      <c r="O2139" s="147"/>
    </row>
    <row r="2140">
      <c r="A2140" s="235"/>
      <c r="B2140" s="235"/>
      <c r="C2140" s="236"/>
      <c r="D2140" s="237"/>
      <c r="E2140" s="238"/>
      <c r="F2140" s="239"/>
      <c r="G2140" s="239"/>
      <c r="H2140" s="239"/>
      <c r="I2140" s="240"/>
      <c r="J2140" s="235"/>
      <c r="K2140" s="235"/>
      <c r="L2140" s="235"/>
      <c r="M2140" s="235"/>
      <c r="N2140" s="235"/>
      <c r="O2140" s="147"/>
    </row>
    <row r="2141">
      <c r="A2141" s="235"/>
      <c r="B2141" s="235"/>
      <c r="C2141" s="236"/>
      <c r="D2141" s="237"/>
      <c r="E2141" s="238"/>
      <c r="F2141" s="239"/>
      <c r="G2141" s="239"/>
      <c r="H2141" s="239"/>
      <c r="I2141" s="240"/>
      <c r="J2141" s="235"/>
      <c r="K2141" s="235"/>
      <c r="L2141" s="235"/>
      <c r="M2141" s="235"/>
      <c r="N2141" s="235"/>
      <c r="O2141" s="147"/>
    </row>
    <row r="2142">
      <c r="A2142" s="235"/>
      <c r="B2142" s="235"/>
      <c r="C2142" s="236"/>
      <c r="D2142" s="237"/>
      <c r="E2142" s="238"/>
      <c r="F2142" s="239"/>
      <c r="G2142" s="239"/>
      <c r="H2142" s="239"/>
      <c r="I2142" s="240"/>
      <c r="J2142" s="235"/>
      <c r="K2142" s="235"/>
      <c r="L2142" s="235"/>
      <c r="M2142" s="235"/>
      <c r="N2142" s="235"/>
      <c r="O2142" s="147"/>
    </row>
    <row r="2143">
      <c r="A2143" s="235"/>
      <c r="B2143" s="235"/>
      <c r="C2143" s="236"/>
      <c r="D2143" s="237"/>
      <c r="E2143" s="238"/>
      <c r="F2143" s="239"/>
      <c r="G2143" s="239"/>
      <c r="H2143" s="239"/>
      <c r="I2143" s="240"/>
      <c r="J2143" s="235"/>
      <c r="K2143" s="235"/>
      <c r="L2143" s="235"/>
      <c r="M2143" s="235"/>
      <c r="N2143" s="235"/>
      <c r="O2143" s="147"/>
    </row>
    <row r="2144">
      <c r="A2144" s="235"/>
      <c r="B2144" s="235"/>
      <c r="C2144" s="236"/>
      <c r="D2144" s="237"/>
      <c r="E2144" s="238"/>
      <c r="F2144" s="239"/>
      <c r="G2144" s="239"/>
      <c r="H2144" s="239"/>
      <c r="I2144" s="240"/>
      <c r="J2144" s="235"/>
      <c r="K2144" s="235"/>
      <c r="L2144" s="235"/>
      <c r="M2144" s="235"/>
      <c r="N2144" s="235"/>
      <c r="O2144" s="147"/>
    </row>
    <row r="2145">
      <c r="A2145" s="235"/>
      <c r="B2145" s="235"/>
      <c r="C2145" s="236"/>
      <c r="D2145" s="237"/>
      <c r="E2145" s="238"/>
      <c r="F2145" s="239"/>
      <c r="G2145" s="239"/>
      <c r="H2145" s="239"/>
      <c r="I2145" s="240"/>
      <c r="J2145" s="235"/>
      <c r="K2145" s="235"/>
      <c r="L2145" s="235"/>
      <c r="M2145" s="235"/>
      <c r="N2145" s="235"/>
      <c r="O2145" s="147"/>
    </row>
    <row r="2146">
      <c r="A2146" s="235"/>
      <c r="B2146" s="235"/>
      <c r="C2146" s="236"/>
      <c r="D2146" s="237"/>
      <c r="E2146" s="238"/>
      <c r="F2146" s="239"/>
      <c r="G2146" s="239"/>
      <c r="H2146" s="239"/>
      <c r="I2146" s="240"/>
      <c r="J2146" s="235"/>
      <c r="K2146" s="235"/>
      <c r="L2146" s="235"/>
      <c r="M2146" s="235"/>
      <c r="N2146" s="235"/>
      <c r="O2146" s="147"/>
    </row>
    <row r="2147">
      <c r="A2147" s="235"/>
      <c r="B2147" s="235"/>
      <c r="C2147" s="236"/>
      <c r="D2147" s="237"/>
      <c r="E2147" s="238"/>
      <c r="F2147" s="239"/>
      <c r="G2147" s="239"/>
      <c r="H2147" s="239"/>
      <c r="I2147" s="240"/>
      <c r="J2147" s="235"/>
      <c r="K2147" s="235"/>
      <c r="L2147" s="235"/>
      <c r="M2147" s="235"/>
      <c r="N2147" s="235"/>
      <c r="O2147" s="147"/>
    </row>
    <row r="2148">
      <c r="A2148" s="235"/>
      <c r="B2148" s="235"/>
      <c r="C2148" s="236"/>
      <c r="D2148" s="237"/>
      <c r="E2148" s="238"/>
      <c r="F2148" s="239"/>
      <c r="G2148" s="239"/>
      <c r="H2148" s="239"/>
      <c r="I2148" s="240"/>
      <c r="J2148" s="235"/>
      <c r="K2148" s="235"/>
      <c r="L2148" s="235"/>
      <c r="M2148" s="235"/>
      <c r="N2148" s="235"/>
      <c r="O2148" s="147"/>
    </row>
    <row r="2149">
      <c r="A2149" s="235"/>
      <c r="B2149" s="235"/>
      <c r="C2149" s="236"/>
      <c r="D2149" s="237"/>
      <c r="E2149" s="238"/>
      <c r="F2149" s="239"/>
      <c r="G2149" s="239"/>
      <c r="H2149" s="239"/>
      <c r="I2149" s="240"/>
      <c r="J2149" s="235"/>
      <c r="K2149" s="235"/>
      <c r="L2149" s="235"/>
      <c r="M2149" s="235"/>
      <c r="N2149" s="235"/>
      <c r="O2149" s="147"/>
    </row>
    <row r="2150">
      <c r="A2150" s="235"/>
      <c r="B2150" s="235"/>
      <c r="C2150" s="236"/>
      <c r="D2150" s="237"/>
      <c r="E2150" s="238"/>
      <c r="F2150" s="239"/>
      <c r="G2150" s="239"/>
      <c r="H2150" s="239"/>
      <c r="I2150" s="240"/>
      <c r="J2150" s="235"/>
      <c r="K2150" s="235"/>
      <c r="L2150" s="235"/>
      <c r="M2150" s="235"/>
      <c r="N2150" s="235"/>
      <c r="O2150" s="147"/>
    </row>
    <row r="2151">
      <c r="A2151" s="235"/>
      <c r="B2151" s="235"/>
      <c r="C2151" s="236"/>
      <c r="D2151" s="237"/>
      <c r="E2151" s="238"/>
      <c r="F2151" s="239"/>
      <c r="G2151" s="239"/>
      <c r="H2151" s="239"/>
      <c r="I2151" s="240"/>
      <c r="J2151" s="235"/>
      <c r="K2151" s="235"/>
      <c r="L2151" s="235"/>
      <c r="M2151" s="235"/>
      <c r="N2151" s="235"/>
      <c r="O2151" s="147"/>
    </row>
    <row r="2152">
      <c r="A2152" s="235"/>
      <c r="B2152" s="235"/>
      <c r="C2152" s="236"/>
      <c r="D2152" s="237"/>
      <c r="E2152" s="238"/>
      <c r="F2152" s="239"/>
      <c r="G2152" s="239"/>
      <c r="H2152" s="239"/>
      <c r="I2152" s="240"/>
      <c r="J2152" s="235"/>
      <c r="K2152" s="235"/>
      <c r="L2152" s="235"/>
      <c r="M2152" s="235"/>
      <c r="N2152" s="235"/>
      <c r="O2152" s="147"/>
    </row>
    <row r="2153">
      <c r="A2153" s="235"/>
      <c r="B2153" s="235"/>
      <c r="C2153" s="236"/>
      <c r="D2153" s="237"/>
      <c r="E2153" s="238"/>
      <c r="F2153" s="239"/>
      <c r="G2153" s="239"/>
      <c r="H2153" s="239"/>
      <c r="I2153" s="240"/>
      <c r="J2153" s="235"/>
      <c r="K2153" s="235"/>
      <c r="L2153" s="235"/>
      <c r="M2153" s="235"/>
      <c r="N2153" s="235"/>
      <c r="O2153" s="147"/>
    </row>
    <row r="2154">
      <c r="A2154" s="235"/>
      <c r="B2154" s="235"/>
      <c r="C2154" s="236"/>
      <c r="D2154" s="237"/>
      <c r="E2154" s="238"/>
      <c r="F2154" s="239"/>
      <c r="G2154" s="239"/>
      <c r="H2154" s="239"/>
      <c r="I2154" s="240"/>
      <c r="J2154" s="235"/>
      <c r="K2154" s="235"/>
      <c r="L2154" s="235"/>
      <c r="M2154" s="235"/>
      <c r="N2154" s="235"/>
      <c r="O2154" s="147"/>
    </row>
    <row r="2155">
      <c r="A2155" s="235"/>
      <c r="B2155" s="235"/>
      <c r="C2155" s="236"/>
      <c r="D2155" s="237"/>
      <c r="E2155" s="238"/>
      <c r="F2155" s="239"/>
      <c r="G2155" s="239"/>
      <c r="H2155" s="239"/>
      <c r="I2155" s="240"/>
      <c r="J2155" s="235"/>
      <c r="K2155" s="235"/>
      <c r="L2155" s="235"/>
      <c r="M2155" s="235"/>
      <c r="N2155" s="235"/>
      <c r="O2155" s="147"/>
    </row>
    <row r="2156">
      <c r="A2156" s="235"/>
      <c r="B2156" s="235"/>
      <c r="C2156" s="236"/>
      <c r="D2156" s="237"/>
      <c r="E2156" s="238"/>
      <c r="F2156" s="239"/>
      <c r="G2156" s="239"/>
      <c r="H2156" s="239"/>
      <c r="I2156" s="240"/>
      <c r="J2156" s="235"/>
      <c r="K2156" s="235"/>
      <c r="L2156" s="235"/>
      <c r="M2156" s="235"/>
      <c r="N2156" s="235"/>
      <c r="O2156" s="147"/>
    </row>
    <row r="2157">
      <c r="A2157" s="235"/>
      <c r="B2157" s="235"/>
      <c r="C2157" s="236"/>
      <c r="D2157" s="237"/>
      <c r="E2157" s="238"/>
      <c r="F2157" s="239"/>
      <c r="G2157" s="239"/>
      <c r="H2157" s="239"/>
      <c r="I2157" s="240"/>
      <c r="J2157" s="235"/>
      <c r="K2157" s="235"/>
      <c r="L2157" s="235"/>
      <c r="M2157" s="235"/>
      <c r="N2157" s="235"/>
      <c r="O2157" s="147"/>
    </row>
    <row r="2158">
      <c r="A2158" s="235"/>
      <c r="B2158" s="235"/>
      <c r="C2158" s="236"/>
      <c r="D2158" s="237"/>
      <c r="E2158" s="238"/>
      <c r="F2158" s="239"/>
      <c r="G2158" s="239"/>
      <c r="H2158" s="239"/>
      <c r="I2158" s="240"/>
      <c r="J2158" s="235"/>
      <c r="K2158" s="235"/>
      <c r="L2158" s="235"/>
      <c r="M2158" s="235"/>
      <c r="N2158" s="235"/>
      <c r="O2158" s="147"/>
    </row>
    <row r="2159">
      <c r="A2159" s="235"/>
      <c r="B2159" s="235"/>
      <c r="C2159" s="236"/>
      <c r="D2159" s="237"/>
      <c r="E2159" s="238"/>
      <c r="F2159" s="239"/>
      <c r="G2159" s="239"/>
      <c r="H2159" s="239"/>
      <c r="I2159" s="240"/>
      <c r="J2159" s="235"/>
      <c r="K2159" s="235"/>
      <c r="L2159" s="235"/>
      <c r="M2159" s="235"/>
      <c r="N2159" s="235"/>
      <c r="O2159" s="147"/>
    </row>
    <row r="2160">
      <c r="A2160" s="235"/>
      <c r="B2160" s="235"/>
      <c r="C2160" s="236"/>
      <c r="D2160" s="237"/>
      <c r="E2160" s="238"/>
      <c r="F2160" s="239"/>
      <c r="G2160" s="239"/>
      <c r="H2160" s="239"/>
      <c r="I2160" s="240"/>
      <c r="J2160" s="235"/>
      <c r="K2160" s="235"/>
      <c r="L2160" s="235"/>
      <c r="M2160" s="235"/>
      <c r="N2160" s="235"/>
      <c r="O2160" s="147"/>
    </row>
    <row r="2161">
      <c r="A2161" s="235"/>
      <c r="B2161" s="235"/>
      <c r="C2161" s="236"/>
      <c r="D2161" s="237"/>
      <c r="E2161" s="238"/>
      <c r="F2161" s="239"/>
      <c r="G2161" s="239"/>
      <c r="H2161" s="239"/>
      <c r="I2161" s="240"/>
      <c r="J2161" s="235"/>
      <c r="K2161" s="235"/>
      <c r="L2161" s="235"/>
      <c r="M2161" s="235"/>
      <c r="N2161" s="235"/>
      <c r="O2161" s="147"/>
    </row>
    <row r="2162">
      <c r="A2162" s="235"/>
      <c r="B2162" s="235"/>
      <c r="C2162" s="236"/>
      <c r="D2162" s="237"/>
      <c r="E2162" s="238"/>
      <c r="F2162" s="239"/>
      <c r="G2162" s="239"/>
      <c r="H2162" s="239"/>
      <c r="I2162" s="240"/>
      <c r="J2162" s="235"/>
      <c r="K2162" s="235"/>
      <c r="L2162" s="235"/>
      <c r="M2162" s="235"/>
      <c r="N2162" s="235"/>
      <c r="O2162" s="147"/>
    </row>
    <row r="2163">
      <c r="A2163" s="235"/>
      <c r="B2163" s="235"/>
      <c r="C2163" s="236"/>
      <c r="D2163" s="237"/>
      <c r="E2163" s="238"/>
      <c r="F2163" s="239"/>
      <c r="G2163" s="239"/>
      <c r="H2163" s="239"/>
      <c r="I2163" s="240"/>
      <c r="J2163" s="235"/>
      <c r="K2163" s="235"/>
      <c r="L2163" s="235"/>
      <c r="M2163" s="235"/>
      <c r="N2163" s="235"/>
      <c r="O2163" s="147"/>
    </row>
    <row r="2164">
      <c r="A2164" s="235"/>
      <c r="B2164" s="235"/>
      <c r="C2164" s="236"/>
      <c r="D2164" s="237"/>
      <c r="E2164" s="238"/>
      <c r="F2164" s="239"/>
      <c r="G2164" s="239"/>
      <c r="H2164" s="239"/>
      <c r="I2164" s="240"/>
      <c r="J2164" s="235"/>
      <c r="K2164" s="235"/>
      <c r="L2164" s="235"/>
      <c r="M2164" s="235"/>
      <c r="N2164" s="235"/>
      <c r="O2164" s="147"/>
    </row>
    <row r="2165">
      <c r="A2165" s="235"/>
      <c r="B2165" s="235"/>
      <c r="C2165" s="236"/>
      <c r="D2165" s="237"/>
      <c r="E2165" s="238"/>
      <c r="F2165" s="239"/>
      <c r="G2165" s="239"/>
      <c r="H2165" s="239"/>
      <c r="I2165" s="240"/>
      <c r="J2165" s="235"/>
      <c r="K2165" s="235"/>
      <c r="L2165" s="235"/>
      <c r="M2165" s="235"/>
      <c r="N2165" s="235"/>
      <c r="O2165" s="147"/>
    </row>
    <row r="2166">
      <c r="A2166" s="235"/>
      <c r="B2166" s="235"/>
      <c r="C2166" s="236"/>
      <c r="D2166" s="237"/>
      <c r="E2166" s="238"/>
      <c r="F2166" s="239"/>
      <c r="G2166" s="239"/>
      <c r="H2166" s="239"/>
      <c r="I2166" s="240"/>
      <c r="J2166" s="235"/>
      <c r="K2166" s="235"/>
      <c r="L2166" s="235"/>
      <c r="M2166" s="235"/>
      <c r="N2166" s="235"/>
      <c r="O2166" s="147"/>
    </row>
    <row r="2167">
      <c r="A2167" s="235"/>
      <c r="B2167" s="235"/>
      <c r="C2167" s="236"/>
      <c r="D2167" s="237"/>
      <c r="E2167" s="238"/>
      <c r="F2167" s="239"/>
      <c r="G2167" s="239"/>
      <c r="H2167" s="239"/>
      <c r="I2167" s="240"/>
      <c r="J2167" s="235"/>
      <c r="K2167" s="235"/>
      <c r="L2167" s="235"/>
      <c r="M2167" s="235"/>
      <c r="N2167" s="235"/>
      <c r="O2167" s="147"/>
    </row>
    <row r="2168">
      <c r="A2168" s="235"/>
      <c r="B2168" s="235"/>
      <c r="C2168" s="236"/>
      <c r="D2168" s="237"/>
      <c r="E2168" s="238"/>
      <c r="F2168" s="239"/>
      <c r="G2168" s="239"/>
      <c r="H2168" s="239"/>
      <c r="I2168" s="240"/>
      <c r="J2168" s="235"/>
      <c r="K2168" s="235"/>
      <c r="L2168" s="235"/>
      <c r="M2168" s="235"/>
      <c r="N2168" s="235"/>
      <c r="O2168" s="147"/>
    </row>
    <row r="2169">
      <c r="A2169" s="235"/>
      <c r="B2169" s="235"/>
      <c r="C2169" s="236"/>
      <c r="D2169" s="237"/>
      <c r="E2169" s="238"/>
      <c r="F2169" s="239"/>
      <c r="G2169" s="239"/>
      <c r="H2169" s="239"/>
      <c r="I2169" s="240"/>
      <c r="J2169" s="235"/>
      <c r="K2169" s="235"/>
      <c r="L2169" s="235"/>
      <c r="M2169" s="235"/>
      <c r="N2169" s="235"/>
      <c r="O2169" s="147"/>
    </row>
    <row r="2170">
      <c r="A2170" s="235"/>
      <c r="B2170" s="235"/>
      <c r="C2170" s="236"/>
      <c r="D2170" s="237"/>
      <c r="E2170" s="238"/>
      <c r="F2170" s="239"/>
      <c r="G2170" s="239"/>
      <c r="H2170" s="239"/>
      <c r="I2170" s="240"/>
      <c r="J2170" s="235"/>
      <c r="K2170" s="235"/>
      <c r="L2170" s="235"/>
      <c r="M2170" s="235"/>
      <c r="N2170" s="235"/>
      <c r="O2170" s="147"/>
    </row>
    <row r="2171">
      <c r="A2171" s="235"/>
      <c r="B2171" s="235"/>
      <c r="C2171" s="236"/>
      <c r="D2171" s="237"/>
      <c r="E2171" s="238"/>
      <c r="F2171" s="239"/>
      <c r="G2171" s="239"/>
      <c r="H2171" s="239"/>
      <c r="I2171" s="240"/>
      <c r="J2171" s="235"/>
      <c r="K2171" s="235"/>
      <c r="L2171" s="235"/>
      <c r="M2171" s="235"/>
      <c r="N2171" s="235"/>
      <c r="O2171" s="147"/>
    </row>
    <row r="2172">
      <c r="A2172" s="235"/>
      <c r="B2172" s="235"/>
      <c r="C2172" s="236"/>
      <c r="D2172" s="237"/>
      <c r="E2172" s="238"/>
      <c r="F2172" s="239"/>
      <c r="G2172" s="239"/>
      <c r="H2172" s="239"/>
      <c r="I2172" s="240"/>
      <c r="J2172" s="235"/>
      <c r="K2172" s="235"/>
      <c r="L2172" s="235"/>
      <c r="M2172" s="235"/>
      <c r="N2172" s="235"/>
      <c r="O2172" s="147"/>
    </row>
    <row r="2173">
      <c r="A2173" s="235"/>
      <c r="B2173" s="235"/>
      <c r="C2173" s="236"/>
      <c r="D2173" s="237"/>
      <c r="E2173" s="238"/>
      <c r="F2173" s="239"/>
      <c r="G2173" s="239"/>
      <c r="H2173" s="239"/>
      <c r="I2173" s="240"/>
      <c r="J2173" s="235"/>
      <c r="K2173" s="235"/>
      <c r="L2173" s="235"/>
      <c r="M2173" s="235"/>
      <c r="N2173" s="235"/>
      <c r="O2173" s="147"/>
    </row>
    <row r="2174">
      <c r="A2174" s="235"/>
      <c r="B2174" s="235"/>
      <c r="C2174" s="236"/>
      <c r="D2174" s="237"/>
      <c r="E2174" s="238"/>
      <c r="F2174" s="239"/>
      <c r="G2174" s="239"/>
      <c r="H2174" s="239"/>
      <c r="I2174" s="240"/>
      <c r="J2174" s="235"/>
      <c r="K2174" s="235"/>
      <c r="L2174" s="235"/>
      <c r="M2174" s="235"/>
      <c r="N2174" s="235"/>
      <c r="O2174" s="147"/>
    </row>
    <row r="2175">
      <c r="A2175" s="235"/>
      <c r="B2175" s="235"/>
      <c r="C2175" s="236"/>
      <c r="D2175" s="237"/>
      <c r="E2175" s="238"/>
      <c r="F2175" s="239"/>
      <c r="G2175" s="239"/>
      <c r="H2175" s="239"/>
      <c r="I2175" s="240"/>
      <c r="J2175" s="235"/>
      <c r="K2175" s="235"/>
      <c r="L2175" s="235"/>
      <c r="M2175" s="235"/>
      <c r="N2175" s="235"/>
      <c r="O2175" s="147"/>
    </row>
    <row r="2176">
      <c r="A2176" s="235"/>
      <c r="B2176" s="235"/>
      <c r="C2176" s="236"/>
      <c r="D2176" s="237"/>
      <c r="E2176" s="238"/>
      <c r="F2176" s="239"/>
      <c r="G2176" s="239"/>
      <c r="H2176" s="239"/>
      <c r="I2176" s="240"/>
      <c r="J2176" s="235"/>
      <c r="K2176" s="235"/>
      <c r="L2176" s="235"/>
      <c r="M2176" s="235"/>
      <c r="N2176" s="235"/>
      <c r="O2176" s="147"/>
    </row>
    <row r="2177">
      <c r="A2177" s="235"/>
      <c r="B2177" s="235"/>
      <c r="C2177" s="236"/>
      <c r="D2177" s="237"/>
      <c r="E2177" s="238"/>
      <c r="F2177" s="239"/>
      <c r="G2177" s="239"/>
      <c r="H2177" s="239"/>
      <c r="I2177" s="240"/>
      <c r="J2177" s="235"/>
      <c r="K2177" s="235"/>
      <c r="L2177" s="235"/>
      <c r="M2177" s="235"/>
      <c r="N2177" s="235"/>
      <c r="O2177" s="147"/>
    </row>
    <row r="2178">
      <c r="A2178" s="235"/>
      <c r="B2178" s="235"/>
      <c r="C2178" s="236"/>
      <c r="D2178" s="237"/>
      <c r="E2178" s="238"/>
      <c r="F2178" s="239"/>
      <c r="G2178" s="239"/>
      <c r="H2178" s="239"/>
      <c r="I2178" s="240"/>
      <c r="J2178" s="235"/>
      <c r="K2178" s="235"/>
      <c r="L2178" s="235"/>
      <c r="M2178" s="235"/>
      <c r="N2178" s="235"/>
      <c r="O2178" s="147"/>
    </row>
    <row r="2179">
      <c r="A2179" s="235"/>
      <c r="B2179" s="235"/>
      <c r="C2179" s="236"/>
      <c r="D2179" s="237"/>
      <c r="E2179" s="238"/>
      <c r="F2179" s="239"/>
      <c r="G2179" s="239"/>
      <c r="H2179" s="239"/>
      <c r="I2179" s="240"/>
      <c r="J2179" s="235"/>
      <c r="K2179" s="235"/>
      <c r="L2179" s="235"/>
      <c r="M2179" s="235"/>
      <c r="N2179" s="235"/>
      <c r="O2179" s="147"/>
    </row>
    <row r="2180">
      <c r="A2180" s="235"/>
      <c r="B2180" s="235"/>
      <c r="C2180" s="236"/>
      <c r="D2180" s="237"/>
      <c r="E2180" s="238"/>
      <c r="F2180" s="239"/>
      <c r="G2180" s="239"/>
      <c r="H2180" s="239"/>
      <c r="I2180" s="240"/>
      <c r="J2180" s="235"/>
      <c r="K2180" s="235"/>
      <c r="L2180" s="235"/>
      <c r="M2180" s="235"/>
      <c r="N2180" s="235"/>
      <c r="O2180" s="147"/>
    </row>
    <row r="2181">
      <c r="A2181" s="235"/>
      <c r="B2181" s="235"/>
      <c r="C2181" s="236"/>
      <c r="D2181" s="237"/>
      <c r="E2181" s="238"/>
      <c r="F2181" s="239"/>
      <c r="G2181" s="239"/>
      <c r="H2181" s="239"/>
      <c r="I2181" s="240"/>
      <c r="J2181" s="235"/>
      <c r="K2181" s="235"/>
      <c r="L2181" s="235"/>
      <c r="M2181" s="235"/>
      <c r="N2181" s="235"/>
      <c r="O2181" s="147"/>
    </row>
    <row r="2182">
      <c r="A2182" s="235"/>
      <c r="B2182" s="235"/>
      <c r="C2182" s="236"/>
      <c r="D2182" s="237"/>
      <c r="E2182" s="238"/>
      <c r="F2182" s="239"/>
      <c r="G2182" s="239"/>
      <c r="H2182" s="239"/>
      <c r="I2182" s="240"/>
      <c r="J2182" s="235"/>
      <c r="K2182" s="235"/>
      <c r="L2182" s="235"/>
      <c r="M2182" s="235"/>
      <c r="N2182" s="235"/>
      <c r="O2182" s="147"/>
    </row>
    <row r="2183">
      <c r="A2183" s="235"/>
      <c r="B2183" s="235"/>
      <c r="C2183" s="236"/>
      <c r="D2183" s="237"/>
      <c r="E2183" s="238"/>
      <c r="F2183" s="239"/>
      <c r="G2183" s="239"/>
      <c r="H2183" s="239"/>
      <c r="I2183" s="240"/>
      <c r="J2183" s="235"/>
      <c r="K2183" s="235"/>
      <c r="L2183" s="235"/>
      <c r="M2183" s="235"/>
      <c r="N2183" s="235"/>
      <c r="O2183" s="147"/>
    </row>
    <row r="2184">
      <c r="A2184" s="235"/>
      <c r="B2184" s="235"/>
      <c r="C2184" s="236"/>
      <c r="D2184" s="237"/>
      <c r="E2184" s="238"/>
      <c r="F2184" s="239"/>
      <c r="G2184" s="239"/>
      <c r="H2184" s="239"/>
      <c r="I2184" s="240"/>
      <c r="J2184" s="235"/>
      <c r="K2184" s="235"/>
      <c r="L2184" s="235"/>
      <c r="M2184" s="235"/>
      <c r="N2184" s="235"/>
      <c r="O2184" s="147"/>
    </row>
    <row r="2185">
      <c r="A2185" s="235"/>
      <c r="B2185" s="235"/>
      <c r="C2185" s="236"/>
      <c r="D2185" s="237"/>
      <c r="E2185" s="238"/>
      <c r="F2185" s="239"/>
      <c r="G2185" s="239"/>
      <c r="H2185" s="239"/>
      <c r="I2185" s="240"/>
      <c r="J2185" s="235"/>
      <c r="K2185" s="235"/>
      <c r="L2185" s="235"/>
      <c r="M2185" s="235"/>
      <c r="N2185" s="235"/>
      <c r="O2185" s="147"/>
    </row>
    <row r="2186">
      <c r="A2186" s="235"/>
      <c r="B2186" s="235"/>
      <c r="C2186" s="236"/>
      <c r="D2186" s="237"/>
      <c r="E2186" s="238"/>
      <c r="F2186" s="239"/>
      <c r="G2186" s="239"/>
      <c r="H2186" s="239"/>
      <c r="I2186" s="240"/>
      <c r="J2186" s="235"/>
      <c r="K2186" s="235"/>
      <c r="L2186" s="235"/>
      <c r="M2186" s="235"/>
      <c r="N2186" s="235"/>
      <c r="O2186" s="147"/>
    </row>
    <row r="2187">
      <c r="A2187" s="235"/>
      <c r="B2187" s="235"/>
      <c r="C2187" s="236"/>
      <c r="D2187" s="237"/>
      <c r="E2187" s="238"/>
      <c r="F2187" s="239"/>
      <c r="G2187" s="239"/>
      <c r="H2187" s="239"/>
      <c r="I2187" s="240"/>
      <c r="J2187" s="235"/>
      <c r="K2187" s="235"/>
      <c r="L2187" s="235"/>
      <c r="M2187" s="235"/>
      <c r="N2187" s="235"/>
      <c r="O2187" s="147"/>
    </row>
    <row r="2188">
      <c r="A2188" s="235"/>
      <c r="B2188" s="235"/>
      <c r="C2188" s="236"/>
      <c r="D2188" s="237"/>
      <c r="E2188" s="238"/>
      <c r="F2188" s="239"/>
      <c r="G2188" s="239"/>
      <c r="H2188" s="239"/>
      <c r="I2188" s="240"/>
      <c r="J2188" s="235"/>
      <c r="K2188" s="235"/>
      <c r="L2188" s="235"/>
      <c r="M2188" s="235"/>
      <c r="N2188" s="235"/>
      <c r="O2188" s="147"/>
    </row>
    <row r="2189">
      <c r="A2189" s="235"/>
      <c r="B2189" s="235"/>
      <c r="C2189" s="236"/>
      <c r="D2189" s="237"/>
      <c r="E2189" s="238"/>
      <c r="F2189" s="239"/>
      <c r="G2189" s="239"/>
      <c r="H2189" s="239"/>
      <c r="I2189" s="240"/>
      <c r="J2189" s="235"/>
      <c r="K2189" s="235"/>
      <c r="L2189" s="235"/>
      <c r="M2189" s="235"/>
      <c r="N2189" s="235"/>
      <c r="O2189" s="147"/>
    </row>
    <row r="2190">
      <c r="A2190" s="235"/>
      <c r="B2190" s="235"/>
      <c r="C2190" s="236"/>
      <c r="D2190" s="237"/>
      <c r="E2190" s="238"/>
      <c r="F2190" s="239"/>
      <c r="G2190" s="239"/>
      <c r="H2190" s="239"/>
      <c r="I2190" s="240"/>
      <c r="J2190" s="235"/>
      <c r="K2190" s="235"/>
      <c r="L2190" s="235"/>
      <c r="M2190" s="235"/>
      <c r="N2190" s="235"/>
      <c r="O2190" s="147"/>
    </row>
    <row r="2191">
      <c r="A2191" s="235"/>
      <c r="B2191" s="235"/>
      <c r="C2191" s="236"/>
      <c r="D2191" s="237"/>
      <c r="E2191" s="238"/>
      <c r="F2191" s="239"/>
      <c r="G2191" s="239"/>
      <c r="H2191" s="239"/>
      <c r="I2191" s="240"/>
      <c r="J2191" s="235"/>
      <c r="K2191" s="235"/>
      <c r="L2191" s="235"/>
      <c r="M2191" s="235"/>
      <c r="N2191" s="235"/>
      <c r="O2191" s="147"/>
    </row>
    <row r="2192">
      <c r="A2192" s="235"/>
      <c r="B2192" s="235"/>
      <c r="C2192" s="236"/>
      <c r="D2192" s="237"/>
      <c r="E2192" s="238"/>
      <c r="F2192" s="239"/>
      <c r="G2192" s="239"/>
      <c r="H2192" s="239"/>
      <c r="I2192" s="240"/>
      <c r="J2192" s="235"/>
      <c r="K2192" s="235"/>
      <c r="L2192" s="235"/>
      <c r="M2192" s="235"/>
      <c r="N2192" s="235"/>
      <c r="O2192" s="147"/>
    </row>
    <row r="2193">
      <c r="A2193" s="235"/>
      <c r="B2193" s="235"/>
      <c r="C2193" s="236"/>
      <c r="D2193" s="237"/>
      <c r="E2193" s="238"/>
      <c r="F2193" s="239"/>
      <c r="G2193" s="239"/>
      <c r="H2193" s="239"/>
      <c r="I2193" s="240"/>
      <c r="J2193" s="235"/>
      <c r="K2193" s="235"/>
      <c r="L2193" s="235"/>
      <c r="M2193" s="235"/>
      <c r="N2193" s="235"/>
      <c r="O2193" s="147"/>
    </row>
    <row r="2194">
      <c r="A2194" s="235"/>
      <c r="B2194" s="235"/>
      <c r="C2194" s="236"/>
      <c r="D2194" s="237"/>
      <c r="E2194" s="238"/>
      <c r="F2194" s="239"/>
      <c r="G2194" s="239"/>
      <c r="H2194" s="239"/>
      <c r="I2194" s="240"/>
      <c r="J2194" s="235"/>
      <c r="K2194" s="235"/>
      <c r="L2194" s="235"/>
      <c r="M2194" s="235"/>
      <c r="N2194" s="235"/>
      <c r="O2194" s="147"/>
    </row>
    <row r="2195">
      <c r="A2195" s="235"/>
      <c r="B2195" s="235"/>
      <c r="C2195" s="236"/>
      <c r="D2195" s="237"/>
      <c r="E2195" s="238"/>
      <c r="F2195" s="239"/>
      <c r="G2195" s="239"/>
      <c r="H2195" s="239"/>
      <c r="I2195" s="240"/>
      <c r="J2195" s="235"/>
      <c r="K2195" s="235"/>
      <c r="L2195" s="235"/>
      <c r="M2195" s="235"/>
      <c r="N2195" s="235"/>
      <c r="O2195" s="147"/>
    </row>
    <row r="2196">
      <c r="A2196" s="235"/>
      <c r="B2196" s="235"/>
      <c r="C2196" s="236"/>
      <c r="D2196" s="237"/>
      <c r="E2196" s="238"/>
      <c r="F2196" s="239"/>
      <c r="G2196" s="239"/>
      <c r="H2196" s="239"/>
      <c r="I2196" s="240"/>
      <c r="J2196" s="235"/>
      <c r="K2196" s="235"/>
      <c r="L2196" s="235"/>
      <c r="M2196" s="235"/>
      <c r="N2196" s="235"/>
      <c r="O2196" s="147"/>
    </row>
    <row r="2197">
      <c r="A2197" s="235"/>
      <c r="B2197" s="235"/>
      <c r="C2197" s="236"/>
      <c r="D2197" s="237"/>
      <c r="E2197" s="238"/>
      <c r="F2197" s="239"/>
      <c r="G2197" s="239"/>
      <c r="H2197" s="239"/>
      <c r="I2197" s="240"/>
      <c r="J2197" s="235"/>
      <c r="K2197" s="235"/>
      <c r="L2197" s="235"/>
      <c r="M2197" s="235"/>
      <c r="N2197" s="235"/>
      <c r="O2197" s="147"/>
    </row>
    <row r="2198">
      <c r="A2198" s="235"/>
      <c r="B2198" s="235"/>
      <c r="C2198" s="236"/>
      <c r="D2198" s="237"/>
      <c r="E2198" s="238"/>
      <c r="F2198" s="239"/>
      <c r="G2198" s="239"/>
      <c r="H2198" s="239"/>
      <c r="I2198" s="240"/>
      <c r="J2198" s="235"/>
      <c r="K2198" s="235"/>
      <c r="L2198" s="235"/>
      <c r="M2198" s="235"/>
      <c r="N2198" s="235"/>
      <c r="O2198" s="147"/>
    </row>
    <row r="2199">
      <c r="A2199" s="235"/>
      <c r="B2199" s="235"/>
      <c r="C2199" s="236"/>
      <c r="D2199" s="237"/>
      <c r="E2199" s="238"/>
      <c r="F2199" s="239"/>
      <c r="G2199" s="239"/>
      <c r="H2199" s="239"/>
      <c r="I2199" s="240"/>
      <c r="J2199" s="235"/>
      <c r="K2199" s="235"/>
      <c r="L2199" s="235"/>
      <c r="M2199" s="235"/>
      <c r="N2199" s="235"/>
      <c r="O2199" s="147"/>
    </row>
    <row r="2200">
      <c r="A2200" s="235"/>
      <c r="B2200" s="235"/>
      <c r="C2200" s="236"/>
      <c r="D2200" s="237"/>
      <c r="E2200" s="238"/>
      <c r="F2200" s="239"/>
      <c r="G2200" s="239"/>
      <c r="H2200" s="239"/>
      <c r="I2200" s="240"/>
      <c r="J2200" s="235"/>
      <c r="K2200" s="235"/>
      <c r="L2200" s="235"/>
      <c r="M2200" s="235"/>
      <c r="N2200" s="235"/>
      <c r="O2200" s="147"/>
    </row>
    <row r="2201">
      <c r="A2201" s="235"/>
      <c r="B2201" s="235"/>
      <c r="C2201" s="236"/>
      <c r="D2201" s="237"/>
      <c r="E2201" s="238"/>
      <c r="F2201" s="239"/>
      <c r="G2201" s="239"/>
      <c r="H2201" s="239"/>
      <c r="I2201" s="240"/>
      <c r="J2201" s="235"/>
      <c r="K2201" s="235"/>
      <c r="L2201" s="235"/>
      <c r="M2201" s="235"/>
      <c r="N2201" s="235"/>
      <c r="O2201" s="147"/>
    </row>
    <row r="2202">
      <c r="A2202" s="235"/>
      <c r="B2202" s="235"/>
      <c r="C2202" s="236"/>
      <c r="D2202" s="237"/>
      <c r="E2202" s="238"/>
      <c r="F2202" s="239"/>
      <c r="G2202" s="239"/>
      <c r="H2202" s="239"/>
      <c r="I2202" s="240"/>
      <c r="J2202" s="235"/>
      <c r="K2202" s="235"/>
      <c r="L2202" s="235"/>
      <c r="M2202" s="235"/>
      <c r="N2202" s="235"/>
      <c r="O2202" s="147"/>
    </row>
    <row r="2203">
      <c r="A2203" s="235"/>
      <c r="B2203" s="235"/>
      <c r="C2203" s="236"/>
      <c r="D2203" s="237"/>
      <c r="E2203" s="238"/>
      <c r="F2203" s="239"/>
      <c r="G2203" s="239"/>
      <c r="H2203" s="239"/>
      <c r="I2203" s="240"/>
      <c r="J2203" s="235"/>
      <c r="K2203" s="235"/>
      <c r="L2203" s="235"/>
      <c r="M2203" s="235"/>
      <c r="N2203" s="235"/>
      <c r="O2203" s="147"/>
    </row>
    <row r="2204">
      <c r="A2204" s="235"/>
      <c r="B2204" s="235"/>
      <c r="C2204" s="236"/>
      <c r="D2204" s="237"/>
      <c r="E2204" s="238"/>
      <c r="F2204" s="239"/>
      <c r="G2204" s="239"/>
      <c r="H2204" s="239"/>
      <c r="I2204" s="240"/>
      <c r="J2204" s="235"/>
      <c r="K2204" s="235"/>
      <c r="L2204" s="235"/>
      <c r="M2204" s="235"/>
      <c r="N2204" s="235"/>
      <c r="O2204" s="147"/>
    </row>
    <row r="2205">
      <c r="A2205" s="235"/>
      <c r="B2205" s="235"/>
      <c r="C2205" s="236"/>
      <c r="D2205" s="237"/>
      <c r="E2205" s="238"/>
      <c r="F2205" s="239"/>
      <c r="G2205" s="239"/>
      <c r="H2205" s="239"/>
      <c r="I2205" s="240"/>
      <c r="J2205" s="235"/>
      <c r="K2205" s="235"/>
      <c r="L2205" s="235"/>
      <c r="M2205" s="235"/>
      <c r="N2205" s="235"/>
      <c r="O2205" s="147"/>
    </row>
    <row r="2206">
      <c r="A2206" s="235"/>
      <c r="B2206" s="235"/>
      <c r="C2206" s="236"/>
      <c r="D2206" s="237"/>
      <c r="E2206" s="238"/>
      <c r="F2206" s="239"/>
      <c r="G2206" s="239"/>
      <c r="H2206" s="239"/>
      <c r="I2206" s="240"/>
      <c r="J2206" s="235"/>
      <c r="K2206" s="235"/>
      <c r="L2206" s="235"/>
      <c r="M2206" s="235"/>
      <c r="N2206" s="235"/>
      <c r="O2206" s="147"/>
    </row>
    <row r="2207">
      <c r="A2207" s="235"/>
      <c r="B2207" s="235"/>
      <c r="C2207" s="236"/>
      <c r="D2207" s="237"/>
      <c r="E2207" s="238"/>
      <c r="F2207" s="239"/>
      <c r="G2207" s="239"/>
      <c r="H2207" s="239"/>
      <c r="I2207" s="240"/>
      <c r="J2207" s="235"/>
      <c r="K2207" s="235"/>
      <c r="L2207" s="235"/>
      <c r="M2207" s="235"/>
      <c r="N2207" s="235"/>
      <c r="O2207" s="147"/>
    </row>
    <row r="2208">
      <c r="A2208" s="235"/>
      <c r="B2208" s="235"/>
      <c r="C2208" s="236"/>
      <c r="D2208" s="237"/>
      <c r="E2208" s="238"/>
      <c r="F2208" s="239"/>
      <c r="G2208" s="239"/>
      <c r="H2208" s="239"/>
      <c r="I2208" s="240"/>
      <c r="J2208" s="235"/>
      <c r="K2208" s="235"/>
      <c r="L2208" s="235"/>
      <c r="M2208" s="235"/>
      <c r="N2208" s="235"/>
      <c r="O2208" s="147"/>
    </row>
    <row r="2209">
      <c r="A2209" s="235"/>
      <c r="B2209" s="235"/>
      <c r="C2209" s="236"/>
      <c r="D2209" s="237"/>
      <c r="E2209" s="238"/>
      <c r="F2209" s="239"/>
      <c r="G2209" s="239"/>
      <c r="H2209" s="239"/>
      <c r="I2209" s="240"/>
      <c r="J2209" s="235"/>
      <c r="K2209" s="235"/>
      <c r="L2209" s="235"/>
      <c r="M2209" s="235"/>
      <c r="N2209" s="235"/>
      <c r="O2209" s="147"/>
    </row>
    <row r="2210">
      <c r="A2210" s="235"/>
      <c r="B2210" s="235"/>
      <c r="C2210" s="236"/>
      <c r="D2210" s="237"/>
      <c r="E2210" s="238"/>
      <c r="F2210" s="239"/>
      <c r="G2210" s="239"/>
      <c r="H2210" s="239"/>
      <c r="I2210" s="240"/>
      <c r="J2210" s="235"/>
      <c r="K2210" s="235"/>
      <c r="L2210" s="235"/>
      <c r="M2210" s="235"/>
      <c r="N2210" s="235"/>
      <c r="O2210" s="147"/>
    </row>
    <row r="2211">
      <c r="A2211" s="235"/>
      <c r="B2211" s="235"/>
      <c r="C2211" s="236"/>
      <c r="D2211" s="237"/>
      <c r="E2211" s="238"/>
      <c r="F2211" s="239"/>
      <c r="G2211" s="239"/>
      <c r="H2211" s="239"/>
      <c r="I2211" s="240"/>
      <c r="J2211" s="235"/>
      <c r="K2211" s="235"/>
      <c r="L2211" s="235"/>
      <c r="M2211" s="235"/>
      <c r="N2211" s="235"/>
      <c r="O2211" s="147"/>
    </row>
    <row r="2212">
      <c r="A2212" s="235"/>
      <c r="B2212" s="235"/>
      <c r="C2212" s="236"/>
      <c r="D2212" s="237"/>
      <c r="E2212" s="238"/>
      <c r="F2212" s="239"/>
      <c r="G2212" s="239"/>
      <c r="H2212" s="239"/>
      <c r="I2212" s="240"/>
      <c r="J2212" s="235"/>
      <c r="K2212" s="235"/>
      <c r="L2212" s="235"/>
      <c r="M2212" s="235"/>
      <c r="N2212" s="235"/>
      <c r="O2212" s="147"/>
    </row>
    <row r="2213">
      <c r="A2213" s="235"/>
      <c r="B2213" s="235"/>
      <c r="C2213" s="236"/>
      <c r="D2213" s="237"/>
      <c r="E2213" s="238"/>
      <c r="F2213" s="239"/>
      <c r="G2213" s="239"/>
      <c r="H2213" s="239"/>
      <c r="I2213" s="240"/>
      <c r="J2213" s="235"/>
      <c r="K2213" s="235"/>
      <c r="L2213" s="235"/>
      <c r="M2213" s="235"/>
      <c r="N2213" s="235"/>
      <c r="O2213" s="147"/>
    </row>
    <row r="2214">
      <c r="A2214" s="235"/>
      <c r="B2214" s="235"/>
      <c r="C2214" s="236"/>
      <c r="D2214" s="237"/>
      <c r="E2214" s="238"/>
      <c r="F2214" s="239"/>
      <c r="G2214" s="239"/>
      <c r="H2214" s="239"/>
      <c r="I2214" s="240"/>
      <c r="J2214" s="235"/>
      <c r="K2214" s="235"/>
      <c r="L2214" s="235"/>
      <c r="M2214" s="235"/>
      <c r="N2214" s="235"/>
      <c r="O2214" s="147"/>
    </row>
    <row r="2215">
      <c r="A2215" s="235"/>
      <c r="B2215" s="235"/>
      <c r="C2215" s="236"/>
      <c r="D2215" s="237"/>
      <c r="E2215" s="238"/>
      <c r="F2215" s="239"/>
      <c r="G2215" s="239"/>
      <c r="H2215" s="239"/>
      <c r="I2215" s="240"/>
      <c r="J2215" s="235"/>
      <c r="K2215" s="235"/>
      <c r="L2215" s="235"/>
      <c r="M2215" s="235"/>
      <c r="N2215" s="235"/>
      <c r="O2215" s="147"/>
    </row>
    <row r="2216">
      <c r="A2216" s="235"/>
      <c r="B2216" s="235"/>
      <c r="C2216" s="236"/>
      <c r="D2216" s="237"/>
      <c r="E2216" s="238"/>
      <c r="F2216" s="239"/>
      <c r="G2216" s="239"/>
      <c r="H2216" s="239"/>
      <c r="I2216" s="240"/>
      <c r="J2216" s="235"/>
      <c r="K2216" s="235"/>
      <c r="L2216" s="235"/>
      <c r="M2216" s="235"/>
      <c r="N2216" s="235"/>
      <c r="O2216" s="147"/>
    </row>
    <row r="2217">
      <c r="A2217" s="235"/>
      <c r="B2217" s="235"/>
      <c r="C2217" s="236"/>
      <c r="D2217" s="237"/>
      <c r="E2217" s="238"/>
      <c r="F2217" s="239"/>
      <c r="G2217" s="239"/>
      <c r="H2217" s="239"/>
      <c r="I2217" s="240"/>
      <c r="J2217" s="235"/>
      <c r="K2217" s="235"/>
      <c r="L2217" s="235"/>
      <c r="M2217" s="235"/>
      <c r="N2217" s="235"/>
      <c r="O2217" s="147"/>
    </row>
    <row r="2218">
      <c r="A2218" s="235"/>
      <c r="B2218" s="235"/>
      <c r="C2218" s="236"/>
      <c r="D2218" s="237"/>
      <c r="E2218" s="238"/>
      <c r="F2218" s="239"/>
      <c r="G2218" s="239"/>
      <c r="H2218" s="239"/>
      <c r="I2218" s="240"/>
      <c r="J2218" s="235"/>
      <c r="K2218" s="235"/>
      <c r="L2218" s="235"/>
      <c r="M2218" s="235"/>
      <c r="N2218" s="235"/>
      <c r="O2218" s="147"/>
    </row>
    <row r="2219">
      <c r="A2219" s="235"/>
      <c r="B2219" s="235"/>
      <c r="C2219" s="236"/>
      <c r="D2219" s="237"/>
      <c r="E2219" s="238"/>
      <c r="F2219" s="239"/>
      <c r="G2219" s="239"/>
      <c r="H2219" s="239"/>
      <c r="I2219" s="240"/>
      <c r="J2219" s="235"/>
      <c r="K2219" s="235"/>
      <c r="L2219" s="235"/>
      <c r="M2219" s="235"/>
      <c r="N2219" s="235"/>
      <c r="O2219" s="147"/>
    </row>
    <row r="2220">
      <c r="A2220" s="235"/>
      <c r="B2220" s="235"/>
      <c r="C2220" s="236"/>
      <c r="D2220" s="237"/>
      <c r="E2220" s="238"/>
      <c r="F2220" s="239"/>
      <c r="G2220" s="239"/>
      <c r="H2220" s="239"/>
      <c r="I2220" s="240"/>
      <c r="J2220" s="235"/>
      <c r="K2220" s="235"/>
      <c r="L2220" s="235"/>
      <c r="M2220" s="235"/>
      <c r="N2220" s="235"/>
      <c r="O2220" s="147"/>
    </row>
    <row r="2221">
      <c r="A2221" s="235"/>
      <c r="B2221" s="235"/>
      <c r="C2221" s="236"/>
      <c r="D2221" s="237"/>
      <c r="E2221" s="238"/>
      <c r="F2221" s="239"/>
      <c r="G2221" s="239"/>
      <c r="H2221" s="239"/>
      <c r="I2221" s="240"/>
      <c r="J2221" s="235"/>
      <c r="K2221" s="235"/>
      <c r="L2221" s="235"/>
      <c r="M2221" s="235"/>
      <c r="N2221" s="235"/>
      <c r="O2221" s="147"/>
    </row>
    <row r="2222">
      <c r="A2222" s="235"/>
      <c r="B2222" s="235"/>
      <c r="C2222" s="236"/>
      <c r="D2222" s="237"/>
      <c r="E2222" s="238"/>
      <c r="F2222" s="239"/>
      <c r="G2222" s="239"/>
      <c r="H2222" s="239"/>
      <c r="I2222" s="240"/>
      <c r="J2222" s="235"/>
      <c r="K2222" s="235"/>
      <c r="L2222" s="235"/>
      <c r="M2222" s="235"/>
      <c r="N2222" s="235"/>
      <c r="O2222" s="147"/>
    </row>
    <row r="2223">
      <c r="A2223" s="235"/>
      <c r="B2223" s="235"/>
      <c r="C2223" s="236"/>
      <c r="D2223" s="237"/>
      <c r="E2223" s="238"/>
      <c r="F2223" s="239"/>
      <c r="G2223" s="239"/>
      <c r="H2223" s="239"/>
      <c r="I2223" s="240"/>
      <c r="J2223" s="235"/>
      <c r="K2223" s="235"/>
      <c r="L2223" s="235"/>
      <c r="M2223" s="235"/>
      <c r="N2223" s="235"/>
      <c r="O2223" s="147"/>
    </row>
    <row r="2224">
      <c r="A2224" s="235"/>
      <c r="B2224" s="235"/>
      <c r="C2224" s="236"/>
      <c r="D2224" s="237"/>
      <c r="E2224" s="238"/>
      <c r="F2224" s="239"/>
      <c r="G2224" s="239"/>
      <c r="H2224" s="239"/>
      <c r="I2224" s="240"/>
      <c r="J2224" s="235"/>
      <c r="K2224" s="235"/>
      <c r="L2224" s="235"/>
      <c r="M2224" s="235"/>
      <c r="N2224" s="235"/>
      <c r="O2224" s="147"/>
    </row>
    <row r="2225">
      <c r="A2225" s="235"/>
      <c r="B2225" s="235"/>
      <c r="C2225" s="236"/>
      <c r="D2225" s="237"/>
      <c r="E2225" s="238"/>
      <c r="F2225" s="239"/>
      <c r="G2225" s="239"/>
      <c r="H2225" s="239"/>
      <c r="I2225" s="240"/>
      <c r="J2225" s="235"/>
      <c r="K2225" s="235"/>
      <c r="L2225" s="235"/>
      <c r="M2225" s="235"/>
      <c r="N2225" s="235"/>
      <c r="O2225" s="147"/>
    </row>
    <row r="2226">
      <c r="A2226" s="235"/>
      <c r="B2226" s="235"/>
      <c r="C2226" s="236"/>
      <c r="D2226" s="237"/>
      <c r="E2226" s="238"/>
      <c r="F2226" s="239"/>
      <c r="G2226" s="239"/>
      <c r="H2226" s="239"/>
      <c r="I2226" s="240"/>
      <c r="J2226" s="235"/>
      <c r="K2226" s="235"/>
      <c r="L2226" s="235"/>
      <c r="M2226" s="235"/>
      <c r="N2226" s="235"/>
      <c r="O2226" s="147"/>
    </row>
    <row r="2227">
      <c r="A2227" s="235"/>
      <c r="B2227" s="235"/>
      <c r="C2227" s="236"/>
      <c r="D2227" s="237"/>
      <c r="E2227" s="238"/>
      <c r="F2227" s="239"/>
      <c r="G2227" s="239"/>
      <c r="H2227" s="239"/>
      <c r="I2227" s="240"/>
      <c r="J2227" s="235"/>
      <c r="K2227" s="235"/>
      <c r="L2227" s="235"/>
      <c r="M2227" s="235"/>
      <c r="N2227" s="235"/>
      <c r="O2227" s="147"/>
    </row>
    <row r="2228">
      <c r="A2228" s="235"/>
      <c r="B2228" s="235"/>
      <c r="C2228" s="236"/>
      <c r="D2228" s="237"/>
      <c r="E2228" s="238"/>
      <c r="F2228" s="239"/>
      <c r="G2228" s="239"/>
      <c r="H2228" s="239"/>
      <c r="I2228" s="240"/>
      <c r="J2228" s="235"/>
      <c r="K2228" s="235"/>
      <c r="L2228" s="235"/>
      <c r="M2228" s="235"/>
      <c r="N2228" s="235"/>
      <c r="O2228" s="147"/>
    </row>
    <row r="2229">
      <c r="A2229" s="235"/>
      <c r="B2229" s="235"/>
      <c r="C2229" s="236"/>
      <c r="D2229" s="237"/>
      <c r="E2229" s="238"/>
      <c r="F2229" s="239"/>
      <c r="G2229" s="239"/>
      <c r="H2229" s="239"/>
      <c r="I2229" s="240"/>
      <c r="J2229" s="235"/>
      <c r="K2229" s="235"/>
      <c r="L2229" s="235"/>
      <c r="M2229" s="235"/>
      <c r="N2229" s="235"/>
      <c r="O2229" s="147"/>
    </row>
    <row r="2230">
      <c r="A2230" s="235"/>
      <c r="B2230" s="235"/>
      <c r="C2230" s="236"/>
      <c r="D2230" s="237"/>
      <c r="E2230" s="238"/>
      <c r="F2230" s="239"/>
      <c r="G2230" s="239"/>
      <c r="H2230" s="239"/>
      <c r="I2230" s="240"/>
      <c r="J2230" s="235"/>
      <c r="K2230" s="235"/>
      <c r="L2230" s="235"/>
      <c r="M2230" s="235"/>
      <c r="N2230" s="235"/>
      <c r="O2230" s="147"/>
    </row>
    <row r="2231">
      <c r="A2231" s="235"/>
      <c r="B2231" s="235"/>
      <c r="C2231" s="236"/>
      <c r="D2231" s="237"/>
      <c r="E2231" s="238"/>
      <c r="F2231" s="239"/>
      <c r="G2231" s="239"/>
      <c r="H2231" s="239"/>
      <c r="I2231" s="240"/>
      <c r="J2231" s="235"/>
      <c r="K2231" s="235"/>
      <c r="L2231" s="235"/>
      <c r="M2231" s="235"/>
      <c r="N2231" s="235"/>
      <c r="O2231" s="147"/>
    </row>
    <row r="2232">
      <c r="A2232" s="235"/>
      <c r="B2232" s="235"/>
      <c r="C2232" s="236"/>
      <c r="D2232" s="237"/>
      <c r="E2232" s="238"/>
      <c r="F2232" s="239"/>
      <c r="G2232" s="239"/>
      <c r="H2232" s="239"/>
      <c r="I2232" s="240"/>
      <c r="J2232" s="235"/>
      <c r="K2232" s="235"/>
      <c r="L2232" s="235"/>
      <c r="M2232" s="235"/>
      <c r="N2232" s="235"/>
      <c r="O2232" s="147"/>
    </row>
    <row r="2233">
      <c r="A2233" s="235"/>
      <c r="B2233" s="235"/>
      <c r="C2233" s="236"/>
      <c r="D2233" s="237"/>
      <c r="E2233" s="238"/>
      <c r="F2233" s="239"/>
      <c r="G2233" s="239"/>
      <c r="H2233" s="239"/>
      <c r="I2233" s="240"/>
      <c r="J2233" s="235"/>
      <c r="K2233" s="235"/>
      <c r="L2233" s="235"/>
      <c r="M2233" s="235"/>
      <c r="N2233" s="235"/>
      <c r="O2233" s="147"/>
    </row>
    <row r="2234">
      <c r="A2234" s="235"/>
      <c r="B2234" s="235"/>
      <c r="C2234" s="236"/>
      <c r="D2234" s="237"/>
      <c r="E2234" s="238"/>
      <c r="F2234" s="239"/>
      <c r="G2234" s="239"/>
      <c r="H2234" s="239"/>
      <c r="I2234" s="240"/>
      <c r="J2234" s="235"/>
      <c r="K2234" s="235"/>
      <c r="L2234" s="235"/>
      <c r="M2234" s="235"/>
      <c r="N2234" s="235"/>
      <c r="O2234" s="147"/>
    </row>
    <row r="2235">
      <c r="A2235" s="235"/>
      <c r="B2235" s="235"/>
      <c r="C2235" s="236"/>
      <c r="D2235" s="237"/>
      <c r="E2235" s="238"/>
      <c r="F2235" s="239"/>
      <c r="G2235" s="239"/>
      <c r="H2235" s="239"/>
      <c r="I2235" s="240"/>
      <c r="J2235" s="235"/>
      <c r="K2235" s="235"/>
      <c r="L2235" s="235"/>
      <c r="M2235" s="235"/>
      <c r="N2235" s="235"/>
      <c r="O2235" s="147"/>
    </row>
    <row r="2236">
      <c r="A2236" s="235"/>
      <c r="B2236" s="235"/>
      <c r="C2236" s="236"/>
      <c r="D2236" s="237"/>
      <c r="E2236" s="238"/>
      <c r="F2236" s="239"/>
      <c r="G2236" s="239"/>
      <c r="H2236" s="239"/>
      <c r="I2236" s="240"/>
      <c r="J2236" s="235"/>
      <c r="K2236" s="235"/>
      <c r="L2236" s="235"/>
      <c r="M2236" s="235"/>
      <c r="N2236" s="235"/>
      <c r="O2236" s="147"/>
    </row>
    <row r="2237">
      <c r="A2237" s="235"/>
      <c r="B2237" s="235"/>
      <c r="C2237" s="236"/>
      <c r="D2237" s="237"/>
      <c r="E2237" s="238"/>
      <c r="F2237" s="239"/>
      <c r="G2237" s="239"/>
      <c r="H2237" s="239"/>
      <c r="I2237" s="240"/>
      <c r="J2237" s="235"/>
      <c r="K2237" s="235"/>
      <c r="L2237" s="235"/>
      <c r="M2237" s="235"/>
      <c r="N2237" s="235"/>
      <c r="O2237" s="147"/>
    </row>
    <row r="2238">
      <c r="A2238" s="235"/>
      <c r="B2238" s="235"/>
      <c r="C2238" s="236"/>
      <c r="D2238" s="237"/>
      <c r="E2238" s="238"/>
      <c r="F2238" s="239"/>
      <c r="G2238" s="239"/>
      <c r="H2238" s="239"/>
      <c r="I2238" s="240"/>
      <c r="J2238" s="235"/>
      <c r="K2238" s="235"/>
      <c r="L2238" s="235"/>
      <c r="M2238" s="235"/>
      <c r="N2238" s="235"/>
      <c r="O2238" s="147"/>
    </row>
    <row r="2239">
      <c r="A2239" s="235"/>
      <c r="B2239" s="235"/>
      <c r="C2239" s="236"/>
      <c r="D2239" s="237"/>
      <c r="E2239" s="238"/>
      <c r="F2239" s="239"/>
      <c r="G2239" s="239"/>
      <c r="H2239" s="239"/>
      <c r="I2239" s="240"/>
      <c r="J2239" s="235"/>
      <c r="K2239" s="235"/>
      <c r="L2239" s="235"/>
      <c r="M2239" s="235"/>
      <c r="N2239" s="235"/>
      <c r="O2239" s="147"/>
    </row>
    <row r="2240">
      <c r="A2240" s="235"/>
      <c r="B2240" s="235"/>
      <c r="C2240" s="236"/>
      <c r="D2240" s="237"/>
      <c r="E2240" s="238"/>
      <c r="F2240" s="239"/>
      <c r="G2240" s="239"/>
      <c r="H2240" s="239"/>
      <c r="I2240" s="240"/>
      <c r="J2240" s="235"/>
      <c r="K2240" s="235"/>
      <c r="L2240" s="235"/>
      <c r="M2240" s="235"/>
      <c r="N2240" s="235"/>
      <c r="O2240" s="147"/>
    </row>
    <row r="2241">
      <c r="A2241" s="235"/>
      <c r="B2241" s="235"/>
      <c r="C2241" s="236"/>
      <c r="D2241" s="237"/>
      <c r="E2241" s="238"/>
      <c r="F2241" s="239"/>
      <c r="G2241" s="239"/>
      <c r="H2241" s="239"/>
      <c r="I2241" s="240"/>
      <c r="J2241" s="235"/>
      <c r="K2241" s="235"/>
      <c r="L2241" s="235"/>
      <c r="M2241" s="235"/>
      <c r="N2241" s="235"/>
      <c r="O2241" s="147"/>
    </row>
    <row r="2242">
      <c r="A2242" s="235"/>
      <c r="B2242" s="235"/>
      <c r="C2242" s="236"/>
      <c r="D2242" s="237"/>
      <c r="E2242" s="238"/>
      <c r="F2242" s="239"/>
      <c r="G2242" s="239"/>
      <c r="H2242" s="239"/>
      <c r="I2242" s="240"/>
      <c r="J2242" s="235"/>
      <c r="K2242" s="235"/>
      <c r="L2242" s="235"/>
      <c r="M2242" s="235"/>
      <c r="N2242" s="235"/>
      <c r="O2242" s="147"/>
    </row>
    <row r="2243">
      <c r="A2243" s="235"/>
      <c r="B2243" s="235"/>
      <c r="C2243" s="236"/>
      <c r="D2243" s="237"/>
      <c r="E2243" s="238"/>
      <c r="F2243" s="239"/>
      <c r="G2243" s="239"/>
      <c r="H2243" s="239"/>
      <c r="I2243" s="240"/>
      <c r="J2243" s="235"/>
      <c r="K2243" s="235"/>
      <c r="L2243" s="235"/>
      <c r="M2243" s="235"/>
      <c r="N2243" s="235"/>
      <c r="O2243" s="147"/>
    </row>
    <row r="2244">
      <c r="A2244" s="235"/>
      <c r="B2244" s="235"/>
      <c r="C2244" s="236"/>
      <c r="D2244" s="237"/>
      <c r="E2244" s="238"/>
      <c r="F2244" s="239"/>
      <c r="G2244" s="239"/>
      <c r="H2244" s="239"/>
      <c r="I2244" s="240"/>
      <c r="J2244" s="235"/>
      <c r="K2244" s="235"/>
      <c r="L2244" s="235"/>
      <c r="M2244" s="235"/>
      <c r="N2244" s="235"/>
      <c r="O2244" s="147"/>
    </row>
    <row r="2245">
      <c r="A2245" s="235"/>
      <c r="B2245" s="235"/>
      <c r="C2245" s="236"/>
      <c r="D2245" s="237"/>
      <c r="E2245" s="238"/>
      <c r="F2245" s="239"/>
      <c r="G2245" s="239"/>
      <c r="H2245" s="239"/>
      <c r="I2245" s="240"/>
      <c r="J2245" s="235"/>
      <c r="K2245" s="235"/>
      <c r="L2245" s="235"/>
      <c r="M2245" s="235"/>
      <c r="N2245" s="235"/>
      <c r="O2245" s="147"/>
    </row>
    <row r="2246">
      <c r="A2246" s="235"/>
      <c r="B2246" s="235"/>
      <c r="C2246" s="236"/>
      <c r="D2246" s="237"/>
      <c r="E2246" s="238"/>
      <c r="F2246" s="239"/>
      <c r="G2246" s="239"/>
      <c r="H2246" s="239"/>
      <c r="I2246" s="240"/>
      <c r="J2246" s="235"/>
      <c r="K2246" s="235"/>
      <c r="L2246" s="235"/>
      <c r="M2246" s="235"/>
      <c r="N2246" s="235"/>
      <c r="O2246" s="147"/>
    </row>
    <row r="2247">
      <c r="A2247" s="235"/>
      <c r="B2247" s="235"/>
      <c r="C2247" s="236"/>
      <c r="D2247" s="237"/>
      <c r="E2247" s="238"/>
      <c r="F2247" s="239"/>
      <c r="G2247" s="239"/>
      <c r="H2247" s="239"/>
      <c r="I2247" s="240"/>
      <c r="J2247" s="235"/>
      <c r="K2247" s="235"/>
      <c r="L2247" s="235"/>
      <c r="M2247" s="235"/>
      <c r="N2247" s="235"/>
      <c r="O2247" s="147"/>
    </row>
    <row r="2248">
      <c r="A2248" s="235"/>
      <c r="B2248" s="235"/>
      <c r="C2248" s="236"/>
      <c r="D2248" s="237"/>
      <c r="E2248" s="238"/>
      <c r="F2248" s="239"/>
      <c r="G2248" s="239"/>
      <c r="H2248" s="239"/>
      <c r="I2248" s="240"/>
      <c r="J2248" s="235"/>
      <c r="K2248" s="235"/>
      <c r="L2248" s="235"/>
      <c r="M2248" s="235"/>
      <c r="N2248" s="235"/>
      <c r="O2248" s="147"/>
    </row>
    <row r="2249">
      <c r="A2249" s="235"/>
      <c r="B2249" s="235"/>
      <c r="C2249" s="236"/>
      <c r="D2249" s="237"/>
      <c r="E2249" s="238"/>
      <c r="F2249" s="239"/>
      <c r="G2249" s="239"/>
      <c r="H2249" s="239"/>
      <c r="I2249" s="240"/>
      <c r="J2249" s="235"/>
      <c r="K2249" s="235"/>
      <c r="L2249" s="235"/>
      <c r="M2249" s="235"/>
      <c r="N2249" s="235"/>
      <c r="O2249" s="147"/>
    </row>
    <row r="2250">
      <c r="A2250" s="235"/>
      <c r="B2250" s="235"/>
      <c r="C2250" s="236"/>
      <c r="D2250" s="237"/>
      <c r="E2250" s="238"/>
      <c r="F2250" s="239"/>
      <c r="G2250" s="239"/>
      <c r="H2250" s="239"/>
      <c r="I2250" s="240"/>
      <c r="J2250" s="235"/>
      <c r="K2250" s="235"/>
      <c r="L2250" s="235"/>
      <c r="M2250" s="235"/>
      <c r="N2250" s="235"/>
      <c r="O2250" s="147"/>
    </row>
    <row r="2251">
      <c r="A2251" s="235"/>
      <c r="B2251" s="235"/>
      <c r="C2251" s="236"/>
      <c r="D2251" s="237"/>
      <c r="E2251" s="238"/>
      <c r="F2251" s="239"/>
      <c r="G2251" s="239"/>
      <c r="H2251" s="239"/>
      <c r="I2251" s="240"/>
      <c r="J2251" s="235"/>
      <c r="K2251" s="235"/>
      <c r="L2251" s="235"/>
      <c r="M2251" s="235"/>
      <c r="N2251" s="235"/>
      <c r="O2251" s="147"/>
    </row>
    <row r="2252">
      <c r="A2252" s="235"/>
      <c r="B2252" s="235"/>
      <c r="C2252" s="236"/>
      <c r="D2252" s="237"/>
      <c r="E2252" s="238"/>
      <c r="F2252" s="239"/>
      <c r="G2252" s="239"/>
      <c r="H2252" s="239"/>
      <c r="I2252" s="240"/>
      <c r="J2252" s="235"/>
      <c r="K2252" s="235"/>
      <c r="L2252" s="235"/>
      <c r="M2252" s="235"/>
      <c r="N2252" s="235"/>
      <c r="O2252" s="147"/>
    </row>
    <row r="2253">
      <c r="A2253" s="235"/>
      <c r="B2253" s="235"/>
      <c r="C2253" s="236"/>
      <c r="D2253" s="237"/>
      <c r="E2253" s="238"/>
      <c r="F2253" s="239"/>
      <c r="G2253" s="239"/>
      <c r="H2253" s="239"/>
      <c r="I2253" s="240"/>
      <c r="J2253" s="235"/>
      <c r="K2253" s="235"/>
      <c r="L2253" s="235"/>
      <c r="M2253" s="235"/>
      <c r="N2253" s="235"/>
      <c r="O2253" s="147"/>
    </row>
    <row r="2254">
      <c r="A2254" s="235"/>
      <c r="B2254" s="235"/>
      <c r="C2254" s="236"/>
      <c r="D2254" s="237"/>
      <c r="E2254" s="238"/>
      <c r="F2254" s="239"/>
      <c r="G2254" s="239"/>
      <c r="H2254" s="239"/>
      <c r="I2254" s="240"/>
      <c r="J2254" s="235"/>
      <c r="K2254" s="235"/>
      <c r="L2254" s="235"/>
      <c r="M2254" s="235"/>
      <c r="N2254" s="235"/>
      <c r="O2254" s="147"/>
    </row>
    <row r="2255">
      <c r="A2255" s="235"/>
      <c r="B2255" s="235"/>
      <c r="C2255" s="236"/>
      <c r="D2255" s="237"/>
      <c r="E2255" s="238"/>
      <c r="F2255" s="239"/>
      <c r="G2255" s="239"/>
      <c r="H2255" s="239"/>
      <c r="I2255" s="240"/>
      <c r="J2255" s="235"/>
      <c r="K2255" s="235"/>
      <c r="L2255" s="235"/>
      <c r="M2255" s="235"/>
      <c r="N2255" s="235"/>
      <c r="O2255" s="147"/>
    </row>
    <row r="2256">
      <c r="A2256" s="235"/>
      <c r="B2256" s="235"/>
      <c r="C2256" s="236"/>
      <c r="D2256" s="237"/>
      <c r="E2256" s="238"/>
      <c r="F2256" s="239"/>
      <c r="G2256" s="239"/>
      <c r="H2256" s="239"/>
      <c r="I2256" s="240"/>
      <c r="J2256" s="235"/>
      <c r="K2256" s="235"/>
      <c r="L2256" s="235"/>
      <c r="M2256" s="235"/>
      <c r="N2256" s="235"/>
      <c r="O2256" s="147"/>
    </row>
    <row r="2257">
      <c r="A2257" s="235"/>
      <c r="B2257" s="235"/>
      <c r="C2257" s="236"/>
      <c r="D2257" s="237"/>
      <c r="E2257" s="238"/>
      <c r="F2257" s="239"/>
      <c r="G2257" s="239"/>
      <c r="H2257" s="239"/>
      <c r="I2257" s="240"/>
      <c r="J2257" s="235"/>
      <c r="K2257" s="235"/>
      <c r="L2257" s="235"/>
      <c r="M2257" s="235"/>
      <c r="N2257" s="235"/>
      <c r="O2257" s="147"/>
    </row>
    <row r="2258">
      <c r="A2258" s="235"/>
      <c r="B2258" s="235"/>
      <c r="C2258" s="236"/>
      <c r="D2258" s="237"/>
      <c r="E2258" s="238"/>
      <c r="F2258" s="239"/>
      <c r="G2258" s="239"/>
      <c r="H2258" s="239"/>
      <c r="I2258" s="240"/>
      <c r="J2258" s="235"/>
      <c r="K2258" s="235"/>
      <c r="L2258" s="235"/>
      <c r="M2258" s="235"/>
      <c r="N2258" s="235"/>
      <c r="O2258" s="147"/>
    </row>
    <row r="2259">
      <c r="A2259" s="235"/>
      <c r="B2259" s="235"/>
      <c r="C2259" s="236"/>
      <c r="D2259" s="237"/>
      <c r="E2259" s="238"/>
      <c r="F2259" s="239"/>
      <c r="G2259" s="239"/>
      <c r="H2259" s="239"/>
      <c r="I2259" s="240"/>
      <c r="J2259" s="235"/>
      <c r="K2259" s="235"/>
      <c r="L2259" s="235"/>
      <c r="M2259" s="235"/>
      <c r="N2259" s="235"/>
      <c r="O2259" s="147"/>
    </row>
    <row r="2260">
      <c r="A2260" s="235"/>
      <c r="B2260" s="235"/>
      <c r="C2260" s="236"/>
      <c r="D2260" s="237"/>
      <c r="E2260" s="238"/>
      <c r="F2260" s="239"/>
      <c r="G2260" s="239"/>
      <c r="H2260" s="239"/>
      <c r="I2260" s="240"/>
      <c r="J2260" s="235"/>
      <c r="K2260" s="235"/>
      <c r="L2260" s="235"/>
      <c r="M2260" s="235"/>
      <c r="N2260" s="235"/>
      <c r="O2260" s="147"/>
    </row>
    <row r="2261">
      <c r="A2261" s="235"/>
      <c r="B2261" s="235"/>
      <c r="C2261" s="236"/>
      <c r="D2261" s="237"/>
      <c r="E2261" s="238"/>
      <c r="F2261" s="239"/>
      <c r="G2261" s="239"/>
      <c r="H2261" s="239"/>
      <c r="I2261" s="240"/>
      <c r="J2261" s="235"/>
      <c r="K2261" s="235"/>
      <c r="L2261" s="235"/>
      <c r="M2261" s="235"/>
      <c r="N2261" s="235"/>
      <c r="O2261" s="147"/>
    </row>
    <row r="2262">
      <c r="A2262" s="235"/>
      <c r="B2262" s="235"/>
      <c r="C2262" s="236"/>
      <c r="D2262" s="237"/>
      <c r="E2262" s="238"/>
      <c r="F2262" s="239"/>
      <c r="G2262" s="239"/>
      <c r="H2262" s="239"/>
      <c r="I2262" s="240"/>
      <c r="J2262" s="235"/>
      <c r="K2262" s="235"/>
      <c r="L2262" s="235"/>
      <c r="M2262" s="235"/>
      <c r="N2262" s="235"/>
      <c r="O2262" s="147"/>
    </row>
    <row r="2263">
      <c r="A2263" s="235"/>
      <c r="B2263" s="235"/>
      <c r="C2263" s="236"/>
      <c r="D2263" s="237"/>
      <c r="E2263" s="238"/>
      <c r="F2263" s="239"/>
      <c r="G2263" s="239"/>
      <c r="H2263" s="239"/>
      <c r="I2263" s="240"/>
      <c r="J2263" s="235"/>
      <c r="K2263" s="235"/>
      <c r="L2263" s="235"/>
      <c r="M2263" s="235"/>
      <c r="N2263" s="235"/>
      <c r="O2263" s="147"/>
    </row>
    <row r="2264">
      <c r="A2264" s="235"/>
      <c r="B2264" s="235"/>
      <c r="C2264" s="236"/>
      <c r="D2264" s="237"/>
      <c r="E2264" s="238"/>
      <c r="F2264" s="239"/>
      <c r="G2264" s="239"/>
      <c r="H2264" s="239"/>
      <c r="I2264" s="240"/>
      <c r="J2264" s="235"/>
      <c r="K2264" s="235"/>
      <c r="L2264" s="235"/>
      <c r="M2264" s="235"/>
      <c r="N2264" s="235"/>
      <c r="O2264" s="147"/>
    </row>
    <row r="2265">
      <c r="A2265" s="235"/>
      <c r="B2265" s="235"/>
      <c r="C2265" s="236"/>
      <c r="D2265" s="237"/>
      <c r="E2265" s="238"/>
      <c r="F2265" s="239"/>
      <c r="G2265" s="239"/>
      <c r="H2265" s="239"/>
      <c r="I2265" s="240"/>
      <c r="J2265" s="235"/>
      <c r="K2265" s="235"/>
      <c r="L2265" s="235"/>
      <c r="M2265" s="235"/>
      <c r="N2265" s="235"/>
      <c r="O2265" s="147"/>
    </row>
    <row r="2266">
      <c r="A2266" s="235"/>
      <c r="B2266" s="235"/>
      <c r="C2266" s="236"/>
      <c r="D2266" s="237"/>
      <c r="E2266" s="238"/>
      <c r="F2266" s="239"/>
      <c r="G2266" s="239"/>
      <c r="H2266" s="239"/>
      <c r="I2266" s="240"/>
      <c r="J2266" s="235"/>
      <c r="K2266" s="235"/>
      <c r="L2266" s="235"/>
      <c r="M2266" s="235"/>
      <c r="N2266" s="235"/>
      <c r="O2266" s="147"/>
    </row>
    <row r="2267">
      <c r="A2267" s="235"/>
      <c r="B2267" s="235"/>
      <c r="C2267" s="236"/>
      <c r="D2267" s="237"/>
      <c r="E2267" s="238"/>
      <c r="F2267" s="239"/>
      <c r="G2267" s="239"/>
      <c r="H2267" s="239"/>
      <c r="I2267" s="240"/>
      <c r="J2267" s="235"/>
      <c r="K2267" s="235"/>
      <c r="L2267" s="235"/>
      <c r="M2267" s="235"/>
      <c r="N2267" s="235"/>
      <c r="O2267" s="147"/>
    </row>
    <row r="2268">
      <c r="A2268" s="235"/>
      <c r="B2268" s="235"/>
      <c r="C2268" s="236"/>
      <c r="D2268" s="237"/>
      <c r="E2268" s="238"/>
      <c r="F2268" s="239"/>
      <c r="G2268" s="239"/>
      <c r="H2268" s="239"/>
      <c r="I2268" s="240"/>
      <c r="J2268" s="235"/>
      <c r="K2268" s="235"/>
      <c r="L2268" s="235"/>
      <c r="M2268" s="235"/>
      <c r="N2268" s="235"/>
      <c r="O2268" s="147"/>
    </row>
    <row r="2269">
      <c r="A2269" s="235"/>
      <c r="B2269" s="235"/>
      <c r="C2269" s="236"/>
      <c r="D2269" s="237"/>
      <c r="E2269" s="238"/>
      <c r="F2269" s="239"/>
      <c r="G2269" s="239"/>
      <c r="H2269" s="239"/>
      <c r="I2269" s="240"/>
      <c r="J2269" s="235"/>
      <c r="K2269" s="235"/>
      <c r="L2269" s="235"/>
      <c r="M2269" s="235"/>
      <c r="N2269" s="235"/>
      <c r="O2269" s="147"/>
    </row>
    <row r="2270">
      <c r="A2270" s="235"/>
      <c r="B2270" s="235"/>
      <c r="C2270" s="236"/>
      <c r="D2270" s="237"/>
      <c r="E2270" s="238"/>
      <c r="F2270" s="239"/>
      <c r="G2270" s="239"/>
      <c r="H2270" s="239"/>
      <c r="I2270" s="240"/>
      <c r="J2270" s="235"/>
      <c r="K2270" s="235"/>
      <c r="L2270" s="235"/>
      <c r="M2270" s="235"/>
      <c r="N2270" s="235"/>
      <c r="O2270" s="147"/>
    </row>
    <row r="2271">
      <c r="A2271" s="235"/>
      <c r="B2271" s="235"/>
      <c r="C2271" s="236"/>
      <c r="D2271" s="237"/>
      <c r="E2271" s="238"/>
      <c r="F2271" s="239"/>
      <c r="G2271" s="239"/>
      <c r="H2271" s="239"/>
      <c r="I2271" s="240"/>
      <c r="J2271" s="235"/>
      <c r="K2271" s="235"/>
      <c r="L2271" s="235"/>
      <c r="M2271" s="235"/>
      <c r="N2271" s="235"/>
      <c r="O2271" s="147"/>
    </row>
    <row r="2272">
      <c r="A2272" s="235"/>
      <c r="B2272" s="235"/>
      <c r="C2272" s="236"/>
      <c r="D2272" s="237"/>
      <c r="E2272" s="238"/>
      <c r="F2272" s="239"/>
      <c r="G2272" s="239"/>
      <c r="H2272" s="239"/>
      <c r="I2272" s="240"/>
      <c r="J2272" s="235"/>
      <c r="K2272" s="235"/>
      <c r="L2272" s="235"/>
      <c r="M2272" s="235"/>
      <c r="N2272" s="235"/>
      <c r="O2272" s="147"/>
    </row>
    <row r="2273">
      <c r="A2273" s="235"/>
      <c r="B2273" s="235"/>
      <c r="C2273" s="236"/>
      <c r="D2273" s="237"/>
      <c r="E2273" s="238"/>
      <c r="F2273" s="239"/>
      <c r="G2273" s="239"/>
      <c r="H2273" s="239"/>
      <c r="I2273" s="240"/>
      <c r="J2273" s="235"/>
      <c r="K2273" s="235"/>
      <c r="L2273" s="235"/>
      <c r="M2273" s="235"/>
      <c r="N2273" s="235"/>
      <c r="O2273" s="147"/>
    </row>
  </sheetData>
  <autoFilter ref="$J$1:$J$2273"/>
  <mergeCells count="216">
    <mergeCell ref="B594:B601"/>
    <mergeCell ref="C594:C601"/>
    <mergeCell ref="C652:C667"/>
    <mergeCell ref="B652:B667"/>
    <mergeCell ref="B668:B683"/>
    <mergeCell ref="C668:C683"/>
    <mergeCell ref="B684:B686"/>
    <mergeCell ref="C684:C686"/>
    <mergeCell ref="B688:B699"/>
    <mergeCell ref="C688:C699"/>
    <mergeCell ref="B953:B958"/>
    <mergeCell ref="C953:C958"/>
    <mergeCell ref="B959:B965"/>
    <mergeCell ref="C959:C965"/>
    <mergeCell ref="B966:B975"/>
    <mergeCell ref="C966:C975"/>
    <mergeCell ref="C976:C988"/>
    <mergeCell ref="B976:B988"/>
    <mergeCell ref="B1012:B1017"/>
    <mergeCell ref="C1012:C1017"/>
    <mergeCell ref="B1018:B1023"/>
    <mergeCell ref="C1018:C1023"/>
    <mergeCell ref="B1024:B1029"/>
    <mergeCell ref="C1024:C1029"/>
    <mergeCell ref="B1038:B1045"/>
    <mergeCell ref="B1046:B1052"/>
    <mergeCell ref="B1053:B1060"/>
    <mergeCell ref="B1030:B1031"/>
    <mergeCell ref="C1030:C1031"/>
    <mergeCell ref="B1032:B1035"/>
    <mergeCell ref="C1032:C1035"/>
    <mergeCell ref="B1036:B1037"/>
    <mergeCell ref="C1036:C1037"/>
    <mergeCell ref="C1038:C1045"/>
    <mergeCell ref="C1046:C1052"/>
    <mergeCell ref="C1053:C1060"/>
    <mergeCell ref="B1061:B1075"/>
    <mergeCell ref="C1061:C1075"/>
    <mergeCell ref="B1077:B1082"/>
    <mergeCell ref="C1077:C1082"/>
    <mergeCell ref="C1083:C1088"/>
    <mergeCell ref="C1089:C1091"/>
    <mergeCell ref="B1083:B1088"/>
    <mergeCell ref="B1089:B1091"/>
    <mergeCell ref="B1092:B1107"/>
    <mergeCell ref="C1092:C1107"/>
    <mergeCell ref="B1109:B1116"/>
    <mergeCell ref="C1109:C1116"/>
    <mergeCell ref="C1117:C1131"/>
    <mergeCell ref="B200:B205"/>
    <mergeCell ref="B206:B213"/>
    <mergeCell ref="B214:B216"/>
    <mergeCell ref="B217:B221"/>
    <mergeCell ref="B223:B226"/>
    <mergeCell ref="B227:B233"/>
    <mergeCell ref="B234:B244"/>
    <mergeCell ref="B245:B260"/>
    <mergeCell ref="B269:B274"/>
    <mergeCell ref="B282:B293"/>
    <mergeCell ref="C282:C293"/>
    <mergeCell ref="B294:B303"/>
    <mergeCell ref="C294:C302"/>
    <mergeCell ref="C304:C311"/>
    <mergeCell ref="B304:B311"/>
    <mergeCell ref="B312:B327"/>
    <mergeCell ref="C312:C327"/>
    <mergeCell ref="C328:C332"/>
    <mergeCell ref="B333:B338"/>
    <mergeCell ref="C333:C338"/>
    <mergeCell ref="C339:C344"/>
    <mergeCell ref="C345:C350"/>
    <mergeCell ref="B339:B344"/>
    <mergeCell ref="B345:B350"/>
    <mergeCell ref="B402:B410"/>
    <mergeCell ref="C402:C410"/>
    <mergeCell ref="B411:B415"/>
    <mergeCell ref="C411:C415"/>
    <mergeCell ref="B416:B428"/>
    <mergeCell ref="C416:C428"/>
    <mergeCell ref="C429:C443"/>
    <mergeCell ref="B444:B463"/>
    <mergeCell ref="C444:C463"/>
    <mergeCell ref="B464:B471"/>
    <mergeCell ref="C464:C471"/>
    <mergeCell ref="C472:C479"/>
    <mergeCell ref="B472:B479"/>
    <mergeCell ref="B480:B484"/>
    <mergeCell ref="B485:B496"/>
    <mergeCell ref="B497:B499"/>
    <mergeCell ref="B500:B509"/>
    <mergeCell ref="B510:B523"/>
    <mergeCell ref="B535:B543"/>
    <mergeCell ref="B1117:B1131"/>
    <mergeCell ref="B1132:B1137"/>
    <mergeCell ref="C1132:C1137"/>
    <mergeCell ref="B2:B5"/>
    <mergeCell ref="C2:C5"/>
    <mergeCell ref="F2:F5"/>
    <mergeCell ref="B6:B17"/>
    <mergeCell ref="F7:F9"/>
    <mergeCell ref="F10:F14"/>
    <mergeCell ref="C38:C53"/>
    <mergeCell ref="C6:C17"/>
    <mergeCell ref="C18:C37"/>
    <mergeCell ref="C54:C64"/>
    <mergeCell ref="C65:C73"/>
    <mergeCell ref="C74:C83"/>
    <mergeCell ref="C84:C93"/>
    <mergeCell ref="C94:C107"/>
    <mergeCell ref="B18:B52"/>
    <mergeCell ref="B54:B64"/>
    <mergeCell ref="B65:B68"/>
    <mergeCell ref="B70:B73"/>
    <mergeCell ref="B74:B83"/>
    <mergeCell ref="B84:B93"/>
    <mergeCell ref="B94:B107"/>
    <mergeCell ref="C108:C125"/>
    <mergeCell ref="C126:C140"/>
    <mergeCell ref="C142:C144"/>
    <mergeCell ref="C145:C147"/>
    <mergeCell ref="C148:C149"/>
    <mergeCell ref="C167:C174"/>
    <mergeCell ref="C180:C191"/>
    <mergeCell ref="B126:B141"/>
    <mergeCell ref="B142:B144"/>
    <mergeCell ref="B145:B147"/>
    <mergeCell ref="B148:B149"/>
    <mergeCell ref="B167:B174"/>
    <mergeCell ref="B180:B191"/>
    <mergeCell ref="B192:B199"/>
    <mergeCell ref="C234:C244"/>
    <mergeCell ref="C245:C260"/>
    <mergeCell ref="A261:A262"/>
    <mergeCell ref="C261:C262"/>
    <mergeCell ref="A264:A267"/>
    <mergeCell ref="B264:B267"/>
    <mergeCell ref="C264:C267"/>
    <mergeCell ref="C269:C274"/>
    <mergeCell ref="C192:C199"/>
    <mergeCell ref="C200:C205"/>
    <mergeCell ref="C206:C213"/>
    <mergeCell ref="C214:C216"/>
    <mergeCell ref="C217:C221"/>
    <mergeCell ref="C223:C226"/>
    <mergeCell ref="C227:C233"/>
    <mergeCell ref="C544:C546"/>
    <mergeCell ref="C547:C549"/>
    <mergeCell ref="C480:C484"/>
    <mergeCell ref="C485:C496"/>
    <mergeCell ref="C497:C499"/>
    <mergeCell ref="C500:C509"/>
    <mergeCell ref="C510:C523"/>
    <mergeCell ref="C524:C534"/>
    <mergeCell ref="C535:C543"/>
    <mergeCell ref="B544:B546"/>
    <mergeCell ref="B547:B549"/>
    <mergeCell ref="B550:B559"/>
    <mergeCell ref="C550:C559"/>
    <mergeCell ref="B560:B564"/>
    <mergeCell ref="C560:C564"/>
    <mergeCell ref="C566:C568"/>
    <mergeCell ref="B566:B568"/>
    <mergeCell ref="B570:B576"/>
    <mergeCell ref="C570:C576"/>
    <mergeCell ref="B577:B584"/>
    <mergeCell ref="C577:C584"/>
    <mergeCell ref="B585:B592"/>
    <mergeCell ref="C585:C592"/>
    <mergeCell ref="B715:B726"/>
    <mergeCell ref="B727:B736"/>
    <mergeCell ref="B737:B745"/>
    <mergeCell ref="B700:B702"/>
    <mergeCell ref="C700:C702"/>
    <mergeCell ref="B703:B711"/>
    <mergeCell ref="C703:C711"/>
    <mergeCell ref="B712:B714"/>
    <mergeCell ref="C712:C714"/>
    <mergeCell ref="C715:C726"/>
    <mergeCell ref="B773:B788"/>
    <mergeCell ref="B789:B799"/>
    <mergeCell ref="B800:B804"/>
    <mergeCell ref="C727:C736"/>
    <mergeCell ref="C737:C745"/>
    <mergeCell ref="B746:B762"/>
    <mergeCell ref="C746:C762"/>
    <mergeCell ref="B763:B772"/>
    <mergeCell ref="C763:C772"/>
    <mergeCell ref="C773:C788"/>
    <mergeCell ref="C789:C799"/>
    <mergeCell ref="C800:C804"/>
    <mergeCell ref="B805:B808"/>
    <mergeCell ref="C805:C808"/>
    <mergeCell ref="B809:B815"/>
    <mergeCell ref="C809:C815"/>
    <mergeCell ref="C816:C827"/>
    <mergeCell ref="B816:B827"/>
    <mergeCell ref="B828:B840"/>
    <mergeCell ref="C828:C840"/>
    <mergeCell ref="B841:B843"/>
    <mergeCell ref="C841:C843"/>
    <mergeCell ref="B844:B848"/>
    <mergeCell ref="C844:C848"/>
    <mergeCell ref="B849:B852"/>
    <mergeCell ref="C849:C852"/>
    <mergeCell ref="B896:B900"/>
    <mergeCell ref="C896:C900"/>
    <mergeCell ref="B901:B911"/>
    <mergeCell ref="C901:C911"/>
    <mergeCell ref="C912:C916"/>
    <mergeCell ref="B912:B916"/>
    <mergeCell ref="B917:B932"/>
    <mergeCell ref="C917:C932"/>
    <mergeCell ref="B933:B941"/>
    <mergeCell ref="C933:C941"/>
    <mergeCell ref="B942:B952"/>
    <mergeCell ref="C942:C952"/>
  </mergeCells>
  <hyperlinks>
    <hyperlink r:id="rId1" ref="M53"/>
    <hyperlink r:id="rId2" ref="M69"/>
    <hyperlink r:id="rId3" ref="M110"/>
    <hyperlink r:id="rId4" ref="M167"/>
    <hyperlink r:id="rId5" ref="M168"/>
    <hyperlink r:id="rId6" ref="M169"/>
    <hyperlink r:id="rId7" ref="M170"/>
    <hyperlink r:id="rId8" ref="M171"/>
    <hyperlink r:id="rId9" ref="M172"/>
    <hyperlink r:id="rId10" ref="M173"/>
    <hyperlink r:id="rId11" ref="M174"/>
    <hyperlink r:id="rId12" ref="M175"/>
    <hyperlink r:id="rId13" ref="M177"/>
    <hyperlink r:id="rId14" ref="M279"/>
    <hyperlink r:id="rId15" ref="M280"/>
    <hyperlink r:id="rId16" ref="M281"/>
    <hyperlink r:id="rId17" ref="M331"/>
    <hyperlink r:id="rId18" ref="M361"/>
    <hyperlink r:id="rId19" ref="M362"/>
    <hyperlink r:id="rId20" ref="M368"/>
    <hyperlink r:id="rId21" ref="M383"/>
    <hyperlink r:id="rId22" ref="M385"/>
    <hyperlink r:id="rId23" ref="M390"/>
    <hyperlink r:id="rId24" ref="M391"/>
    <hyperlink r:id="rId25" ref="M393"/>
    <hyperlink r:id="rId26" ref="M395"/>
    <hyperlink r:id="rId27" ref="M399"/>
    <hyperlink r:id="rId28" ref="M400"/>
    <hyperlink r:id="rId29" ref="M401"/>
    <hyperlink r:id="rId30" ref="M429"/>
    <hyperlink r:id="rId31" ref="M432"/>
    <hyperlink r:id="rId32" ref="M525"/>
    <hyperlink r:id="rId33" ref="M528"/>
    <hyperlink r:id="rId34" ref="M534"/>
    <hyperlink r:id="rId35" ref="M550"/>
    <hyperlink r:id="rId36" ref="M551"/>
    <hyperlink r:id="rId37" ref="M552"/>
    <hyperlink r:id="rId38" ref="M553"/>
    <hyperlink r:id="rId39" ref="M554"/>
    <hyperlink r:id="rId40" ref="M555"/>
    <hyperlink r:id="rId41" ref="M556"/>
    <hyperlink r:id="rId42" ref="M557"/>
    <hyperlink r:id="rId43" ref="M558"/>
    <hyperlink r:id="rId44" ref="M559"/>
    <hyperlink r:id="rId45" ref="M726"/>
    <hyperlink r:id="rId46" ref="M745"/>
    <hyperlink r:id="rId47" ref="M788"/>
    <hyperlink r:id="rId48" ref="M876"/>
    <hyperlink r:id="rId49" ref="M888"/>
    <hyperlink r:id="rId50" ref="M891"/>
    <hyperlink r:id="rId51" ref="M892"/>
    <hyperlink r:id="rId52" ref="M895"/>
    <hyperlink r:id="rId53" ref="M1125"/>
    <hyperlink r:id="rId54" ref="M1128"/>
    <hyperlink r:id="rId55" ref="M1129"/>
    <hyperlink r:id="rId56" ref="M1130"/>
    <hyperlink r:id="rId57" ref="M1131"/>
    <hyperlink r:id="rId58" ref="M1138"/>
    <hyperlink r:id="rId59" ref="M1139"/>
    <hyperlink r:id="rId60" ref="M1141"/>
    <hyperlink r:id="rId61" ref="M1142"/>
    <hyperlink r:id="rId62" ref="M1143"/>
    <hyperlink r:id="rId63" ref="M1144"/>
    <hyperlink r:id="rId64" ref="M1146"/>
    <hyperlink r:id="rId65" ref="M1148"/>
    <hyperlink r:id="rId66" ref="M1149"/>
    <hyperlink r:id="rId67" ref="M1150"/>
    <hyperlink r:id="rId68" ref="M1152"/>
    <hyperlink r:id="rId69" ref="M1153"/>
    <hyperlink r:id="rId70" ref="M1154"/>
    <hyperlink r:id="rId71" ref="M1155"/>
    <hyperlink r:id="rId72" ref="M1156"/>
    <hyperlink r:id="rId73" ref="M1157"/>
    <hyperlink r:id="rId74" ref="M1159"/>
    <hyperlink r:id="rId75" ref="M1165"/>
    <hyperlink r:id="rId76" ref="M1169"/>
    <hyperlink r:id="rId77" ref="M1173"/>
    <hyperlink r:id="rId78" ref="M1174"/>
    <hyperlink r:id="rId79" ref="M1175"/>
    <hyperlink r:id="rId80" ref="M1179"/>
    <hyperlink r:id="rId81" ref="M1180"/>
    <hyperlink r:id="rId82" ref="M1181"/>
    <hyperlink r:id="rId83" ref="M1182"/>
    <hyperlink r:id="rId84" ref="M1183"/>
    <hyperlink r:id="rId85" ref="M1185"/>
    <hyperlink r:id="rId86" ref="M1186"/>
    <hyperlink r:id="rId87" ref="M1187"/>
    <hyperlink r:id="rId88" ref="M1188"/>
    <hyperlink r:id="rId89" ref="M1189"/>
    <hyperlink r:id="rId90" ref="M1190"/>
    <hyperlink r:id="rId91" ref="M1194"/>
    <hyperlink r:id="rId92" ref="M1195"/>
    <hyperlink r:id="rId93" ref="M1196"/>
    <hyperlink r:id="rId94" ref="M1198"/>
    <hyperlink r:id="rId95" ref="M1201"/>
    <hyperlink r:id="rId96" ref="M1202"/>
    <hyperlink r:id="rId97" ref="M1203"/>
    <hyperlink r:id="rId98" ref="M1204"/>
    <hyperlink r:id="rId99" ref="M1205"/>
    <hyperlink r:id="rId100" ref="M1243"/>
    <hyperlink r:id="rId101" ref="M1278"/>
    <hyperlink r:id="rId102" ref="M1279"/>
    <hyperlink r:id="rId103" ref="M1280"/>
    <hyperlink r:id="rId104" ref="M1281"/>
    <hyperlink r:id="rId105" ref="M1282"/>
    <hyperlink r:id="rId106" ref="M1283"/>
    <hyperlink r:id="rId107" ref="M1284"/>
    <hyperlink r:id="rId108" ref="M1285"/>
    <hyperlink r:id="rId109" ref="M1286"/>
    <hyperlink r:id="rId110" ref="M1287"/>
    <hyperlink r:id="rId111" ref="M1288"/>
    <hyperlink r:id="rId112" ref="M1290"/>
    <hyperlink r:id="rId113" ref="M1291"/>
    <hyperlink r:id="rId114" ref="M1292"/>
    <hyperlink r:id="rId115" ref="M1293"/>
    <hyperlink r:id="rId116" ref="M1296"/>
    <hyperlink r:id="rId117" ref="M1300"/>
    <hyperlink r:id="rId118" ref="M1321"/>
  </hyperlinks>
  <drawing r:id="rId1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3" max="3" width="18.43"/>
    <col customWidth="1" min="4" max="4" width="17.29"/>
    <col customWidth="1" min="7" max="7" width="43.57"/>
    <col customWidth="1" min="8" max="8" width="34.29"/>
    <col customWidth="1" min="9" max="9" width="43.57"/>
    <col customWidth="1" min="11" max="11" width="15.86"/>
    <col customWidth="1" min="12" max="12" width="18.43"/>
    <col customWidth="1" min="13" max="13" width="50.0"/>
  </cols>
  <sheetData>
    <row r="1">
      <c r="A1" s="241" t="s">
        <v>389</v>
      </c>
      <c r="B1" s="242" t="s">
        <v>390</v>
      </c>
      <c r="C1" s="243" t="s">
        <v>391</v>
      </c>
      <c r="D1" s="244" t="s">
        <v>392</v>
      </c>
      <c r="E1" s="244" t="s">
        <v>393</v>
      </c>
      <c r="F1" s="245" t="s">
        <v>394</v>
      </c>
      <c r="G1" s="246" t="s">
        <v>395</v>
      </c>
      <c r="H1" s="246" t="s">
        <v>396</v>
      </c>
      <c r="I1" s="246" t="s">
        <v>397</v>
      </c>
      <c r="J1" s="242" t="s">
        <v>5930</v>
      </c>
      <c r="K1" s="243" t="s">
        <v>399</v>
      </c>
      <c r="L1" s="243" t="s">
        <v>400</v>
      </c>
      <c r="M1" s="243" t="s">
        <v>401</v>
      </c>
      <c r="N1" s="147"/>
      <c r="O1" s="147"/>
    </row>
    <row r="2">
      <c r="A2" s="247" t="s">
        <v>404</v>
      </c>
      <c r="B2" s="248"/>
      <c r="C2" s="249" t="s">
        <v>405</v>
      </c>
      <c r="D2" s="250" t="s">
        <v>406</v>
      </c>
      <c r="E2" s="250" t="s">
        <v>407</v>
      </c>
      <c r="F2" s="251" t="s">
        <v>5931</v>
      </c>
      <c r="G2" s="252" t="s">
        <v>409</v>
      </c>
      <c r="H2" s="252" t="s">
        <v>5932</v>
      </c>
      <c r="I2" s="252" t="s">
        <v>5933</v>
      </c>
      <c r="J2" s="194" t="s">
        <v>412</v>
      </c>
      <c r="K2" s="250" t="s">
        <v>413</v>
      </c>
      <c r="L2" s="253"/>
      <c r="M2" s="253"/>
      <c r="N2" s="147"/>
      <c r="O2" s="147"/>
    </row>
    <row r="3">
      <c r="A3" s="247" t="s">
        <v>404</v>
      </c>
      <c r="B3" s="157"/>
      <c r="C3" s="157"/>
      <c r="D3" s="250" t="s">
        <v>414</v>
      </c>
      <c r="E3" s="250" t="s">
        <v>407</v>
      </c>
      <c r="F3" s="254"/>
      <c r="G3" s="252" t="s">
        <v>415</v>
      </c>
      <c r="H3" s="252" t="s">
        <v>416</v>
      </c>
      <c r="I3" s="252" t="s">
        <v>417</v>
      </c>
      <c r="J3" s="194" t="s">
        <v>412</v>
      </c>
      <c r="K3" s="250" t="s">
        <v>413</v>
      </c>
      <c r="L3" s="253"/>
      <c r="M3" s="253"/>
      <c r="N3" s="147"/>
      <c r="O3" s="147"/>
    </row>
    <row r="4">
      <c r="A4" s="247" t="s">
        <v>404</v>
      </c>
      <c r="B4" s="157"/>
      <c r="C4" s="157"/>
      <c r="D4" s="250" t="s">
        <v>418</v>
      </c>
      <c r="E4" s="250" t="s">
        <v>407</v>
      </c>
      <c r="F4" s="254"/>
      <c r="G4" s="252" t="s">
        <v>419</v>
      </c>
      <c r="H4" s="252" t="s">
        <v>420</v>
      </c>
      <c r="I4" s="252" t="s">
        <v>421</v>
      </c>
      <c r="J4" s="194" t="s">
        <v>412</v>
      </c>
      <c r="K4" s="250" t="s">
        <v>413</v>
      </c>
      <c r="L4" s="253"/>
      <c r="M4" s="253"/>
      <c r="N4" s="147"/>
      <c r="O4" s="147"/>
    </row>
    <row r="5">
      <c r="A5" s="247" t="s">
        <v>404</v>
      </c>
      <c r="B5" s="157"/>
      <c r="C5" s="157"/>
      <c r="D5" s="250" t="s">
        <v>422</v>
      </c>
      <c r="E5" s="250" t="s">
        <v>407</v>
      </c>
      <c r="F5" s="254"/>
      <c r="G5" s="252" t="s">
        <v>423</v>
      </c>
      <c r="H5" s="252" t="s">
        <v>424</v>
      </c>
      <c r="I5" s="252" t="s">
        <v>425</v>
      </c>
      <c r="J5" s="194" t="s">
        <v>412</v>
      </c>
      <c r="K5" s="250" t="s">
        <v>413</v>
      </c>
      <c r="L5" s="253"/>
      <c r="M5" s="253"/>
      <c r="N5" s="147"/>
      <c r="O5" s="147"/>
    </row>
    <row r="6">
      <c r="A6" s="247" t="s">
        <v>628</v>
      </c>
      <c r="B6" s="248"/>
      <c r="C6" s="249" t="s">
        <v>629</v>
      </c>
      <c r="D6" s="250" t="s">
        <v>428</v>
      </c>
      <c r="E6" s="250" t="s">
        <v>407</v>
      </c>
      <c r="F6" s="251" t="s">
        <v>5934</v>
      </c>
      <c r="G6" s="252" t="s">
        <v>5935</v>
      </c>
      <c r="H6" s="252" t="s">
        <v>5936</v>
      </c>
      <c r="I6" s="252" t="s">
        <v>634</v>
      </c>
      <c r="J6" s="194" t="s">
        <v>412</v>
      </c>
      <c r="K6" s="250" t="s">
        <v>413</v>
      </c>
      <c r="L6" s="253"/>
      <c r="M6" s="253"/>
      <c r="N6" s="147"/>
      <c r="O6" s="147"/>
    </row>
    <row r="7">
      <c r="A7" s="247" t="s">
        <v>628</v>
      </c>
      <c r="B7" s="157"/>
      <c r="C7" s="157"/>
      <c r="D7" s="250" t="s">
        <v>5937</v>
      </c>
      <c r="E7" s="250" t="s">
        <v>407</v>
      </c>
      <c r="F7" s="251" t="s">
        <v>5938</v>
      </c>
      <c r="G7" s="252" t="s">
        <v>5939</v>
      </c>
      <c r="H7" s="252" t="s">
        <v>5940</v>
      </c>
      <c r="I7" s="252" t="s">
        <v>637</v>
      </c>
      <c r="J7" s="194" t="s">
        <v>412</v>
      </c>
      <c r="K7" s="250" t="s">
        <v>413</v>
      </c>
      <c r="L7" s="253"/>
      <c r="M7" s="253"/>
      <c r="N7" s="147"/>
      <c r="O7" s="147"/>
    </row>
    <row r="8">
      <c r="A8" s="247" t="s">
        <v>628</v>
      </c>
      <c r="B8" s="157"/>
      <c r="C8" s="157"/>
      <c r="D8" s="250" t="s">
        <v>433</v>
      </c>
      <c r="E8" s="250" t="s">
        <v>407</v>
      </c>
      <c r="F8" s="254"/>
      <c r="G8" s="252" t="s">
        <v>5941</v>
      </c>
      <c r="H8" s="252" t="s">
        <v>5942</v>
      </c>
      <c r="I8" s="252" t="s">
        <v>5943</v>
      </c>
      <c r="J8" s="194" t="s">
        <v>412</v>
      </c>
      <c r="K8" s="250" t="s">
        <v>413</v>
      </c>
      <c r="L8" s="253"/>
      <c r="M8" s="253"/>
      <c r="N8" s="147"/>
      <c r="O8" s="147"/>
    </row>
    <row r="9">
      <c r="A9" s="247" t="s">
        <v>628</v>
      </c>
      <c r="B9" s="157"/>
      <c r="C9" s="157"/>
      <c r="D9" s="250" t="s">
        <v>5944</v>
      </c>
      <c r="E9" s="250" t="s">
        <v>407</v>
      </c>
      <c r="F9" s="254"/>
      <c r="G9" s="252" t="s">
        <v>646</v>
      </c>
      <c r="H9" s="252" t="s">
        <v>5945</v>
      </c>
      <c r="I9" s="252" t="s">
        <v>647</v>
      </c>
      <c r="J9" s="194" t="s">
        <v>412</v>
      </c>
      <c r="K9" s="250" t="s">
        <v>413</v>
      </c>
      <c r="L9" s="253"/>
      <c r="M9" s="253"/>
      <c r="N9" s="147"/>
      <c r="O9" s="147"/>
    </row>
    <row r="10">
      <c r="A10" s="247" t="s">
        <v>628</v>
      </c>
      <c r="B10" s="157"/>
      <c r="C10" s="157"/>
      <c r="D10" s="250" t="s">
        <v>440</v>
      </c>
      <c r="E10" s="250" t="s">
        <v>407</v>
      </c>
      <c r="F10" s="254"/>
      <c r="G10" s="252" t="s">
        <v>649</v>
      </c>
      <c r="H10" s="252" t="s">
        <v>5946</v>
      </c>
      <c r="I10" s="252" t="s">
        <v>651</v>
      </c>
      <c r="J10" s="194" t="s">
        <v>412</v>
      </c>
      <c r="K10" s="250" t="s">
        <v>413</v>
      </c>
      <c r="L10" s="253"/>
      <c r="M10" s="253"/>
      <c r="N10" s="147"/>
      <c r="O10" s="147"/>
    </row>
    <row r="11">
      <c r="A11" s="247" t="s">
        <v>628</v>
      </c>
      <c r="B11" s="157"/>
      <c r="C11" s="157"/>
      <c r="D11" s="250" t="s">
        <v>444</v>
      </c>
      <c r="E11" s="250" t="s">
        <v>407</v>
      </c>
      <c r="F11" s="254"/>
      <c r="G11" s="252" t="s">
        <v>653</v>
      </c>
      <c r="H11" s="252" t="s">
        <v>5947</v>
      </c>
      <c r="I11" s="252" t="s">
        <v>647</v>
      </c>
      <c r="J11" s="194" t="s">
        <v>412</v>
      </c>
      <c r="K11" s="250" t="s">
        <v>413</v>
      </c>
      <c r="L11" s="253"/>
      <c r="M11" s="253"/>
      <c r="N11" s="147"/>
      <c r="O11" s="147"/>
    </row>
    <row r="12">
      <c r="A12" s="247" t="s">
        <v>628</v>
      </c>
      <c r="B12" s="157"/>
      <c r="C12" s="157"/>
      <c r="D12" s="250" t="s">
        <v>448</v>
      </c>
      <c r="E12" s="250" t="s">
        <v>407</v>
      </c>
      <c r="F12" s="254"/>
      <c r="G12" s="252" t="s">
        <v>655</v>
      </c>
      <c r="H12" s="252" t="s">
        <v>656</v>
      </c>
      <c r="I12" s="252" t="s">
        <v>637</v>
      </c>
      <c r="J12" s="194" t="s">
        <v>412</v>
      </c>
      <c r="K12" s="250" t="s">
        <v>413</v>
      </c>
      <c r="L12" s="253"/>
      <c r="M12" s="253"/>
      <c r="N12" s="147"/>
      <c r="O12" s="147"/>
    </row>
    <row r="13">
      <c r="A13" s="247" t="s">
        <v>426</v>
      </c>
      <c r="B13" s="248"/>
      <c r="C13" s="249" t="s">
        <v>427</v>
      </c>
      <c r="D13" s="250" t="s">
        <v>453</v>
      </c>
      <c r="E13" s="250" t="s">
        <v>407</v>
      </c>
      <c r="F13" s="251" t="s">
        <v>429</v>
      </c>
      <c r="G13" s="252" t="s">
        <v>5948</v>
      </c>
      <c r="H13" s="252" t="s">
        <v>5949</v>
      </c>
      <c r="I13" s="252" t="s">
        <v>5950</v>
      </c>
      <c r="J13" s="194" t="s">
        <v>412</v>
      </c>
      <c r="K13" s="250" t="s">
        <v>413</v>
      </c>
      <c r="L13" s="253"/>
      <c r="M13" s="253"/>
      <c r="N13" s="147"/>
      <c r="O13" s="147"/>
    </row>
    <row r="14">
      <c r="A14" s="247" t="s">
        <v>426</v>
      </c>
      <c r="B14" s="157"/>
      <c r="C14" s="157"/>
      <c r="D14" s="250" t="s">
        <v>457</v>
      </c>
      <c r="E14" s="250" t="s">
        <v>407</v>
      </c>
      <c r="F14" s="254"/>
      <c r="G14" s="252" t="s">
        <v>5951</v>
      </c>
      <c r="H14" s="252" t="s">
        <v>5952</v>
      </c>
      <c r="I14" s="252" t="s">
        <v>5953</v>
      </c>
      <c r="J14" s="194" t="s">
        <v>412</v>
      </c>
      <c r="K14" s="250" t="s">
        <v>438</v>
      </c>
      <c r="L14" s="250" t="s">
        <v>439</v>
      </c>
      <c r="M14" s="253"/>
      <c r="N14" s="147"/>
      <c r="O14" s="147"/>
    </row>
    <row r="15">
      <c r="A15" s="247" t="s">
        <v>426</v>
      </c>
      <c r="B15" s="157"/>
      <c r="C15" s="157"/>
      <c r="D15" s="250" t="s">
        <v>460</v>
      </c>
      <c r="E15" s="250" t="s">
        <v>407</v>
      </c>
      <c r="F15" s="251" t="s">
        <v>434</v>
      </c>
      <c r="G15" s="252" t="s">
        <v>5954</v>
      </c>
      <c r="H15" s="252" t="s">
        <v>5955</v>
      </c>
      <c r="I15" s="252" t="s">
        <v>5956</v>
      </c>
      <c r="J15" s="194" t="s">
        <v>412</v>
      </c>
      <c r="K15" s="250" t="s">
        <v>438</v>
      </c>
      <c r="L15" s="250" t="s">
        <v>439</v>
      </c>
      <c r="M15" s="253"/>
      <c r="N15" s="147"/>
      <c r="O15" s="147"/>
    </row>
    <row r="16">
      <c r="A16" s="247" t="s">
        <v>426</v>
      </c>
      <c r="B16" s="157"/>
      <c r="C16" s="157"/>
      <c r="D16" s="250" t="s">
        <v>464</v>
      </c>
      <c r="E16" s="250" t="s">
        <v>407</v>
      </c>
      <c r="F16" s="254"/>
      <c r="G16" s="252" t="s">
        <v>5957</v>
      </c>
      <c r="H16" s="252" t="s">
        <v>5958</v>
      </c>
      <c r="I16" s="252" t="s">
        <v>5959</v>
      </c>
      <c r="J16" s="194" t="s">
        <v>412</v>
      </c>
      <c r="K16" s="250" t="s">
        <v>438</v>
      </c>
      <c r="L16" s="250" t="s">
        <v>439</v>
      </c>
      <c r="M16" s="253"/>
      <c r="N16" s="147"/>
      <c r="O16" s="147"/>
    </row>
    <row r="17">
      <c r="A17" s="247" t="s">
        <v>426</v>
      </c>
      <c r="B17" s="157"/>
      <c r="C17" s="157"/>
      <c r="D17" s="250" t="s">
        <v>468</v>
      </c>
      <c r="E17" s="250" t="s">
        <v>407</v>
      </c>
      <c r="F17" s="254"/>
      <c r="G17" s="252" t="s">
        <v>445</v>
      </c>
      <c r="H17" s="252" t="s">
        <v>446</v>
      </c>
      <c r="I17" s="252" t="s">
        <v>5960</v>
      </c>
      <c r="J17" s="194" t="s">
        <v>412</v>
      </c>
      <c r="K17" s="250" t="s">
        <v>438</v>
      </c>
      <c r="L17" s="250" t="s">
        <v>439</v>
      </c>
      <c r="M17" s="253"/>
      <c r="N17" s="147"/>
      <c r="O17" s="147"/>
    </row>
    <row r="18">
      <c r="A18" s="247" t="s">
        <v>426</v>
      </c>
      <c r="B18" s="157"/>
      <c r="C18" s="157"/>
      <c r="D18" s="250" t="s">
        <v>5961</v>
      </c>
      <c r="E18" s="250" t="s">
        <v>407</v>
      </c>
      <c r="F18" s="254"/>
      <c r="G18" s="252" t="s">
        <v>5962</v>
      </c>
      <c r="H18" s="252" t="s">
        <v>5963</v>
      </c>
      <c r="I18" s="252" t="s">
        <v>5964</v>
      </c>
      <c r="J18" s="194" t="s">
        <v>412</v>
      </c>
      <c r="K18" s="250" t="s">
        <v>438</v>
      </c>
      <c r="L18" s="250" t="s">
        <v>439</v>
      </c>
      <c r="M18" s="253"/>
      <c r="N18" s="147"/>
      <c r="O18" s="147"/>
    </row>
    <row r="19">
      <c r="A19" s="247" t="s">
        <v>426</v>
      </c>
      <c r="B19" s="157"/>
      <c r="C19" s="157"/>
      <c r="D19" s="250" t="s">
        <v>471</v>
      </c>
      <c r="E19" s="250" t="s">
        <v>407</v>
      </c>
      <c r="F19" s="254"/>
      <c r="G19" s="252" t="s">
        <v>5965</v>
      </c>
      <c r="H19" s="252" t="s">
        <v>451</v>
      </c>
      <c r="I19" s="252" t="s">
        <v>5966</v>
      </c>
      <c r="J19" s="194" t="s">
        <v>412</v>
      </c>
      <c r="K19" s="250" t="s">
        <v>438</v>
      </c>
      <c r="L19" s="250" t="s">
        <v>439</v>
      </c>
      <c r="M19" s="253"/>
      <c r="N19" s="147"/>
      <c r="O19" s="147"/>
    </row>
    <row r="20">
      <c r="A20" s="247" t="s">
        <v>426</v>
      </c>
      <c r="B20" s="157"/>
      <c r="C20" s="157"/>
      <c r="D20" s="250" t="s">
        <v>475</v>
      </c>
      <c r="E20" s="250" t="s">
        <v>407</v>
      </c>
      <c r="F20" s="254"/>
      <c r="G20" s="252" t="s">
        <v>454</v>
      </c>
      <c r="H20" s="252" t="s">
        <v>451</v>
      </c>
      <c r="I20" s="252" t="s">
        <v>456</v>
      </c>
      <c r="J20" s="194" t="s">
        <v>412</v>
      </c>
      <c r="K20" s="250" t="s">
        <v>438</v>
      </c>
      <c r="L20" s="250" t="s">
        <v>439</v>
      </c>
      <c r="M20" s="253"/>
      <c r="N20" s="147"/>
      <c r="O20" s="147"/>
    </row>
    <row r="21">
      <c r="A21" s="247" t="s">
        <v>426</v>
      </c>
      <c r="B21" s="157"/>
      <c r="C21" s="157"/>
      <c r="D21" s="250" t="s">
        <v>5967</v>
      </c>
      <c r="E21" s="250" t="s">
        <v>407</v>
      </c>
      <c r="F21" s="254"/>
      <c r="G21" s="252" t="s">
        <v>458</v>
      </c>
      <c r="H21" s="252" t="s">
        <v>451</v>
      </c>
      <c r="I21" s="252" t="s">
        <v>459</v>
      </c>
      <c r="J21" s="194" t="s">
        <v>412</v>
      </c>
      <c r="K21" s="250" t="s">
        <v>438</v>
      </c>
      <c r="L21" s="250" t="s">
        <v>439</v>
      </c>
      <c r="M21" s="253"/>
      <c r="N21" s="147"/>
      <c r="O21" s="147"/>
    </row>
    <row r="22">
      <c r="A22" s="247" t="s">
        <v>426</v>
      </c>
      <c r="B22" s="157"/>
      <c r="C22" s="157"/>
      <c r="D22" s="250" t="s">
        <v>481</v>
      </c>
      <c r="E22" s="250" t="s">
        <v>407</v>
      </c>
      <c r="F22" s="254"/>
      <c r="G22" s="252" t="s">
        <v>461</v>
      </c>
      <c r="H22" s="252" t="s">
        <v>451</v>
      </c>
      <c r="I22" s="252" t="s">
        <v>5968</v>
      </c>
      <c r="J22" s="194" t="s">
        <v>412</v>
      </c>
      <c r="K22" s="250" t="s">
        <v>438</v>
      </c>
      <c r="L22" s="250" t="s">
        <v>439</v>
      </c>
      <c r="M22" s="253"/>
      <c r="N22" s="147"/>
      <c r="O22" s="147"/>
    </row>
    <row r="23">
      <c r="A23" s="247" t="s">
        <v>426</v>
      </c>
      <c r="B23" s="157"/>
      <c r="C23" s="157"/>
      <c r="D23" s="250" t="s">
        <v>486</v>
      </c>
      <c r="E23" s="250" t="s">
        <v>407</v>
      </c>
      <c r="F23" s="254"/>
      <c r="G23" s="252" t="s">
        <v>465</v>
      </c>
      <c r="H23" s="252" t="s">
        <v>5969</v>
      </c>
      <c r="I23" s="252" t="s">
        <v>467</v>
      </c>
      <c r="J23" s="194" t="s">
        <v>412</v>
      </c>
      <c r="K23" s="250" t="s">
        <v>438</v>
      </c>
      <c r="L23" s="250" t="s">
        <v>439</v>
      </c>
      <c r="M23" s="253"/>
      <c r="N23" s="147"/>
      <c r="O23" s="147"/>
    </row>
    <row r="24">
      <c r="A24" s="247" t="s">
        <v>426</v>
      </c>
      <c r="B24" s="157"/>
      <c r="C24" s="157"/>
      <c r="D24" s="250" t="s">
        <v>490</v>
      </c>
      <c r="E24" s="250" t="s">
        <v>407</v>
      </c>
      <c r="F24" s="254"/>
      <c r="G24" s="252" t="s">
        <v>469</v>
      </c>
      <c r="H24" s="252" t="s">
        <v>5969</v>
      </c>
      <c r="I24" s="252" t="s">
        <v>5970</v>
      </c>
      <c r="J24" s="194" t="s">
        <v>412</v>
      </c>
      <c r="K24" s="250" t="s">
        <v>438</v>
      </c>
      <c r="L24" s="250" t="s">
        <v>439</v>
      </c>
      <c r="M24" s="253"/>
      <c r="N24" s="147"/>
      <c r="O24" s="147"/>
    </row>
    <row r="25">
      <c r="A25" s="247" t="s">
        <v>426</v>
      </c>
      <c r="B25" s="157"/>
      <c r="C25" s="157"/>
      <c r="D25" s="250" t="s">
        <v>499</v>
      </c>
      <c r="E25" s="250" t="s">
        <v>407</v>
      </c>
      <c r="F25" s="254"/>
      <c r="G25" s="252" t="s">
        <v>472</v>
      </c>
      <c r="H25" s="252" t="s">
        <v>5971</v>
      </c>
      <c r="I25" s="252" t="s">
        <v>5972</v>
      </c>
      <c r="J25" s="194" t="s">
        <v>412</v>
      </c>
      <c r="K25" s="250" t="s">
        <v>438</v>
      </c>
      <c r="L25" s="250" t="s">
        <v>439</v>
      </c>
      <c r="M25" s="253"/>
      <c r="N25" s="147"/>
      <c r="O25" s="147"/>
    </row>
    <row r="26">
      <c r="A26" s="247" t="s">
        <v>426</v>
      </c>
      <c r="B26" s="157"/>
      <c r="C26" s="157"/>
      <c r="D26" s="250" t="s">
        <v>503</v>
      </c>
      <c r="E26" s="250" t="s">
        <v>407</v>
      </c>
      <c r="F26" s="254"/>
      <c r="G26" s="252" t="s">
        <v>476</v>
      </c>
      <c r="H26" s="252" t="s">
        <v>5973</v>
      </c>
      <c r="I26" s="252" t="s">
        <v>5974</v>
      </c>
      <c r="J26" s="194" t="s">
        <v>412</v>
      </c>
      <c r="K26" s="250" t="s">
        <v>438</v>
      </c>
      <c r="L26" s="250" t="s">
        <v>439</v>
      </c>
      <c r="M26" s="253"/>
      <c r="N26" s="147"/>
      <c r="O26" s="147"/>
    </row>
    <row r="27">
      <c r="A27" s="247" t="s">
        <v>479</v>
      </c>
      <c r="B27" s="248"/>
      <c r="C27" s="249" t="s">
        <v>480</v>
      </c>
      <c r="D27" s="250" t="s">
        <v>506</v>
      </c>
      <c r="E27" s="250" t="s">
        <v>407</v>
      </c>
      <c r="F27" s="251" t="s">
        <v>482</v>
      </c>
      <c r="G27" s="252" t="s">
        <v>5975</v>
      </c>
      <c r="H27" s="252" t="s">
        <v>484</v>
      </c>
      <c r="I27" s="252" t="s">
        <v>485</v>
      </c>
      <c r="J27" s="194" t="s">
        <v>412</v>
      </c>
      <c r="K27" s="250" t="s">
        <v>438</v>
      </c>
      <c r="L27" s="250" t="s">
        <v>439</v>
      </c>
      <c r="M27" s="253"/>
      <c r="N27" s="147"/>
      <c r="O27" s="147"/>
    </row>
    <row r="28">
      <c r="A28" s="247" t="s">
        <v>479</v>
      </c>
      <c r="B28" s="157"/>
      <c r="C28" s="157"/>
      <c r="D28" s="250" t="s">
        <v>510</v>
      </c>
      <c r="E28" s="250" t="s">
        <v>407</v>
      </c>
      <c r="F28" s="254"/>
      <c r="G28" s="252" t="s">
        <v>5976</v>
      </c>
      <c r="H28" s="252" t="s">
        <v>484</v>
      </c>
      <c r="I28" s="252" t="s">
        <v>489</v>
      </c>
      <c r="J28" s="194" t="s">
        <v>412</v>
      </c>
      <c r="K28" s="250" t="s">
        <v>438</v>
      </c>
      <c r="L28" s="250" t="s">
        <v>439</v>
      </c>
      <c r="M28" s="253"/>
      <c r="N28" s="147"/>
      <c r="O28" s="147"/>
    </row>
    <row r="29">
      <c r="A29" s="247" t="s">
        <v>479</v>
      </c>
      <c r="B29" s="157"/>
      <c r="C29" s="157"/>
      <c r="D29" s="250" t="s">
        <v>514</v>
      </c>
      <c r="E29" s="250" t="s">
        <v>407</v>
      </c>
      <c r="F29" s="251" t="s">
        <v>5977</v>
      </c>
      <c r="G29" s="252" t="s">
        <v>5978</v>
      </c>
      <c r="H29" s="252" t="s">
        <v>5979</v>
      </c>
      <c r="I29" s="252" t="s">
        <v>5980</v>
      </c>
      <c r="J29" s="194" t="s">
        <v>412</v>
      </c>
      <c r="K29" s="250" t="s">
        <v>438</v>
      </c>
      <c r="L29" s="250" t="s">
        <v>439</v>
      </c>
      <c r="M29" s="253"/>
      <c r="N29" s="147"/>
      <c r="O29" s="147"/>
    </row>
    <row r="30">
      <c r="A30" s="247" t="s">
        <v>479</v>
      </c>
      <c r="B30" s="157"/>
      <c r="C30" s="157"/>
      <c r="D30" s="250" t="s">
        <v>518</v>
      </c>
      <c r="E30" s="250" t="s">
        <v>407</v>
      </c>
      <c r="F30" s="254"/>
      <c r="G30" s="252" t="s">
        <v>5981</v>
      </c>
      <c r="H30" s="255" t="s">
        <v>5982</v>
      </c>
      <c r="I30" s="252" t="s">
        <v>5983</v>
      </c>
      <c r="J30" s="194" t="s">
        <v>412</v>
      </c>
      <c r="K30" s="250" t="s">
        <v>438</v>
      </c>
      <c r="L30" s="250" t="s">
        <v>439</v>
      </c>
      <c r="M30" s="253"/>
      <c r="N30" s="147"/>
      <c r="O30" s="147"/>
    </row>
    <row r="31">
      <c r="A31" s="247" t="s">
        <v>479</v>
      </c>
      <c r="B31" s="157"/>
      <c r="C31" s="157"/>
      <c r="D31" s="250" t="s">
        <v>522</v>
      </c>
      <c r="E31" s="250" t="s">
        <v>407</v>
      </c>
      <c r="F31" s="254"/>
      <c r="G31" s="252" t="s">
        <v>5984</v>
      </c>
      <c r="H31" s="255" t="s">
        <v>5985</v>
      </c>
      <c r="I31" s="252" t="s">
        <v>5986</v>
      </c>
      <c r="J31" s="194" t="s">
        <v>412</v>
      </c>
      <c r="K31" s="250" t="s">
        <v>438</v>
      </c>
      <c r="L31" s="250" t="s">
        <v>439</v>
      </c>
      <c r="M31" s="253"/>
      <c r="N31" s="147"/>
      <c r="O31" s="147"/>
    </row>
    <row r="32">
      <c r="A32" s="247" t="s">
        <v>479</v>
      </c>
      <c r="B32" s="157"/>
      <c r="C32" s="157"/>
      <c r="D32" s="250" t="s">
        <v>526</v>
      </c>
      <c r="E32" s="250" t="s">
        <v>407</v>
      </c>
      <c r="F32" s="254"/>
      <c r="G32" s="252" t="s">
        <v>504</v>
      </c>
      <c r="H32" s="252" t="s">
        <v>5987</v>
      </c>
      <c r="I32" s="252" t="s">
        <v>5988</v>
      </c>
      <c r="J32" s="194" t="s">
        <v>412</v>
      </c>
      <c r="K32" s="250" t="s">
        <v>438</v>
      </c>
      <c r="L32" s="250" t="s">
        <v>439</v>
      </c>
      <c r="M32" s="253"/>
      <c r="N32" s="147"/>
      <c r="O32" s="147"/>
    </row>
    <row r="33">
      <c r="A33" s="247" t="s">
        <v>479</v>
      </c>
      <c r="B33" s="157"/>
      <c r="C33" s="157"/>
      <c r="D33" s="250" t="s">
        <v>530</v>
      </c>
      <c r="E33" s="250" t="s">
        <v>407</v>
      </c>
      <c r="F33" s="254"/>
      <c r="G33" s="252" t="s">
        <v>507</v>
      </c>
      <c r="H33" s="252" t="s">
        <v>5989</v>
      </c>
      <c r="I33" s="252" t="s">
        <v>5990</v>
      </c>
      <c r="J33" s="194" t="s">
        <v>412</v>
      </c>
      <c r="K33" s="250" t="s">
        <v>438</v>
      </c>
      <c r="L33" s="250" t="s">
        <v>439</v>
      </c>
      <c r="M33" s="253"/>
      <c r="N33" s="147"/>
      <c r="O33" s="147"/>
    </row>
    <row r="34">
      <c r="A34" s="247" t="s">
        <v>479</v>
      </c>
      <c r="B34" s="157"/>
      <c r="C34" s="157"/>
      <c r="D34" s="250" t="s">
        <v>534</v>
      </c>
      <c r="E34" s="250" t="s">
        <v>407</v>
      </c>
      <c r="F34" s="254"/>
      <c r="G34" s="252" t="s">
        <v>511</v>
      </c>
      <c r="H34" s="252" t="s">
        <v>5991</v>
      </c>
      <c r="I34" s="252" t="s">
        <v>5992</v>
      </c>
      <c r="J34" s="194" t="s">
        <v>412</v>
      </c>
      <c r="K34" s="250" t="s">
        <v>438</v>
      </c>
      <c r="L34" s="250" t="s">
        <v>439</v>
      </c>
      <c r="M34" s="253"/>
      <c r="N34" s="147"/>
      <c r="O34" s="147"/>
    </row>
    <row r="35">
      <c r="A35" s="247" t="s">
        <v>479</v>
      </c>
      <c r="B35" s="157"/>
      <c r="C35" s="157"/>
      <c r="D35" s="250" t="s">
        <v>538</v>
      </c>
      <c r="E35" s="250" t="s">
        <v>407</v>
      </c>
      <c r="F35" s="254"/>
      <c r="G35" s="252" t="s">
        <v>515</v>
      </c>
      <c r="H35" s="252" t="s">
        <v>5993</v>
      </c>
      <c r="I35" s="252" t="s">
        <v>5994</v>
      </c>
      <c r="J35" s="194" t="s">
        <v>412</v>
      </c>
      <c r="K35" s="250" t="s">
        <v>438</v>
      </c>
      <c r="L35" s="250" t="s">
        <v>439</v>
      </c>
      <c r="M35" s="253"/>
      <c r="N35" s="147"/>
      <c r="O35" s="147"/>
    </row>
    <row r="36">
      <c r="A36" s="247" t="s">
        <v>479</v>
      </c>
      <c r="B36" s="157"/>
      <c r="C36" s="157"/>
      <c r="D36" s="250" t="s">
        <v>542</v>
      </c>
      <c r="E36" s="250" t="s">
        <v>407</v>
      </c>
      <c r="F36" s="254"/>
      <c r="G36" s="252" t="s">
        <v>519</v>
      </c>
      <c r="H36" s="252" t="s">
        <v>5995</v>
      </c>
      <c r="I36" s="252" t="s">
        <v>5996</v>
      </c>
      <c r="J36" s="194" t="s">
        <v>412</v>
      </c>
      <c r="K36" s="250" t="s">
        <v>438</v>
      </c>
      <c r="L36" s="250" t="s">
        <v>439</v>
      </c>
      <c r="M36" s="253"/>
      <c r="N36" s="147"/>
      <c r="O36" s="147"/>
    </row>
    <row r="37">
      <c r="A37" s="247" t="s">
        <v>479</v>
      </c>
      <c r="B37" s="157"/>
      <c r="C37" s="157"/>
      <c r="D37" s="250" t="s">
        <v>5997</v>
      </c>
      <c r="E37" s="250" t="s">
        <v>407</v>
      </c>
      <c r="F37" s="254"/>
      <c r="G37" s="252" t="s">
        <v>5998</v>
      </c>
      <c r="H37" s="252" t="s">
        <v>5999</v>
      </c>
      <c r="I37" s="252" t="s">
        <v>525</v>
      </c>
      <c r="J37" s="194" t="s">
        <v>412</v>
      </c>
      <c r="K37" s="250" t="s">
        <v>438</v>
      </c>
      <c r="L37" s="250" t="s">
        <v>439</v>
      </c>
      <c r="M37" s="253"/>
      <c r="N37" s="147"/>
      <c r="O37" s="147"/>
    </row>
    <row r="38">
      <c r="A38" s="247" t="s">
        <v>479</v>
      </c>
      <c r="B38" s="157"/>
      <c r="C38" s="157"/>
      <c r="D38" s="250" t="s">
        <v>546</v>
      </c>
      <c r="E38" s="250" t="s">
        <v>407</v>
      </c>
      <c r="F38" s="254"/>
      <c r="G38" s="252" t="s">
        <v>527</v>
      </c>
      <c r="H38" s="252" t="s">
        <v>6000</v>
      </c>
      <c r="I38" s="252" t="s">
        <v>529</v>
      </c>
      <c r="J38" s="194" t="s">
        <v>412</v>
      </c>
      <c r="K38" s="250" t="s">
        <v>438</v>
      </c>
      <c r="L38" s="250" t="s">
        <v>439</v>
      </c>
      <c r="M38" s="253"/>
      <c r="N38" s="147"/>
      <c r="O38" s="147"/>
    </row>
    <row r="39">
      <c r="A39" s="247" t="s">
        <v>479</v>
      </c>
      <c r="B39" s="157"/>
      <c r="C39" s="157"/>
      <c r="D39" s="250" t="s">
        <v>6001</v>
      </c>
      <c r="E39" s="250" t="s">
        <v>407</v>
      </c>
      <c r="F39" s="254"/>
      <c r="G39" s="252" t="s">
        <v>6002</v>
      </c>
      <c r="H39" s="252" t="s">
        <v>6003</v>
      </c>
      <c r="I39" s="252" t="s">
        <v>533</v>
      </c>
      <c r="J39" s="194" t="s">
        <v>412</v>
      </c>
      <c r="K39" s="250" t="s">
        <v>438</v>
      </c>
      <c r="L39" s="250" t="s">
        <v>439</v>
      </c>
      <c r="M39" s="253"/>
      <c r="N39" s="147"/>
      <c r="O39" s="147"/>
    </row>
    <row r="40">
      <c r="A40" s="247" t="s">
        <v>479</v>
      </c>
      <c r="B40" s="157"/>
      <c r="C40" s="157"/>
      <c r="D40" s="250" t="s">
        <v>550</v>
      </c>
      <c r="E40" s="250" t="s">
        <v>407</v>
      </c>
      <c r="F40" s="254"/>
      <c r="G40" s="252" t="s">
        <v>535</v>
      </c>
      <c r="H40" s="252" t="s">
        <v>6004</v>
      </c>
      <c r="I40" s="252" t="s">
        <v>6005</v>
      </c>
      <c r="J40" s="194" t="s">
        <v>412</v>
      </c>
      <c r="K40" s="250" t="s">
        <v>438</v>
      </c>
      <c r="L40" s="250" t="s">
        <v>439</v>
      </c>
      <c r="M40" s="253"/>
      <c r="N40" s="147"/>
      <c r="O40" s="147"/>
    </row>
    <row r="41">
      <c r="A41" s="247" t="s">
        <v>479</v>
      </c>
      <c r="B41" s="157"/>
      <c r="C41" s="157"/>
      <c r="D41" s="250" t="s">
        <v>554</v>
      </c>
      <c r="E41" s="250" t="s">
        <v>407</v>
      </c>
      <c r="F41" s="254"/>
      <c r="G41" s="252" t="s">
        <v>539</v>
      </c>
      <c r="H41" s="252" t="s">
        <v>6006</v>
      </c>
      <c r="I41" s="252" t="s">
        <v>6007</v>
      </c>
      <c r="J41" s="194" t="s">
        <v>412</v>
      </c>
      <c r="K41" s="250" t="s">
        <v>438</v>
      </c>
      <c r="L41" s="250" t="s">
        <v>439</v>
      </c>
      <c r="M41" s="253"/>
      <c r="N41" s="147"/>
      <c r="O41" s="147"/>
    </row>
    <row r="42">
      <c r="A42" s="247" t="s">
        <v>479</v>
      </c>
      <c r="B42" s="157"/>
      <c r="C42" s="157"/>
      <c r="D42" s="250" t="s">
        <v>558</v>
      </c>
      <c r="E42" s="250" t="s">
        <v>407</v>
      </c>
      <c r="F42" s="254"/>
      <c r="G42" s="252" t="s">
        <v>6008</v>
      </c>
      <c r="H42" s="252" t="s">
        <v>6009</v>
      </c>
      <c r="I42" s="252" t="s">
        <v>545</v>
      </c>
      <c r="J42" s="194" t="s">
        <v>412</v>
      </c>
      <c r="K42" s="250" t="s">
        <v>438</v>
      </c>
      <c r="L42" s="250" t="s">
        <v>439</v>
      </c>
      <c r="M42" s="253"/>
      <c r="N42" s="147"/>
      <c r="O42" s="147"/>
    </row>
    <row r="43">
      <c r="A43" s="247" t="s">
        <v>479</v>
      </c>
      <c r="B43" s="157"/>
      <c r="C43" s="157"/>
      <c r="D43" s="250" t="s">
        <v>564</v>
      </c>
      <c r="E43" s="250" t="s">
        <v>407</v>
      </c>
      <c r="F43" s="254"/>
      <c r="G43" s="252" t="s">
        <v>6010</v>
      </c>
      <c r="H43" s="252" t="s">
        <v>6011</v>
      </c>
      <c r="I43" s="252" t="s">
        <v>6012</v>
      </c>
      <c r="J43" s="194" t="s">
        <v>412</v>
      </c>
      <c r="K43" s="250" t="s">
        <v>438</v>
      </c>
      <c r="L43" s="250" t="s">
        <v>439</v>
      </c>
      <c r="M43" s="253"/>
      <c r="N43" s="147"/>
      <c r="O43" s="147"/>
    </row>
    <row r="44">
      <c r="A44" s="247" t="s">
        <v>479</v>
      </c>
      <c r="B44" s="157"/>
      <c r="C44" s="157"/>
      <c r="D44" s="250" t="s">
        <v>569</v>
      </c>
      <c r="E44" s="250" t="s">
        <v>407</v>
      </c>
      <c r="F44" s="254"/>
      <c r="G44" s="252" t="s">
        <v>547</v>
      </c>
      <c r="H44" s="252" t="s">
        <v>6013</v>
      </c>
      <c r="I44" s="252" t="s">
        <v>549</v>
      </c>
      <c r="J44" s="194" t="s">
        <v>412</v>
      </c>
      <c r="K44" s="250" t="s">
        <v>438</v>
      </c>
      <c r="L44" s="250" t="s">
        <v>439</v>
      </c>
      <c r="M44" s="253"/>
      <c r="N44" s="147"/>
      <c r="O44" s="147"/>
    </row>
    <row r="45">
      <c r="A45" s="247" t="s">
        <v>479</v>
      </c>
      <c r="B45" s="157"/>
      <c r="C45" s="157"/>
      <c r="D45" s="250" t="s">
        <v>573</v>
      </c>
      <c r="E45" s="250" t="s">
        <v>407</v>
      </c>
      <c r="F45" s="254"/>
      <c r="G45" s="252" t="s">
        <v>6014</v>
      </c>
      <c r="H45" s="252" t="s">
        <v>6015</v>
      </c>
      <c r="I45" s="252" t="s">
        <v>6016</v>
      </c>
      <c r="J45" s="194" t="s">
        <v>412</v>
      </c>
      <c r="K45" s="250" t="s">
        <v>413</v>
      </c>
      <c r="L45" s="253"/>
      <c r="M45" s="253"/>
      <c r="N45" s="147"/>
      <c r="O45" s="147"/>
    </row>
    <row r="46">
      <c r="A46" s="247" t="s">
        <v>6017</v>
      </c>
      <c r="B46" s="157"/>
      <c r="C46" s="157"/>
      <c r="D46" s="250" t="s">
        <v>6018</v>
      </c>
      <c r="E46" s="250" t="s">
        <v>407</v>
      </c>
      <c r="F46" s="254"/>
      <c r="G46" s="252" t="s">
        <v>551</v>
      </c>
      <c r="H46" s="252" t="s">
        <v>6019</v>
      </c>
      <c r="I46" s="252" t="s">
        <v>553</v>
      </c>
      <c r="J46" s="194" t="s">
        <v>412</v>
      </c>
      <c r="K46" s="250" t="s">
        <v>413</v>
      </c>
      <c r="L46" s="253"/>
      <c r="M46" s="253"/>
      <c r="N46" s="147"/>
      <c r="O46" s="147"/>
    </row>
    <row r="47">
      <c r="A47" s="247" t="s">
        <v>6017</v>
      </c>
      <c r="B47" s="157"/>
      <c r="C47" s="157"/>
      <c r="D47" s="250" t="s">
        <v>577</v>
      </c>
      <c r="E47" s="250" t="s">
        <v>407</v>
      </c>
      <c r="F47" s="254"/>
      <c r="G47" s="252" t="s">
        <v>6020</v>
      </c>
      <c r="H47" s="252" t="s">
        <v>556</v>
      </c>
      <c r="I47" s="252" t="s">
        <v>557</v>
      </c>
      <c r="J47" s="194" t="s">
        <v>412</v>
      </c>
      <c r="K47" s="250" t="s">
        <v>413</v>
      </c>
      <c r="L47" s="253"/>
      <c r="M47" s="253"/>
      <c r="N47" s="147"/>
      <c r="O47" s="147"/>
    </row>
    <row r="48">
      <c r="A48" s="247" t="s">
        <v>6017</v>
      </c>
      <c r="B48" s="157"/>
      <c r="C48" s="157"/>
      <c r="D48" s="250" t="s">
        <v>581</v>
      </c>
      <c r="E48" s="250" t="s">
        <v>407</v>
      </c>
      <c r="F48" s="254"/>
      <c r="G48" s="252" t="s">
        <v>559</v>
      </c>
      <c r="H48" s="252" t="s">
        <v>6021</v>
      </c>
      <c r="I48" s="252" t="s">
        <v>561</v>
      </c>
      <c r="J48" s="194" t="s">
        <v>412</v>
      </c>
      <c r="K48" s="250" t="s">
        <v>413</v>
      </c>
      <c r="L48" s="253"/>
      <c r="M48" s="253"/>
      <c r="N48" s="147"/>
      <c r="O48" s="147"/>
    </row>
    <row r="49">
      <c r="A49" s="247" t="s">
        <v>562</v>
      </c>
      <c r="B49" s="248"/>
      <c r="C49" s="249" t="s">
        <v>6022</v>
      </c>
      <c r="D49" s="250" t="s">
        <v>6023</v>
      </c>
      <c r="E49" s="250" t="s">
        <v>407</v>
      </c>
      <c r="F49" s="254"/>
      <c r="G49" s="252" t="s">
        <v>6024</v>
      </c>
      <c r="H49" s="252" t="s">
        <v>6025</v>
      </c>
      <c r="I49" s="252" t="s">
        <v>6026</v>
      </c>
      <c r="J49" s="194" t="s">
        <v>412</v>
      </c>
      <c r="K49" s="250" t="s">
        <v>413</v>
      </c>
      <c r="L49" s="253"/>
      <c r="M49" s="253"/>
      <c r="N49" s="147"/>
      <c r="O49" s="147"/>
    </row>
    <row r="50">
      <c r="A50" s="247" t="s">
        <v>562</v>
      </c>
      <c r="B50" s="157"/>
      <c r="C50" s="157"/>
      <c r="D50" s="250" t="s">
        <v>589</v>
      </c>
      <c r="E50" s="250" t="s">
        <v>407</v>
      </c>
      <c r="F50" s="254"/>
      <c r="G50" s="252" t="s">
        <v>578</v>
      </c>
      <c r="H50" s="252" t="s">
        <v>6027</v>
      </c>
      <c r="I50" s="252" t="s">
        <v>6028</v>
      </c>
      <c r="J50" s="194" t="s">
        <v>412</v>
      </c>
      <c r="K50" s="250" t="s">
        <v>413</v>
      </c>
      <c r="L50" s="253"/>
      <c r="M50" s="253"/>
      <c r="N50" s="147"/>
      <c r="O50" s="147"/>
    </row>
    <row r="51">
      <c r="A51" s="247" t="s">
        <v>562</v>
      </c>
      <c r="B51" s="157"/>
      <c r="C51" s="157"/>
      <c r="D51" s="250" t="s">
        <v>592</v>
      </c>
      <c r="E51" s="250" t="s">
        <v>407</v>
      </c>
      <c r="F51" s="254"/>
      <c r="G51" s="252" t="s">
        <v>582</v>
      </c>
      <c r="H51" s="252" t="s">
        <v>6029</v>
      </c>
      <c r="I51" s="252" t="s">
        <v>584</v>
      </c>
      <c r="J51" s="194" t="s">
        <v>412</v>
      </c>
      <c r="K51" s="250" t="s">
        <v>413</v>
      </c>
      <c r="L51" s="253"/>
      <c r="M51" s="253"/>
      <c r="N51" s="147"/>
      <c r="O51" s="147"/>
    </row>
    <row r="52">
      <c r="A52" s="247" t="s">
        <v>562</v>
      </c>
      <c r="B52" s="157"/>
      <c r="C52" s="157"/>
      <c r="D52" s="250" t="s">
        <v>596</v>
      </c>
      <c r="E52" s="250" t="s">
        <v>407</v>
      </c>
      <c r="F52" s="254"/>
      <c r="G52" s="252" t="s">
        <v>593</v>
      </c>
      <c r="H52" s="252" t="s">
        <v>594</v>
      </c>
      <c r="I52" s="252" t="s">
        <v>6030</v>
      </c>
      <c r="J52" s="194" t="s">
        <v>412</v>
      </c>
      <c r="K52" s="250" t="s">
        <v>413</v>
      </c>
      <c r="L52" s="253"/>
      <c r="M52" s="253"/>
      <c r="N52" s="147"/>
      <c r="O52" s="147"/>
    </row>
    <row r="53">
      <c r="A53" s="247" t="s">
        <v>562</v>
      </c>
      <c r="B53" s="157"/>
      <c r="C53" s="157"/>
      <c r="D53" s="250" t="s">
        <v>600</v>
      </c>
      <c r="E53" s="250" t="s">
        <v>407</v>
      </c>
      <c r="F53" s="254"/>
      <c r="G53" s="252" t="s">
        <v>597</v>
      </c>
      <c r="H53" s="252" t="s">
        <v>6031</v>
      </c>
      <c r="I53" s="252" t="s">
        <v>6032</v>
      </c>
      <c r="J53" s="194" t="s">
        <v>412</v>
      </c>
      <c r="K53" s="250" t="s">
        <v>413</v>
      </c>
      <c r="L53" s="253"/>
      <c r="M53" s="253"/>
      <c r="N53" s="147"/>
      <c r="O53" s="147"/>
    </row>
    <row r="54">
      <c r="A54" s="247" t="s">
        <v>562</v>
      </c>
      <c r="B54" s="157"/>
      <c r="C54" s="157"/>
      <c r="D54" s="250" t="s">
        <v>604</v>
      </c>
      <c r="E54" s="250" t="s">
        <v>407</v>
      </c>
      <c r="F54" s="254"/>
      <c r="G54" s="252" t="s">
        <v>601</v>
      </c>
      <c r="H54" s="252" t="s">
        <v>6033</v>
      </c>
      <c r="I54" s="252" t="s">
        <v>603</v>
      </c>
      <c r="J54" s="194" t="s">
        <v>412</v>
      </c>
      <c r="K54" s="250" t="s">
        <v>438</v>
      </c>
      <c r="L54" s="250" t="s">
        <v>439</v>
      </c>
      <c r="M54" s="253"/>
      <c r="N54" s="147"/>
      <c r="O54" s="147"/>
    </row>
    <row r="55">
      <c r="A55" s="247" t="s">
        <v>562</v>
      </c>
      <c r="B55" s="157"/>
      <c r="C55" s="157"/>
      <c r="D55" s="250" t="s">
        <v>607</v>
      </c>
      <c r="E55" s="250" t="s">
        <v>407</v>
      </c>
      <c r="F55" s="254"/>
      <c r="G55" s="252" t="s">
        <v>605</v>
      </c>
      <c r="H55" s="252" t="s">
        <v>6034</v>
      </c>
      <c r="I55" s="252" t="s">
        <v>603</v>
      </c>
      <c r="J55" s="194" t="s">
        <v>412</v>
      </c>
      <c r="K55" s="250" t="s">
        <v>438</v>
      </c>
      <c r="L55" s="250" t="s">
        <v>439</v>
      </c>
      <c r="M55" s="250" t="s">
        <v>439</v>
      </c>
      <c r="N55" s="147"/>
      <c r="O55" s="147"/>
    </row>
    <row r="56">
      <c r="A56" s="247" t="s">
        <v>562</v>
      </c>
      <c r="B56" s="157"/>
      <c r="C56" s="157"/>
      <c r="D56" s="250" t="s">
        <v>611</v>
      </c>
      <c r="E56" s="250" t="s">
        <v>407</v>
      </c>
      <c r="F56" s="254"/>
      <c r="G56" s="252" t="s">
        <v>608</v>
      </c>
      <c r="H56" s="252" t="s">
        <v>6035</v>
      </c>
      <c r="I56" s="252" t="s">
        <v>6036</v>
      </c>
      <c r="J56" s="194" t="s">
        <v>412</v>
      </c>
      <c r="K56" s="250" t="s">
        <v>413</v>
      </c>
      <c r="L56" s="253"/>
      <c r="M56" s="253"/>
      <c r="N56" s="147"/>
      <c r="O56" s="147"/>
    </row>
    <row r="57">
      <c r="A57" s="247" t="s">
        <v>562</v>
      </c>
      <c r="B57" s="157"/>
      <c r="C57" s="157"/>
      <c r="D57" s="250" t="s">
        <v>615</v>
      </c>
      <c r="E57" s="250" t="s">
        <v>407</v>
      </c>
      <c r="F57" s="254"/>
      <c r="G57" s="252" t="s">
        <v>6037</v>
      </c>
      <c r="H57" s="252" t="s">
        <v>6038</v>
      </c>
      <c r="I57" s="252" t="s">
        <v>568</v>
      </c>
      <c r="J57" s="194" t="s">
        <v>412</v>
      </c>
      <c r="K57" s="250" t="s">
        <v>413</v>
      </c>
      <c r="L57" s="253"/>
      <c r="M57" s="253"/>
      <c r="N57" s="147"/>
      <c r="O57" s="147"/>
    </row>
    <row r="58">
      <c r="A58" s="247" t="s">
        <v>562</v>
      </c>
      <c r="B58" s="157"/>
      <c r="C58" s="157"/>
      <c r="D58" s="250" t="s">
        <v>619</v>
      </c>
      <c r="E58" s="250" t="s">
        <v>407</v>
      </c>
      <c r="F58" s="254"/>
      <c r="G58" s="252" t="s">
        <v>616</v>
      </c>
      <c r="H58" s="252" t="s">
        <v>6039</v>
      </c>
      <c r="I58" s="252" t="s">
        <v>6040</v>
      </c>
      <c r="J58" s="194" t="s">
        <v>412</v>
      </c>
      <c r="K58" s="250" t="s">
        <v>413</v>
      </c>
      <c r="L58" s="253"/>
      <c r="M58" s="253"/>
      <c r="N58" s="147"/>
      <c r="O58" s="147"/>
    </row>
    <row r="59">
      <c r="A59" s="247" t="s">
        <v>6041</v>
      </c>
      <c r="B59" s="253"/>
      <c r="C59" s="251" t="s">
        <v>6042</v>
      </c>
      <c r="D59" s="250" t="s">
        <v>622</v>
      </c>
      <c r="E59" s="250" t="s">
        <v>790</v>
      </c>
      <c r="F59" s="254"/>
      <c r="G59" s="252" t="s">
        <v>6043</v>
      </c>
      <c r="H59" s="252" t="s">
        <v>6044</v>
      </c>
      <c r="I59" s="252" t="s">
        <v>6045</v>
      </c>
      <c r="J59" s="194" t="s">
        <v>412</v>
      </c>
      <c r="K59" s="250" t="s">
        <v>413</v>
      </c>
      <c r="L59" s="253"/>
      <c r="M59" s="253"/>
      <c r="N59" s="147"/>
      <c r="O59" s="147"/>
    </row>
    <row r="60">
      <c r="A60" s="247" t="s">
        <v>6041</v>
      </c>
      <c r="B60" s="248"/>
      <c r="C60" s="249" t="s">
        <v>6022</v>
      </c>
      <c r="D60" s="250" t="s">
        <v>630</v>
      </c>
      <c r="E60" s="250" t="s">
        <v>407</v>
      </c>
      <c r="F60" s="254"/>
      <c r="G60" s="252" t="s">
        <v>620</v>
      </c>
      <c r="H60" s="252" t="s">
        <v>556</v>
      </c>
      <c r="I60" s="252" t="s">
        <v>621</v>
      </c>
      <c r="J60" s="194" t="s">
        <v>412</v>
      </c>
      <c r="K60" s="250" t="s">
        <v>438</v>
      </c>
      <c r="L60" s="250" t="s">
        <v>439</v>
      </c>
      <c r="M60" s="253"/>
      <c r="N60" s="147"/>
      <c r="O60" s="147"/>
    </row>
    <row r="61">
      <c r="A61" s="247" t="s">
        <v>6041</v>
      </c>
      <c r="B61" s="157"/>
      <c r="C61" s="157"/>
      <c r="D61" s="250" t="s">
        <v>635</v>
      </c>
      <c r="E61" s="250" t="s">
        <v>407</v>
      </c>
      <c r="F61" s="254"/>
      <c r="G61" s="252" t="s">
        <v>6046</v>
      </c>
      <c r="H61" s="252" t="s">
        <v>6047</v>
      </c>
      <c r="I61" s="252" t="s">
        <v>625</v>
      </c>
      <c r="J61" s="194" t="s">
        <v>412</v>
      </c>
      <c r="K61" s="256" t="s">
        <v>413</v>
      </c>
      <c r="L61" s="253"/>
      <c r="M61" s="253"/>
      <c r="N61" s="147"/>
      <c r="O61" s="147"/>
    </row>
    <row r="62">
      <c r="A62" s="247" t="s">
        <v>6041</v>
      </c>
      <c r="B62" s="157"/>
      <c r="C62" s="157"/>
      <c r="D62" s="250" t="s">
        <v>638</v>
      </c>
      <c r="E62" s="250" t="s">
        <v>407</v>
      </c>
      <c r="F62" s="254"/>
      <c r="G62" s="252" t="s">
        <v>658</v>
      </c>
      <c r="H62" s="252" t="s">
        <v>6048</v>
      </c>
      <c r="I62" s="252" t="s">
        <v>6049</v>
      </c>
      <c r="J62" s="194" t="s">
        <v>412</v>
      </c>
      <c r="K62" s="250" t="s">
        <v>413</v>
      </c>
      <c r="L62" s="253"/>
      <c r="M62" s="253"/>
      <c r="N62" s="147"/>
      <c r="O62" s="147"/>
    </row>
    <row r="63">
      <c r="A63" s="247" t="s">
        <v>6041</v>
      </c>
      <c r="B63" s="157"/>
      <c r="C63" s="157"/>
      <c r="D63" s="250" t="s">
        <v>6050</v>
      </c>
      <c r="E63" s="250" t="s">
        <v>407</v>
      </c>
      <c r="F63" s="254"/>
      <c r="G63" s="252" t="s">
        <v>6051</v>
      </c>
      <c r="H63" s="252" t="s">
        <v>6052</v>
      </c>
      <c r="I63" s="252" t="s">
        <v>6053</v>
      </c>
      <c r="J63" s="194" t="s">
        <v>412</v>
      </c>
      <c r="K63" s="250" t="s">
        <v>413</v>
      </c>
      <c r="L63" s="253"/>
      <c r="M63" s="253"/>
      <c r="N63" s="147"/>
      <c r="O63" s="147"/>
    </row>
    <row r="64">
      <c r="A64" s="247" t="s">
        <v>6041</v>
      </c>
      <c r="B64" s="157"/>
      <c r="C64" s="157"/>
      <c r="D64" s="250" t="s">
        <v>641</v>
      </c>
      <c r="E64" s="250" t="s">
        <v>407</v>
      </c>
      <c r="F64" s="254"/>
      <c r="G64" s="252" t="s">
        <v>6054</v>
      </c>
      <c r="H64" s="252" t="s">
        <v>6055</v>
      </c>
      <c r="I64" s="252" t="s">
        <v>6056</v>
      </c>
      <c r="J64" s="194" t="s">
        <v>412</v>
      </c>
      <c r="K64" s="250" t="s">
        <v>413</v>
      </c>
      <c r="L64" s="253"/>
      <c r="M64" s="253"/>
      <c r="N64" s="147"/>
      <c r="O64" s="147"/>
    </row>
    <row r="65">
      <c r="A65" s="247" t="s">
        <v>6041</v>
      </c>
      <c r="B65" s="157"/>
      <c r="C65" s="157"/>
      <c r="D65" s="250" t="s">
        <v>645</v>
      </c>
      <c r="E65" s="250" t="s">
        <v>407</v>
      </c>
      <c r="F65" s="251" t="s">
        <v>6057</v>
      </c>
      <c r="G65" s="252" t="s">
        <v>6058</v>
      </c>
      <c r="H65" s="252" t="s">
        <v>6059</v>
      </c>
      <c r="I65" s="252" t="s">
        <v>6060</v>
      </c>
      <c r="J65" s="194" t="s">
        <v>412</v>
      </c>
      <c r="K65" s="250" t="s">
        <v>438</v>
      </c>
      <c r="L65" s="250" t="s">
        <v>439</v>
      </c>
      <c r="M65" s="253"/>
      <c r="N65" s="147"/>
      <c r="O65" s="147"/>
    </row>
    <row r="66">
      <c r="A66" s="247" t="s">
        <v>6041</v>
      </c>
      <c r="B66" s="157"/>
      <c r="C66" s="157"/>
      <c r="D66" s="250" t="s">
        <v>648</v>
      </c>
      <c r="E66" s="250" t="s">
        <v>407</v>
      </c>
      <c r="F66" s="254"/>
      <c r="G66" s="252" t="s">
        <v>6061</v>
      </c>
      <c r="H66" s="252" t="s">
        <v>6062</v>
      </c>
      <c r="I66" s="252" t="s">
        <v>6063</v>
      </c>
      <c r="J66" s="194" t="s">
        <v>412</v>
      </c>
      <c r="K66" s="250" t="s">
        <v>413</v>
      </c>
      <c r="L66" s="253"/>
      <c r="M66" s="253"/>
      <c r="N66" s="147"/>
      <c r="O66" s="147"/>
    </row>
    <row r="67">
      <c r="A67" s="247" t="s">
        <v>6041</v>
      </c>
      <c r="B67" s="157"/>
      <c r="C67" s="157"/>
      <c r="D67" s="250" t="s">
        <v>652</v>
      </c>
      <c r="E67" s="250" t="s">
        <v>407</v>
      </c>
      <c r="F67" s="254"/>
      <c r="G67" s="252" t="s">
        <v>6064</v>
      </c>
      <c r="H67" s="252" t="s">
        <v>6065</v>
      </c>
      <c r="I67" s="252" t="s">
        <v>6066</v>
      </c>
      <c r="J67" s="194" t="s">
        <v>412</v>
      </c>
      <c r="K67" s="250" t="s">
        <v>413</v>
      </c>
      <c r="L67" s="253"/>
      <c r="M67" s="253"/>
      <c r="N67" s="147"/>
      <c r="O67" s="147"/>
    </row>
    <row r="68">
      <c r="A68" s="247" t="s">
        <v>6041</v>
      </c>
      <c r="B68" s="157"/>
      <c r="C68" s="157"/>
      <c r="D68" s="250" t="s">
        <v>654</v>
      </c>
      <c r="E68" s="250" t="s">
        <v>407</v>
      </c>
      <c r="F68" s="254"/>
      <c r="G68" s="252" t="s">
        <v>6067</v>
      </c>
      <c r="H68" s="252" t="s">
        <v>6068</v>
      </c>
      <c r="I68" s="252" t="s">
        <v>6069</v>
      </c>
      <c r="J68" s="194" t="s">
        <v>412</v>
      </c>
      <c r="K68" s="250" t="s">
        <v>413</v>
      </c>
      <c r="L68" s="253"/>
      <c r="M68" s="253"/>
      <c r="N68" s="147"/>
      <c r="O68" s="147"/>
    </row>
    <row r="69">
      <c r="A69" s="247" t="s">
        <v>6070</v>
      </c>
      <c r="B69" s="248"/>
      <c r="C69" s="249" t="s">
        <v>670</v>
      </c>
      <c r="D69" s="250" t="s">
        <v>657</v>
      </c>
      <c r="E69" s="250" t="s">
        <v>790</v>
      </c>
      <c r="F69" s="254"/>
      <c r="G69" s="252" t="s">
        <v>676</v>
      </c>
      <c r="H69" s="252" t="s">
        <v>6071</v>
      </c>
      <c r="I69" s="252" t="s">
        <v>678</v>
      </c>
      <c r="J69" s="194" t="s">
        <v>412</v>
      </c>
      <c r="K69" s="250" t="s">
        <v>438</v>
      </c>
      <c r="L69" s="250" t="s">
        <v>439</v>
      </c>
      <c r="M69" s="253"/>
      <c r="N69" s="147"/>
      <c r="O69" s="147"/>
    </row>
    <row r="70">
      <c r="A70" s="247" t="s">
        <v>6070</v>
      </c>
      <c r="B70" s="248"/>
      <c r="C70" s="157"/>
      <c r="D70" s="250" t="s">
        <v>661</v>
      </c>
      <c r="E70" s="250" t="s">
        <v>790</v>
      </c>
      <c r="F70" s="254"/>
      <c r="G70" s="252" t="s">
        <v>6072</v>
      </c>
      <c r="H70" s="252" t="s">
        <v>6073</v>
      </c>
      <c r="I70" s="252" t="s">
        <v>682</v>
      </c>
      <c r="J70" s="194" t="s">
        <v>412</v>
      </c>
      <c r="K70" s="250" t="s">
        <v>438</v>
      </c>
      <c r="L70" s="250" t="s">
        <v>439</v>
      </c>
      <c r="M70" s="253"/>
      <c r="N70" s="147"/>
      <c r="O70" s="147"/>
    </row>
    <row r="71">
      <c r="A71" s="247" t="s">
        <v>6070</v>
      </c>
      <c r="B71" s="248"/>
      <c r="C71" s="157"/>
      <c r="D71" s="250" t="s">
        <v>6074</v>
      </c>
      <c r="E71" s="250" t="s">
        <v>790</v>
      </c>
      <c r="F71" s="254"/>
      <c r="G71" s="252" t="s">
        <v>684</v>
      </c>
      <c r="H71" s="252" t="s">
        <v>6075</v>
      </c>
      <c r="I71" s="252" t="s">
        <v>686</v>
      </c>
      <c r="J71" s="194" t="s">
        <v>412</v>
      </c>
      <c r="K71" s="250" t="s">
        <v>438</v>
      </c>
      <c r="L71" s="250" t="s">
        <v>439</v>
      </c>
      <c r="M71" s="253"/>
      <c r="N71" s="147"/>
      <c r="O71" s="147"/>
    </row>
    <row r="72">
      <c r="A72" s="247" t="s">
        <v>6070</v>
      </c>
      <c r="B72" s="257" t="s">
        <v>6076</v>
      </c>
      <c r="C72" s="157"/>
      <c r="D72" s="250" t="s">
        <v>665</v>
      </c>
      <c r="E72" s="250" t="s">
        <v>790</v>
      </c>
      <c r="F72" s="254"/>
      <c r="G72" s="252" t="s">
        <v>688</v>
      </c>
      <c r="H72" s="252" t="s">
        <v>6077</v>
      </c>
      <c r="I72" s="252" t="s">
        <v>678</v>
      </c>
      <c r="J72" s="258" t="s">
        <v>626</v>
      </c>
      <c r="K72" s="251" t="s">
        <v>413</v>
      </c>
      <c r="L72" s="254"/>
      <c r="M72" s="259" t="s">
        <v>690</v>
      </c>
      <c r="N72" s="147"/>
      <c r="O72" s="147"/>
    </row>
    <row r="73">
      <c r="A73" s="247" t="s">
        <v>6070</v>
      </c>
      <c r="B73" s="248"/>
      <c r="C73" s="157"/>
      <c r="D73" s="250" t="s">
        <v>6078</v>
      </c>
      <c r="E73" s="250" t="s">
        <v>790</v>
      </c>
      <c r="F73" s="254"/>
      <c r="G73" s="252" t="s">
        <v>692</v>
      </c>
      <c r="H73" s="252" t="s">
        <v>6079</v>
      </c>
      <c r="I73" s="252" t="s">
        <v>6080</v>
      </c>
      <c r="J73" s="194" t="s">
        <v>412</v>
      </c>
      <c r="K73" s="250" t="s">
        <v>438</v>
      </c>
      <c r="L73" s="250" t="s">
        <v>439</v>
      </c>
      <c r="M73" s="253"/>
      <c r="N73" s="147"/>
      <c r="O73" s="147"/>
    </row>
    <row r="74">
      <c r="A74" s="247" t="s">
        <v>6070</v>
      </c>
      <c r="B74" s="248"/>
      <c r="C74" s="157"/>
      <c r="D74" s="250" t="s">
        <v>6081</v>
      </c>
      <c r="E74" s="250" t="s">
        <v>790</v>
      </c>
      <c r="F74" s="254"/>
      <c r="G74" s="252" t="s">
        <v>696</v>
      </c>
      <c r="H74" s="252" t="s">
        <v>6082</v>
      </c>
      <c r="I74" s="252" t="s">
        <v>698</v>
      </c>
      <c r="J74" s="194" t="s">
        <v>412</v>
      </c>
      <c r="K74" s="250" t="s">
        <v>438</v>
      </c>
      <c r="L74" s="250" t="s">
        <v>439</v>
      </c>
      <c r="M74" s="260"/>
      <c r="N74" s="147"/>
      <c r="O74" s="147"/>
    </row>
    <row r="75">
      <c r="A75" s="247" t="s">
        <v>6070</v>
      </c>
      <c r="B75" s="248"/>
      <c r="C75" s="157"/>
      <c r="D75" s="250" t="s">
        <v>671</v>
      </c>
      <c r="E75" s="250" t="s">
        <v>790</v>
      </c>
      <c r="F75" s="254"/>
      <c r="G75" s="252" t="s">
        <v>700</v>
      </c>
      <c r="H75" s="252" t="s">
        <v>6083</v>
      </c>
      <c r="I75" s="252" t="s">
        <v>682</v>
      </c>
      <c r="J75" s="194" t="s">
        <v>412</v>
      </c>
      <c r="K75" s="250" t="s">
        <v>438</v>
      </c>
      <c r="L75" s="250" t="s">
        <v>439</v>
      </c>
      <c r="M75" s="253"/>
      <c r="N75" s="147"/>
      <c r="O75" s="147"/>
    </row>
    <row r="76">
      <c r="A76" s="247" t="s">
        <v>6070</v>
      </c>
      <c r="B76" s="253"/>
      <c r="C76" s="157"/>
      <c r="D76" s="250" t="s">
        <v>675</v>
      </c>
      <c r="E76" s="250" t="s">
        <v>790</v>
      </c>
      <c r="F76" s="251" t="s">
        <v>6084</v>
      </c>
      <c r="G76" s="252" t="s">
        <v>703</v>
      </c>
      <c r="H76" s="252" t="s">
        <v>6079</v>
      </c>
      <c r="I76" s="252" t="s">
        <v>6080</v>
      </c>
      <c r="J76" s="194" t="s">
        <v>412</v>
      </c>
      <c r="K76" s="250" t="s">
        <v>438</v>
      </c>
      <c r="L76" s="250" t="s">
        <v>439</v>
      </c>
      <c r="M76" s="253"/>
      <c r="N76" s="147"/>
      <c r="O76" s="147"/>
    </row>
    <row r="77">
      <c r="A77" s="247" t="s">
        <v>705</v>
      </c>
      <c r="B77" s="248"/>
      <c r="C77" s="249" t="s">
        <v>706</v>
      </c>
      <c r="D77" s="250" t="s">
        <v>679</v>
      </c>
      <c r="E77" s="250" t="s">
        <v>790</v>
      </c>
      <c r="F77" s="251" t="s">
        <v>6085</v>
      </c>
      <c r="G77" s="252" t="s">
        <v>708</v>
      </c>
      <c r="H77" s="252" t="s">
        <v>6086</v>
      </c>
      <c r="I77" s="252" t="s">
        <v>710</v>
      </c>
      <c r="J77" s="194" t="s">
        <v>412</v>
      </c>
      <c r="K77" s="250" t="s">
        <v>413</v>
      </c>
      <c r="L77" s="253"/>
      <c r="M77" s="253"/>
      <c r="N77" s="147"/>
      <c r="O77" s="147"/>
    </row>
    <row r="78">
      <c r="A78" s="247" t="s">
        <v>705</v>
      </c>
      <c r="B78" s="157"/>
      <c r="C78" s="157"/>
      <c r="D78" s="250" t="s">
        <v>683</v>
      </c>
      <c r="E78" s="250" t="s">
        <v>790</v>
      </c>
      <c r="F78" s="254"/>
      <c r="G78" s="252" t="s">
        <v>6087</v>
      </c>
      <c r="H78" s="252" t="s">
        <v>6088</v>
      </c>
      <c r="I78" s="252" t="s">
        <v>714</v>
      </c>
      <c r="J78" s="194" t="s">
        <v>412</v>
      </c>
      <c r="K78" s="250" t="s">
        <v>413</v>
      </c>
      <c r="L78" s="253"/>
      <c r="M78" s="253"/>
      <c r="N78" s="147"/>
      <c r="O78" s="147"/>
    </row>
    <row r="79">
      <c r="A79" s="247" t="s">
        <v>705</v>
      </c>
      <c r="B79" s="157"/>
      <c r="C79" s="157"/>
      <c r="D79" s="250" t="s">
        <v>687</v>
      </c>
      <c r="E79" s="250" t="s">
        <v>790</v>
      </c>
      <c r="F79" s="254"/>
      <c r="G79" s="252" t="s">
        <v>6089</v>
      </c>
      <c r="H79" s="252" t="s">
        <v>6090</v>
      </c>
      <c r="I79" s="252" t="s">
        <v>718</v>
      </c>
      <c r="J79" s="194" t="s">
        <v>412</v>
      </c>
      <c r="K79" s="250" t="s">
        <v>413</v>
      </c>
      <c r="L79" s="253"/>
      <c r="M79" s="253"/>
      <c r="N79" s="147"/>
      <c r="O79" s="147"/>
    </row>
    <row r="80">
      <c r="A80" s="247" t="s">
        <v>705</v>
      </c>
      <c r="B80" s="157"/>
      <c r="C80" s="157"/>
      <c r="D80" s="250" t="s">
        <v>691</v>
      </c>
      <c r="E80" s="250" t="s">
        <v>790</v>
      </c>
      <c r="F80" s="254"/>
      <c r="G80" s="252" t="s">
        <v>6091</v>
      </c>
      <c r="H80" s="252" t="s">
        <v>6092</v>
      </c>
      <c r="I80" s="252" t="s">
        <v>722</v>
      </c>
      <c r="J80" s="194" t="s">
        <v>412</v>
      </c>
      <c r="K80" s="250" t="s">
        <v>413</v>
      </c>
      <c r="L80" s="253"/>
      <c r="M80" s="253"/>
      <c r="N80" s="147"/>
      <c r="O80" s="147"/>
    </row>
    <row r="81">
      <c r="A81" s="247" t="s">
        <v>705</v>
      </c>
      <c r="B81" s="157"/>
      <c r="C81" s="157"/>
      <c r="D81" s="250" t="s">
        <v>695</v>
      </c>
      <c r="E81" s="250" t="s">
        <v>790</v>
      </c>
      <c r="F81" s="254"/>
      <c r="G81" s="252" t="s">
        <v>6093</v>
      </c>
      <c r="H81" s="252" t="s">
        <v>6094</v>
      </c>
      <c r="I81" s="252" t="s">
        <v>726</v>
      </c>
      <c r="J81" s="194" t="s">
        <v>412</v>
      </c>
      <c r="K81" s="250" t="s">
        <v>413</v>
      </c>
      <c r="L81" s="253"/>
      <c r="M81" s="253"/>
      <c r="N81" s="147"/>
      <c r="O81" s="147"/>
    </row>
    <row r="82">
      <c r="A82" s="247" t="s">
        <v>705</v>
      </c>
      <c r="B82" s="157"/>
      <c r="C82" s="157"/>
      <c r="D82" s="250" t="s">
        <v>699</v>
      </c>
      <c r="E82" s="250" t="s">
        <v>790</v>
      </c>
      <c r="F82" s="254"/>
      <c r="G82" s="252" t="s">
        <v>728</v>
      </c>
      <c r="H82" s="252" t="s">
        <v>6095</v>
      </c>
      <c r="I82" s="252" t="s">
        <v>730</v>
      </c>
      <c r="J82" s="194" t="s">
        <v>412</v>
      </c>
      <c r="K82" s="250" t="s">
        <v>413</v>
      </c>
      <c r="L82" s="253"/>
      <c r="M82" s="253"/>
      <c r="N82" s="147"/>
      <c r="O82" s="147"/>
    </row>
    <row r="83">
      <c r="A83" s="247" t="s">
        <v>705</v>
      </c>
      <c r="B83" s="157"/>
      <c r="C83" s="157"/>
      <c r="D83" s="250" t="s">
        <v>702</v>
      </c>
      <c r="E83" s="250" t="s">
        <v>790</v>
      </c>
      <c r="F83" s="254"/>
      <c r="G83" s="252" t="s">
        <v>732</v>
      </c>
      <c r="H83" s="252" t="s">
        <v>6096</v>
      </c>
      <c r="I83" s="252" t="s">
        <v>734</v>
      </c>
      <c r="J83" s="194" t="s">
        <v>412</v>
      </c>
      <c r="K83" s="256" t="s">
        <v>413</v>
      </c>
      <c r="L83" s="253"/>
      <c r="M83" s="253"/>
      <c r="N83" s="147"/>
      <c r="O83" s="147"/>
    </row>
    <row r="84">
      <c r="A84" s="247" t="s">
        <v>705</v>
      </c>
      <c r="B84" s="157"/>
      <c r="C84" s="157"/>
      <c r="D84" s="250" t="s">
        <v>707</v>
      </c>
      <c r="E84" s="250" t="s">
        <v>790</v>
      </c>
      <c r="F84" s="254"/>
      <c r="G84" s="252" t="s">
        <v>736</v>
      </c>
      <c r="H84" s="252" t="s">
        <v>6097</v>
      </c>
      <c r="I84" s="252" t="s">
        <v>714</v>
      </c>
      <c r="J84" s="194" t="s">
        <v>412</v>
      </c>
      <c r="K84" s="256" t="s">
        <v>413</v>
      </c>
      <c r="L84" s="253"/>
      <c r="M84" s="253"/>
      <c r="N84" s="147"/>
      <c r="O84" s="147"/>
    </row>
    <row r="85">
      <c r="A85" s="247" t="s">
        <v>705</v>
      </c>
      <c r="B85" s="157"/>
      <c r="C85" s="157"/>
      <c r="D85" s="250" t="s">
        <v>711</v>
      </c>
      <c r="E85" s="250" t="s">
        <v>790</v>
      </c>
      <c r="F85" s="254"/>
      <c r="G85" s="252" t="s">
        <v>6098</v>
      </c>
      <c r="H85" s="252" t="s">
        <v>6099</v>
      </c>
      <c r="I85" s="252" t="s">
        <v>6100</v>
      </c>
      <c r="J85" s="194" t="s">
        <v>412</v>
      </c>
      <c r="K85" s="256" t="s">
        <v>413</v>
      </c>
      <c r="L85" s="253"/>
      <c r="M85" s="253"/>
      <c r="N85" s="147"/>
      <c r="O85" s="147"/>
    </row>
    <row r="86">
      <c r="A86" s="247" t="s">
        <v>705</v>
      </c>
      <c r="B86" s="157"/>
      <c r="C86" s="157"/>
      <c r="D86" s="250" t="s">
        <v>715</v>
      </c>
      <c r="E86" s="250" t="s">
        <v>790</v>
      </c>
      <c r="F86" s="254"/>
      <c r="G86" s="252" t="s">
        <v>744</v>
      </c>
      <c r="H86" s="252" t="s">
        <v>6101</v>
      </c>
      <c r="I86" s="252" t="s">
        <v>741</v>
      </c>
      <c r="J86" s="194" t="s">
        <v>412</v>
      </c>
      <c r="K86" s="256" t="s">
        <v>413</v>
      </c>
      <c r="L86" s="253"/>
      <c r="M86" s="253"/>
      <c r="N86" s="147"/>
      <c r="O86" s="147"/>
    </row>
    <row r="87">
      <c r="A87" s="247" t="s">
        <v>746</v>
      </c>
      <c r="B87" s="248"/>
      <c r="C87" s="249" t="s">
        <v>747</v>
      </c>
      <c r="D87" s="250" t="s">
        <v>719</v>
      </c>
      <c r="E87" s="250" t="s">
        <v>790</v>
      </c>
      <c r="F87" s="251" t="s">
        <v>6102</v>
      </c>
      <c r="G87" s="252" t="s">
        <v>749</v>
      </c>
      <c r="H87" s="252" t="s">
        <v>750</v>
      </c>
      <c r="I87" s="252" t="s">
        <v>751</v>
      </c>
      <c r="J87" s="194" t="s">
        <v>412</v>
      </c>
      <c r="K87" s="256" t="s">
        <v>413</v>
      </c>
      <c r="L87" s="253"/>
      <c r="M87" s="253"/>
      <c r="N87" s="147"/>
      <c r="O87" s="147"/>
    </row>
    <row r="88">
      <c r="A88" s="247" t="s">
        <v>746</v>
      </c>
      <c r="B88" s="157"/>
      <c r="C88" s="157"/>
      <c r="D88" s="250" t="s">
        <v>723</v>
      </c>
      <c r="E88" s="250" t="s">
        <v>790</v>
      </c>
      <c r="F88" s="254"/>
      <c r="G88" s="252" t="s">
        <v>753</v>
      </c>
      <c r="H88" s="252" t="s">
        <v>754</v>
      </c>
      <c r="I88" s="252" t="s">
        <v>755</v>
      </c>
      <c r="J88" s="194" t="s">
        <v>412</v>
      </c>
      <c r="K88" s="256" t="s">
        <v>413</v>
      </c>
      <c r="L88" s="253"/>
      <c r="M88" s="253"/>
      <c r="N88" s="147"/>
      <c r="O88" s="147"/>
    </row>
    <row r="89">
      <c r="A89" s="247" t="s">
        <v>746</v>
      </c>
      <c r="B89" s="157"/>
      <c r="C89" s="157"/>
      <c r="D89" s="250" t="s">
        <v>731</v>
      </c>
      <c r="E89" s="250" t="s">
        <v>790</v>
      </c>
      <c r="F89" s="254"/>
      <c r="G89" s="252" t="s">
        <v>761</v>
      </c>
      <c r="H89" s="252" t="s">
        <v>6103</v>
      </c>
      <c r="I89" s="252" t="s">
        <v>759</v>
      </c>
      <c r="J89" s="194" t="s">
        <v>412</v>
      </c>
      <c r="K89" s="256" t="s">
        <v>413</v>
      </c>
      <c r="L89" s="253"/>
      <c r="M89" s="253"/>
      <c r="N89" s="147"/>
      <c r="O89" s="147"/>
    </row>
    <row r="90">
      <c r="A90" s="247" t="s">
        <v>746</v>
      </c>
      <c r="B90" s="157"/>
      <c r="C90" s="157"/>
      <c r="D90" s="250" t="s">
        <v>735</v>
      </c>
      <c r="E90" s="250" t="s">
        <v>790</v>
      </c>
      <c r="F90" s="254"/>
      <c r="G90" s="252" t="s">
        <v>764</v>
      </c>
      <c r="H90" s="252" t="s">
        <v>6104</v>
      </c>
      <c r="I90" s="252" t="s">
        <v>6105</v>
      </c>
      <c r="J90" s="194" t="s">
        <v>412</v>
      </c>
      <c r="K90" s="250" t="s">
        <v>438</v>
      </c>
      <c r="L90" s="250" t="s">
        <v>439</v>
      </c>
      <c r="M90" s="253"/>
      <c r="N90" s="147"/>
      <c r="O90" s="147"/>
    </row>
    <row r="91">
      <c r="A91" s="247" t="s">
        <v>746</v>
      </c>
      <c r="B91" s="157"/>
      <c r="C91" s="157"/>
      <c r="D91" s="250" t="s">
        <v>738</v>
      </c>
      <c r="E91" s="250" t="s">
        <v>790</v>
      </c>
      <c r="F91" s="254"/>
      <c r="G91" s="252" t="s">
        <v>6106</v>
      </c>
      <c r="H91" s="252" t="s">
        <v>6104</v>
      </c>
      <c r="I91" s="252" t="s">
        <v>6107</v>
      </c>
      <c r="J91" s="194" t="s">
        <v>412</v>
      </c>
      <c r="K91" s="250" t="s">
        <v>438</v>
      </c>
      <c r="L91" s="250" t="s">
        <v>439</v>
      </c>
      <c r="M91" s="253"/>
      <c r="N91" s="147"/>
      <c r="O91" s="147"/>
    </row>
    <row r="92">
      <c r="A92" s="247" t="s">
        <v>746</v>
      </c>
      <c r="B92" s="157"/>
      <c r="C92" s="157"/>
      <c r="D92" s="250" t="s">
        <v>742</v>
      </c>
      <c r="E92" s="250" t="s">
        <v>790</v>
      </c>
      <c r="F92" s="254"/>
      <c r="G92" s="252" t="s">
        <v>6108</v>
      </c>
      <c r="H92" s="252" t="s">
        <v>6104</v>
      </c>
      <c r="I92" s="252" t="s">
        <v>774</v>
      </c>
      <c r="J92" s="194" t="s">
        <v>412</v>
      </c>
      <c r="K92" s="256" t="s">
        <v>413</v>
      </c>
      <c r="L92" s="253"/>
      <c r="M92" s="253"/>
      <c r="N92" s="147"/>
      <c r="O92" s="147"/>
    </row>
    <row r="93">
      <c r="A93" s="247" t="s">
        <v>746</v>
      </c>
      <c r="B93" s="157"/>
      <c r="C93" s="157"/>
      <c r="D93" s="250" t="s">
        <v>748</v>
      </c>
      <c r="E93" s="250" t="s">
        <v>790</v>
      </c>
      <c r="F93" s="254"/>
      <c r="G93" s="252" t="s">
        <v>776</v>
      </c>
      <c r="H93" s="252" t="s">
        <v>6109</v>
      </c>
      <c r="I93" s="252" t="s">
        <v>778</v>
      </c>
      <c r="J93" s="194" t="s">
        <v>412</v>
      </c>
      <c r="K93" s="256" t="s">
        <v>413</v>
      </c>
      <c r="L93" s="253"/>
      <c r="M93" s="253"/>
      <c r="N93" s="147"/>
      <c r="O93" s="147"/>
    </row>
    <row r="94">
      <c r="A94" s="247" t="s">
        <v>746</v>
      </c>
      <c r="B94" s="157"/>
      <c r="C94" s="157"/>
      <c r="D94" s="250" t="s">
        <v>752</v>
      </c>
      <c r="E94" s="250" t="s">
        <v>790</v>
      </c>
      <c r="F94" s="254"/>
      <c r="G94" s="252" t="s">
        <v>780</v>
      </c>
      <c r="H94" s="252" t="s">
        <v>6110</v>
      </c>
      <c r="I94" s="252" t="s">
        <v>782</v>
      </c>
      <c r="J94" s="194" t="s">
        <v>412</v>
      </c>
      <c r="K94" s="250" t="s">
        <v>438</v>
      </c>
      <c r="L94" s="250" t="s">
        <v>439</v>
      </c>
      <c r="M94" s="253"/>
      <c r="N94" s="147"/>
      <c r="O94" s="147"/>
    </row>
    <row r="95">
      <c r="A95" s="247" t="s">
        <v>746</v>
      </c>
      <c r="B95" s="157"/>
      <c r="C95" s="157"/>
      <c r="D95" s="250" t="s">
        <v>763</v>
      </c>
      <c r="E95" s="250" t="s">
        <v>790</v>
      </c>
      <c r="F95" s="254"/>
      <c r="G95" s="252" t="s">
        <v>6111</v>
      </c>
      <c r="H95" s="252" t="s">
        <v>6112</v>
      </c>
      <c r="I95" s="252" t="s">
        <v>6113</v>
      </c>
      <c r="J95" s="194" t="s">
        <v>412</v>
      </c>
      <c r="K95" s="250" t="s">
        <v>438</v>
      </c>
      <c r="L95" s="250" t="s">
        <v>439</v>
      </c>
      <c r="M95" s="253"/>
      <c r="N95" s="147"/>
      <c r="O95" s="147"/>
    </row>
    <row r="96">
      <c r="A96" s="247" t="s">
        <v>787</v>
      </c>
      <c r="B96" s="248"/>
      <c r="C96" s="249" t="s">
        <v>6114</v>
      </c>
      <c r="D96" s="250" t="s">
        <v>771</v>
      </c>
      <c r="E96" s="250" t="s">
        <v>790</v>
      </c>
      <c r="F96" s="251" t="s">
        <v>6115</v>
      </c>
      <c r="G96" s="252" t="s">
        <v>791</v>
      </c>
      <c r="H96" s="252" t="s">
        <v>6116</v>
      </c>
      <c r="I96" s="252" t="s">
        <v>793</v>
      </c>
      <c r="J96" s="194" t="s">
        <v>412</v>
      </c>
      <c r="K96" s="250" t="s">
        <v>438</v>
      </c>
      <c r="L96" s="250" t="s">
        <v>439</v>
      </c>
      <c r="M96" s="253"/>
      <c r="N96" s="147"/>
      <c r="O96" s="147"/>
    </row>
    <row r="97">
      <c r="A97" s="247" t="s">
        <v>787</v>
      </c>
      <c r="B97" s="157"/>
      <c r="C97" s="157"/>
      <c r="D97" s="250" t="s">
        <v>775</v>
      </c>
      <c r="E97" s="250" t="s">
        <v>790</v>
      </c>
      <c r="F97" s="254"/>
      <c r="G97" s="252" t="s">
        <v>6117</v>
      </c>
      <c r="H97" s="252" t="s">
        <v>6118</v>
      </c>
      <c r="I97" s="252" t="s">
        <v>797</v>
      </c>
      <c r="J97" s="194" t="s">
        <v>412</v>
      </c>
      <c r="K97" s="250" t="s">
        <v>438</v>
      </c>
      <c r="L97" s="250" t="s">
        <v>439</v>
      </c>
      <c r="M97" s="253"/>
      <c r="N97" s="147"/>
      <c r="O97" s="147"/>
    </row>
    <row r="98">
      <c r="A98" s="247" t="s">
        <v>787</v>
      </c>
      <c r="B98" s="157"/>
      <c r="C98" s="157"/>
      <c r="D98" s="250" t="s">
        <v>6119</v>
      </c>
      <c r="E98" s="250" t="s">
        <v>790</v>
      </c>
      <c r="F98" s="254"/>
      <c r="G98" s="252" t="s">
        <v>6120</v>
      </c>
      <c r="H98" s="252" t="s">
        <v>6121</v>
      </c>
      <c r="I98" s="252" t="s">
        <v>801</v>
      </c>
      <c r="J98" s="194" t="s">
        <v>412</v>
      </c>
      <c r="K98" s="256" t="s">
        <v>413</v>
      </c>
      <c r="L98" s="253"/>
      <c r="M98" s="253"/>
      <c r="N98" s="147"/>
      <c r="O98" s="147"/>
    </row>
    <row r="99">
      <c r="A99" s="247" t="s">
        <v>787</v>
      </c>
      <c r="B99" s="157"/>
      <c r="C99" s="157"/>
      <c r="D99" s="250" t="s">
        <v>6122</v>
      </c>
      <c r="E99" s="250" t="s">
        <v>790</v>
      </c>
      <c r="F99" s="254"/>
      <c r="G99" s="252" t="s">
        <v>6123</v>
      </c>
      <c r="H99" s="252" t="s">
        <v>6124</v>
      </c>
      <c r="I99" s="252" t="s">
        <v>801</v>
      </c>
      <c r="J99" s="194" t="s">
        <v>412</v>
      </c>
      <c r="K99" s="250" t="s">
        <v>413</v>
      </c>
      <c r="L99" s="253"/>
      <c r="M99" s="253"/>
      <c r="N99" s="147"/>
      <c r="O99" s="147"/>
    </row>
    <row r="100">
      <c r="A100" s="247" t="s">
        <v>787</v>
      </c>
      <c r="B100" s="157"/>
      <c r="C100" s="157"/>
      <c r="D100" s="250" t="s">
        <v>783</v>
      </c>
      <c r="E100" s="250" t="s">
        <v>790</v>
      </c>
      <c r="F100" s="254"/>
      <c r="G100" s="252" t="s">
        <v>6125</v>
      </c>
      <c r="H100" s="252" t="s">
        <v>6126</v>
      </c>
      <c r="I100" s="252" t="s">
        <v>805</v>
      </c>
      <c r="J100" s="194" t="s">
        <v>412</v>
      </c>
      <c r="K100" s="250" t="s">
        <v>438</v>
      </c>
      <c r="L100" s="250" t="s">
        <v>439</v>
      </c>
      <c r="M100" s="253"/>
      <c r="N100" s="147"/>
      <c r="O100" s="147"/>
    </row>
    <row r="101">
      <c r="A101" s="247" t="s">
        <v>787</v>
      </c>
      <c r="B101" s="157"/>
      <c r="C101" s="157"/>
      <c r="D101" s="250" t="s">
        <v>6127</v>
      </c>
      <c r="E101" s="250" t="s">
        <v>790</v>
      </c>
      <c r="F101" s="254"/>
      <c r="G101" s="252" t="s">
        <v>807</v>
      </c>
      <c r="H101" s="252" t="s">
        <v>6128</v>
      </c>
      <c r="I101" s="252" t="s">
        <v>809</v>
      </c>
      <c r="J101" s="194" t="s">
        <v>412</v>
      </c>
      <c r="K101" s="250" t="s">
        <v>413</v>
      </c>
      <c r="L101" s="253"/>
      <c r="M101" s="253"/>
      <c r="N101" s="147"/>
      <c r="O101" s="147"/>
    </row>
    <row r="102">
      <c r="A102" s="247" t="s">
        <v>787</v>
      </c>
      <c r="B102" s="157"/>
      <c r="C102" s="157"/>
      <c r="D102" s="250" t="s">
        <v>789</v>
      </c>
      <c r="E102" s="250" t="s">
        <v>790</v>
      </c>
      <c r="F102" s="254"/>
      <c r="G102" s="252" t="s">
        <v>6129</v>
      </c>
      <c r="H102" s="252" t="s">
        <v>6130</v>
      </c>
      <c r="I102" s="252" t="s">
        <v>809</v>
      </c>
      <c r="J102" s="194" t="s">
        <v>412</v>
      </c>
      <c r="K102" s="250" t="s">
        <v>413</v>
      </c>
      <c r="L102" s="253"/>
      <c r="M102" s="253"/>
      <c r="N102" s="147"/>
      <c r="O102" s="147"/>
    </row>
    <row r="103">
      <c r="A103" s="247" t="s">
        <v>787</v>
      </c>
      <c r="B103" s="157"/>
      <c r="C103" s="157"/>
      <c r="D103" s="250" t="s">
        <v>794</v>
      </c>
      <c r="E103" s="250" t="s">
        <v>790</v>
      </c>
      <c r="F103" s="254"/>
      <c r="G103" s="252" t="s">
        <v>6131</v>
      </c>
      <c r="H103" s="252" t="s">
        <v>6132</v>
      </c>
      <c r="I103" s="252" t="s">
        <v>6133</v>
      </c>
      <c r="J103" s="194" t="s">
        <v>412</v>
      </c>
      <c r="K103" s="250" t="s">
        <v>413</v>
      </c>
      <c r="L103" s="253"/>
      <c r="M103" s="253"/>
      <c r="N103" s="147"/>
      <c r="O103" s="147"/>
    </row>
    <row r="104">
      <c r="A104" s="247" t="s">
        <v>787</v>
      </c>
      <c r="B104" s="157"/>
      <c r="C104" s="157"/>
      <c r="D104" s="250" t="s">
        <v>798</v>
      </c>
      <c r="E104" s="250" t="s">
        <v>790</v>
      </c>
      <c r="F104" s="254"/>
      <c r="G104" s="252" t="s">
        <v>6134</v>
      </c>
      <c r="H104" s="252" t="s">
        <v>6135</v>
      </c>
      <c r="I104" s="252" t="s">
        <v>6136</v>
      </c>
      <c r="J104" s="194" t="s">
        <v>412</v>
      </c>
      <c r="K104" s="250" t="s">
        <v>413</v>
      </c>
      <c r="L104" s="253"/>
      <c r="M104" s="253"/>
      <c r="N104" s="147"/>
      <c r="O104" s="147"/>
    </row>
    <row r="105">
      <c r="A105" s="247" t="s">
        <v>787</v>
      </c>
      <c r="B105" s="157"/>
      <c r="C105" s="157"/>
      <c r="D105" s="250" t="s">
        <v>802</v>
      </c>
      <c r="E105" s="250" t="s">
        <v>790</v>
      </c>
      <c r="F105" s="254"/>
      <c r="G105" s="252" t="s">
        <v>6137</v>
      </c>
      <c r="H105" s="252" t="s">
        <v>6138</v>
      </c>
      <c r="I105" s="252" t="s">
        <v>6136</v>
      </c>
      <c r="J105" s="194" t="s">
        <v>412</v>
      </c>
      <c r="K105" s="250" t="s">
        <v>413</v>
      </c>
      <c r="L105" s="253"/>
      <c r="M105" s="253"/>
      <c r="N105" s="147"/>
      <c r="O105" s="147"/>
    </row>
    <row r="106">
      <c r="A106" s="247" t="s">
        <v>787</v>
      </c>
      <c r="B106" s="157"/>
      <c r="C106" s="157"/>
      <c r="D106" s="250" t="s">
        <v>806</v>
      </c>
      <c r="E106" s="250" t="s">
        <v>790</v>
      </c>
      <c r="F106" s="254"/>
      <c r="G106" s="252" t="s">
        <v>6139</v>
      </c>
      <c r="H106" s="252" t="s">
        <v>6140</v>
      </c>
      <c r="I106" s="252" t="s">
        <v>6136</v>
      </c>
      <c r="J106" s="194" t="s">
        <v>412</v>
      </c>
      <c r="K106" s="250" t="s">
        <v>413</v>
      </c>
      <c r="L106" s="253"/>
      <c r="M106" s="253"/>
      <c r="N106" s="147"/>
      <c r="O106" s="147"/>
    </row>
    <row r="107">
      <c r="A107" s="247" t="s">
        <v>787</v>
      </c>
      <c r="B107" s="157"/>
      <c r="C107" s="157"/>
      <c r="D107" s="250" t="s">
        <v>810</v>
      </c>
      <c r="E107" s="250" t="s">
        <v>790</v>
      </c>
      <c r="F107" s="254"/>
      <c r="G107" s="252" t="s">
        <v>6141</v>
      </c>
      <c r="H107" s="252" t="s">
        <v>6140</v>
      </c>
      <c r="I107" s="252" t="s">
        <v>6136</v>
      </c>
      <c r="J107" s="194" t="s">
        <v>412</v>
      </c>
      <c r="K107" s="250" t="s">
        <v>413</v>
      </c>
      <c r="L107" s="253"/>
      <c r="M107" s="253"/>
      <c r="N107" s="147"/>
      <c r="O107" s="147"/>
    </row>
    <row r="108">
      <c r="A108" s="247" t="s">
        <v>787</v>
      </c>
      <c r="B108" s="157"/>
      <c r="C108" s="157"/>
      <c r="D108" s="250" t="s">
        <v>6142</v>
      </c>
      <c r="E108" s="250" t="s">
        <v>790</v>
      </c>
      <c r="F108" s="254"/>
      <c r="G108" s="252" t="s">
        <v>6143</v>
      </c>
      <c r="H108" s="252" t="s">
        <v>6144</v>
      </c>
      <c r="I108" s="252" t="s">
        <v>6136</v>
      </c>
      <c r="J108" s="194" t="s">
        <v>412</v>
      </c>
      <c r="K108" s="250" t="s">
        <v>413</v>
      </c>
      <c r="L108" s="253"/>
      <c r="M108" s="253"/>
      <c r="N108" s="147"/>
      <c r="O108" s="147"/>
    </row>
    <row r="109">
      <c r="A109" s="247" t="s">
        <v>787</v>
      </c>
      <c r="B109" s="157"/>
      <c r="C109" s="157"/>
      <c r="D109" s="250" t="s">
        <v>814</v>
      </c>
      <c r="E109" s="250" t="s">
        <v>790</v>
      </c>
      <c r="F109" s="254"/>
      <c r="G109" s="252" t="s">
        <v>6145</v>
      </c>
      <c r="H109" s="252" t="s">
        <v>6146</v>
      </c>
      <c r="I109" s="252" t="s">
        <v>6136</v>
      </c>
      <c r="J109" s="194" t="s">
        <v>412</v>
      </c>
      <c r="K109" s="250" t="s">
        <v>413</v>
      </c>
      <c r="L109" s="253"/>
      <c r="M109" s="253"/>
      <c r="N109" s="147"/>
      <c r="O109" s="147"/>
    </row>
    <row r="110">
      <c r="A110" s="247" t="s">
        <v>787</v>
      </c>
      <c r="B110" s="157"/>
      <c r="C110" s="157"/>
      <c r="D110" s="250" t="s">
        <v>818</v>
      </c>
      <c r="E110" s="250" t="s">
        <v>790</v>
      </c>
      <c r="F110" s="254"/>
      <c r="G110" s="252" t="s">
        <v>6147</v>
      </c>
      <c r="H110" s="252" t="s">
        <v>6148</v>
      </c>
      <c r="I110" s="252" t="s">
        <v>6136</v>
      </c>
      <c r="J110" s="194" t="s">
        <v>412</v>
      </c>
      <c r="K110" s="250" t="s">
        <v>413</v>
      </c>
      <c r="L110" s="253"/>
      <c r="M110" s="253"/>
      <c r="N110" s="147"/>
      <c r="O110" s="147"/>
    </row>
    <row r="111">
      <c r="A111" s="247" t="s">
        <v>787</v>
      </c>
      <c r="B111" s="157"/>
      <c r="C111" s="157"/>
      <c r="D111" s="250" t="s">
        <v>822</v>
      </c>
      <c r="E111" s="250" t="s">
        <v>790</v>
      </c>
      <c r="F111" s="254"/>
      <c r="G111" s="252" t="s">
        <v>6149</v>
      </c>
      <c r="H111" s="252" t="s">
        <v>6150</v>
      </c>
      <c r="I111" s="252" t="s">
        <v>6136</v>
      </c>
      <c r="J111" s="194" t="s">
        <v>412</v>
      </c>
      <c r="K111" s="250" t="s">
        <v>413</v>
      </c>
      <c r="L111" s="253"/>
      <c r="M111" s="253"/>
      <c r="N111" s="147"/>
      <c r="O111" s="147"/>
    </row>
    <row r="112">
      <c r="A112" s="247" t="s">
        <v>787</v>
      </c>
      <c r="B112" s="157"/>
      <c r="C112" s="157"/>
      <c r="D112" s="250" t="s">
        <v>826</v>
      </c>
      <c r="E112" s="250" t="s">
        <v>790</v>
      </c>
      <c r="F112" s="251" t="s">
        <v>6151</v>
      </c>
      <c r="G112" s="252" t="s">
        <v>6152</v>
      </c>
      <c r="H112" s="252" t="s">
        <v>6153</v>
      </c>
      <c r="I112" s="252" t="s">
        <v>6154</v>
      </c>
      <c r="J112" s="194" t="s">
        <v>412</v>
      </c>
      <c r="K112" s="250" t="s">
        <v>438</v>
      </c>
      <c r="L112" s="250" t="s">
        <v>439</v>
      </c>
      <c r="M112" s="253"/>
      <c r="N112" s="147"/>
      <c r="O112" s="147"/>
    </row>
    <row r="113">
      <c r="A113" s="247" t="s">
        <v>846</v>
      </c>
      <c r="B113" s="248"/>
      <c r="C113" s="249" t="s">
        <v>910</v>
      </c>
      <c r="D113" s="250" t="s">
        <v>830</v>
      </c>
      <c r="E113" s="250" t="s">
        <v>790</v>
      </c>
      <c r="F113" s="254"/>
      <c r="G113" s="252" t="s">
        <v>6155</v>
      </c>
      <c r="H113" s="252" t="s">
        <v>6156</v>
      </c>
      <c r="I113" s="252" t="s">
        <v>817</v>
      </c>
      <c r="J113" s="194" t="s">
        <v>412</v>
      </c>
      <c r="K113" s="250" t="s">
        <v>438</v>
      </c>
      <c r="L113" s="250" t="s">
        <v>439</v>
      </c>
      <c r="M113" s="253"/>
      <c r="N113" s="147"/>
      <c r="O113" s="147"/>
    </row>
    <row r="114">
      <c r="A114" s="247" t="s">
        <v>846</v>
      </c>
      <c r="B114" s="248"/>
      <c r="C114" s="157"/>
      <c r="D114" s="250" t="s">
        <v>834</v>
      </c>
      <c r="E114" s="250" t="s">
        <v>790</v>
      </c>
      <c r="F114" s="254"/>
      <c r="G114" s="252" t="s">
        <v>6157</v>
      </c>
      <c r="H114" s="252" t="s">
        <v>6158</v>
      </c>
      <c r="I114" s="252" t="s">
        <v>6159</v>
      </c>
      <c r="J114" s="194" t="s">
        <v>412</v>
      </c>
      <c r="K114" s="250" t="s">
        <v>438</v>
      </c>
      <c r="L114" s="250" t="s">
        <v>439</v>
      </c>
      <c r="M114" s="253"/>
      <c r="N114" s="147"/>
      <c r="O114" s="147"/>
    </row>
    <row r="115">
      <c r="A115" s="247" t="s">
        <v>846</v>
      </c>
      <c r="B115" s="248"/>
      <c r="C115" s="157"/>
      <c r="D115" s="250" t="s">
        <v>838</v>
      </c>
      <c r="E115" s="250" t="s">
        <v>790</v>
      </c>
      <c r="F115" s="254"/>
      <c r="G115" s="252" t="s">
        <v>6160</v>
      </c>
      <c r="H115" s="252" t="s">
        <v>6161</v>
      </c>
      <c r="I115" s="252" t="s">
        <v>902</v>
      </c>
      <c r="J115" s="194" t="s">
        <v>412</v>
      </c>
      <c r="K115" s="250" t="s">
        <v>438</v>
      </c>
      <c r="L115" s="250" t="s">
        <v>439</v>
      </c>
      <c r="M115" s="253"/>
      <c r="N115" s="147"/>
      <c r="O115" s="147"/>
    </row>
    <row r="116">
      <c r="A116" s="247" t="s">
        <v>846</v>
      </c>
      <c r="B116" s="248"/>
      <c r="C116" s="157"/>
      <c r="D116" s="250" t="s">
        <v>842</v>
      </c>
      <c r="E116" s="250" t="s">
        <v>790</v>
      </c>
      <c r="F116" s="254"/>
      <c r="G116" s="252" t="s">
        <v>6162</v>
      </c>
      <c r="H116" s="252" t="s">
        <v>6163</v>
      </c>
      <c r="I116" s="252" t="s">
        <v>829</v>
      </c>
      <c r="J116" s="194" t="s">
        <v>412</v>
      </c>
      <c r="K116" s="250" t="s">
        <v>413</v>
      </c>
      <c r="L116" s="253"/>
      <c r="M116" s="253"/>
      <c r="N116" s="147"/>
      <c r="O116" s="147"/>
    </row>
    <row r="117">
      <c r="A117" s="247" t="s">
        <v>846</v>
      </c>
      <c r="B117" s="248"/>
      <c r="C117" s="157"/>
      <c r="D117" s="250" t="s">
        <v>848</v>
      </c>
      <c r="E117" s="250" t="s">
        <v>790</v>
      </c>
      <c r="F117" s="254"/>
      <c r="G117" s="252" t="s">
        <v>6164</v>
      </c>
      <c r="H117" s="252" t="s">
        <v>6165</v>
      </c>
      <c r="I117" s="252" t="s">
        <v>857</v>
      </c>
      <c r="J117" s="194" t="s">
        <v>412</v>
      </c>
      <c r="K117" s="250" t="s">
        <v>438</v>
      </c>
      <c r="L117" s="250" t="s">
        <v>439</v>
      </c>
      <c r="M117" s="253"/>
      <c r="N117" s="147"/>
      <c r="O117" s="147"/>
    </row>
    <row r="118">
      <c r="A118" s="247" t="s">
        <v>846</v>
      </c>
      <c r="B118" s="248"/>
      <c r="C118" s="157"/>
      <c r="D118" s="250" t="s">
        <v>852</v>
      </c>
      <c r="E118" s="250" t="s">
        <v>790</v>
      </c>
      <c r="F118" s="254"/>
      <c r="G118" s="252" t="s">
        <v>6166</v>
      </c>
      <c r="H118" s="252" t="s">
        <v>6167</v>
      </c>
      <c r="I118" s="252" t="s">
        <v>6168</v>
      </c>
      <c r="J118" s="194" t="s">
        <v>412</v>
      </c>
      <c r="K118" s="250" t="s">
        <v>438</v>
      </c>
      <c r="L118" s="250" t="s">
        <v>439</v>
      </c>
      <c r="M118" s="253"/>
      <c r="N118" s="147"/>
      <c r="O118" s="147"/>
    </row>
    <row r="119">
      <c r="A119" s="247" t="s">
        <v>846</v>
      </c>
      <c r="B119" s="248"/>
      <c r="C119" s="157"/>
      <c r="D119" s="250" t="s">
        <v>854</v>
      </c>
      <c r="E119" s="250" t="s">
        <v>790</v>
      </c>
      <c r="F119" s="254"/>
      <c r="G119" s="252" t="s">
        <v>843</v>
      </c>
      <c r="H119" s="252" t="s">
        <v>6169</v>
      </c>
      <c r="I119" s="252" t="s">
        <v>6170</v>
      </c>
      <c r="J119" s="194" t="s">
        <v>412</v>
      </c>
      <c r="K119" s="250" t="s">
        <v>438</v>
      </c>
      <c r="L119" s="250" t="s">
        <v>439</v>
      </c>
      <c r="M119" s="253"/>
      <c r="N119" s="147"/>
      <c r="O119" s="147"/>
    </row>
    <row r="120">
      <c r="A120" s="247" t="s">
        <v>846</v>
      </c>
      <c r="B120" s="248"/>
      <c r="C120" s="157"/>
      <c r="D120" s="250" t="s">
        <v>860</v>
      </c>
      <c r="E120" s="250" t="s">
        <v>790</v>
      </c>
      <c r="F120" s="254"/>
      <c r="G120" s="252" t="s">
        <v>849</v>
      </c>
      <c r="H120" s="252" t="s">
        <v>6171</v>
      </c>
      <c r="I120" s="252" t="s">
        <v>902</v>
      </c>
      <c r="J120" s="194" t="s">
        <v>412</v>
      </c>
      <c r="K120" s="250" t="s">
        <v>438</v>
      </c>
      <c r="L120" s="250" t="s">
        <v>439</v>
      </c>
      <c r="M120" s="253"/>
      <c r="N120" s="147"/>
      <c r="O120" s="147"/>
    </row>
    <row r="121">
      <c r="A121" s="247" t="s">
        <v>846</v>
      </c>
      <c r="B121" s="248"/>
      <c r="C121" s="157"/>
      <c r="D121" s="250" t="s">
        <v>862</v>
      </c>
      <c r="E121" s="250" t="s">
        <v>790</v>
      </c>
      <c r="F121" s="254"/>
      <c r="G121" s="252" t="s">
        <v>827</v>
      </c>
      <c r="H121" s="252" t="s">
        <v>6172</v>
      </c>
      <c r="I121" s="252" t="s">
        <v>829</v>
      </c>
      <c r="J121" s="194" t="s">
        <v>412</v>
      </c>
      <c r="K121" s="250" t="s">
        <v>413</v>
      </c>
      <c r="L121" s="253"/>
      <c r="M121" s="253"/>
      <c r="N121" s="147"/>
      <c r="O121" s="147"/>
    </row>
    <row r="122">
      <c r="A122" s="247" t="s">
        <v>846</v>
      </c>
      <c r="B122" s="248"/>
      <c r="C122" s="157"/>
      <c r="D122" s="250" t="s">
        <v>866</v>
      </c>
      <c r="E122" s="250" t="s">
        <v>790</v>
      </c>
      <c r="F122" s="254"/>
      <c r="G122" s="252" t="s">
        <v>855</v>
      </c>
      <c r="H122" s="252" t="s">
        <v>6173</v>
      </c>
      <c r="I122" s="252" t="s">
        <v>857</v>
      </c>
      <c r="J122" s="194" t="s">
        <v>412</v>
      </c>
      <c r="K122" s="250" t="s">
        <v>438</v>
      </c>
      <c r="L122" s="250" t="s">
        <v>439</v>
      </c>
      <c r="M122" s="253"/>
      <c r="N122" s="147"/>
      <c r="O122" s="147"/>
    </row>
    <row r="123">
      <c r="A123" s="247" t="s">
        <v>846</v>
      </c>
      <c r="B123" s="248"/>
      <c r="C123" s="157"/>
      <c r="D123" s="250" t="s">
        <v>869</v>
      </c>
      <c r="E123" s="250" t="s">
        <v>790</v>
      </c>
      <c r="F123" s="254"/>
      <c r="G123" s="252" t="s">
        <v>835</v>
      </c>
      <c r="H123" s="252" t="s">
        <v>6174</v>
      </c>
      <c r="I123" s="252" t="s">
        <v>6168</v>
      </c>
      <c r="J123" s="194" t="s">
        <v>412</v>
      </c>
      <c r="K123" s="250" t="s">
        <v>438</v>
      </c>
      <c r="L123" s="250" t="s">
        <v>439</v>
      </c>
      <c r="M123" s="253"/>
      <c r="N123" s="147"/>
      <c r="O123" s="147"/>
    </row>
    <row r="124">
      <c r="A124" s="247" t="s">
        <v>846</v>
      </c>
      <c r="B124" s="248"/>
      <c r="C124" s="157"/>
      <c r="D124" s="250" t="s">
        <v>871</v>
      </c>
      <c r="E124" s="250" t="s">
        <v>790</v>
      </c>
      <c r="F124" s="254"/>
      <c r="G124" s="252" t="s">
        <v>6175</v>
      </c>
      <c r="H124" s="252" t="s">
        <v>6176</v>
      </c>
      <c r="I124" s="252" t="s">
        <v>6177</v>
      </c>
      <c r="J124" s="194" t="s">
        <v>412</v>
      </c>
      <c r="K124" s="250" t="s">
        <v>438</v>
      </c>
      <c r="L124" s="250" t="s">
        <v>439</v>
      </c>
      <c r="M124" s="253"/>
      <c r="N124" s="147"/>
      <c r="O124" s="147"/>
    </row>
    <row r="125">
      <c r="A125" s="247" t="s">
        <v>846</v>
      </c>
      <c r="B125" s="248"/>
      <c r="C125" s="157"/>
      <c r="D125" s="250" t="s">
        <v>872</v>
      </c>
      <c r="E125" s="250" t="s">
        <v>790</v>
      </c>
      <c r="F125" s="254"/>
      <c r="G125" s="252" t="s">
        <v>6160</v>
      </c>
      <c r="H125" s="252" t="s">
        <v>6178</v>
      </c>
      <c r="I125" s="252" t="s">
        <v>6179</v>
      </c>
      <c r="J125" s="194" t="s">
        <v>412</v>
      </c>
      <c r="K125" s="250" t="s">
        <v>438</v>
      </c>
      <c r="L125" s="250" t="s">
        <v>439</v>
      </c>
      <c r="M125" s="253"/>
      <c r="N125" s="147"/>
      <c r="O125" s="147"/>
    </row>
    <row r="126">
      <c r="A126" s="247" t="s">
        <v>846</v>
      </c>
      <c r="B126" s="248"/>
      <c r="C126" s="157"/>
      <c r="D126" s="250" t="s">
        <v>876</v>
      </c>
      <c r="E126" s="250" t="s">
        <v>790</v>
      </c>
      <c r="F126" s="254"/>
      <c r="G126" s="252" t="s">
        <v>6162</v>
      </c>
      <c r="H126" s="252" t="s">
        <v>6163</v>
      </c>
      <c r="I126" s="252" t="s">
        <v>829</v>
      </c>
      <c r="J126" s="194" t="s">
        <v>412</v>
      </c>
      <c r="K126" s="250" t="s">
        <v>413</v>
      </c>
      <c r="L126" s="253"/>
      <c r="M126" s="253"/>
      <c r="N126" s="147"/>
      <c r="O126" s="147"/>
    </row>
    <row r="127">
      <c r="A127" s="247" t="s">
        <v>846</v>
      </c>
      <c r="B127" s="248"/>
      <c r="C127" s="157"/>
      <c r="D127" s="250" t="s">
        <v>884</v>
      </c>
      <c r="E127" s="250" t="s">
        <v>790</v>
      </c>
      <c r="F127" s="254"/>
      <c r="G127" s="252" t="s">
        <v>6180</v>
      </c>
      <c r="H127" s="252" t="s">
        <v>6181</v>
      </c>
      <c r="I127" s="252" t="s">
        <v>6182</v>
      </c>
      <c r="J127" s="194" t="s">
        <v>412</v>
      </c>
      <c r="K127" s="250" t="s">
        <v>413</v>
      </c>
      <c r="L127" s="253"/>
      <c r="M127" s="253"/>
      <c r="N127" s="147"/>
      <c r="O127" s="147"/>
    </row>
    <row r="128">
      <c r="A128" s="247" t="s">
        <v>846</v>
      </c>
      <c r="B128" s="261">
        <v>689.0</v>
      </c>
      <c r="C128" s="157"/>
      <c r="D128" s="250" t="s">
        <v>888</v>
      </c>
      <c r="E128" s="250" t="s">
        <v>790</v>
      </c>
      <c r="F128" s="254"/>
      <c r="G128" s="252" t="s">
        <v>881</v>
      </c>
      <c r="H128" s="252" t="s">
        <v>6183</v>
      </c>
      <c r="I128" s="252" t="s">
        <v>6184</v>
      </c>
      <c r="J128" s="155" t="s">
        <v>412</v>
      </c>
      <c r="K128" s="262" t="s">
        <v>413</v>
      </c>
      <c r="L128" s="263"/>
      <c r="M128" s="264"/>
      <c r="N128" s="147"/>
      <c r="O128" s="147"/>
    </row>
    <row r="129">
      <c r="A129" s="247" t="s">
        <v>846</v>
      </c>
      <c r="B129" s="248"/>
      <c r="C129" s="157"/>
      <c r="D129" s="250" t="s">
        <v>892</v>
      </c>
      <c r="E129" s="250" t="s">
        <v>790</v>
      </c>
      <c r="F129" s="254"/>
      <c r="G129" s="252" t="s">
        <v>885</v>
      </c>
      <c r="H129" s="252" t="s">
        <v>6185</v>
      </c>
      <c r="I129" s="252" t="s">
        <v>6186</v>
      </c>
      <c r="J129" s="194" t="s">
        <v>412</v>
      </c>
      <c r="K129" s="250" t="s">
        <v>413</v>
      </c>
      <c r="L129" s="253"/>
      <c r="M129" s="253"/>
      <c r="N129" s="147"/>
      <c r="O129" s="147"/>
    </row>
    <row r="130">
      <c r="A130" s="247" t="s">
        <v>846</v>
      </c>
      <c r="B130" s="248"/>
      <c r="C130" s="157"/>
      <c r="D130" s="250" t="s">
        <v>896</v>
      </c>
      <c r="E130" s="250" t="s">
        <v>790</v>
      </c>
      <c r="F130" s="254"/>
      <c r="G130" s="252" t="s">
        <v>6187</v>
      </c>
      <c r="H130" s="252" t="s">
        <v>6188</v>
      </c>
      <c r="I130" s="252" t="s">
        <v>6189</v>
      </c>
      <c r="J130" s="194" t="s">
        <v>412</v>
      </c>
      <c r="K130" s="250" t="s">
        <v>413</v>
      </c>
      <c r="L130" s="253"/>
      <c r="M130" s="253"/>
      <c r="N130" s="147"/>
      <c r="O130" s="147"/>
    </row>
    <row r="131">
      <c r="A131" s="247" t="s">
        <v>846</v>
      </c>
      <c r="B131" s="248"/>
      <c r="C131" s="157"/>
      <c r="D131" s="250" t="s">
        <v>900</v>
      </c>
      <c r="E131" s="250" t="s">
        <v>790</v>
      </c>
      <c r="F131" s="254"/>
      <c r="G131" s="252" t="s">
        <v>6190</v>
      </c>
      <c r="H131" s="252" t="s">
        <v>6191</v>
      </c>
      <c r="I131" s="252" t="s">
        <v>6192</v>
      </c>
      <c r="J131" s="194" t="s">
        <v>412</v>
      </c>
      <c r="K131" s="250" t="s">
        <v>413</v>
      </c>
      <c r="L131" s="253"/>
      <c r="M131" s="253"/>
      <c r="N131" s="147"/>
      <c r="O131" s="147"/>
    </row>
    <row r="132">
      <c r="A132" s="247" t="s">
        <v>846</v>
      </c>
      <c r="B132" s="248"/>
      <c r="C132" s="157"/>
      <c r="D132" s="250" t="s">
        <v>903</v>
      </c>
      <c r="E132" s="250" t="s">
        <v>790</v>
      </c>
      <c r="F132" s="254"/>
      <c r="G132" s="252" t="s">
        <v>6193</v>
      </c>
      <c r="H132" s="252" t="s">
        <v>6194</v>
      </c>
      <c r="I132" s="252" t="s">
        <v>908</v>
      </c>
      <c r="J132" s="194" t="s">
        <v>412</v>
      </c>
      <c r="K132" s="250" t="s">
        <v>413</v>
      </c>
      <c r="L132" s="253"/>
      <c r="M132" s="253"/>
      <c r="N132" s="265" t="s">
        <v>6195</v>
      </c>
      <c r="O132" s="147"/>
    </row>
    <row r="133">
      <c r="A133" s="247" t="s">
        <v>846</v>
      </c>
      <c r="B133" s="248"/>
      <c r="C133" s="157"/>
      <c r="D133" s="250" t="s">
        <v>905</v>
      </c>
      <c r="E133" s="250" t="s">
        <v>790</v>
      </c>
      <c r="F133" s="251" t="s">
        <v>6196</v>
      </c>
      <c r="G133" s="252" t="s">
        <v>912</v>
      </c>
      <c r="H133" s="252" t="s">
        <v>6197</v>
      </c>
      <c r="I133" s="252" t="s">
        <v>6198</v>
      </c>
      <c r="J133" s="194" t="s">
        <v>412</v>
      </c>
      <c r="K133" s="250" t="s">
        <v>413</v>
      </c>
      <c r="L133" s="253"/>
      <c r="M133" s="253"/>
      <c r="N133" s="147"/>
      <c r="O133" s="147"/>
    </row>
    <row r="134">
      <c r="A134" s="247" t="s">
        <v>846</v>
      </c>
      <c r="B134" s="248"/>
      <c r="C134" s="157"/>
      <c r="D134" s="250" t="s">
        <v>911</v>
      </c>
      <c r="E134" s="250" t="s">
        <v>790</v>
      </c>
      <c r="F134" s="254"/>
      <c r="G134" s="252" t="s">
        <v>916</v>
      </c>
      <c r="H134" s="252" t="s">
        <v>6199</v>
      </c>
      <c r="I134" s="252" t="s">
        <v>918</v>
      </c>
      <c r="J134" s="194" t="s">
        <v>412</v>
      </c>
      <c r="K134" s="250" t="s">
        <v>413</v>
      </c>
      <c r="L134" s="253"/>
      <c r="M134" s="253"/>
      <c r="N134" s="147"/>
      <c r="O134" s="147"/>
    </row>
    <row r="135">
      <c r="A135" s="247" t="s">
        <v>846</v>
      </c>
      <c r="B135" s="248"/>
      <c r="C135" s="157"/>
      <c r="D135" s="250" t="s">
        <v>915</v>
      </c>
      <c r="E135" s="250" t="s">
        <v>790</v>
      </c>
      <c r="F135" s="254"/>
      <c r="G135" s="252" t="s">
        <v>932</v>
      </c>
      <c r="H135" s="252" t="s">
        <v>6200</v>
      </c>
      <c r="I135" s="252" t="s">
        <v>934</v>
      </c>
      <c r="J135" s="194" t="s">
        <v>412</v>
      </c>
      <c r="K135" s="250" t="s">
        <v>413</v>
      </c>
      <c r="L135" s="253"/>
      <c r="M135" s="253"/>
      <c r="N135" s="147"/>
      <c r="O135" s="147"/>
    </row>
    <row r="136">
      <c r="A136" s="247" t="s">
        <v>846</v>
      </c>
      <c r="B136" s="248"/>
      <c r="C136" s="157"/>
      <c r="D136" s="250" t="s">
        <v>919</v>
      </c>
      <c r="E136" s="250" t="s">
        <v>790</v>
      </c>
      <c r="F136" s="254"/>
      <c r="G136" s="252" t="s">
        <v>936</v>
      </c>
      <c r="H136" s="252" t="s">
        <v>6200</v>
      </c>
      <c r="I136" s="252" t="s">
        <v>6201</v>
      </c>
      <c r="J136" s="194" t="s">
        <v>412</v>
      </c>
      <c r="K136" s="250" t="s">
        <v>413</v>
      </c>
      <c r="L136" s="253"/>
      <c r="M136" s="253"/>
      <c r="N136" s="147"/>
      <c r="O136" s="147"/>
    </row>
    <row r="137">
      <c r="A137" s="247" t="s">
        <v>846</v>
      </c>
      <c r="B137" s="248"/>
      <c r="C137" s="157"/>
      <c r="D137" s="250" t="s">
        <v>923</v>
      </c>
      <c r="E137" s="250" t="s">
        <v>790</v>
      </c>
      <c r="F137" s="254"/>
      <c r="G137" s="252" t="s">
        <v>6202</v>
      </c>
      <c r="H137" s="252" t="s">
        <v>6203</v>
      </c>
      <c r="I137" s="252" t="s">
        <v>941</v>
      </c>
      <c r="J137" s="194" t="s">
        <v>412</v>
      </c>
      <c r="K137" s="250" t="s">
        <v>413</v>
      </c>
      <c r="L137" s="253"/>
      <c r="M137" s="253"/>
      <c r="N137" s="147"/>
      <c r="O137" s="147"/>
    </row>
    <row r="138">
      <c r="A138" s="247" t="s">
        <v>846</v>
      </c>
      <c r="B138" s="248"/>
      <c r="C138" s="157"/>
      <c r="D138" s="250" t="s">
        <v>927</v>
      </c>
      <c r="E138" s="250" t="s">
        <v>790</v>
      </c>
      <c r="F138" s="254"/>
      <c r="G138" s="252" t="s">
        <v>943</v>
      </c>
      <c r="H138" s="252" t="s">
        <v>6204</v>
      </c>
      <c r="I138" s="252" t="s">
        <v>945</v>
      </c>
      <c r="J138" s="194" t="s">
        <v>412</v>
      </c>
      <c r="K138" s="250" t="s">
        <v>413</v>
      </c>
      <c r="L138" s="253"/>
      <c r="M138" s="253"/>
      <c r="N138" s="147"/>
      <c r="O138" s="147"/>
    </row>
    <row r="139">
      <c r="A139" s="247" t="s">
        <v>846</v>
      </c>
      <c r="B139" s="248"/>
      <c r="C139" s="157"/>
      <c r="D139" s="250" t="s">
        <v>931</v>
      </c>
      <c r="E139" s="250" t="s">
        <v>790</v>
      </c>
      <c r="F139" s="254"/>
      <c r="G139" s="252" t="s">
        <v>947</v>
      </c>
      <c r="H139" s="252" t="s">
        <v>6205</v>
      </c>
      <c r="I139" s="252" t="s">
        <v>6206</v>
      </c>
      <c r="J139" s="194" t="s">
        <v>412</v>
      </c>
      <c r="K139" s="250" t="s">
        <v>413</v>
      </c>
      <c r="L139" s="253"/>
      <c r="M139" s="253"/>
      <c r="N139" s="147"/>
      <c r="O139" s="147"/>
    </row>
    <row r="140">
      <c r="A140" s="247" t="s">
        <v>846</v>
      </c>
      <c r="B140" s="248"/>
      <c r="C140" s="157"/>
      <c r="D140" s="250" t="s">
        <v>935</v>
      </c>
      <c r="E140" s="250" t="s">
        <v>790</v>
      </c>
      <c r="F140" s="254"/>
      <c r="G140" s="252" t="s">
        <v>951</v>
      </c>
      <c r="H140" s="252" t="s">
        <v>6207</v>
      </c>
      <c r="I140" s="252" t="s">
        <v>6208</v>
      </c>
      <c r="J140" s="194" t="s">
        <v>412</v>
      </c>
      <c r="K140" s="250" t="s">
        <v>413</v>
      </c>
      <c r="L140" s="253"/>
      <c r="M140" s="253"/>
      <c r="N140" s="147"/>
      <c r="O140" s="147"/>
    </row>
    <row r="141">
      <c r="A141" s="247" t="s">
        <v>846</v>
      </c>
      <c r="B141" s="248"/>
      <c r="C141" s="157"/>
      <c r="D141" s="250" t="s">
        <v>938</v>
      </c>
      <c r="E141" s="250" t="s">
        <v>790</v>
      </c>
      <c r="F141" s="254"/>
      <c r="G141" s="252" t="s">
        <v>955</v>
      </c>
      <c r="H141" s="252" t="s">
        <v>6209</v>
      </c>
      <c r="I141" s="252" t="s">
        <v>6210</v>
      </c>
      <c r="J141" s="194" t="s">
        <v>412</v>
      </c>
      <c r="K141" s="250" t="s">
        <v>413</v>
      </c>
      <c r="L141" s="253"/>
      <c r="M141" s="253"/>
      <c r="N141" s="147"/>
      <c r="O141" s="147"/>
    </row>
    <row r="142">
      <c r="A142" s="247" t="s">
        <v>846</v>
      </c>
      <c r="B142" s="248"/>
      <c r="C142" s="157"/>
      <c r="D142" s="250" t="s">
        <v>942</v>
      </c>
      <c r="E142" s="250" t="s">
        <v>790</v>
      </c>
      <c r="F142" s="254"/>
      <c r="G142" s="252" t="s">
        <v>959</v>
      </c>
      <c r="H142" s="252" t="s">
        <v>6211</v>
      </c>
      <c r="I142" s="252" t="s">
        <v>961</v>
      </c>
      <c r="J142" s="194" t="s">
        <v>412</v>
      </c>
      <c r="K142" s="250" t="s">
        <v>413</v>
      </c>
      <c r="L142" s="253"/>
      <c r="M142" s="253"/>
      <c r="N142" s="147"/>
      <c r="O142" s="147"/>
    </row>
    <row r="143">
      <c r="A143" s="247" t="s">
        <v>846</v>
      </c>
      <c r="B143" s="248"/>
      <c r="C143" s="157"/>
      <c r="D143" s="250" t="s">
        <v>946</v>
      </c>
      <c r="E143" s="250" t="s">
        <v>790</v>
      </c>
      <c r="F143" s="254"/>
      <c r="G143" s="252" t="s">
        <v>963</v>
      </c>
      <c r="H143" s="252" t="s">
        <v>6211</v>
      </c>
      <c r="I143" s="252" t="s">
        <v>6212</v>
      </c>
      <c r="J143" s="194" t="s">
        <v>412</v>
      </c>
      <c r="K143" s="250" t="s">
        <v>413</v>
      </c>
      <c r="L143" s="253"/>
      <c r="M143" s="253"/>
      <c r="N143" s="147"/>
      <c r="O143" s="147"/>
    </row>
    <row r="144">
      <c r="A144" s="247" t="s">
        <v>846</v>
      </c>
      <c r="B144" s="248"/>
      <c r="C144" s="157"/>
      <c r="D144" s="250" t="s">
        <v>950</v>
      </c>
      <c r="E144" s="250" t="s">
        <v>790</v>
      </c>
      <c r="F144" s="254"/>
      <c r="G144" s="252" t="s">
        <v>967</v>
      </c>
      <c r="H144" s="252" t="s">
        <v>6213</v>
      </c>
      <c r="I144" s="252" t="s">
        <v>6214</v>
      </c>
      <c r="J144" s="194" t="s">
        <v>412</v>
      </c>
      <c r="K144" s="250" t="s">
        <v>413</v>
      </c>
      <c r="L144" s="253"/>
      <c r="M144" s="253"/>
      <c r="N144" s="147"/>
      <c r="O144" s="147"/>
    </row>
    <row r="145">
      <c r="A145" s="247" t="s">
        <v>846</v>
      </c>
      <c r="B145" s="253"/>
      <c r="C145" s="157"/>
      <c r="D145" s="250" t="s">
        <v>954</v>
      </c>
      <c r="E145" s="250" t="s">
        <v>790</v>
      </c>
      <c r="F145" s="254"/>
      <c r="G145" s="252" t="s">
        <v>971</v>
      </c>
      <c r="H145" s="252" t="s">
        <v>6203</v>
      </c>
      <c r="I145" s="252" t="s">
        <v>969</v>
      </c>
      <c r="J145" s="194" t="s">
        <v>412</v>
      </c>
      <c r="K145" s="250" t="s">
        <v>413</v>
      </c>
      <c r="L145" s="253"/>
      <c r="M145" s="253"/>
      <c r="N145" s="147"/>
      <c r="O145" s="147"/>
    </row>
    <row r="146">
      <c r="A146" s="247" t="s">
        <v>705</v>
      </c>
      <c r="B146" s="253"/>
      <c r="C146" s="251" t="s">
        <v>1041</v>
      </c>
      <c r="D146" s="250" t="s">
        <v>958</v>
      </c>
      <c r="E146" s="250" t="s">
        <v>407</v>
      </c>
      <c r="F146" s="251" t="s">
        <v>1043</v>
      </c>
      <c r="G146" s="252" t="s">
        <v>1044</v>
      </c>
      <c r="H146" s="252" t="s">
        <v>6215</v>
      </c>
      <c r="I146" s="252" t="s">
        <v>1046</v>
      </c>
      <c r="J146" s="194" t="s">
        <v>412</v>
      </c>
      <c r="K146" s="250" t="s">
        <v>438</v>
      </c>
      <c r="L146" s="250" t="s">
        <v>439</v>
      </c>
      <c r="M146" s="253"/>
      <c r="N146" s="147"/>
      <c r="O146" s="147"/>
    </row>
    <row r="147">
      <c r="A147" s="247" t="s">
        <v>6216</v>
      </c>
      <c r="B147" s="253"/>
      <c r="C147" s="251" t="s">
        <v>1048</v>
      </c>
      <c r="D147" s="250" t="s">
        <v>962</v>
      </c>
      <c r="E147" s="250" t="s">
        <v>407</v>
      </c>
      <c r="F147" s="251" t="s">
        <v>1050</v>
      </c>
      <c r="G147" s="252" t="s">
        <v>1051</v>
      </c>
      <c r="H147" s="252" t="s">
        <v>1052</v>
      </c>
      <c r="I147" s="252" t="s">
        <v>6217</v>
      </c>
      <c r="J147" s="194" t="s">
        <v>412</v>
      </c>
      <c r="K147" s="250" t="s">
        <v>438</v>
      </c>
      <c r="L147" s="250" t="s">
        <v>439</v>
      </c>
      <c r="M147" s="253"/>
      <c r="N147" s="147"/>
      <c r="O147" s="147"/>
    </row>
    <row r="148">
      <c r="A148" s="247" t="s">
        <v>6218</v>
      </c>
      <c r="B148" s="253"/>
      <c r="C148" s="251" t="s">
        <v>988</v>
      </c>
      <c r="D148" s="250" t="s">
        <v>966</v>
      </c>
      <c r="E148" s="250" t="s">
        <v>407</v>
      </c>
      <c r="F148" s="251" t="s">
        <v>1056</v>
      </c>
      <c r="G148" s="252" t="s">
        <v>1057</v>
      </c>
      <c r="H148" s="252" t="s">
        <v>1058</v>
      </c>
      <c r="I148" s="252" t="s">
        <v>6219</v>
      </c>
      <c r="J148" s="194" t="s">
        <v>412</v>
      </c>
      <c r="K148" s="250" t="s">
        <v>413</v>
      </c>
      <c r="L148" s="253"/>
      <c r="M148" s="253"/>
      <c r="N148" s="147"/>
      <c r="O148" s="147"/>
    </row>
    <row r="149">
      <c r="A149" s="247" t="s">
        <v>6220</v>
      </c>
      <c r="B149" s="253"/>
      <c r="C149" s="251" t="s">
        <v>6221</v>
      </c>
      <c r="D149" s="250" t="s">
        <v>970</v>
      </c>
      <c r="E149" s="250" t="s">
        <v>407</v>
      </c>
      <c r="F149" s="251" t="s">
        <v>6222</v>
      </c>
      <c r="G149" s="252" t="s">
        <v>6223</v>
      </c>
      <c r="H149" s="252" t="s">
        <v>1071</v>
      </c>
      <c r="I149" s="252" t="s">
        <v>6224</v>
      </c>
      <c r="J149" s="194" t="s">
        <v>412</v>
      </c>
      <c r="K149" s="250" t="s">
        <v>413</v>
      </c>
      <c r="L149" s="253"/>
      <c r="M149" s="253"/>
      <c r="N149" s="147"/>
      <c r="O149" s="147"/>
    </row>
    <row r="150">
      <c r="A150" s="247" t="s">
        <v>6225</v>
      </c>
      <c r="B150" s="253"/>
      <c r="C150" s="251" t="s">
        <v>1061</v>
      </c>
      <c r="D150" s="250" t="s">
        <v>6226</v>
      </c>
      <c r="E150" s="250" t="s">
        <v>407</v>
      </c>
      <c r="F150" s="251" t="s">
        <v>1063</v>
      </c>
      <c r="G150" s="252" t="s">
        <v>1064</v>
      </c>
      <c r="H150" s="252" t="s">
        <v>1058</v>
      </c>
      <c r="I150" s="252" t="s">
        <v>1065</v>
      </c>
      <c r="J150" s="194" t="s">
        <v>412</v>
      </c>
      <c r="K150" s="250" t="s">
        <v>413</v>
      </c>
      <c r="L150" s="253"/>
      <c r="M150" s="253"/>
      <c r="N150" s="147"/>
      <c r="O150" s="147"/>
    </row>
    <row r="151">
      <c r="A151" s="247" t="s">
        <v>6227</v>
      </c>
      <c r="B151" s="253"/>
      <c r="C151" s="251" t="s">
        <v>1067</v>
      </c>
      <c r="D151" s="250" t="s">
        <v>6228</v>
      </c>
      <c r="E151" s="250" t="s">
        <v>407</v>
      </c>
      <c r="F151" s="251" t="s">
        <v>1069</v>
      </c>
      <c r="G151" s="252" t="s">
        <v>1070</v>
      </c>
      <c r="H151" s="252" t="s">
        <v>1071</v>
      </c>
      <c r="I151" s="252" t="s">
        <v>1072</v>
      </c>
      <c r="J151" s="194" t="s">
        <v>412</v>
      </c>
      <c r="K151" s="250" t="s">
        <v>413</v>
      </c>
      <c r="L151" s="253"/>
      <c r="M151" s="253"/>
      <c r="N151" s="147"/>
      <c r="O151" s="147"/>
    </row>
    <row r="152">
      <c r="A152" s="247" t="s">
        <v>6229</v>
      </c>
      <c r="B152" s="253"/>
      <c r="C152" s="251" t="s">
        <v>6230</v>
      </c>
      <c r="D152" s="250" t="s">
        <v>6231</v>
      </c>
      <c r="E152" s="250" t="s">
        <v>407</v>
      </c>
      <c r="F152" s="251" t="s">
        <v>1050</v>
      </c>
      <c r="G152" s="252" t="s">
        <v>6232</v>
      </c>
      <c r="H152" s="252" t="s">
        <v>6233</v>
      </c>
      <c r="I152" s="252" t="s">
        <v>6234</v>
      </c>
      <c r="J152" s="194" t="s">
        <v>412</v>
      </c>
      <c r="K152" s="250" t="s">
        <v>438</v>
      </c>
      <c r="L152" s="250" t="s">
        <v>439</v>
      </c>
      <c r="M152" s="253"/>
      <c r="N152" s="147"/>
      <c r="O152" s="147"/>
    </row>
    <row r="153">
      <c r="A153" s="266" t="s">
        <v>6235</v>
      </c>
      <c r="B153" s="248"/>
      <c r="C153" s="249" t="s">
        <v>6236</v>
      </c>
      <c r="D153" s="250" t="s">
        <v>6237</v>
      </c>
      <c r="E153" s="250" t="s">
        <v>407</v>
      </c>
      <c r="F153" s="251" t="s">
        <v>6238</v>
      </c>
      <c r="G153" s="252" t="s">
        <v>6239</v>
      </c>
      <c r="H153" s="252" t="s">
        <v>6240</v>
      </c>
      <c r="I153" s="252" t="s">
        <v>6241</v>
      </c>
      <c r="J153" s="194" t="s">
        <v>412</v>
      </c>
      <c r="K153" s="250" t="s">
        <v>438</v>
      </c>
      <c r="L153" s="250" t="s">
        <v>439</v>
      </c>
      <c r="M153" s="250" t="s">
        <v>439</v>
      </c>
      <c r="N153" s="147"/>
      <c r="O153" s="147"/>
    </row>
    <row r="154">
      <c r="A154" s="175"/>
      <c r="B154" s="157"/>
      <c r="C154" s="157"/>
      <c r="D154" s="250" t="s">
        <v>974</v>
      </c>
      <c r="E154" s="250" t="s">
        <v>407</v>
      </c>
      <c r="F154" s="254"/>
      <c r="G154" s="252" t="s">
        <v>6239</v>
      </c>
      <c r="H154" s="252" t="s">
        <v>6242</v>
      </c>
      <c r="I154" s="252" t="s">
        <v>6243</v>
      </c>
      <c r="J154" s="194" t="s">
        <v>412</v>
      </c>
      <c r="K154" s="250" t="s">
        <v>438</v>
      </c>
      <c r="L154" s="250" t="s">
        <v>439</v>
      </c>
      <c r="M154" s="250" t="s">
        <v>439</v>
      </c>
      <c r="N154" s="147"/>
      <c r="O154" s="147"/>
    </row>
    <row r="155">
      <c r="A155" s="247"/>
      <c r="B155" s="267" t="s">
        <v>6244</v>
      </c>
      <c r="C155" s="251" t="s">
        <v>6245</v>
      </c>
      <c r="D155" s="250" t="s">
        <v>979</v>
      </c>
      <c r="E155" s="250" t="s">
        <v>407</v>
      </c>
      <c r="F155" s="251" t="s">
        <v>6151</v>
      </c>
      <c r="G155" s="252" t="s">
        <v>6246</v>
      </c>
      <c r="H155" s="252" t="s">
        <v>6247</v>
      </c>
      <c r="I155" s="252" t="s">
        <v>6248</v>
      </c>
      <c r="J155" s="194" t="s">
        <v>412</v>
      </c>
      <c r="K155" s="250" t="s">
        <v>413</v>
      </c>
      <c r="L155" s="253"/>
      <c r="M155" s="253"/>
      <c r="N155" s="147"/>
      <c r="O155" s="147"/>
    </row>
    <row r="156">
      <c r="A156" s="247" t="s">
        <v>2159</v>
      </c>
      <c r="B156" s="248"/>
      <c r="C156" s="249" t="s">
        <v>6249</v>
      </c>
      <c r="D156" s="250" t="s">
        <v>983</v>
      </c>
      <c r="E156" s="250" t="s">
        <v>407</v>
      </c>
      <c r="F156" s="251" t="s">
        <v>6085</v>
      </c>
      <c r="G156" s="252" t="s">
        <v>6250</v>
      </c>
      <c r="H156" s="252" t="s">
        <v>6251</v>
      </c>
      <c r="I156" s="252" t="s">
        <v>6252</v>
      </c>
      <c r="J156" s="194" t="s">
        <v>412</v>
      </c>
      <c r="K156" s="250" t="s">
        <v>413</v>
      </c>
      <c r="L156" s="253"/>
      <c r="M156" s="253"/>
      <c r="N156" s="147"/>
      <c r="O156" s="147"/>
    </row>
    <row r="157">
      <c r="A157" s="247" t="s">
        <v>2159</v>
      </c>
      <c r="B157" s="157"/>
      <c r="C157" s="157"/>
      <c r="D157" s="250" t="s">
        <v>989</v>
      </c>
      <c r="E157" s="250" t="s">
        <v>407</v>
      </c>
      <c r="F157" s="251" t="s">
        <v>6253</v>
      </c>
      <c r="G157" s="252" t="s">
        <v>6254</v>
      </c>
      <c r="H157" s="252" t="s">
        <v>6255</v>
      </c>
      <c r="I157" s="252" t="s">
        <v>6256</v>
      </c>
      <c r="J157" s="194" t="s">
        <v>412</v>
      </c>
      <c r="K157" s="250" t="s">
        <v>413</v>
      </c>
      <c r="L157" s="253"/>
      <c r="M157" s="253"/>
      <c r="N157" s="147"/>
      <c r="O157" s="147"/>
    </row>
    <row r="158">
      <c r="A158" s="247" t="s">
        <v>2159</v>
      </c>
      <c r="B158" s="157"/>
      <c r="C158" s="157"/>
      <c r="D158" s="250" t="s">
        <v>994</v>
      </c>
      <c r="E158" s="250" t="s">
        <v>407</v>
      </c>
      <c r="F158" s="251" t="s">
        <v>6253</v>
      </c>
      <c r="G158" s="252" t="s">
        <v>6257</v>
      </c>
      <c r="H158" s="252" t="s">
        <v>6255</v>
      </c>
      <c r="I158" s="252" t="s">
        <v>6258</v>
      </c>
      <c r="J158" s="194" t="s">
        <v>412</v>
      </c>
      <c r="K158" s="250" t="s">
        <v>413</v>
      </c>
      <c r="L158" s="253"/>
      <c r="M158" s="253"/>
      <c r="N158" s="147"/>
      <c r="O158" s="147"/>
    </row>
    <row r="159">
      <c r="A159" s="268"/>
      <c r="B159" s="250" t="s">
        <v>6259</v>
      </c>
      <c r="C159" s="251" t="s">
        <v>6260</v>
      </c>
      <c r="D159" s="250" t="s">
        <v>997</v>
      </c>
      <c r="E159" s="250" t="s">
        <v>407</v>
      </c>
      <c r="F159" s="251" t="s">
        <v>6253</v>
      </c>
      <c r="G159" s="252" t="s">
        <v>6260</v>
      </c>
      <c r="H159" s="252" t="s">
        <v>6261</v>
      </c>
      <c r="I159" s="252" t="s">
        <v>6262</v>
      </c>
      <c r="J159" s="194" t="s">
        <v>412</v>
      </c>
      <c r="K159" s="250" t="s">
        <v>438</v>
      </c>
      <c r="L159" s="250" t="s">
        <v>439</v>
      </c>
      <c r="M159" s="253"/>
      <c r="N159" s="147"/>
      <c r="O159" s="147"/>
    </row>
    <row r="160">
      <c r="A160" s="269"/>
      <c r="B160" s="250" t="s">
        <v>6263</v>
      </c>
      <c r="C160" s="251" t="s">
        <v>1074</v>
      </c>
      <c r="D160" s="250" t="s">
        <v>1002</v>
      </c>
      <c r="E160" s="250" t="s">
        <v>407</v>
      </c>
      <c r="F160" s="254"/>
      <c r="G160" s="252" t="s">
        <v>1076</v>
      </c>
      <c r="H160" s="252" t="s">
        <v>1077</v>
      </c>
      <c r="I160" s="252" t="s">
        <v>1078</v>
      </c>
      <c r="J160" s="194" t="s">
        <v>412</v>
      </c>
      <c r="K160" s="250" t="s">
        <v>413</v>
      </c>
      <c r="L160" s="253"/>
      <c r="M160" s="253"/>
      <c r="N160" s="147"/>
      <c r="O160" s="147"/>
    </row>
    <row r="161">
      <c r="A161" s="269"/>
      <c r="B161" s="250" t="s">
        <v>6264</v>
      </c>
      <c r="C161" s="251" t="s">
        <v>1086</v>
      </c>
      <c r="D161" s="250" t="s">
        <v>6265</v>
      </c>
      <c r="E161" s="250" t="s">
        <v>407</v>
      </c>
      <c r="F161" s="254"/>
      <c r="G161" s="252" t="s">
        <v>1088</v>
      </c>
      <c r="H161" s="252" t="s">
        <v>6266</v>
      </c>
      <c r="I161" s="252" t="s">
        <v>1090</v>
      </c>
      <c r="J161" s="194" t="s">
        <v>412</v>
      </c>
      <c r="K161" s="250" t="s">
        <v>413</v>
      </c>
      <c r="L161" s="253"/>
      <c r="M161" s="253"/>
      <c r="N161" s="147"/>
      <c r="O161" s="147"/>
    </row>
    <row r="162">
      <c r="A162" s="269"/>
      <c r="B162" s="250" t="s">
        <v>6267</v>
      </c>
      <c r="C162" s="251" t="s">
        <v>1092</v>
      </c>
      <c r="D162" s="250" t="s">
        <v>1011</v>
      </c>
      <c r="E162" s="250" t="s">
        <v>407</v>
      </c>
      <c r="F162" s="254"/>
      <c r="G162" s="252" t="s">
        <v>1094</v>
      </c>
      <c r="H162" s="252" t="s">
        <v>6268</v>
      </c>
      <c r="I162" s="252" t="s">
        <v>6269</v>
      </c>
      <c r="J162" s="194" t="s">
        <v>412</v>
      </c>
      <c r="K162" s="250" t="s">
        <v>413</v>
      </c>
      <c r="L162" s="253"/>
      <c r="M162" s="253"/>
      <c r="N162" s="147"/>
      <c r="O162" s="147"/>
    </row>
    <row r="163">
      <c r="A163" s="269"/>
      <c r="B163" s="250" t="s">
        <v>6270</v>
      </c>
      <c r="C163" s="251" t="s">
        <v>1094</v>
      </c>
      <c r="D163" s="250" t="s">
        <v>1017</v>
      </c>
      <c r="E163" s="250" t="s">
        <v>407</v>
      </c>
      <c r="F163" s="254"/>
      <c r="G163" s="252" t="s">
        <v>1100</v>
      </c>
      <c r="H163" s="252" t="s">
        <v>6271</v>
      </c>
      <c r="I163" s="252" t="s">
        <v>6272</v>
      </c>
      <c r="J163" s="194" t="s">
        <v>412</v>
      </c>
      <c r="K163" s="250" t="s">
        <v>438</v>
      </c>
      <c r="L163" s="250" t="s">
        <v>439</v>
      </c>
      <c r="M163" s="253"/>
      <c r="N163" s="147"/>
      <c r="O163" s="147"/>
    </row>
    <row r="164">
      <c r="A164" s="269"/>
      <c r="B164" s="250" t="s">
        <v>705</v>
      </c>
      <c r="C164" s="251" t="s">
        <v>1041</v>
      </c>
      <c r="D164" s="250" t="s">
        <v>1024</v>
      </c>
      <c r="E164" s="250" t="s">
        <v>407</v>
      </c>
      <c r="F164" s="254"/>
      <c r="G164" s="252" t="s">
        <v>1105</v>
      </c>
      <c r="H164" s="252" t="s">
        <v>6273</v>
      </c>
      <c r="I164" s="252" t="s">
        <v>1107</v>
      </c>
      <c r="J164" s="194" t="s">
        <v>412</v>
      </c>
      <c r="K164" s="250" t="s">
        <v>438</v>
      </c>
      <c r="L164" s="250" t="s">
        <v>439</v>
      </c>
      <c r="M164" s="250" t="s">
        <v>439</v>
      </c>
      <c r="N164" s="147"/>
      <c r="O164" s="147"/>
    </row>
    <row r="165">
      <c r="A165" s="269"/>
      <c r="B165" s="250" t="s">
        <v>6274</v>
      </c>
      <c r="C165" s="251" t="s">
        <v>1109</v>
      </c>
      <c r="D165" s="250" t="s">
        <v>1030</v>
      </c>
      <c r="E165" s="250" t="s">
        <v>407</v>
      </c>
      <c r="F165" s="254"/>
      <c r="G165" s="252" t="s">
        <v>1111</v>
      </c>
      <c r="H165" s="252" t="s">
        <v>6275</v>
      </c>
      <c r="I165" s="252" t="s">
        <v>1113</v>
      </c>
      <c r="J165" s="194" t="s">
        <v>412</v>
      </c>
      <c r="K165" s="250" t="s">
        <v>413</v>
      </c>
      <c r="L165" s="253"/>
      <c r="M165" s="253"/>
      <c r="N165" s="147"/>
      <c r="O165" s="147"/>
    </row>
    <row r="166">
      <c r="A166" s="247" t="s">
        <v>746</v>
      </c>
      <c r="B166" s="248"/>
      <c r="C166" s="249" t="s">
        <v>747</v>
      </c>
      <c r="D166" s="250" t="s">
        <v>1036</v>
      </c>
      <c r="E166" s="250" t="s">
        <v>407</v>
      </c>
      <c r="F166" s="254"/>
      <c r="G166" s="252" t="s">
        <v>1116</v>
      </c>
      <c r="H166" s="252" t="s">
        <v>6276</v>
      </c>
      <c r="I166" s="252" t="s">
        <v>6277</v>
      </c>
      <c r="J166" s="194" t="s">
        <v>412</v>
      </c>
      <c r="K166" s="250" t="s">
        <v>413</v>
      </c>
      <c r="L166" s="253"/>
      <c r="M166" s="253"/>
      <c r="N166" s="147"/>
      <c r="O166" s="147"/>
    </row>
    <row r="167">
      <c r="A167" s="247" t="s">
        <v>746</v>
      </c>
      <c r="B167" s="157"/>
      <c r="C167" s="157"/>
      <c r="D167" s="250" t="s">
        <v>1042</v>
      </c>
      <c r="E167" s="250" t="s">
        <v>407</v>
      </c>
      <c r="F167" s="254"/>
      <c r="G167" s="252" t="s">
        <v>6278</v>
      </c>
      <c r="H167" s="252" t="s">
        <v>6276</v>
      </c>
      <c r="I167" s="252" t="s">
        <v>1122</v>
      </c>
      <c r="J167" s="194" t="s">
        <v>412</v>
      </c>
      <c r="K167" s="250" t="s">
        <v>413</v>
      </c>
      <c r="L167" s="253"/>
      <c r="M167" s="253"/>
      <c r="N167" s="147"/>
      <c r="O167" s="147"/>
    </row>
    <row r="168">
      <c r="A168" s="247" t="s">
        <v>746</v>
      </c>
      <c r="B168" s="157"/>
      <c r="C168" s="157"/>
      <c r="D168" s="250" t="s">
        <v>1049</v>
      </c>
      <c r="E168" s="250" t="s">
        <v>407</v>
      </c>
      <c r="F168" s="254"/>
      <c r="G168" s="252" t="s">
        <v>1124</v>
      </c>
      <c r="H168" s="252" t="s">
        <v>1125</v>
      </c>
      <c r="I168" s="252" t="s">
        <v>1126</v>
      </c>
      <c r="J168" s="194" t="s">
        <v>412</v>
      </c>
      <c r="K168" s="250" t="s">
        <v>413</v>
      </c>
      <c r="L168" s="253"/>
      <c r="M168" s="253"/>
      <c r="N168" s="147"/>
      <c r="O168" s="147"/>
    </row>
    <row r="169">
      <c r="A169" s="247" t="s">
        <v>746</v>
      </c>
      <c r="B169" s="157"/>
      <c r="C169" s="157"/>
      <c r="D169" s="250" t="s">
        <v>1055</v>
      </c>
      <c r="E169" s="250" t="s">
        <v>407</v>
      </c>
      <c r="F169" s="254"/>
      <c r="G169" s="252" t="s">
        <v>1128</v>
      </c>
      <c r="H169" s="252" t="s">
        <v>6279</v>
      </c>
      <c r="I169" s="252" t="s">
        <v>1130</v>
      </c>
      <c r="J169" s="194" t="s">
        <v>412</v>
      </c>
      <c r="K169" s="250" t="s">
        <v>413</v>
      </c>
      <c r="L169" s="253"/>
      <c r="M169" s="253"/>
      <c r="N169" s="147"/>
      <c r="O169" s="147"/>
    </row>
    <row r="170">
      <c r="A170" s="247" t="s">
        <v>746</v>
      </c>
      <c r="B170" s="157"/>
      <c r="C170" s="157"/>
      <c r="D170" s="250" t="s">
        <v>6280</v>
      </c>
      <c r="E170" s="250" t="s">
        <v>407</v>
      </c>
      <c r="F170" s="254"/>
      <c r="G170" s="252" t="s">
        <v>1132</v>
      </c>
      <c r="H170" s="252" t="s">
        <v>6279</v>
      </c>
      <c r="I170" s="252" t="s">
        <v>1133</v>
      </c>
      <c r="J170" s="194" t="s">
        <v>412</v>
      </c>
      <c r="K170" s="250" t="s">
        <v>413</v>
      </c>
      <c r="L170" s="253"/>
      <c r="M170" s="253"/>
      <c r="N170" s="147"/>
      <c r="O170" s="147"/>
    </row>
    <row r="171">
      <c r="A171" s="247" t="s">
        <v>746</v>
      </c>
      <c r="B171" s="157"/>
      <c r="C171" s="157"/>
      <c r="D171" s="250" t="s">
        <v>1062</v>
      </c>
      <c r="E171" s="253"/>
      <c r="F171" s="254"/>
      <c r="G171" s="252" t="s">
        <v>1135</v>
      </c>
      <c r="H171" s="252" t="s">
        <v>6279</v>
      </c>
      <c r="I171" s="252" t="s">
        <v>1137</v>
      </c>
      <c r="J171" s="194" t="s">
        <v>412</v>
      </c>
      <c r="K171" s="250" t="s">
        <v>413</v>
      </c>
      <c r="L171" s="253"/>
      <c r="M171" s="253"/>
      <c r="N171" s="147"/>
      <c r="O171" s="147"/>
    </row>
    <row r="172">
      <c r="A172" s="247" t="s">
        <v>746</v>
      </c>
      <c r="B172" s="157"/>
      <c r="C172" s="157"/>
      <c r="D172" s="250" t="s">
        <v>1068</v>
      </c>
      <c r="E172" s="253"/>
      <c r="F172" s="254"/>
      <c r="G172" s="252" t="s">
        <v>1139</v>
      </c>
      <c r="H172" s="252" t="s">
        <v>6281</v>
      </c>
      <c r="I172" s="252" t="s">
        <v>1141</v>
      </c>
      <c r="J172" s="194" t="s">
        <v>412</v>
      </c>
      <c r="K172" s="250" t="s">
        <v>413</v>
      </c>
      <c r="L172" s="253"/>
      <c r="M172" s="253"/>
      <c r="N172" s="147"/>
      <c r="O172" s="147"/>
    </row>
    <row r="173">
      <c r="A173" s="247" t="s">
        <v>746</v>
      </c>
      <c r="B173" s="157"/>
      <c r="C173" s="157"/>
      <c r="D173" s="250" t="s">
        <v>6282</v>
      </c>
      <c r="E173" s="253"/>
      <c r="F173" s="254"/>
      <c r="G173" s="252" t="s">
        <v>1143</v>
      </c>
      <c r="H173" s="252" t="s">
        <v>6283</v>
      </c>
      <c r="I173" s="252" t="s">
        <v>1145</v>
      </c>
      <c r="J173" s="194" t="s">
        <v>412</v>
      </c>
      <c r="K173" s="250" t="s">
        <v>413</v>
      </c>
      <c r="L173" s="253"/>
      <c r="M173" s="253"/>
      <c r="N173" s="147"/>
      <c r="O173" s="147"/>
    </row>
    <row r="174">
      <c r="A174" s="268"/>
      <c r="B174" s="250" t="s">
        <v>1146</v>
      </c>
      <c r="C174" s="251" t="s">
        <v>1147</v>
      </c>
      <c r="D174" s="250" t="s">
        <v>6284</v>
      </c>
      <c r="E174" s="253"/>
      <c r="F174" s="254"/>
      <c r="G174" s="252" t="s">
        <v>1147</v>
      </c>
      <c r="H174" s="252" t="s">
        <v>6285</v>
      </c>
      <c r="I174" s="252" t="s">
        <v>1151</v>
      </c>
      <c r="J174" s="258" t="s">
        <v>626</v>
      </c>
      <c r="K174" s="251" t="s">
        <v>413</v>
      </c>
      <c r="L174" s="254"/>
      <c r="M174" s="259" t="s">
        <v>1152</v>
      </c>
      <c r="N174" s="147"/>
      <c r="O174" s="147"/>
    </row>
    <row r="175">
      <c r="A175" s="268"/>
      <c r="B175" s="250" t="s">
        <v>6286</v>
      </c>
      <c r="C175" s="251" t="s">
        <v>1154</v>
      </c>
      <c r="D175" s="250" t="s">
        <v>1075</v>
      </c>
      <c r="E175" s="253"/>
      <c r="F175" s="254"/>
      <c r="G175" s="252" t="s">
        <v>1154</v>
      </c>
      <c r="H175" s="252" t="s">
        <v>1156</v>
      </c>
      <c r="I175" s="252" t="s">
        <v>1157</v>
      </c>
      <c r="J175" s="194" t="s">
        <v>412</v>
      </c>
      <c r="K175" s="250" t="s">
        <v>413</v>
      </c>
      <c r="L175" s="253"/>
      <c r="M175" s="263"/>
      <c r="N175" s="147"/>
      <c r="O175" s="147"/>
    </row>
    <row r="176">
      <c r="A176" s="268"/>
      <c r="B176" s="250" t="s">
        <v>1158</v>
      </c>
      <c r="C176" s="251" t="s">
        <v>344</v>
      </c>
      <c r="D176" s="250" t="s">
        <v>1081</v>
      </c>
      <c r="E176" s="253"/>
      <c r="F176" s="254"/>
      <c r="G176" s="252" t="s">
        <v>344</v>
      </c>
      <c r="H176" s="252" t="s">
        <v>6287</v>
      </c>
      <c r="I176" s="252" t="s">
        <v>1161</v>
      </c>
      <c r="J176" s="194" t="s">
        <v>412</v>
      </c>
      <c r="K176" s="250" t="s">
        <v>413</v>
      </c>
      <c r="L176" s="253"/>
      <c r="M176" s="253"/>
      <c r="N176" s="147"/>
      <c r="O176" s="147"/>
    </row>
    <row r="177">
      <c r="A177" s="268"/>
      <c r="B177" s="250" t="s">
        <v>6288</v>
      </c>
      <c r="C177" s="251" t="s">
        <v>1164</v>
      </c>
      <c r="D177" s="250" t="s">
        <v>1087</v>
      </c>
      <c r="E177" s="253"/>
      <c r="F177" s="254"/>
      <c r="G177" s="252" t="s">
        <v>6289</v>
      </c>
      <c r="H177" s="252" t="s">
        <v>6290</v>
      </c>
      <c r="I177" s="252" t="s">
        <v>1167</v>
      </c>
      <c r="J177" s="194" t="s">
        <v>412</v>
      </c>
      <c r="K177" s="250" t="s">
        <v>413</v>
      </c>
      <c r="L177" s="253"/>
      <c r="M177" s="253"/>
      <c r="N177" s="147"/>
      <c r="O177" s="147"/>
    </row>
    <row r="178">
      <c r="A178" s="247" t="s">
        <v>1168</v>
      </c>
      <c r="B178" s="248"/>
      <c r="C178" s="249" t="s">
        <v>1169</v>
      </c>
      <c r="D178" s="250" t="s">
        <v>1093</v>
      </c>
      <c r="E178" s="253"/>
      <c r="F178" s="251" t="s">
        <v>1171</v>
      </c>
      <c r="G178" s="252" t="s">
        <v>1171</v>
      </c>
      <c r="H178" s="252" t="s">
        <v>1172</v>
      </c>
      <c r="I178" s="252" t="s">
        <v>1173</v>
      </c>
      <c r="J178" s="194" t="s">
        <v>412</v>
      </c>
      <c r="K178" s="250" t="s">
        <v>413</v>
      </c>
      <c r="L178" s="253"/>
      <c r="M178" s="253"/>
      <c r="N178" s="147"/>
      <c r="O178" s="147"/>
    </row>
    <row r="179">
      <c r="A179" s="247" t="s">
        <v>1168</v>
      </c>
      <c r="B179" s="157"/>
      <c r="C179" s="157"/>
      <c r="D179" s="250" t="s">
        <v>1104</v>
      </c>
      <c r="E179" s="253"/>
      <c r="F179" s="251" t="s">
        <v>1171</v>
      </c>
      <c r="G179" s="252" t="s">
        <v>1255</v>
      </c>
      <c r="H179" s="252" t="s">
        <v>6291</v>
      </c>
      <c r="I179" s="252" t="s">
        <v>6292</v>
      </c>
      <c r="J179" s="194" t="s">
        <v>412</v>
      </c>
      <c r="K179" s="250" t="s">
        <v>413</v>
      </c>
      <c r="L179" s="253"/>
      <c r="M179" s="253"/>
      <c r="N179" s="147"/>
      <c r="O179" s="147"/>
    </row>
    <row r="180">
      <c r="A180" s="247" t="s">
        <v>1174</v>
      </c>
      <c r="B180" s="248"/>
      <c r="C180" s="249" t="s">
        <v>1175</v>
      </c>
      <c r="D180" s="250" t="s">
        <v>1110</v>
      </c>
      <c r="E180" s="253"/>
      <c r="F180" s="251" t="s">
        <v>1177</v>
      </c>
      <c r="G180" s="252" t="s">
        <v>1178</v>
      </c>
      <c r="H180" s="252" t="s">
        <v>1179</v>
      </c>
      <c r="I180" s="252" t="s">
        <v>1180</v>
      </c>
      <c r="J180" s="194" t="s">
        <v>412</v>
      </c>
      <c r="K180" s="250" t="s">
        <v>438</v>
      </c>
      <c r="L180" s="250" t="s">
        <v>439</v>
      </c>
      <c r="M180" s="253"/>
      <c r="N180" s="147"/>
      <c r="O180" s="147"/>
    </row>
    <row r="181">
      <c r="A181" s="247" t="s">
        <v>1174</v>
      </c>
      <c r="B181" s="157"/>
      <c r="C181" s="157"/>
      <c r="D181" s="250" t="s">
        <v>1115</v>
      </c>
      <c r="E181" s="253"/>
      <c r="F181" s="251" t="s">
        <v>1177</v>
      </c>
      <c r="G181" s="252" t="s">
        <v>1182</v>
      </c>
      <c r="H181" s="252" t="s">
        <v>6293</v>
      </c>
      <c r="I181" s="252" t="s">
        <v>1184</v>
      </c>
      <c r="J181" s="194" t="s">
        <v>412</v>
      </c>
      <c r="K181" s="250" t="s">
        <v>438</v>
      </c>
      <c r="L181" s="250" t="s">
        <v>439</v>
      </c>
      <c r="M181" s="253"/>
      <c r="N181" s="147"/>
      <c r="O181" s="147"/>
    </row>
    <row r="182">
      <c r="A182" s="247" t="s">
        <v>1174</v>
      </c>
      <c r="B182" s="157"/>
      <c r="C182" s="157"/>
      <c r="D182" s="250" t="s">
        <v>1120</v>
      </c>
      <c r="E182" s="253"/>
      <c r="F182" s="251" t="s">
        <v>1177</v>
      </c>
      <c r="G182" s="252" t="s">
        <v>1186</v>
      </c>
      <c r="H182" s="252" t="s">
        <v>6294</v>
      </c>
      <c r="I182" s="252" t="s">
        <v>1188</v>
      </c>
      <c r="J182" s="194" t="s">
        <v>412</v>
      </c>
      <c r="K182" s="250" t="s">
        <v>438</v>
      </c>
      <c r="L182" s="250" t="s">
        <v>439</v>
      </c>
      <c r="M182" s="253"/>
      <c r="N182" s="147"/>
      <c r="O182" s="147"/>
    </row>
    <row r="183">
      <c r="A183" s="247" t="s">
        <v>1174</v>
      </c>
      <c r="B183" s="157"/>
      <c r="C183" s="157"/>
      <c r="D183" s="250" t="s">
        <v>1123</v>
      </c>
      <c r="E183" s="253"/>
      <c r="F183" s="251" t="s">
        <v>1177</v>
      </c>
      <c r="G183" s="252" t="s">
        <v>1190</v>
      </c>
      <c r="H183" s="252" t="s">
        <v>6295</v>
      </c>
      <c r="I183" s="252" t="s">
        <v>1192</v>
      </c>
      <c r="J183" s="194" t="s">
        <v>412</v>
      </c>
      <c r="K183" s="250" t="s">
        <v>438</v>
      </c>
      <c r="L183" s="250" t="s">
        <v>439</v>
      </c>
      <c r="M183" s="253"/>
      <c r="N183" s="147"/>
      <c r="O183" s="147"/>
    </row>
    <row r="184">
      <c r="A184" s="247" t="s">
        <v>1174</v>
      </c>
      <c r="B184" s="157"/>
      <c r="C184" s="157"/>
      <c r="D184" s="250" t="s">
        <v>1127</v>
      </c>
      <c r="E184" s="253"/>
      <c r="F184" s="251" t="s">
        <v>1177</v>
      </c>
      <c r="G184" s="252" t="s">
        <v>1194</v>
      </c>
      <c r="H184" s="252" t="s">
        <v>1195</v>
      </c>
      <c r="I184" s="252" t="s">
        <v>6296</v>
      </c>
      <c r="J184" s="194" t="s">
        <v>412</v>
      </c>
      <c r="K184" s="250" t="s">
        <v>438</v>
      </c>
      <c r="L184" s="250" t="s">
        <v>439</v>
      </c>
      <c r="M184" s="253"/>
      <c r="N184" s="147"/>
      <c r="O184" s="147"/>
    </row>
    <row r="185">
      <c r="A185" s="247" t="s">
        <v>1174</v>
      </c>
      <c r="B185" s="157"/>
      <c r="C185" s="157"/>
      <c r="D185" s="250" t="s">
        <v>1131</v>
      </c>
      <c r="E185" s="253"/>
      <c r="F185" s="251" t="s">
        <v>1177</v>
      </c>
      <c r="G185" s="252" t="s">
        <v>1198</v>
      </c>
      <c r="H185" s="252" t="s">
        <v>1199</v>
      </c>
      <c r="I185" s="252" t="s">
        <v>1200</v>
      </c>
      <c r="J185" s="194" t="s">
        <v>412</v>
      </c>
      <c r="K185" s="250" t="s">
        <v>438</v>
      </c>
      <c r="L185" s="250" t="s">
        <v>439</v>
      </c>
      <c r="M185" s="253"/>
      <c r="N185" s="147"/>
      <c r="O185" s="147"/>
    </row>
    <row r="186">
      <c r="A186" s="247" t="s">
        <v>1174</v>
      </c>
      <c r="B186" s="157"/>
      <c r="C186" s="157"/>
      <c r="D186" s="250" t="s">
        <v>1134</v>
      </c>
      <c r="E186" s="253"/>
      <c r="F186" s="251" t="s">
        <v>1177</v>
      </c>
      <c r="G186" s="252" t="s">
        <v>1202</v>
      </c>
      <c r="H186" s="252" t="s">
        <v>1203</v>
      </c>
      <c r="I186" s="252" t="s">
        <v>1204</v>
      </c>
      <c r="J186" s="194" t="s">
        <v>412</v>
      </c>
      <c r="K186" s="250" t="s">
        <v>438</v>
      </c>
      <c r="L186" s="250" t="s">
        <v>439</v>
      </c>
      <c r="M186" s="253"/>
      <c r="N186" s="147"/>
      <c r="O186" s="147"/>
    </row>
    <row r="187">
      <c r="A187" s="247" t="s">
        <v>1174</v>
      </c>
      <c r="B187" s="157"/>
      <c r="C187" s="157"/>
      <c r="D187" s="250" t="s">
        <v>1138</v>
      </c>
      <c r="E187" s="253"/>
      <c r="F187" s="251" t="s">
        <v>1177</v>
      </c>
      <c r="G187" s="252" t="s">
        <v>1206</v>
      </c>
      <c r="H187" s="252" t="s">
        <v>1207</v>
      </c>
      <c r="I187" s="252" t="s">
        <v>6297</v>
      </c>
      <c r="J187" s="194" t="s">
        <v>412</v>
      </c>
      <c r="K187" s="250" t="s">
        <v>438</v>
      </c>
      <c r="L187" s="250" t="s">
        <v>439</v>
      </c>
      <c r="M187" s="253"/>
      <c r="N187" s="147"/>
      <c r="O187" s="147"/>
    </row>
    <row r="188">
      <c r="A188" s="247" t="s">
        <v>1174</v>
      </c>
      <c r="B188" s="157"/>
      <c r="C188" s="157"/>
      <c r="D188" s="250" t="s">
        <v>1142</v>
      </c>
      <c r="E188" s="253"/>
      <c r="F188" s="251" t="s">
        <v>1177</v>
      </c>
      <c r="G188" s="252" t="s">
        <v>1209</v>
      </c>
      <c r="H188" s="252" t="s">
        <v>6298</v>
      </c>
      <c r="I188" s="252" t="s">
        <v>1211</v>
      </c>
      <c r="J188" s="194" t="s">
        <v>412</v>
      </c>
      <c r="K188" s="250" t="s">
        <v>438</v>
      </c>
      <c r="L188" s="250" t="s">
        <v>439</v>
      </c>
      <c r="M188" s="253"/>
      <c r="N188" s="147"/>
      <c r="O188" s="147"/>
    </row>
    <row r="189">
      <c r="A189" s="247" t="s">
        <v>1174</v>
      </c>
      <c r="B189" s="157"/>
      <c r="C189" s="157"/>
      <c r="D189" s="250" t="s">
        <v>1148</v>
      </c>
      <c r="E189" s="253"/>
      <c r="F189" s="251" t="s">
        <v>1177</v>
      </c>
      <c r="G189" s="252" t="s">
        <v>1213</v>
      </c>
      <c r="H189" s="252" t="s">
        <v>6299</v>
      </c>
      <c r="I189" s="252" t="s">
        <v>1215</v>
      </c>
      <c r="J189" s="194" t="s">
        <v>412</v>
      </c>
      <c r="K189" s="250" t="s">
        <v>438</v>
      </c>
      <c r="L189" s="250" t="s">
        <v>439</v>
      </c>
      <c r="M189" s="253"/>
      <c r="N189" s="147"/>
      <c r="O189" s="147"/>
    </row>
    <row r="190">
      <c r="A190" s="247" t="s">
        <v>1174</v>
      </c>
      <c r="B190" s="157"/>
      <c r="C190" s="157"/>
      <c r="D190" s="250" t="s">
        <v>1155</v>
      </c>
      <c r="E190" s="253"/>
      <c r="F190" s="251" t="s">
        <v>1177</v>
      </c>
      <c r="G190" s="252" t="s">
        <v>1177</v>
      </c>
      <c r="H190" s="252" t="s">
        <v>1218</v>
      </c>
      <c r="I190" s="252" t="s">
        <v>1219</v>
      </c>
      <c r="J190" s="194" t="s">
        <v>412</v>
      </c>
      <c r="K190" s="250" t="s">
        <v>438</v>
      </c>
      <c r="L190" s="250" t="s">
        <v>439</v>
      </c>
      <c r="M190" s="253"/>
      <c r="N190" s="147"/>
      <c r="O190" s="147"/>
    </row>
    <row r="191">
      <c r="A191" s="247" t="s">
        <v>1174</v>
      </c>
      <c r="B191" s="157"/>
      <c r="C191" s="157"/>
      <c r="D191" s="250" t="s">
        <v>1159</v>
      </c>
      <c r="E191" s="253"/>
      <c r="F191" s="251" t="s">
        <v>1177</v>
      </c>
      <c r="G191" s="252" t="s">
        <v>1221</v>
      </c>
      <c r="H191" s="252" t="s">
        <v>1222</v>
      </c>
      <c r="I191" s="252" t="s">
        <v>1223</v>
      </c>
      <c r="J191" s="194" t="s">
        <v>412</v>
      </c>
      <c r="K191" s="250" t="s">
        <v>438</v>
      </c>
      <c r="L191" s="250" t="s">
        <v>439</v>
      </c>
      <c r="M191" s="253"/>
      <c r="N191" s="147"/>
      <c r="O191" s="147"/>
    </row>
    <row r="192">
      <c r="A192" s="247" t="s">
        <v>1224</v>
      </c>
      <c r="B192" s="248"/>
      <c r="C192" s="249" t="s">
        <v>1225</v>
      </c>
      <c r="D192" s="250" t="s">
        <v>1165</v>
      </c>
      <c r="E192" s="253"/>
      <c r="F192" s="251" t="s">
        <v>1227</v>
      </c>
      <c r="G192" s="252" t="s">
        <v>1228</v>
      </c>
      <c r="H192" s="252" t="s">
        <v>1229</v>
      </c>
      <c r="I192" s="252" t="s">
        <v>1230</v>
      </c>
      <c r="J192" s="194" t="s">
        <v>412</v>
      </c>
      <c r="K192" s="250" t="s">
        <v>438</v>
      </c>
      <c r="L192" s="250" t="s">
        <v>439</v>
      </c>
      <c r="M192" s="253"/>
      <c r="N192" s="147"/>
      <c r="O192" s="147"/>
    </row>
    <row r="193">
      <c r="A193" s="247" t="s">
        <v>1224</v>
      </c>
      <c r="B193" s="157"/>
      <c r="C193" s="157"/>
      <c r="D193" s="250" t="s">
        <v>1170</v>
      </c>
      <c r="E193" s="253"/>
      <c r="F193" s="251" t="s">
        <v>1227</v>
      </c>
      <c r="G193" s="252" t="s">
        <v>1232</v>
      </c>
      <c r="H193" s="252" t="s">
        <v>6300</v>
      </c>
      <c r="I193" s="252" t="s">
        <v>1234</v>
      </c>
      <c r="J193" s="194" t="s">
        <v>412</v>
      </c>
      <c r="K193" s="250" t="s">
        <v>438</v>
      </c>
      <c r="L193" s="250" t="s">
        <v>439</v>
      </c>
      <c r="M193" s="253"/>
      <c r="N193" s="147"/>
      <c r="O193" s="147"/>
    </row>
    <row r="194">
      <c r="A194" s="247" t="s">
        <v>1224</v>
      </c>
      <c r="B194" s="157"/>
      <c r="C194" s="157"/>
      <c r="D194" s="250" t="s">
        <v>6301</v>
      </c>
      <c r="E194" s="253"/>
      <c r="F194" s="251" t="s">
        <v>1227</v>
      </c>
      <c r="G194" s="252" t="s">
        <v>1236</v>
      </c>
      <c r="H194" s="252" t="s">
        <v>6302</v>
      </c>
      <c r="I194" s="252" t="s">
        <v>1238</v>
      </c>
      <c r="J194" s="194" t="s">
        <v>412</v>
      </c>
      <c r="K194" s="250" t="s">
        <v>438</v>
      </c>
      <c r="L194" s="250" t="s">
        <v>439</v>
      </c>
      <c r="M194" s="253"/>
      <c r="N194" s="147"/>
      <c r="O194" s="147"/>
    </row>
    <row r="195">
      <c r="A195" s="247" t="s">
        <v>1224</v>
      </c>
      <c r="B195" s="157"/>
      <c r="C195" s="157"/>
      <c r="D195" s="250" t="s">
        <v>6303</v>
      </c>
      <c r="E195" s="253"/>
      <c r="F195" s="251" t="s">
        <v>1227</v>
      </c>
      <c r="G195" s="252" t="s">
        <v>1240</v>
      </c>
      <c r="H195" s="252" t="s">
        <v>6304</v>
      </c>
      <c r="I195" s="252" t="s">
        <v>1242</v>
      </c>
      <c r="J195" s="194" t="s">
        <v>412</v>
      </c>
      <c r="K195" s="250" t="s">
        <v>438</v>
      </c>
      <c r="L195" s="250" t="s">
        <v>439</v>
      </c>
      <c r="M195" s="253"/>
      <c r="N195" s="147"/>
      <c r="O195" s="147"/>
    </row>
    <row r="196">
      <c r="A196" s="247" t="s">
        <v>1224</v>
      </c>
      <c r="B196" s="157"/>
      <c r="C196" s="157"/>
      <c r="D196" s="250" t="s">
        <v>1176</v>
      </c>
      <c r="E196" s="253"/>
      <c r="F196" s="251" t="s">
        <v>1227</v>
      </c>
      <c r="G196" s="252" t="s">
        <v>1244</v>
      </c>
      <c r="H196" s="252" t="s">
        <v>1229</v>
      </c>
      <c r="I196" s="252" t="s">
        <v>1245</v>
      </c>
      <c r="J196" s="194" t="s">
        <v>412</v>
      </c>
      <c r="K196" s="250" t="s">
        <v>413</v>
      </c>
      <c r="L196" s="253"/>
      <c r="M196" s="253"/>
      <c r="N196" s="147"/>
      <c r="O196" s="147"/>
    </row>
    <row r="197">
      <c r="A197" s="247" t="s">
        <v>1224</v>
      </c>
      <c r="B197" s="157"/>
      <c r="C197" s="157"/>
      <c r="D197" s="250" t="s">
        <v>1181</v>
      </c>
      <c r="E197" s="253"/>
      <c r="F197" s="251" t="s">
        <v>1227</v>
      </c>
      <c r="G197" s="252" t="s">
        <v>1247</v>
      </c>
      <c r="H197" s="252" t="s">
        <v>1248</v>
      </c>
      <c r="I197" s="252" t="s">
        <v>6305</v>
      </c>
      <c r="J197" s="194" t="s">
        <v>412</v>
      </c>
      <c r="K197" s="250" t="s">
        <v>413</v>
      </c>
      <c r="L197" s="253"/>
      <c r="M197" s="253"/>
      <c r="N197" s="147"/>
      <c r="O197" s="147"/>
    </row>
    <row r="198">
      <c r="A198" s="247" t="s">
        <v>1224</v>
      </c>
      <c r="B198" s="157"/>
      <c r="C198" s="157"/>
      <c r="D198" s="250" t="s">
        <v>1185</v>
      </c>
      <c r="E198" s="253"/>
      <c r="F198" s="251" t="s">
        <v>1227</v>
      </c>
      <c r="G198" s="252" t="s">
        <v>1251</v>
      </c>
      <c r="H198" s="252" t="s">
        <v>1248</v>
      </c>
      <c r="I198" s="252" t="s">
        <v>1253</v>
      </c>
      <c r="J198" s="194" t="s">
        <v>412</v>
      </c>
      <c r="K198" s="250" t="s">
        <v>413</v>
      </c>
      <c r="L198" s="253"/>
      <c r="M198" s="253"/>
      <c r="N198" s="147"/>
      <c r="O198" s="147"/>
    </row>
    <row r="199">
      <c r="A199" s="247" t="s">
        <v>1224</v>
      </c>
      <c r="B199" s="157"/>
      <c r="C199" s="157"/>
      <c r="D199" s="250" t="s">
        <v>1189</v>
      </c>
      <c r="E199" s="253"/>
      <c r="F199" s="251" t="s">
        <v>1227</v>
      </c>
      <c r="G199" s="252" t="s">
        <v>1255</v>
      </c>
      <c r="H199" s="252" t="s">
        <v>1256</v>
      </c>
      <c r="I199" s="252" t="s">
        <v>1257</v>
      </c>
      <c r="J199" s="194" t="s">
        <v>412</v>
      </c>
      <c r="K199" s="250" t="s">
        <v>413</v>
      </c>
      <c r="L199" s="253"/>
      <c r="M199" s="253"/>
      <c r="N199" s="147"/>
      <c r="O199" s="147"/>
    </row>
    <row r="200">
      <c r="A200" s="247" t="s">
        <v>1258</v>
      </c>
      <c r="B200" s="248"/>
      <c r="C200" s="249" t="s">
        <v>1259</v>
      </c>
      <c r="D200" s="250" t="s">
        <v>1193</v>
      </c>
      <c r="E200" s="253"/>
      <c r="F200" s="251" t="s">
        <v>1261</v>
      </c>
      <c r="G200" s="252" t="s">
        <v>1262</v>
      </c>
      <c r="H200" s="252" t="s">
        <v>1263</v>
      </c>
      <c r="I200" s="252" t="s">
        <v>1264</v>
      </c>
      <c r="J200" s="194" t="s">
        <v>412</v>
      </c>
      <c r="K200" s="250" t="s">
        <v>438</v>
      </c>
      <c r="L200" s="250" t="s">
        <v>439</v>
      </c>
      <c r="M200" s="253"/>
      <c r="N200" s="147"/>
      <c r="O200" s="147"/>
    </row>
    <row r="201">
      <c r="A201" s="247" t="s">
        <v>1258</v>
      </c>
      <c r="B201" s="157"/>
      <c r="C201" s="157"/>
      <c r="D201" s="250" t="s">
        <v>1197</v>
      </c>
      <c r="E201" s="253"/>
      <c r="F201" s="251" t="s">
        <v>1261</v>
      </c>
      <c r="G201" s="252" t="s">
        <v>1266</v>
      </c>
      <c r="H201" s="252" t="s">
        <v>1267</v>
      </c>
      <c r="I201" s="252" t="s">
        <v>1268</v>
      </c>
      <c r="J201" s="194" t="s">
        <v>412</v>
      </c>
      <c r="K201" s="250" t="s">
        <v>438</v>
      </c>
      <c r="L201" s="250" t="s">
        <v>439</v>
      </c>
      <c r="M201" s="253"/>
      <c r="N201" s="147"/>
      <c r="O201" s="147"/>
    </row>
    <row r="202">
      <c r="A202" s="247" t="s">
        <v>1258</v>
      </c>
      <c r="B202" s="157"/>
      <c r="C202" s="157"/>
      <c r="D202" s="250" t="s">
        <v>1201</v>
      </c>
      <c r="E202" s="253"/>
      <c r="F202" s="251" t="s">
        <v>1261</v>
      </c>
      <c r="G202" s="252" t="s">
        <v>1270</v>
      </c>
      <c r="H202" s="252" t="s">
        <v>1267</v>
      </c>
      <c r="I202" s="252" t="s">
        <v>1271</v>
      </c>
      <c r="J202" s="194" t="s">
        <v>412</v>
      </c>
      <c r="K202" s="250" t="s">
        <v>438</v>
      </c>
      <c r="L202" s="250" t="s">
        <v>439</v>
      </c>
      <c r="M202" s="253"/>
      <c r="N202" s="147"/>
      <c r="O202" s="147"/>
    </row>
    <row r="203">
      <c r="A203" s="247" t="s">
        <v>1258</v>
      </c>
      <c r="B203" s="157"/>
      <c r="C203" s="157"/>
      <c r="D203" s="250" t="s">
        <v>1205</v>
      </c>
      <c r="E203" s="253"/>
      <c r="F203" s="251" t="s">
        <v>1261</v>
      </c>
      <c r="G203" s="252" t="s">
        <v>1273</v>
      </c>
      <c r="H203" s="252" t="s">
        <v>1274</v>
      </c>
      <c r="I203" s="252" t="s">
        <v>1275</v>
      </c>
      <c r="J203" s="194" t="s">
        <v>412</v>
      </c>
      <c r="K203" s="250" t="s">
        <v>438</v>
      </c>
      <c r="L203" s="250" t="s">
        <v>439</v>
      </c>
      <c r="M203" s="253"/>
      <c r="N203" s="147"/>
      <c r="O203" s="147"/>
    </row>
    <row r="204">
      <c r="A204" s="247" t="s">
        <v>1258</v>
      </c>
      <c r="B204" s="157"/>
      <c r="C204" s="157"/>
      <c r="D204" s="250" t="s">
        <v>1208</v>
      </c>
      <c r="E204" s="253"/>
      <c r="F204" s="251" t="s">
        <v>1261</v>
      </c>
      <c r="G204" s="252" t="s">
        <v>1277</v>
      </c>
      <c r="H204" s="252" t="s">
        <v>1278</v>
      </c>
      <c r="I204" s="252" t="s">
        <v>1279</v>
      </c>
      <c r="J204" s="194" t="s">
        <v>412</v>
      </c>
      <c r="K204" s="250" t="s">
        <v>438</v>
      </c>
      <c r="L204" s="250" t="s">
        <v>439</v>
      </c>
      <c r="M204" s="253"/>
      <c r="N204" s="147"/>
      <c r="O204" s="147"/>
    </row>
    <row r="205">
      <c r="A205" s="247" t="s">
        <v>1258</v>
      </c>
      <c r="B205" s="157"/>
      <c r="C205" s="157"/>
      <c r="D205" s="250" t="s">
        <v>1212</v>
      </c>
      <c r="E205" s="253"/>
      <c r="F205" s="251" t="s">
        <v>1261</v>
      </c>
      <c r="G205" s="252" t="s">
        <v>1281</v>
      </c>
      <c r="H205" s="252" t="s">
        <v>6306</v>
      </c>
      <c r="I205" s="252" t="s">
        <v>6307</v>
      </c>
      <c r="J205" s="194" t="s">
        <v>412</v>
      </c>
      <c r="K205" s="250" t="s">
        <v>413</v>
      </c>
      <c r="L205" s="253"/>
      <c r="M205" s="253"/>
      <c r="N205" s="147"/>
      <c r="O205" s="147"/>
    </row>
    <row r="206">
      <c r="A206" s="247" t="s">
        <v>1283</v>
      </c>
      <c r="B206" s="248"/>
      <c r="C206" s="249" t="s">
        <v>1284</v>
      </c>
      <c r="D206" s="250" t="s">
        <v>1216</v>
      </c>
      <c r="E206" s="253"/>
      <c r="F206" s="251" t="s">
        <v>1286</v>
      </c>
      <c r="G206" s="252" t="s">
        <v>1287</v>
      </c>
      <c r="H206" s="252" t="s">
        <v>1288</v>
      </c>
      <c r="I206" s="252" t="s">
        <v>1289</v>
      </c>
      <c r="J206" s="194" t="s">
        <v>412</v>
      </c>
      <c r="K206" s="250" t="s">
        <v>438</v>
      </c>
      <c r="L206" s="250" t="s">
        <v>439</v>
      </c>
      <c r="M206" s="253"/>
      <c r="N206" s="147"/>
      <c r="O206" s="147"/>
    </row>
    <row r="207">
      <c r="A207" s="247" t="s">
        <v>1283</v>
      </c>
      <c r="B207" s="157"/>
      <c r="C207" s="157"/>
      <c r="D207" s="250" t="s">
        <v>1220</v>
      </c>
      <c r="E207" s="253"/>
      <c r="F207" s="251" t="s">
        <v>1286</v>
      </c>
      <c r="G207" s="252" t="s">
        <v>1291</v>
      </c>
      <c r="H207" s="252" t="s">
        <v>6308</v>
      </c>
      <c r="I207" s="252" t="s">
        <v>1293</v>
      </c>
      <c r="J207" s="194" t="s">
        <v>412</v>
      </c>
      <c r="K207" s="250" t="s">
        <v>438</v>
      </c>
      <c r="L207" s="250" t="s">
        <v>439</v>
      </c>
      <c r="M207" s="253"/>
      <c r="N207" s="147"/>
      <c r="O207" s="147"/>
    </row>
    <row r="208">
      <c r="A208" s="247" t="s">
        <v>1283</v>
      </c>
      <c r="B208" s="157"/>
      <c r="C208" s="157"/>
      <c r="D208" s="250" t="s">
        <v>1226</v>
      </c>
      <c r="E208" s="253"/>
      <c r="F208" s="251" t="s">
        <v>1286</v>
      </c>
      <c r="G208" s="252" t="s">
        <v>1295</v>
      </c>
      <c r="H208" s="252" t="s">
        <v>6309</v>
      </c>
      <c r="I208" s="252" t="s">
        <v>1297</v>
      </c>
      <c r="J208" s="194" t="s">
        <v>412</v>
      </c>
      <c r="K208" s="250" t="s">
        <v>438</v>
      </c>
      <c r="L208" s="250" t="s">
        <v>439</v>
      </c>
      <c r="M208" s="253"/>
      <c r="N208" s="147"/>
      <c r="O208" s="147"/>
    </row>
    <row r="209">
      <c r="A209" s="247" t="s">
        <v>1283</v>
      </c>
      <c r="B209" s="157"/>
      <c r="C209" s="157"/>
      <c r="D209" s="250" t="s">
        <v>1231</v>
      </c>
      <c r="E209" s="253"/>
      <c r="F209" s="251" t="s">
        <v>1286</v>
      </c>
      <c r="G209" s="252" t="s">
        <v>1299</v>
      </c>
      <c r="H209" s="252" t="s">
        <v>6309</v>
      </c>
      <c r="I209" s="252" t="s">
        <v>1300</v>
      </c>
      <c r="J209" s="194" t="s">
        <v>412</v>
      </c>
      <c r="K209" s="250" t="s">
        <v>438</v>
      </c>
      <c r="L209" s="250" t="s">
        <v>439</v>
      </c>
      <c r="M209" s="253"/>
      <c r="N209" s="147"/>
      <c r="O209" s="147"/>
    </row>
    <row r="210">
      <c r="A210" s="247" t="s">
        <v>1283</v>
      </c>
      <c r="B210" s="157"/>
      <c r="C210" s="157"/>
      <c r="D210" s="250" t="s">
        <v>1235</v>
      </c>
      <c r="E210" s="253"/>
      <c r="F210" s="251" t="s">
        <v>1286</v>
      </c>
      <c r="G210" s="252" t="s">
        <v>1302</v>
      </c>
      <c r="H210" s="252" t="s">
        <v>6310</v>
      </c>
      <c r="I210" s="252" t="s">
        <v>1304</v>
      </c>
      <c r="J210" s="194" t="s">
        <v>412</v>
      </c>
      <c r="K210" s="250" t="s">
        <v>438</v>
      </c>
      <c r="L210" s="250" t="s">
        <v>439</v>
      </c>
      <c r="M210" s="253"/>
      <c r="N210" s="147"/>
      <c r="O210" s="147"/>
    </row>
    <row r="211">
      <c r="A211" s="247" t="s">
        <v>1283</v>
      </c>
      <c r="B211" s="157"/>
      <c r="C211" s="157"/>
      <c r="D211" s="250" t="s">
        <v>1239</v>
      </c>
      <c r="E211" s="253"/>
      <c r="F211" s="251" t="s">
        <v>1286</v>
      </c>
      <c r="G211" s="252" t="s">
        <v>1306</v>
      </c>
      <c r="H211" s="252" t="s">
        <v>6311</v>
      </c>
      <c r="I211" s="252" t="s">
        <v>1308</v>
      </c>
      <c r="J211" s="194" t="s">
        <v>412</v>
      </c>
      <c r="K211" s="250" t="s">
        <v>438</v>
      </c>
      <c r="L211" s="250" t="s">
        <v>439</v>
      </c>
      <c r="M211" s="253"/>
      <c r="N211" s="147"/>
      <c r="O211" s="147"/>
    </row>
    <row r="212">
      <c r="A212" s="247" t="s">
        <v>1283</v>
      </c>
      <c r="B212" s="157"/>
      <c r="C212" s="157"/>
      <c r="D212" s="250" t="s">
        <v>1246</v>
      </c>
      <c r="E212" s="253"/>
      <c r="F212" s="251" t="s">
        <v>1286</v>
      </c>
      <c r="G212" s="252" t="s">
        <v>1313</v>
      </c>
      <c r="H212" s="252" t="s">
        <v>6312</v>
      </c>
      <c r="I212" s="252" t="s">
        <v>1315</v>
      </c>
      <c r="J212" s="194" t="s">
        <v>412</v>
      </c>
      <c r="K212" s="250" t="s">
        <v>413</v>
      </c>
      <c r="L212" s="253"/>
      <c r="M212" s="253"/>
      <c r="N212" s="147"/>
      <c r="O212" s="147"/>
    </row>
    <row r="213">
      <c r="A213" s="247" t="s">
        <v>1316</v>
      </c>
      <c r="B213" s="248"/>
      <c r="C213" s="249" t="s">
        <v>1317</v>
      </c>
      <c r="D213" s="250" t="s">
        <v>1250</v>
      </c>
      <c r="E213" s="253"/>
      <c r="F213" s="251" t="s">
        <v>1319</v>
      </c>
      <c r="G213" s="252" t="s">
        <v>1320</v>
      </c>
      <c r="H213" s="252" t="s">
        <v>1321</v>
      </c>
      <c r="I213" s="252" t="s">
        <v>6313</v>
      </c>
      <c r="J213" s="194" t="s">
        <v>412</v>
      </c>
      <c r="K213" s="250" t="s">
        <v>438</v>
      </c>
      <c r="L213" s="250" t="s">
        <v>439</v>
      </c>
      <c r="M213" s="253"/>
      <c r="N213" s="147"/>
      <c r="O213" s="147"/>
    </row>
    <row r="214">
      <c r="A214" s="247" t="s">
        <v>1316</v>
      </c>
      <c r="B214" s="157"/>
      <c r="C214" s="157"/>
      <c r="D214" s="250" t="s">
        <v>1254</v>
      </c>
      <c r="E214" s="253"/>
      <c r="F214" s="251" t="s">
        <v>1319</v>
      </c>
      <c r="G214" s="252" t="s">
        <v>1324</v>
      </c>
      <c r="H214" s="252" t="s">
        <v>6314</v>
      </c>
      <c r="I214" s="252" t="s">
        <v>1326</v>
      </c>
      <c r="J214" s="194" t="s">
        <v>412</v>
      </c>
      <c r="K214" s="250" t="s">
        <v>438</v>
      </c>
      <c r="L214" s="250" t="s">
        <v>439</v>
      </c>
      <c r="M214" s="253"/>
      <c r="N214" s="147"/>
      <c r="O214" s="147"/>
    </row>
    <row r="215">
      <c r="A215" s="247" t="s">
        <v>1316</v>
      </c>
      <c r="B215" s="157"/>
      <c r="C215" s="157"/>
      <c r="D215" s="250" t="s">
        <v>1260</v>
      </c>
      <c r="E215" s="253"/>
      <c r="F215" s="251" t="s">
        <v>1319</v>
      </c>
      <c r="G215" s="252" t="s">
        <v>1328</v>
      </c>
      <c r="H215" s="252" t="s">
        <v>1329</v>
      </c>
      <c r="I215" s="252" t="s">
        <v>1330</v>
      </c>
      <c r="J215" s="194" t="s">
        <v>412</v>
      </c>
      <c r="K215" s="250" t="s">
        <v>438</v>
      </c>
      <c r="L215" s="250" t="s">
        <v>439</v>
      </c>
      <c r="M215" s="253"/>
      <c r="N215" s="147"/>
      <c r="O215" s="147"/>
    </row>
    <row r="216">
      <c r="A216" s="247" t="s">
        <v>1331</v>
      </c>
      <c r="B216" s="248"/>
      <c r="C216" s="249" t="s">
        <v>1332</v>
      </c>
      <c r="D216" s="250" t="s">
        <v>1265</v>
      </c>
      <c r="E216" s="253"/>
      <c r="F216" s="251" t="s">
        <v>1334</v>
      </c>
      <c r="G216" s="252" t="s">
        <v>1335</v>
      </c>
      <c r="H216" s="252" t="s">
        <v>1336</v>
      </c>
      <c r="I216" s="252" t="s">
        <v>1337</v>
      </c>
      <c r="J216" s="194" t="s">
        <v>412</v>
      </c>
      <c r="K216" s="250" t="s">
        <v>413</v>
      </c>
      <c r="L216" s="253"/>
      <c r="M216" s="253"/>
      <c r="N216" s="147"/>
      <c r="O216" s="147"/>
    </row>
    <row r="217">
      <c r="A217" s="247" t="s">
        <v>1331</v>
      </c>
      <c r="B217" s="157"/>
      <c r="C217" s="157"/>
      <c r="D217" s="250" t="s">
        <v>1269</v>
      </c>
      <c r="E217" s="253"/>
      <c r="F217" s="251" t="s">
        <v>1334</v>
      </c>
      <c r="G217" s="252" t="s">
        <v>1339</v>
      </c>
      <c r="H217" s="252" t="s">
        <v>1340</v>
      </c>
      <c r="I217" s="252" t="s">
        <v>1341</v>
      </c>
      <c r="J217" s="194" t="s">
        <v>412</v>
      </c>
      <c r="K217" s="250" t="s">
        <v>413</v>
      </c>
      <c r="L217" s="253"/>
      <c r="M217" s="253"/>
      <c r="N217" s="147"/>
      <c r="O217" s="147"/>
    </row>
    <row r="218">
      <c r="A218" s="247" t="s">
        <v>1331</v>
      </c>
      <c r="B218" s="157"/>
      <c r="C218" s="157"/>
      <c r="D218" s="250" t="s">
        <v>1272</v>
      </c>
      <c r="E218" s="253"/>
      <c r="F218" s="251" t="s">
        <v>1334</v>
      </c>
      <c r="G218" s="252" t="s">
        <v>1343</v>
      </c>
      <c r="H218" s="252" t="s">
        <v>1344</v>
      </c>
      <c r="I218" s="252" t="s">
        <v>1345</v>
      </c>
      <c r="J218" s="194" t="s">
        <v>412</v>
      </c>
      <c r="K218" s="250" t="s">
        <v>413</v>
      </c>
      <c r="L218" s="253"/>
      <c r="M218" s="253"/>
      <c r="N218" s="147"/>
      <c r="O218" s="147"/>
    </row>
    <row r="219">
      <c r="A219" s="247" t="s">
        <v>1331</v>
      </c>
      <c r="B219" s="157"/>
      <c r="C219" s="157"/>
      <c r="D219" s="250" t="s">
        <v>1276</v>
      </c>
      <c r="E219" s="253"/>
      <c r="F219" s="251" t="s">
        <v>1334</v>
      </c>
      <c r="G219" s="252" t="s">
        <v>6315</v>
      </c>
      <c r="H219" s="252" t="s">
        <v>1348</v>
      </c>
      <c r="I219" s="252" t="s">
        <v>1345</v>
      </c>
      <c r="J219" s="194" t="s">
        <v>412</v>
      </c>
      <c r="K219" s="250" t="s">
        <v>413</v>
      </c>
      <c r="L219" s="253"/>
      <c r="M219" s="253"/>
      <c r="N219" s="147"/>
      <c r="O219" s="147"/>
    </row>
    <row r="220">
      <c r="A220" s="247" t="s">
        <v>1331</v>
      </c>
      <c r="B220" s="157"/>
      <c r="C220" s="157"/>
      <c r="D220" s="250" t="s">
        <v>1280</v>
      </c>
      <c r="E220" s="253"/>
      <c r="F220" s="251" t="s">
        <v>1334</v>
      </c>
      <c r="G220" s="252" t="s">
        <v>1350</v>
      </c>
      <c r="H220" s="252" t="s">
        <v>1348</v>
      </c>
      <c r="I220" s="252" t="s">
        <v>1341</v>
      </c>
      <c r="J220" s="194" t="s">
        <v>412</v>
      </c>
      <c r="K220" s="250" t="s">
        <v>413</v>
      </c>
      <c r="L220" s="253"/>
      <c r="M220" s="253"/>
      <c r="N220" s="147"/>
      <c r="O220" s="147"/>
    </row>
    <row r="221">
      <c r="A221" s="247" t="s">
        <v>1371</v>
      </c>
      <c r="B221" s="248"/>
      <c r="C221" s="249" t="s">
        <v>1372</v>
      </c>
      <c r="D221" s="250" t="s">
        <v>1285</v>
      </c>
      <c r="E221" s="253"/>
      <c r="F221" s="251" t="s">
        <v>1374</v>
      </c>
      <c r="G221" s="252" t="s">
        <v>1375</v>
      </c>
      <c r="H221" s="252" t="s">
        <v>1376</v>
      </c>
      <c r="I221" s="252" t="s">
        <v>1377</v>
      </c>
      <c r="J221" s="194" t="s">
        <v>412</v>
      </c>
      <c r="K221" s="250" t="s">
        <v>438</v>
      </c>
      <c r="L221" s="250" t="s">
        <v>439</v>
      </c>
      <c r="M221" s="253"/>
      <c r="N221" s="147"/>
      <c r="O221" s="147"/>
    </row>
    <row r="222">
      <c r="A222" s="247" t="s">
        <v>1371</v>
      </c>
      <c r="B222" s="157"/>
      <c r="C222" s="157"/>
      <c r="D222" s="250" t="s">
        <v>1290</v>
      </c>
      <c r="E222" s="253"/>
      <c r="F222" s="251" t="s">
        <v>1374</v>
      </c>
      <c r="G222" s="252" t="s">
        <v>1379</v>
      </c>
      <c r="H222" s="252" t="s">
        <v>6316</v>
      </c>
      <c r="I222" s="252" t="s">
        <v>1381</v>
      </c>
      <c r="J222" s="194" t="s">
        <v>412</v>
      </c>
      <c r="K222" s="250" t="s">
        <v>438</v>
      </c>
      <c r="L222" s="250" t="s">
        <v>439</v>
      </c>
      <c r="M222" s="253"/>
      <c r="N222" s="147"/>
      <c r="O222" s="147"/>
    </row>
    <row r="223">
      <c r="A223" s="247" t="s">
        <v>1371</v>
      </c>
      <c r="B223" s="157"/>
      <c r="C223" s="157"/>
      <c r="D223" s="250" t="s">
        <v>1294</v>
      </c>
      <c r="E223" s="253"/>
      <c r="F223" s="251" t="s">
        <v>1374</v>
      </c>
      <c r="G223" s="252" t="s">
        <v>1383</v>
      </c>
      <c r="H223" s="252" t="s">
        <v>6317</v>
      </c>
      <c r="I223" s="252" t="s">
        <v>1385</v>
      </c>
      <c r="J223" s="194" t="s">
        <v>412</v>
      </c>
      <c r="K223" s="250" t="s">
        <v>413</v>
      </c>
      <c r="L223" s="253"/>
      <c r="M223" s="253"/>
      <c r="N223" s="147"/>
      <c r="O223" s="147"/>
    </row>
    <row r="224">
      <c r="A224" s="247" t="s">
        <v>1371</v>
      </c>
      <c r="B224" s="157"/>
      <c r="C224" s="157"/>
      <c r="D224" s="250" t="s">
        <v>1298</v>
      </c>
      <c r="E224" s="253"/>
      <c r="F224" s="251" t="s">
        <v>1374</v>
      </c>
      <c r="G224" s="252" t="s">
        <v>1387</v>
      </c>
      <c r="H224" s="252" t="s">
        <v>1388</v>
      </c>
      <c r="I224" s="252" t="s">
        <v>1389</v>
      </c>
      <c r="J224" s="194" t="s">
        <v>412</v>
      </c>
      <c r="K224" s="250" t="s">
        <v>438</v>
      </c>
      <c r="L224" s="250" t="s">
        <v>439</v>
      </c>
      <c r="M224" s="253"/>
      <c r="N224" s="147"/>
      <c r="O224" s="147"/>
    </row>
    <row r="225">
      <c r="A225" s="247" t="s">
        <v>1371</v>
      </c>
      <c r="B225" s="157"/>
      <c r="C225" s="157"/>
      <c r="D225" s="250" t="s">
        <v>1301</v>
      </c>
      <c r="E225" s="253"/>
      <c r="F225" s="251" t="s">
        <v>1374</v>
      </c>
      <c r="G225" s="252" t="s">
        <v>1391</v>
      </c>
      <c r="H225" s="252" t="s">
        <v>1388</v>
      </c>
      <c r="I225" s="252" t="s">
        <v>1392</v>
      </c>
      <c r="J225" s="194" t="s">
        <v>412</v>
      </c>
      <c r="K225" s="250" t="s">
        <v>438</v>
      </c>
      <c r="L225" s="250" t="s">
        <v>439</v>
      </c>
      <c r="M225" s="253"/>
      <c r="N225" s="147"/>
      <c r="O225" s="147"/>
    </row>
    <row r="226">
      <c r="A226" s="247" t="s">
        <v>1371</v>
      </c>
      <c r="B226" s="157"/>
      <c r="C226" s="157"/>
      <c r="D226" s="250" t="s">
        <v>1305</v>
      </c>
      <c r="E226" s="253"/>
      <c r="F226" s="251" t="s">
        <v>1374</v>
      </c>
      <c r="G226" s="252" t="s">
        <v>1391</v>
      </c>
      <c r="H226" s="252" t="s">
        <v>1388</v>
      </c>
      <c r="I226" s="252" t="s">
        <v>1392</v>
      </c>
      <c r="J226" s="194" t="s">
        <v>412</v>
      </c>
      <c r="K226" s="250" t="s">
        <v>438</v>
      </c>
      <c r="L226" s="250" t="s">
        <v>439</v>
      </c>
      <c r="M226" s="253"/>
      <c r="N226" s="147"/>
      <c r="O226" s="147"/>
    </row>
    <row r="227">
      <c r="A227" s="247" t="s">
        <v>1371</v>
      </c>
      <c r="B227" s="157"/>
      <c r="C227" s="157"/>
      <c r="D227" s="250" t="s">
        <v>1309</v>
      </c>
      <c r="E227" s="253"/>
      <c r="F227" s="251" t="s">
        <v>1374</v>
      </c>
      <c r="G227" s="252" t="s">
        <v>1398</v>
      </c>
      <c r="H227" s="252" t="s">
        <v>6318</v>
      </c>
      <c r="I227" s="252" t="s">
        <v>3240</v>
      </c>
      <c r="J227" s="194" t="s">
        <v>412</v>
      </c>
      <c r="K227" s="250" t="s">
        <v>413</v>
      </c>
      <c r="L227" s="253"/>
      <c r="M227" s="253"/>
      <c r="N227" s="147"/>
      <c r="O227" s="147"/>
    </row>
    <row r="228">
      <c r="A228" s="247" t="s">
        <v>1401</v>
      </c>
      <c r="B228" s="248"/>
      <c r="C228" s="249" t="s">
        <v>1402</v>
      </c>
      <c r="D228" s="250" t="s">
        <v>1312</v>
      </c>
      <c r="E228" s="253"/>
      <c r="F228" s="251" t="s">
        <v>1404</v>
      </c>
      <c r="G228" s="252" t="s">
        <v>1405</v>
      </c>
      <c r="H228" s="252" t="s">
        <v>1406</v>
      </c>
      <c r="I228" s="252" t="s">
        <v>1407</v>
      </c>
      <c r="J228" s="194" t="s">
        <v>412</v>
      </c>
      <c r="K228" s="250" t="s">
        <v>413</v>
      </c>
      <c r="L228" s="253"/>
      <c r="M228" s="253"/>
      <c r="N228" s="147"/>
      <c r="O228" s="147"/>
    </row>
    <row r="229">
      <c r="A229" s="247" t="s">
        <v>1401</v>
      </c>
      <c r="B229" s="157"/>
      <c r="C229" s="157"/>
      <c r="D229" s="250" t="s">
        <v>1318</v>
      </c>
      <c r="E229" s="253"/>
      <c r="F229" s="251" t="s">
        <v>1404</v>
      </c>
      <c r="G229" s="252" t="s">
        <v>1409</v>
      </c>
      <c r="H229" s="252" t="s">
        <v>6319</v>
      </c>
      <c r="I229" s="252" t="s">
        <v>6320</v>
      </c>
      <c r="J229" s="194" t="s">
        <v>412</v>
      </c>
      <c r="K229" s="250" t="s">
        <v>413</v>
      </c>
      <c r="L229" s="253"/>
      <c r="M229" s="253"/>
      <c r="N229" s="147"/>
      <c r="O229" s="147"/>
    </row>
    <row r="230">
      <c r="A230" s="247" t="s">
        <v>1401</v>
      </c>
      <c r="B230" s="157"/>
      <c r="C230" s="157"/>
      <c r="D230" s="250" t="s">
        <v>1323</v>
      </c>
      <c r="E230" s="253"/>
      <c r="F230" s="251" t="s">
        <v>1404</v>
      </c>
      <c r="G230" s="252" t="s">
        <v>1413</v>
      </c>
      <c r="H230" s="252" t="s">
        <v>6321</v>
      </c>
      <c r="I230" s="252" t="s">
        <v>1415</v>
      </c>
      <c r="J230" s="194" t="s">
        <v>412</v>
      </c>
      <c r="K230" s="250" t="s">
        <v>413</v>
      </c>
      <c r="L230" s="253"/>
      <c r="M230" s="253"/>
      <c r="N230" s="147"/>
      <c r="O230" s="147"/>
    </row>
    <row r="231">
      <c r="A231" s="247" t="s">
        <v>1401</v>
      </c>
      <c r="B231" s="157"/>
      <c r="C231" s="157"/>
      <c r="D231" s="250" t="s">
        <v>1327</v>
      </c>
      <c r="E231" s="253"/>
      <c r="F231" s="251" t="s">
        <v>1404</v>
      </c>
      <c r="G231" s="252" t="s">
        <v>1417</v>
      </c>
      <c r="H231" s="252" t="s">
        <v>6321</v>
      </c>
      <c r="I231" s="252" t="s">
        <v>1415</v>
      </c>
      <c r="J231" s="194" t="s">
        <v>412</v>
      </c>
      <c r="K231" s="250" t="s">
        <v>413</v>
      </c>
      <c r="L231" s="253"/>
      <c r="M231" s="253"/>
      <c r="N231" s="147"/>
      <c r="O231" s="147"/>
    </row>
    <row r="232">
      <c r="A232" s="247" t="s">
        <v>1401</v>
      </c>
      <c r="B232" s="157"/>
      <c r="C232" s="157"/>
      <c r="D232" s="250" t="s">
        <v>1333</v>
      </c>
      <c r="E232" s="253"/>
      <c r="F232" s="251" t="s">
        <v>1404</v>
      </c>
      <c r="G232" s="252" t="s">
        <v>1419</v>
      </c>
      <c r="H232" s="252" t="s">
        <v>6322</v>
      </c>
      <c r="I232" s="252" t="s">
        <v>1421</v>
      </c>
      <c r="J232" s="194" t="s">
        <v>412</v>
      </c>
      <c r="K232" s="250" t="s">
        <v>413</v>
      </c>
      <c r="L232" s="253"/>
      <c r="M232" s="253"/>
      <c r="N232" s="147"/>
      <c r="O232" s="147"/>
    </row>
    <row r="233">
      <c r="A233" s="247" t="s">
        <v>1401</v>
      </c>
      <c r="B233" s="157"/>
      <c r="C233" s="157"/>
      <c r="D233" s="250" t="s">
        <v>1338</v>
      </c>
      <c r="E233" s="253"/>
      <c r="F233" s="251" t="s">
        <v>1404</v>
      </c>
      <c r="G233" s="252" t="s">
        <v>1423</v>
      </c>
      <c r="H233" s="252" t="s">
        <v>6323</v>
      </c>
      <c r="I233" s="252" t="s">
        <v>1421</v>
      </c>
      <c r="J233" s="194" t="s">
        <v>412</v>
      </c>
      <c r="K233" s="250" t="s">
        <v>413</v>
      </c>
      <c r="L233" s="253"/>
      <c r="M233" s="253"/>
      <c r="N233" s="147"/>
      <c r="O233" s="147"/>
    </row>
    <row r="234">
      <c r="A234" s="247" t="s">
        <v>1401</v>
      </c>
      <c r="B234" s="157"/>
      <c r="C234" s="157"/>
      <c r="D234" s="250" t="s">
        <v>1342</v>
      </c>
      <c r="E234" s="253"/>
      <c r="F234" s="251" t="s">
        <v>1404</v>
      </c>
      <c r="G234" s="252" t="s">
        <v>1426</v>
      </c>
      <c r="H234" s="252" t="s">
        <v>6324</v>
      </c>
      <c r="I234" s="252" t="s">
        <v>1428</v>
      </c>
      <c r="J234" s="194" t="s">
        <v>412</v>
      </c>
      <c r="K234" s="250" t="s">
        <v>413</v>
      </c>
      <c r="L234" s="253"/>
      <c r="M234" s="253"/>
      <c r="N234" s="147"/>
      <c r="O234" s="147"/>
    </row>
    <row r="235">
      <c r="A235" s="247" t="s">
        <v>1401</v>
      </c>
      <c r="B235" s="157"/>
      <c r="C235" s="157"/>
      <c r="D235" s="250" t="s">
        <v>1346</v>
      </c>
      <c r="E235" s="253"/>
      <c r="F235" s="251" t="s">
        <v>1404</v>
      </c>
      <c r="G235" s="252" t="s">
        <v>1430</v>
      </c>
      <c r="H235" s="252" t="s">
        <v>6325</v>
      </c>
      <c r="I235" s="252" t="s">
        <v>1432</v>
      </c>
      <c r="J235" s="194" t="s">
        <v>412</v>
      </c>
      <c r="K235" s="250" t="s">
        <v>413</v>
      </c>
      <c r="L235" s="253"/>
      <c r="M235" s="253"/>
      <c r="N235" s="147"/>
      <c r="O235" s="147"/>
    </row>
    <row r="236">
      <c r="A236" s="247" t="s">
        <v>1401</v>
      </c>
      <c r="B236" s="157"/>
      <c r="C236" s="157"/>
      <c r="D236" s="250" t="s">
        <v>1349</v>
      </c>
      <c r="E236" s="253"/>
      <c r="F236" s="251" t="s">
        <v>1404</v>
      </c>
      <c r="G236" s="252" t="s">
        <v>1434</v>
      </c>
      <c r="H236" s="252" t="s">
        <v>1435</v>
      </c>
      <c r="I236" s="252" t="s">
        <v>1436</v>
      </c>
      <c r="J236" s="194" t="s">
        <v>412</v>
      </c>
      <c r="K236" s="250" t="s">
        <v>413</v>
      </c>
      <c r="L236" s="253"/>
      <c r="M236" s="253"/>
      <c r="N236" s="147"/>
      <c r="O236" s="147"/>
    </row>
    <row r="237">
      <c r="A237" s="247" t="s">
        <v>1401</v>
      </c>
      <c r="B237" s="157"/>
      <c r="C237" s="157"/>
      <c r="D237" s="250" t="s">
        <v>1354</v>
      </c>
      <c r="E237" s="253"/>
      <c r="F237" s="251" t="s">
        <v>1404</v>
      </c>
      <c r="G237" s="252" t="s">
        <v>1438</v>
      </c>
      <c r="H237" s="252" t="s">
        <v>1439</v>
      </c>
      <c r="I237" s="252" t="s">
        <v>1440</v>
      </c>
      <c r="J237" s="194" t="s">
        <v>412</v>
      </c>
      <c r="K237" s="250" t="s">
        <v>413</v>
      </c>
      <c r="L237" s="253"/>
      <c r="M237" s="253"/>
      <c r="N237" s="147"/>
      <c r="O237" s="147"/>
    </row>
    <row r="238">
      <c r="A238" s="247" t="s">
        <v>1401</v>
      </c>
      <c r="B238" s="157"/>
      <c r="C238" s="157"/>
      <c r="D238" s="250" t="s">
        <v>1359</v>
      </c>
      <c r="E238" s="253"/>
      <c r="F238" s="251" t="s">
        <v>1404</v>
      </c>
      <c r="G238" s="252" t="s">
        <v>1442</v>
      </c>
      <c r="H238" s="252" t="s">
        <v>1443</v>
      </c>
      <c r="I238" s="252" t="s">
        <v>1444</v>
      </c>
      <c r="J238" s="194" t="s">
        <v>412</v>
      </c>
      <c r="K238" s="250" t="s">
        <v>413</v>
      </c>
      <c r="L238" s="253"/>
      <c r="M238" s="253"/>
      <c r="N238" s="147"/>
      <c r="O238" s="147"/>
    </row>
    <row r="239">
      <c r="A239" s="247" t="s">
        <v>1357</v>
      </c>
      <c r="B239" s="248"/>
      <c r="C239" s="249" t="s">
        <v>1353</v>
      </c>
      <c r="D239" s="250" t="s">
        <v>1362</v>
      </c>
      <c r="E239" s="253"/>
      <c r="F239" s="251" t="s">
        <v>1355</v>
      </c>
      <c r="G239" s="252" t="s">
        <v>1335</v>
      </c>
      <c r="H239" s="252" t="s">
        <v>1336</v>
      </c>
      <c r="I239" s="252" t="s">
        <v>1356</v>
      </c>
      <c r="J239" s="194" t="s">
        <v>412</v>
      </c>
      <c r="K239" s="250" t="s">
        <v>413</v>
      </c>
      <c r="L239" s="253"/>
      <c r="M239" s="253"/>
      <c r="N239" s="147"/>
      <c r="O239" s="147"/>
    </row>
    <row r="240">
      <c r="A240" s="247" t="s">
        <v>1357</v>
      </c>
      <c r="B240" s="157"/>
      <c r="C240" s="157"/>
      <c r="D240" s="250" t="s">
        <v>1365</v>
      </c>
      <c r="E240" s="253"/>
      <c r="F240" s="251" t="s">
        <v>1355</v>
      </c>
      <c r="G240" s="252" t="s">
        <v>1339</v>
      </c>
      <c r="H240" s="252" t="s">
        <v>1360</v>
      </c>
      <c r="I240" s="252" t="s">
        <v>1361</v>
      </c>
      <c r="J240" s="194" t="s">
        <v>412</v>
      </c>
      <c r="K240" s="250" t="s">
        <v>413</v>
      </c>
      <c r="L240" s="253"/>
      <c r="M240" s="253"/>
      <c r="N240" s="147"/>
      <c r="O240" s="147"/>
    </row>
    <row r="241">
      <c r="A241" s="247" t="s">
        <v>1357</v>
      </c>
      <c r="B241" s="157"/>
      <c r="C241" s="157"/>
      <c r="D241" s="250" t="s">
        <v>1367</v>
      </c>
      <c r="E241" s="253"/>
      <c r="F241" s="251" t="s">
        <v>1355</v>
      </c>
      <c r="G241" s="252" t="s">
        <v>1343</v>
      </c>
      <c r="H241" s="252" t="s">
        <v>1360</v>
      </c>
      <c r="I241" s="252" t="s">
        <v>1364</v>
      </c>
      <c r="J241" s="194" t="s">
        <v>412</v>
      </c>
      <c r="K241" s="250" t="s">
        <v>413</v>
      </c>
      <c r="L241" s="253"/>
      <c r="M241" s="253"/>
      <c r="N241" s="147"/>
      <c r="O241" s="147"/>
    </row>
    <row r="242">
      <c r="A242" s="247" t="s">
        <v>1357</v>
      </c>
      <c r="B242" s="157"/>
      <c r="C242" s="157"/>
      <c r="D242" s="250" t="s">
        <v>1373</v>
      </c>
      <c r="E242" s="253"/>
      <c r="F242" s="251" t="s">
        <v>1355</v>
      </c>
      <c r="G242" s="252" t="s">
        <v>1347</v>
      </c>
      <c r="H242" s="252" t="s">
        <v>1366</v>
      </c>
      <c r="I242" s="252" t="s">
        <v>1364</v>
      </c>
      <c r="J242" s="194" t="s">
        <v>412</v>
      </c>
      <c r="K242" s="250" t="s">
        <v>413</v>
      </c>
      <c r="L242" s="253"/>
      <c r="M242" s="253"/>
      <c r="N242" s="147"/>
      <c r="O242" s="147"/>
    </row>
    <row r="243">
      <c r="A243" s="247" t="s">
        <v>1357</v>
      </c>
      <c r="B243" s="157"/>
      <c r="C243" s="157"/>
      <c r="D243" s="250" t="s">
        <v>1378</v>
      </c>
      <c r="E243" s="253"/>
      <c r="F243" s="251" t="s">
        <v>1355</v>
      </c>
      <c r="G243" s="252" t="s">
        <v>1368</v>
      </c>
      <c r="H243" s="252" t="s">
        <v>1369</v>
      </c>
      <c r="I243" s="252" t="s">
        <v>1370</v>
      </c>
      <c r="J243" s="194" t="s">
        <v>412</v>
      </c>
      <c r="K243" s="250" t="s">
        <v>413</v>
      </c>
      <c r="L243" s="253"/>
      <c r="M243" s="253"/>
      <c r="N243" s="147"/>
      <c r="O243" s="147"/>
    </row>
    <row r="244">
      <c r="A244" s="247" t="s">
        <v>1371</v>
      </c>
      <c r="B244" s="248"/>
      <c r="C244" s="249" t="s">
        <v>1372</v>
      </c>
      <c r="D244" s="250" t="s">
        <v>1382</v>
      </c>
      <c r="E244" s="253"/>
      <c r="F244" s="251" t="s">
        <v>1374</v>
      </c>
      <c r="G244" s="252" t="s">
        <v>1375</v>
      </c>
      <c r="H244" s="252" t="s">
        <v>1376</v>
      </c>
      <c r="I244" s="252" t="s">
        <v>1377</v>
      </c>
      <c r="J244" s="194" t="s">
        <v>412</v>
      </c>
      <c r="K244" s="250" t="s">
        <v>438</v>
      </c>
      <c r="L244" s="250" t="s">
        <v>439</v>
      </c>
      <c r="M244" s="253"/>
      <c r="N244" s="147"/>
      <c r="O244" s="147"/>
    </row>
    <row r="245">
      <c r="A245" s="247" t="s">
        <v>1371</v>
      </c>
      <c r="B245" s="157"/>
      <c r="C245" s="157"/>
      <c r="D245" s="250" t="s">
        <v>1386</v>
      </c>
      <c r="E245" s="253"/>
      <c r="F245" s="251" t="s">
        <v>1374</v>
      </c>
      <c r="G245" s="252" t="s">
        <v>1379</v>
      </c>
      <c r="H245" s="252" t="s">
        <v>3230</v>
      </c>
      <c r="I245" s="252" t="s">
        <v>1381</v>
      </c>
      <c r="J245" s="194" t="s">
        <v>412</v>
      </c>
      <c r="K245" s="250" t="s">
        <v>438</v>
      </c>
      <c r="L245" s="250" t="s">
        <v>439</v>
      </c>
      <c r="M245" s="253"/>
      <c r="N245" s="147"/>
      <c r="O245" s="147"/>
    </row>
    <row r="246">
      <c r="A246" s="247" t="s">
        <v>1371</v>
      </c>
      <c r="B246" s="157"/>
      <c r="C246" s="157"/>
      <c r="D246" s="250" t="s">
        <v>1390</v>
      </c>
      <c r="E246" s="253"/>
      <c r="F246" s="251" t="s">
        <v>1374</v>
      </c>
      <c r="G246" s="252" t="s">
        <v>1383</v>
      </c>
      <c r="H246" s="252" t="s">
        <v>3232</v>
      </c>
      <c r="I246" s="252" t="s">
        <v>1385</v>
      </c>
      <c r="J246" s="194" t="s">
        <v>412</v>
      </c>
      <c r="K246" s="250" t="s">
        <v>413</v>
      </c>
      <c r="L246" s="253"/>
      <c r="M246" s="253"/>
      <c r="N246" s="147"/>
      <c r="O246" s="147"/>
    </row>
    <row r="247">
      <c r="A247" s="247" t="s">
        <v>1371</v>
      </c>
      <c r="B247" s="157"/>
      <c r="C247" s="157"/>
      <c r="D247" s="250" t="s">
        <v>1393</v>
      </c>
      <c r="E247" s="253"/>
      <c r="F247" s="251" t="s">
        <v>1374</v>
      </c>
      <c r="G247" s="252" t="s">
        <v>1387</v>
      </c>
      <c r="H247" s="252" t="s">
        <v>3234</v>
      </c>
      <c r="I247" s="252" t="s">
        <v>1389</v>
      </c>
      <c r="J247" s="194" t="s">
        <v>412</v>
      </c>
      <c r="K247" s="250" t="s">
        <v>438</v>
      </c>
      <c r="L247" s="250" t="s">
        <v>439</v>
      </c>
      <c r="M247" s="253"/>
      <c r="N247" s="147"/>
      <c r="O247" s="147"/>
    </row>
    <row r="248">
      <c r="A248" s="247" t="s">
        <v>1371</v>
      </c>
      <c r="B248" s="157"/>
      <c r="C248" s="157"/>
      <c r="D248" s="250" t="s">
        <v>1397</v>
      </c>
      <c r="E248" s="253"/>
      <c r="F248" s="251" t="s">
        <v>1374</v>
      </c>
      <c r="G248" s="252" t="s">
        <v>1391</v>
      </c>
      <c r="H248" s="252" t="s">
        <v>3234</v>
      </c>
      <c r="I248" s="252" t="s">
        <v>1396</v>
      </c>
      <c r="J248" s="194" t="s">
        <v>412</v>
      </c>
      <c r="K248" s="250" t="s">
        <v>438</v>
      </c>
      <c r="L248" s="250" t="s">
        <v>439</v>
      </c>
      <c r="M248" s="253"/>
      <c r="N248" s="147"/>
      <c r="O248" s="147"/>
    </row>
    <row r="249">
      <c r="A249" s="247" t="s">
        <v>1371</v>
      </c>
      <c r="B249" s="157"/>
      <c r="C249" s="157"/>
      <c r="D249" s="250" t="s">
        <v>1403</v>
      </c>
      <c r="E249" s="253"/>
      <c r="F249" s="251" t="s">
        <v>1374</v>
      </c>
      <c r="G249" s="252" t="s">
        <v>1394</v>
      </c>
      <c r="H249" s="252" t="s">
        <v>3237</v>
      </c>
      <c r="I249" s="252" t="s">
        <v>1396</v>
      </c>
      <c r="J249" s="194" t="s">
        <v>412</v>
      </c>
      <c r="K249" s="250" t="s">
        <v>438</v>
      </c>
      <c r="L249" s="250" t="s">
        <v>439</v>
      </c>
      <c r="M249" s="253"/>
      <c r="N249" s="147"/>
      <c r="O249" s="147"/>
    </row>
    <row r="250">
      <c r="A250" s="247" t="s">
        <v>1371</v>
      </c>
      <c r="B250" s="157"/>
      <c r="C250" s="157"/>
      <c r="D250" s="250" t="s">
        <v>1408</v>
      </c>
      <c r="E250" s="253"/>
      <c r="F250" s="251" t="s">
        <v>1374</v>
      </c>
      <c r="G250" s="252" t="s">
        <v>1398</v>
      </c>
      <c r="H250" s="252" t="s">
        <v>3239</v>
      </c>
      <c r="I250" s="252" t="s">
        <v>3240</v>
      </c>
      <c r="J250" s="194" t="s">
        <v>412</v>
      </c>
      <c r="K250" s="250" t="s">
        <v>413</v>
      </c>
      <c r="L250" s="253"/>
      <c r="M250" s="253"/>
      <c r="N250" s="147"/>
      <c r="O250" s="147"/>
    </row>
    <row r="251">
      <c r="A251" s="247" t="s">
        <v>1401</v>
      </c>
      <c r="B251" s="248"/>
      <c r="C251" s="249" t="s">
        <v>1402</v>
      </c>
      <c r="D251" s="250" t="s">
        <v>1412</v>
      </c>
      <c r="E251" s="253"/>
      <c r="F251" s="251" t="s">
        <v>1404</v>
      </c>
      <c r="G251" s="252" t="s">
        <v>1405</v>
      </c>
      <c r="H251" s="252" t="s">
        <v>1406</v>
      </c>
      <c r="I251" s="252" t="s">
        <v>1407</v>
      </c>
      <c r="J251" s="194" t="s">
        <v>412</v>
      </c>
      <c r="K251" s="256" t="s">
        <v>413</v>
      </c>
      <c r="L251" s="253"/>
      <c r="M251" s="253"/>
      <c r="N251" s="147"/>
      <c r="O251" s="147"/>
    </row>
    <row r="252">
      <c r="A252" s="247" t="s">
        <v>1401</v>
      </c>
      <c r="B252" s="157"/>
      <c r="C252" s="157"/>
      <c r="D252" s="250" t="s">
        <v>1416</v>
      </c>
      <c r="E252" s="253"/>
      <c r="F252" s="251" t="s">
        <v>1404</v>
      </c>
      <c r="G252" s="252" t="s">
        <v>1409</v>
      </c>
      <c r="H252" s="252" t="s">
        <v>6326</v>
      </c>
      <c r="I252" s="252" t="s">
        <v>6320</v>
      </c>
      <c r="J252" s="194" t="s">
        <v>412</v>
      </c>
      <c r="K252" s="250" t="s">
        <v>413</v>
      </c>
      <c r="L252" s="253"/>
      <c r="M252" s="253"/>
      <c r="N252" s="147"/>
      <c r="O252" s="147"/>
    </row>
    <row r="253">
      <c r="A253" s="247" t="s">
        <v>1401</v>
      </c>
      <c r="B253" s="157"/>
      <c r="C253" s="157"/>
      <c r="D253" s="250" t="s">
        <v>1418</v>
      </c>
      <c r="E253" s="253"/>
      <c r="F253" s="251" t="s">
        <v>1404</v>
      </c>
      <c r="G253" s="252" t="s">
        <v>1413</v>
      </c>
      <c r="H253" s="252" t="s">
        <v>6327</v>
      </c>
      <c r="I253" s="252" t="s">
        <v>1415</v>
      </c>
      <c r="J253" s="194" t="s">
        <v>412</v>
      </c>
      <c r="K253" s="250" t="s">
        <v>413</v>
      </c>
      <c r="L253" s="253"/>
      <c r="M253" s="253"/>
      <c r="N253" s="147"/>
      <c r="O253" s="147"/>
    </row>
    <row r="254">
      <c r="A254" s="247" t="s">
        <v>1401</v>
      </c>
      <c r="B254" s="157"/>
      <c r="C254" s="157"/>
      <c r="D254" s="250" t="s">
        <v>1422</v>
      </c>
      <c r="E254" s="253"/>
      <c r="F254" s="251" t="s">
        <v>1404</v>
      </c>
      <c r="G254" s="252" t="s">
        <v>1417</v>
      </c>
      <c r="H254" s="252" t="s">
        <v>6327</v>
      </c>
      <c r="I254" s="252" t="s">
        <v>1415</v>
      </c>
      <c r="J254" s="194" t="s">
        <v>412</v>
      </c>
      <c r="K254" s="250" t="s">
        <v>413</v>
      </c>
      <c r="L254" s="253"/>
      <c r="M254" s="253"/>
      <c r="N254" s="147"/>
      <c r="O254" s="147"/>
    </row>
    <row r="255">
      <c r="A255" s="247" t="s">
        <v>1401</v>
      </c>
      <c r="B255" s="157"/>
      <c r="C255" s="157"/>
      <c r="D255" s="250" t="s">
        <v>1425</v>
      </c>
      <c r="E255" s="253"/>
      <c r="F255" s="251" t="s">
        <v>1404</v>
      </c>
      <c r="G255" s="252" t="s">
        <v>1419</v>
      </c>
      <c r="H255" s="252" t="s">
        <v>6328</v>
      </c>
      <c r="I255" s="252" t="s">
        <v>1421</v>
      </c>
      <c r="J255" s="194" t="s">
        <v>412</v>
      </c>
      <c r="K255" s="250" t="s">
        <v>413</v>
      </c>
      <c r="L255" s="253"/>
      <c r="M255" s="253"/>
      <c r="N255" s="147"/>
      <c r="O255" s="147"/>
    </row>
    <row r="256">
      <c r="A256" s="247" t="s">
        <v>1401</v>
      </c>
      <c r="B256" s="157"/>
      <c r="C256" s="157"/>
      <c r="D256" s="250" t="s">
        <v>1429</v>
      </c>
      <c r="E256" s="253"/>
      <c r="F256" s="251" t="s">
        <v>1404</v>
      </c>
      <c r="G256" s="252" t="s">
        <v>1423</v>
      </c>
      <c r="H256" s="252" t="s">
        <v>6329</v>
      </c>
      <c r="I256" s="252" t="s">
        <v>1421</v>
      </c>
      <c r="J256" s="194" t="s">
        <v>412</v>
      </c>
      <c r="K256" s="250" t="s">
        <v>413</v>
      </c>
      <c r="L256" s="253"/>
      <c r="M256" s="253"/>
      <c r="N256" s="147"/>
      <c r="O256" s="147"/>
    </row>
    <row r="257">
      <c r="A257" s="247" t="s">
        <v>1401</v>
      </c>
      <c r="B257" s="157"/>
      <c r="C257" s="157"/>
      <c r="D257" s="250" t="s">
        <v>1433</v>
      </c>
      <c r="E257" s="253"/>
      <c r="F257" s="251" t="s">
        <v>1404</v>
      </c>
      <c r="G257" s="252" t="s">
        <v>1426</v>
      </c>
      <c r="H257" s="252" t="s">
        <v>6330</v>
      </c>
      <c r="I257" s="252" t="s">
        <v>1428</v>
      </c>
      <c r="J257" s="194" t="s">
        <v>412</v>
      </c>
      <c r="K257" s="250" t="s">
        <v>413</v>
      </c>
      <c r="L257" s="253"/>
      <c r="M257" s="253"/>
      <c r="N257" s="147"/>
      <c r="O257" s="147"/>
    </row>
    <row r="258">
      <c r="A258" s="247" t="s">
        <v>1401</v>
      </c>
      <c r="B258" s="157"/>
      <c r="C258" s="157"/>
      <c r="D258" s="250" t="s">
        <v>1437</v>
      </c>
      <c r="E258" s="253"/>
      <c r="F258" s="251" t="s">
        <v>1404</v>
      </c>
      <c r="G258" s="252" t="s">
        <v>1430</v>
      </c>
      <c r="H258" s="252" t="s">
        <v>6331</v>
      </c>
      <c r="I258" s="252" t="s">
        <v>1432</v>
      </c>
      <c r="J258" s="194" t="s">
        <v>412</v>
      </c>
      <c r="K258" s="256" t="s">
        <v>413</v>
      </c>
      <c r="L258" s="253"/>
      <c r="M258" s="253"/>
      <c r="N258" s="147"/>
      <c r="O258" s="147"/>
    </row>
    <row r="259">
      <c r="A259" s="247" t="s">
        <v>1401</v>
      </c>
      <c r="B259" s="157"/>
      <c r="C259" s="157"/>
      <c r="D259" s="250" t="s">
        <v>1441</v>
      </c>
      <c r="E259" s="253"/>
      <c r="F259" s="251" t="s">
        <v>1404</v>
      </c>
      <c r="G259" s="252" t="s">
        <v>1434</v>
      </c>
      <c r="H259" s="252" t="s">
        <v>1435</v>
      </c>
      <c r="I259" s="252" t="s">
        <v>1436</v>
      </c>
      <c r="J259" s="194" t="s">
        <v>412</v>
      </c>
      <c r="K259" s="256" t="s">
        <v>413</v>
      </c>
      <c r="L259" s="253"/>
      <c r="M259" s="253"/>
      <c r="N259" s="147"/>
      <c r="O259" s="147"/>
    </row>
    <row r="260">
      <c r="A260" s="247" t="s">
        <v>1401</v>
      </c>
      <c r="B260" s="157"/>
      <c r="C260" s="157"/>
      <c r="D260" s="250" t="s">
        <v>1447</v>
      </c>
      <c r="E260" s="253"/>
      <c r="F260" s="251" t="s">
        <v>1404</v>
      </c>
      <c r="G260" s="252" t="s">
        <v>1438</v>
      </c>
      <c r="H260" s="252" t="s">
        <v>1439</v>
      </c>
      <c r="I260" s="252" t="s">
        <v>1440</v>
      </c>
      <c r="J260" s="194" t="s">
        <v>412</v>
      </c>
      <c r="K260" s="256" t="s">
        <v>413</v>
      </c>
      <c r="L260" s="253"/>
      <c r="M260" s="253"/>
      <c r="N260" s="147"/>
      <c r="O260" s="147"/>
    </row>
    <row r="261">
      <c r="A261" s="247" t="s">
        <v>1401</v>
      </c>
      <c r="B261" s="157"/>
      <c r="C261" s="157"/>
      <c r="D261" s="250" t="s">
        <v>1452</v>
      </c>
      <c r="E261" s="253"/>
      <c r="F261" s="251" t="s">
        <v>1404</v>
      </c>
      <c r="G261" s="252" t="s">
        <v>1442</v>
      </c>
      <c r="H261" s="252" t="s">
        <v>1443</v>
      </c>
      <c r="I261" s="252" t="s">
        <v>1444</v>
      </c>
      <c r="J261" s="194" t="s">
        <v>412</v>
      </c>
      <c r="K261" s="256" t="s">
        <v>413</v>
      </c>
      <c r="L261" s="253"/>
      <c r="M261" s="253"/>
      <c r="N261" s="147"/>
      <c r="O261" s="147"/>
    </row>
    <row r="262">
      <c r="A262" s="247" t="s">
        <v>1445</v>
      </c>
      <c r="B262" s="248"/>
      <c r="C262" s="249" t="s">
        <v>1446</v>
      </c>
      <c r="D262" s="250" t="s">
        <v>1456</v>
      </c>
      <c r="E262" s="253"/>
      <c r="F262" s="251" t="s">
        <v>6332</v>
      </c>
      <c r="G262" s="252" t="s">
        <v>1449</v>
      </c>
      <c r="H262" s="252" t="s">
        <v>1450</v>
      </c>
      <c r="I262" s="252" t="s">
        <v>1451</v>
      </c>
      <c r="J262" s="194" t="s">
        <v>412</v>
      </c>
      <c r="K262" s="250" t="s">
        <v>438</v>
      </c>
      <c r="L262" s="250" t="s">
        <v>439</v>
      </c>
      <c r="M262" s="253"/>
      <c r="N262" s="147"/>
      <c r="O262" s="147"/>
    </row>
    <row r="263">
      <c r="A263" s="247" t="s">
        <v>1445</v>
      </c>
      <c r="B263" s="157"/>
      <c r="C263" s="157"/>
      <c r="D263" s="250" t="s">
        <v>1460</v>
      </c>
      <c r="E263" s="253"/>
      <c r="F263" s="251" t="s">
        <v>6332</v>
      </c>
      <c r="G263" s="252" t="s">
        <v>1453</v>
      </c>
      <c r="H263" s="252" t="s">
        <v>1454</v>
      </c>
      <c r="I263" s="252" t="s">
        <v>1455</v>
      </c>
      <c r="J263" s="194" t="s">
        <v>412</v>
      </c>
      <c r="K263" s="250" t="s">
        <v>438</v>
      </c>
      <c r="L263" s="250" t="s">
        <v>439</v>
      </c>
      <c r="M263" s="253"/>
      <c r="N263" s="147"/>
      <c r="O263" s="147"/>
    </row>
    <row r="264">
      <c r="A264" s="247" t="s">
        <v>1445</v>
      </c>
      <c r="B264" s="157"/>
      <c r="C264" s="157"/>
      <c r="D264" s="250" t="s">
        <v>1464</v>
      </c>
      <c r="E264" s="253"/>
      <c r="F264" s="251" t="s">
        <v>6332</v>
      </c>
      <c r="G264" s="252" t="s">
        <v>1457</v>
      </c>
      <c r="H264" s="252" t="s">
        <v>1458</v>
      </c>
      <c r="I264" s="252" t="s">
        <v>1459</v>
      </c>
      <c r="J264" s="194" t="s">
        <v>412</v>
      </c>
      <c r="K264" s="250" t="s">
        <v>438</v>
      </c>
      <c r="L264" s="250" t="s">
        <v>439</v>
      </c>
      <c r="M264" s="253"/>
      <c r="N264" s="147"/>
      <c r="O264" s="147"/>
    </row>
    <row r="265">
      <c r="A265" s="247" t="s">
        <v>1445</v>
      </c>
      <c r="B265" s="157"/>
      <c r="C265" s="157"/>
      <c r="D265" s="250" t="s">
        <v>1468</v>
      </c>
      <c r="E265" s="253"/>
      <c r="F265" s="251" t="s">
        <v>6332</v>
      </c>
      <c r="G265" s="252" t="s">
        <v>1461</v>
      </c>
      <c r="H265" s="252" t="s">
        <v>1462</v>
      </c>
      <c r="I265" s="252" t="s">
        <v>1463</v>
      </c>
      <c r="J265" s="194" t="s">
        <v>412</v>
      </c>
      <c r="K265" s="250" t="s">
        <v>438</v>
      </c>
      <c r="L265" s="250" t="s">
        <v>439</v>
      </c>
      <c r="M265" s="253"/>
      <c r="N265" s="147"/>
      <c r="O265" s="147"/>
    </row>
    <row r="266">
      <c r="A266" s="247" t="s">
        <v>1445</v>
      </c>
      <c r="B266" s="157"/>
      <c r="C266" s="157"/>
      <c r="D266" s="250" t="s">
        <v>1472</v>
      </c>
      <c r="E266" s="253"/>
      <c r="F266" s="251" t="s">
        <v>6332</v>
      </c>
      <c r="G266" s="252" t="s">
        <v>1465</v>
      </c>
      <c r="H266" s="252" t="s">
        <v>1466</v>
      </c>
      <c r="I266" s="252" t="s">
        <v>1467</v>
      </c>
      <c r="J266" s="194" t="s">
        <v>412</v>
      </c>
      <c r="K266" s="250" t="s">
        <v>438</v>
      </c>
      <c r="L266" s="250" t="s">
        <v>439</v>
      </c>
      <c r="M266" s="253"/>
      <c r="N266" s="147"/>
      <c r="O266" s="147"/>
    </row>
    <row r="267">
      <c r="A267" s="247" t="s">
        <v>1445</v>
      </c>
      <c r="B267" s="157"/>
      <c r="C267" s="157"/>
      <c r="D267" s="250" t="s">
        <v>1476</v>
      </c>
      <c r="E267" s="253"/>
      <c r="F267" s="251" t="s">
        <v>6332</v>
      </c>
      <c r="G267" s="252" t="s">
        <v>1469</v>
      </c>
      <c r="H267" s="252" t="s">
        <v>1470</v>
      </c>
      <c r="I267" s="252" t="s">
        <v>1471</v>
      </c>
      <c r="J267" s="194" t="s">
        <v>412</v>
      </c>
      <c r="K267" s="250" t="s">
        <v>438</v>
      </c>
      <c r="L267" s="250" t="s">
        <v>439</v>
      </c>
      <c r="M267" s="253"/>
      <c r="N267" s="147"/>
      <c r="O267" s="147"/>
    </row>
    <row r="268">
      <c r="A268" s="247" t="s">
        <v>1445</v>
      </c>
      <c r="B268" s="157"/>
      <c r="C268" s="157"/>
      <c r="D268" s="250" t="s">
        <v>1480</v>
      </c>
      <c r="E268" s="253"/>
      <c r="F268" s="251" t="s">
        <v>6332</v>
      </c>
      <c r="G268" s="252" t="s">
        <v>1473</v>
      </c>
      <c r="H268" s="252" t="s">
        <v>1470</v>
      </c>
      <c r="I268" s="252" t="s">
        <v>1475</v>
      </c>
      <c r="J268" s="194" t="s">
        <v>412</v>
      </c>
      <c r="K268" s="250" t="s">
        <v>438</v>
      </c>
      <c r="L268" s="250" t="s">
        <v>439</v>
      </c>
      <c r="M268" s="253"/>
      <c r="N268" s="147"/>
      <c r="O268" s="147"/>
    </row>
    <row r="269">
      <c r="A269" s="247" t="s">
        <v>1445</v>
      </c>
      <c r="B269" s="157"/>
      <c r="C269" s="157"/>
      <c r="D269" s="250" t="s">
        <v>1484</v>
      </c>
      <c r="E269" s="253"/>
      <c r="F269" s="251" t="s">
        <v>6332</v>
      </c>
      <c r="G269" s="252" t="s">
        <v>1477</v>
      </c>
      <c r="H269" s="252" t="s">
        <v>6333</v>
      </c>
      <c r="I269" s="252" t="s">
        <v>1479</v>
      </c>
      <c r="J269" s="194" t="s">
        <v>412</v>
      </c>
      <c r="K269" s="250" t="s">
        <v>438</v>
      </c>
      <c r="L269" s="250" t="s">
        <v>439</v>
      </c>
      <c r="M269" s="253"/>
      <c r="N269" s="147"/>
      <c r="O269" s="147"/>
    </row>
    <row r="270">
      <c r="A270" s="247" t="s">
        <v>1445</v>
      </c>
      <c r="B270" s="157"/>
      <c r="C270" s="157"/>
      <c r="D270" s="250" t="s">
        <v>1488</v>
      </c>
      <c r="E270" s="253"/>
      <c r="F270" s="251" t="s">
        <v>6332</v>
      </c>
      <c r="G270" s="252" t="s">
        <v>1481</v>
      </c>
      <c r="H270" s="252" t="s">
        <v>6334</v>
      </c>
      <c r="I270" s="252" t="s">
        <v>1483</v>
      </c>
      <c r="J270" s="194" t="s">
        <v>412</v>
      </c>
      <c r="K270" s="250" t="s">
        <v>438</v>
      </c>
      <c r="L270" s="250" t="s">
        <v>439</v>
      </c>
      <c r="M270" s="253"/>
      <c r="N270" s="147"/>
      <c r="O270" s="147"/>
    </row>
    <row r="271">
      <c r="A271" s="247" t="s">
        <v>1445</v>
      </c>
      <c r="B271" s="157"/>
      <c r="C271" s="157"/>
      <c r="D271" s="250" t="s">
        <v>1492</v>
      </c>
      <c r="E271" s="253"/>
      <c r="F271" s="251" t="s">
        <v>6332</v>
      </c>
      <c r="G271" s="252" t="s">
        <v>1485</v>
      </c>
      <c r="H271" s="252" t="s">
        <v>6335</v>
      </c>
      <c r="I271" s="252" t="s">
        <v>1487</v>
      </c>
      <c r="J271" s="194" t="s">
        <v>412</v>
      </c>
      <c r="K271" s="256" t="s">
        <v>413</v>
      </c>
      <c r="L271" s="253"/>
      <c r="M271" s="253"/>
      <c r="N271" s="147"/>
      <c r="O271" s="147"/>
    </row>
    <row r="272">
      <c r="A272" s="247" t="s">
        <v>1445</v>
      </c>
      <c r="B272" s="157"/>
      <c r="C272" s="157"/>
      <c r="D272" s="250" t="s">
        <v>1496</v>
      </c>
      <c r="E272" s="253"/>
      <c r="F272" s="251" t="s">
        <v>6332</v>
      </c>
      <c r="G272" s="252" t="s">
        <v>1489</v>
      </c>
      <c r="H272" s="252" t="s">
        <v>6336</v>
      </c>
      <c r="I272" s="252" t="s">
        <v>1491</v>
      </c>
      <c r="J272" s="194" t="s">
        <v>412</v>
      </c>
      <c r="K272" s="256" t="s">
        <v>413</v>
      </c>
      <c r="L272" s="253"/>
      <c r="M272" s="253"/>
      <c r="N272" s="147"/>
      <c r="O272" s="147"/>
    </row>
    <row r="273">
      <c r="A273" s="247" t="s">
        <v>1445</v>
      </c>
      <c r="B273" s="157"/>
      <c r="C273" s="157"/>
      <c r="D273" s="250" t="s">
        <v>1500</v>
      </c>
      <c r="E273" s="253"/>
      <c r="F273" s="251" t="s">
        <v>6332</v>
      </c>
      <c r="G273" s="252" t="s">
        <v>6337</v>
      </c>
      <c r="H273" s="252" t="s">
        <v>6338</v>
      </c>
      <c r="I273" s="252" t="s">
        <v>1495</v>
      </c>
      <c r="J273" s="194" t="s">
        <v>412</v>
      </c>
      <c r="K273" s="256" t="s">
        <v>413</v>
      </c>
      <c r="L273" s="253"/>
      <c r="M273" s="253"/>
      <c r="N273" s="147"/>
      <c r="O273" s="147"/>
    </row>
    <row r="274">
      <c r="A274" s="247" t="s">
        <v>1445</v>
      </c>
      <c r="B274" s="157"/>
      <c r="C274" s="157"/>
      <c r="D274" s="250" t="s">
        <v>1504</v>
      </c>
      <c r="E274" s="253"/>
      <c r="F274" s="251" t="s">
        <v>6332</v>
      </c>
      <c r="G274" s="252" t="s">
        <v>1497</v>
      </c>
      <c r="H274" s="252" t="s">
        <v>6339</v>
      </c>
      <c r="I274" s="252" t="s">
        <v>1499</v>
      </c>
      <c r="J274" s="194" t="s">
        <v>412</v>
      </c>
      <c r="K274" s="256" t="s">
        <v>413</v>
      </c>
      <c r="L274" s="253"/>
      <c r="M274" s="253"/>
      <c r="N274" s="147"/>
      <c r="O274" s="147"/>
    </row>
    <row r="275">
      <c r="A275" s="247" t="s">
        <v>1445</v>
      </c>
      <c r="B275" s="157"/>
      <c r="C275" s="157"/>
      <c r="D275" s="250" t="s">
        <v>1507</v>
      </c>
      <c r="E275" s="253"/>
      <c r="F275" s="251" t="s">
        <v>6332</v>
      </c>
      <c r="G275" s="252" t="s">
        <v>1501</v>
      </c>
      <c r="H275" s="252" t="s">
        <v>6340</v>
      </c>
      <c r="I275" s="252" t="s">
        <v>1503</v>
      </c>
      <c r="J275" s="194" t="s">
        <v>412</v>
      </c>
      <c r="K275" s="256" t="s">
        <v>413</v>
      </c>
      <c r="L275" s="253"/>
      <c r="M275" s="253"/>
      <c r="N275" s="147"/>
      <c r="O275" s="147"/>
    </row>
    <row r="276">
      <c r="A276" s="247" t="s">
        <v>1445</v>
      </c>
      <c r="B276" s="157"/>
      <c r="C276" s="157"/>
      <c r="D276" s="250" t="s">
        <v>1513</v>
      </c>
      <c r="E276" s="253"/>
      <c r="F276" s="251" t="s">
        <v>6332</v>
      </c>
      <c r="G276" s="252" t="s">
        <v>1505</v>
      </c>
      <c r="H276" s="252" t="s">
        <v>6341</v>
      </c>
      <c r="I276" s="252" t="s">
        <v>1506</v>
      </c>
      <c r="J276" s="194" t="s">
        <v>412</v>
      </c>
      <c r="K276" s="250" t="s">
        <v>438</v>
      </c>
      <c r="L276" s="250" t="s">
        <v>439</v>
      </c>
      <c r="M276" s="253"/>
      <c r="N276" s="147"/>
      <c r="O276" s="147"/>
    </row>
    <row r="277">
      <c r="A277" s="247" t="s">
        <v>1445</v>
      </c>
      <c r="B277" s="157"/>
      <c r="C277" s="157"/>
      <c r="D277" s="250" t="s">
        <v>1517</v>
      </c>
      <c r="E277" s="253"/>
      <c r="F277" s="251" t="s">
        <v>6332</v>
      </c>
      <c r="G277" s="252" t="s">
        <v>1508</v>
      </c>
      <c r="H277" s="252" t="s">
        <v>6342</v>
      </c>
      <c r="I277" s="252" t="s">
        <v>1510</v>
      </c>
      <c r="J277" s="194" t="s">
        <v>412</v>
      </c>
      <c r="K277" s="250" t="s">
        <v>438</v>
      </c>
      <c r="L277" s="250" t="s">
        <v>439</v>
      </c>
      <c r="M277" s="250" t="s">
        <v>439</v>
      </c>
      <c r="N277" s="147"/>
      <c r="O277" s="147"/>
    </row>
    <row r="278">
      <c r="A278" s="269"/>
      <c r="B278" s="250" t="s">
        <v>6343</v>
      </c>
      <c r="C278" s="251" t="s">
        <v>6344</v>
      </c>
      <c r="D278" s="250" t="s">
        <v>1523</v>
      </c>
      <c r="E278" s="253"/>
      <c r="F278" s="254"/>
      <c r="G278" s="252" t="s">
        <v>6345</v>
      </c>
      <c r="H278" s="252" t="s">
        <v>6346</v>
      </c>
      <c r="I278" s="252" t="s">
        <v>6347</v>
      </c>
      <c r="J278" s="194" t="s">
        <v>412</v>
      </c>
      <c r="K278" s="256" t="s">
        <v>413</v>
      </c>
      <c r="L278" s="253"/>
      <c r="M278" s="253"/>
      <c r="N278" s="147"/>
      <c r="O278" s="147"/>
    </row>
    <row r="279">
      <c r="A279" s="269"/>
      <c r="B279" s="250" t="s">
        <v>1521</v>
      </c>
      <c r="C279" s="251" t="s">
        <v>6348</v>
      </c>
      <c r="D279" s="250" t="s">
        <v>1528</v>
      </c>
      <c r="E279" s="253"/>
      <c r="F279" s="254"/>
      <c r="G279" s="252" t="s">
        <v>1524</v>
      </c>
      <c r="H279" s="252" t="s">
        <v>6349</v>
      </c>
      <c r="I279" s="252" t="s">
        <v>1526</v>
      </c>
      <c r="J279" s="194" t="s">
        <v>412</v>
      </c>
      <c r="K279" s="256" t="s">
        <v>413</v>
      </c>
      <c r="L279" s="253"/>
      <c r="M279" s="253"/>
      <c r="N279" s="147"/>
      <c r="O279" s="147"/>
    </row>
    <row r="280">
      <c r="A280" s="269"/>
      <c r="B280" s="257" t="s">
        <v>1527</v>
      </c>
      <c r="C280" s="249" t="s">
        <v>1080</v>
      </c>
      <c r="D280" s="250" t="s">
        <v>1532</v>
      </c>
      <c r="E280" s="253"/>
      <c r="F280" s="254"/>
      <c r="G280" s="252" t="s">
        <v>1529</v>
      </c>
      <c r="H280" s="252" t="s">
        <v>6350</v>
      </c>
      <c r="I280" s="252" t="s">
        <v>6351</v>
      </c>
      <c r="J280" s="194" t="s">
        <v>412</v>
      </c>
      <c r="K280" s="250" t="s">
        <v>438</v>
      </c>
      <c r="L280" s="250" t="s">
        <v>439</v>
      </c>
      <c r="M280" s="253"/>
      <c r="N280" s="147"/>
      <c r="O280" s="147"/>
    </row>
    <row r="281">
      <c r="A281" s="268"/>
      <c r="B281" s="250" t="s">
        <v>1543</v>
      </c>
      <c r="C281" s="251" t="s">
        <v>6352</v>
      </c>
      <c r="D281" s="250" t="s">
        <v>1540</v>
      </c>
      <c r="E281" s="253"/>
      <c r="F281" s="254"/>
      <c r="G281" s="252" t="s">
        <v>1546</v>
      </c>
      <c r="H281" s="252" t="s">
        <v>6349</v>
      </c>
      <c r="I281" s="252" t="s">
        <v>1547</v>
      </c>
      <c r="J281" s="194" t="s">
        <v>412</v>
      </c>
      <c r="K281" s="250" t="s">
        <v>413</v>
      </c>
      <c r="L281" s="253"/>
      <c r="M281" s="253"/>
      <c r="N281" s="147"/>
      <c r="O281" s="147"/>
    </row>
    <row r="282">
      <c r="A282" s="268"/>
      <c r="B282" s="250" t="s">
        <v>1576</v>
      </c>
      <c r="C282" s="251" t="s">
        <v>1577</v>
      </c>
      <c r="D282" s="250" t="s">
        <v>1545</v>
      </c>
      <c r="E282" s="253"/>
      <c r="F282" s="254"/>
      <c r="G282" s="252" t="s">
        <v>1577</v>
      </c>
      <c r="H282" s="252" t="s">
        <v>1579</v>
      </c>
      <c r="I282" s="252" t="s">
        <v>1580</v>
      </c>
      <c r="J282" s="194" t="s">
        <v>412</v>
      </c>
      <c r="K282" s="256" t="s">
        <v>413</v>
      </c>
      <c r="L282" s="253"/>
      <c r="M282" s="253"/>
      <c r="N282" s="147"/>
      <c r="O282" s="147"/>
    </row>
    <row r="283">
      <c r="A283" s="268"/>
      <c r="B283" s="250" t="s">
        <v>1581</v>
      </c>
      <c r="C283" s="251" t="s">
        <v>1582</v>
      </c>
      <c r="D283" s="250" t="s">
        <v>1550</v>
      </c>
      <c r="E283" s="253"/>
      <c r="F283" s="254"/>
      <c r="G283" s="252" t="s">
        <v>1582</v>
      </c>
      <c r="H283" s="252" t="s">
        <v>1584</v>
      </c>
      <c r="I283" s="252" t="s">
        <v>1585</v>
      </c>
      <c r="J283" s="194" t="s">
        <v>412</v>
      </c>
      <c r="K283" s="256" t="s">
        <v>413</v>
      </c>
      <c r="L283" s="253"/>
      <c r="M283" s="253"/>
      <c r="N283" s="147"/>
      <c r="O283" s="147"/>
    </row>
    <row r="284">
      <c r="A284" s="268"/>
      <c r="B284" s="250" t="s">
        <v>1586</v>
      </c>
      <c r="C284" s="251" t="s">
        <v>1587</v>
      </c>
      <c r="D284" s="250" t="s">
        <v>1555</v>
      </c>
      <c r="E284" s="253"/>
      <c r="F284" s="254"/>
      <c r="G284" s="252" t="s">
        <v>1587</v>
      </c>
      <c r="H284" s="252" t="s">
        <v>6353</v>
      </c>
      <c r="I284" s="252" t="s">
        <v>1590</v>
      </c>
      <c r="J284" s="194" t="s">
        <v>412</v>
      </c>
      <c r="K284" s="256" t="s">
        <v>413</v>
      </c>
      <c r="L284" s="253"/>
      <c r="M284" s="253"/>
      <c r="N284" s="147"/>
      <c r="O284" s="147"/>
    </row>
    <row r="285">
      <c r="A285" s="268"/>
      <c r="B285" s="250" t="s">
        <v>1591</v>
      </c>
      <c r="C285" s="251" t="s">
        <v>1592</v>
      </c>
      <c r="D285" s="250" t="s">
        <v>1560</v>
      </c>
      <c r="E285" s="253"/>
      <c r="F285" s="254"/>
      <c r="G285" s="252" t="s">
        <v>1592</v>
      </c>
      <c r="H285" s="252" t="s">
        <v>1594</v>
      </c>
      <c r="I285" s="252" t="s">
        <v>1595</v>
      </c>
      <c r="J285" s="194" t="s">
        <v>412</v>
      </c>
      <c r="K285" s="250" t="s">
        <v>438</v>
      </c>
      <c r="L285" s="250" t="s">
        <v>439</v>
      </c>
      <c r="M285" s="253"/>
      <c r="N285" s="147"/>
      <c r="O285" s="147"/>
    </row>
    <row r="286">
      <c r="A286" s="268"/>
      <c r="B286" s="250" t="s">
        <v>1596</v>
      </c>
      <c r="C286" s="251" t="s">
        <v>1597</v>
      </c>
      <c r="D286" s="250" t="s">
        <v>1564</v>
      </c>
      <c r="E286" s="253"/>
      <c r="F286" s="254"/>
      <c r="G286" s="252" t="s">
        <v>1597</v>
      </c>
      <c r="H286" s="252" t="s">
        <v>6354</v>
      </c>
      <c r="I286" s="252" t="s">
        <v>1600</v>
      </c>
      <c r="J286" s="258" t="s">
        <v>626</v>
      </c>
      <c r="K286" s="251" t="s">
        <v>438</v>
      </c>
      <c r="L286" s="251" t="s">
        <v>439</v>
      </c>
      <c r="M286" s="270" t="s">
        <v>1601</v>
      </c>
      <c r="N286" s="147"/>
      <c r="O286" s="147"/>
    </row>
    <row r="287">
      <c r="A287" s="268"/>
      <c r="B287" s="250" t="s">
        <v>1602</v>
      </c>
      <c r="C287" s="251" t="s">
        <v>1603</v>
      </c>
      <c r="D287" s="250" t="s">
        <v>1569</v>
      </c>
      <c r="E287" s="253"/>
      <c r="F287" s="254"/>
      <c r="G287" s="252" t="s">
        <v>1603</v>
      </c>
      <c r="H287" s="252" t="s">
        <v>1605</v>
      </c>
      <c r="I287" s="252" t="s">
        <v>1606</v>
      </c>
      <c r="J287" s="258" t="s">
        <v>626</v>
      </c>
      <c r="K287" s="251" t="s">
        <v>438</v>
      </c>
      <c r="L287" s="251" t="s">
        <v>439</v>
      </c>
      <c r="M287" s="270" t="s">
        <v>1607</v>
      </c>
      <c r="N287" s="147"/>
      <c r="O287" s="147"/>
    </row>
    <row r="288">
      <c r="A288" s="268"/>
      <c r="B288" s="250" t="s">
        <v>1608</v>
      </c>
      <c r="C288" s="251" t="s">
        <v>1609</v>
      </c>
      <c r="D288" s="250" t="s">
        <v>1573</v>
      </c>
      <c r="E288" s="253"/>
      <c r="F288" s="254"/>
      <c r="G288" s="252" t="s">
        <v>1609</v>
      </c>
      <c r="H288" s="252" t="s">
        <v>6355</v>
      </c>
      <c r="I288" s="252" t="s">
        <v>1612</v>
      </c>
      <c r="J288" s="258" t="s">
        <v>626</v>
      </c>
      <c r="K288" s="251" t="s">
        <v>413</v>
      </c>
      <c r="L288" s="254"/>
      <c r="M288" s="259" t="s">
        <v>1613</v>
      </c>
      <c r="N288" s="147"/>
      <c r="O288" s="147"/>
    </row>
    <row r="289">
      <c r="A289" s="247" t="s">
        <v>1614</v>
      </c>
      <c r="B289" s="248"/>
      <c r="C289" s="249" t="s">
        <v>1615</v>
      </c>
      <c r="D289" s="250" t="s">
        <v>1578</v>
      </c>
      <c r="E289" s="253"/>
      <c r="F289" s="254"/>
      <c r="G289" s="252" t="s">
        <v>1617</v>
      </c>
      <c r="H289" s="252" t="s">
        <v>6356</v>
      </c>
      <c r="I289" s="252" t="s">
        <v>1619</v>
      </c>
      <c r="J289" s="194" t="s">
        <v>412</v>
      </c>
      <c r="K289" s="250" t="s">
        <v>438</v>
      </c>
      <c r="L289" s="250" t="s">
        <v>439</v>
      </c>
      <c r="M289" s="253"/>
      <c r="N289" s="147"/>
      <c r="O289" s="147"/>
    </row>
    <row r="290">
      <c r="A290" s="247" t="s">
        <v>1614</v>
      </c>
      <c r="B290" s="248"/>
      <c r="C290" s="157"/>
      <c r="D290" s="250" t="s">
        <v>1583</v>
      </c>
      <c r="E290" s="253"/>
      <c r="F290" s="254"/>
      <c r="G290" s="252" t="s">
        <v>1621</v>
      </c>
      <c r="H290" s="252" t="s">
        <v>6357</v>
      </c>
      <c r="I290" s="252" t="s">
        <v>1623</v>
      </c>
      <c r="J290" s="194" t="s">
        <v>412</v>
      </c>
      <c r="K290" s="250" t="s">
        <v>413</v>
      </c>
      <c r="L290" s="253"/>
      <c r="M290" s="253"/>
      <c r="N290" s="147"/>
      <c r="O290" s="147"/>
    </row>
    <row r="291">
      <c r="A291" s="247" t="s">
        <v>1614</v>
      </c>
      <c r="B291" s="257" t="s">
        <v>6358</v>
      </c>
      <c r="C291" s="157"/>
      <c r="D291" s="250" t="s">
        <v>1588</v>
      </c>
      <c r="E291" s="253"/>
      <c r="F291" s="254"/>
      <c r="G291" s="252" t="s">
        <v>1625</v>
      </c>
      <c r="H291" s="252" t="s">
        <v>6359</v>
      </c>
      <c r="I291" s="252" t="s">
        <v>1627</v>
      </c>
      <c r="J291" s="258" t="s">
        <v>626</v>
      </c>
      <c r="K291" s="251" t="s">
        <v>438</v>
      </c>
      <c r="L291" s="251" t="s">
        <v>439</v>
      </c>
      <c r="M291" s="270" t="s">
        <v>6360</v>
      </c>
      <c r="N291" s="147"/>
      <c r="O291" s="147"/>
    </row>
    <row r="292">
      <c r="A292" s="247" t="s">
        <v>1614</v>
      </c>
      <c r="B292" s="248"/>
      <c r="C292" s="157"/>
      <c r="D292" s="250" t="s">
        <v>1593</v>
      </c>
      <c r="E292" s="253"/>
      <c r="F292" s="254"/>
      <c r="G292" s="252" t="s">
        <v>1629</v>
      </c>
      <c r="H292" s="252" t="s">
        <v>6361</v>
      </c>
      <c r="I292" s="252" t="s">
        <v>1631</v>
      </c>
      <c r="J292" s="194" t="s">
        <v>412</v>
      </c>
      <c r="K292" s="250" t="s">
        <v>438</v>
      </c>
      <c r="L292" s="250" t="s">
        <v>439</v>
      </c>
      <c r="M292" s="253"/>
      <c r="N292" s="147"/>
      <c r="O292" s="147"/>
    </row>
    <row r="293">
      <c r="A293" s="247" t="s">
        <v>1614</v>
      </c>
      <c r="B293" s="248"/>
      <c r="C293" s="157"/>
      <c r="D293" s="250" t="s">
        <v>1598</v>
      </c>
      <c r="E293" s="253"/>
      <c r="F293" s="254"/>
      <c r="G293" s="252" t="s">
        <v>1633</v>
      </c>
      <c r="H293" s="252" t="s">
        <v>6362</v>
      </c>
      <c r="I293" s="252" t="s">
        <v>6363</v>
      </c>
      <c r="J293" s="194" t="s">
        <v>412</v>
      </c>
      <c r="K293" s="250" t="s">
        <v>438</v>
      </c>
      <c r="L293" s="250" t="s">
        <v>439</v>
      </c>
      <c r="M293" s="253"/>
      <c r="N293" s="147"/>
      <c r="O293" s="147"/>
    </row>
    <row r="294">
      <c r="A294" s="247" t="s">
        <v>1614</v>
      </c>
      <c r="B294" s="248"/>
      <c r="C294" s="157"/>
      <c r="D294" s="250" t="s">
        <v>1604</v>
      </c>
      <c r="E294" s="253"/>
      <c r="F294" s="254"/>
      <c r="G294" s="252" t="s">
        <v>1637</v>
      </c>
      <c r="H294" s="252" t="s">
        <v>6364</v>
      </c>
      <c r="I294" s="252" t="s">
        <v>1639</v>
      </c>
      <c r="J294" s="194" t="s">
        <v>412</v>
      </c>
      <c r="K294" s="250" t="s">
        <v>438</v>
      </c>
      <c r="L294" s="250" t="s">
        <v>439</v>
      </c>
      <c r="M294" s="253"/>
      <c r="N294" s="147"/>
      <c r="O294" s="147"/>
    </row>
    <row r="295">
      <c r="A295" s="247" t="s">
        <v>1614</v>
      </c>
      <c r="B295" s="248"/>
      <c r="C295" s="157"/>
      <c r="D295" s="250" t="s">
        <v>1610</v>
      </c>
      <c r="E295" s="253"/>
      <c r="F295" s="254"/>
      <c r="G295" s="252" t="s">
        <v>1641</v>
      </c>
      <c r="H295" s="252" t="s">
        <v>1642</v>
      </c>
      <c r="I295" s="252" t="s">
        <v>1643</v>
      </c>
      <c r="J295" s="194" t="s">
        <v>412</v>
      </c>
      <c r="K295" s="250" t="s">
        <v>438</v>
      </c>
      <c r="L295" s="250" t="s">
        <v>439</v>
      </c>
      <c r="M295" s="253"/>
      <c r="N295" s="147"/>
      <c r="O295" s="147"/>
    </row>
    <row r="296">
      <c r="A296" s="247" t="s">
        <v>1614</v>
      </c>
      <c r="B296" s="248"/>
      <c r="C296" s="157"/>
      <c r="D296" s="250" t="s">
        <v>1616</v>
      </c>
      <c r="E296" s="253"/>
      <c r="F296" s="254"/>
      <c r="G296" s="252" t="s">
        <v>1645</v>
      </c>
      <c r="H296" s="252" t="s">
        <v>1646</v>
      </c>
      <c r="I296" s="252" t="s">
        <v>1647</v>
      </c>
      <c r="J296" s="194" t="s">
        <v>412</v>
      </c>
      <c r="K296" s="250" t="s">
        <v>438</v>
      </c>
      <c r="L296" s="250" t="s">
        <v>439</v>
      </c>
      <c r="M296" s="253"/>
      <c r="N296" s="147"/>
      <c r="O296" s="147"/>
    </row>
    <row r="297">
      <c r="A297" s="247" t="s">
        <v>1614</v>
      </c>
      <c r="B297" s="248"/>
      <c r="C297" s="157"/>
      <c r="D297" s="250" t="s">
        <v>1620</v>
      </c>
      <c r="E297" s="253"/>
      <c r="F297" s="254"/>
      <c r="G297" s="252" t="s">
        <v>1649</v>
      </c>
      <c r="H297" s="252" t="s">
        <v>1646</v>
      </c>
      <c r="I297" s="252" t="s">
        <v>1647</v>
      </c>
      <c r="J297" s="194" t="s">
        <v>412</v>
      </c>
      <c r="K297" s="250" t="s">
        <v>438</v>
      </c>
      <c r="L297" s="250" t="s">
        <v>439</v>
      </c>
      <c r="M297" s="253"/>
      <c r="N297" s="147"/>
      <c r="O297" s="147"/>
    </row>
    <row r="298">
      <c r="A298" s="247" t="s">
        <v>1614</v>
      </c>
      <c r="B298" s="248"/>
      <c r="C298" s="157"/>
      <c r="D298" s="250" t="s">
        <v>1624</v>
      </c>
      <c r="E298" s="253"/>
      <c r="F298" s="254"/>
      <c r="G298" s="252" t="s">
        <v>1651</v>
      </c>
      <c r="H298" s="252" t="s">
        <v>1652</v>
      </c>
      <c r="I298" s="252" t="s">
        <v>1653</v>
      </c>
      <c r="J298" s="194" t="s">
        <v>412</v>
      </c>
      <c r="K298" s="250" t="s">
        <v>438</v>
      </c>
      <c r="L298" s="250" t="s">
        <v>439</v>
      </c>
      <c r="M298" s="253"/>
      <c r="N298" s="147"/>
      <c r="O298" s="147"/>
    </row>
    <row r="299">
      <c r="A299" s="247" t="s">
        <v>1614</v>
      </c>
      <c r="B299" s="248"/>
      <c r="C299" s="157"/>
      <c r="D299" s="250" t="s">
        <v>1628</v>
      </c>
      <c r="E299" s="253"/>
      <c r="F299" s="254"/>
      <c r="G299" s="252" t="s">
        <v>1655</v>
      </c>
      <c r="H299" s="252" t="s">
        <v>1638</v>
      </c>
      <c r="I299" s="252" t="s">
        <v>1656</v>
      </c>
      <c r="J299" s="194" t="s">
        <v>412</v>
      </c>
      <c r="K299" s="250" t="s">
        <v>438</v>
      </c>
      <c r="L299" s="250" t="s">
        <v>439</v>
      </c>
      <c r="M299" s="253"/>
      <c r="N299" s="147"/>
      <c r="O299" s="147"/>
    </row>
    <row r="300">
      <c r="A300" s="247" t="s">
        <v>1614</v>
      </c>
      <c r="B300" s="253"/>
      <c r="C300" s="157"/>
      <c r="D300" s="250" t="s">
        <v>1632</v>
      </c>
      <c r="E300" s="253"/>
      <c r="F300" s="254"/>
      <c r="G300" s="252" t="s">
        <v>1658</v>
      </c>
      <c r="H300" s="252" t="s">
        <v>1659</v>
      </c>
      <c r="I300" s="252" t="s">
        <v>1660</v>
      </c>
      <c r="J300" s="194" t="s">
        <v>412</v>
      </c>
      <c r="K300" s="256" t="s">
        <v>413</v>
      </c>
      <c r="L300" s="253"/>
      <c r="M300" s="253"/>
      <c r="N300" s="147"/>
      <c r="O300" s="147"/>
    </row>
    <row r="301">
      <c r="A301" s="268"/>
      <c r="B301" s="250" t="s">
        <v>1893</v>
      </c>
      <c r="C301" s="254"/>
      <c r="D301" s="250" t="s">
        <v>1636</v>
      </c>
      <c r="E301" s="253"/>
      <c r="F301" s="254"/>
      <c r="G301" s="252" t="s">
        <v>1895</v>
      </c>
      <c r="H301" s="252" t="s">
        <v>1896</v>
      </c>
      <c r="I301" s="252" t="s">
        <v>1897</v>
      </c>
      <c r="J301" s="194" t="s">
        <v>412</v>
      </c>
      <c r="K301" s="256" t="s">
        <v>438</v>
      </c>
      <c r="L301" s="250" t="s">
        <v>439</v>
      </c>
      <c r="M301" s="253"/>
      <c r="N301" s="147"/>
      <c r="O301" s="147"/>
    </row>
    <row r="302">
      <c r="A302" s="268"/>
      <c r="B302" s="250" t="s">
        <v>1898</v>
      </c>
      <c r="C302" s="251" t="s">
        <v>1899</v>
      </c>
      <c r="D302" s="250" t="s">
        <v>1640</v>
      </c>
      <c r="E302" s="250" t="s">
        <v>790</v>
      </c>
      <c r="F302" s="251" t="s">
        <v>1901</v>
      </c>
      <c r="G302" s="252" t="s">
        <v>1902</v>
      </c>
      <c r="H302" s="252" t="s">
        <v>6365</v>
      </c>
      <c r="I302" s="252" t="s">
        <v>1904</v>
      </c>
      <c r="J302" s="194" t="s">
        <v>412</v>
      </c>
      <c r="K302" s="250" t="s">
        <v>438</v>
      </c>
      <c r="L302" s="250" t="s">
        <v>439</v>
      </c>
      <c r="M302" s="253"/>
      <c r="N302" s="147"/>
      <c r="O302" s="147"/>
    </row>
    <row r="303">
      <c r="A303" s="268"/>
      <c r="B303" s="250" t="s">
        <v>1898</v>
      </c>
      <c r="C303" s="254"/>
      <c r="D303" s="250" t="s">
        <v>1644</v>
      </c>
      <c r="E303" s="250" t="s">
        <v>790</v>
      </c>
      <c r="F303" s="251" t="s">
        <v>1901</v>
      </c>
      <c r="G303" s="252" t="s">
        <v>1906</v>
      </c>
      <c r="H303" s="252" t="s">
        <v>6365</v>
      </c>
      <c r="I303" s="252" t="s">
        <v>1907</v>
      </c>
      <c r="J303" s="194" t="s">
        <v>412</v>
      </c>
      <c r="K303" s="250" t="s">
        <v>438</v>
      </c>
      <c r="L303" s="250" t="s">
        <v>439</v>
      </c>
      <c r="M303" s="253"/>
      <c r="N303" s="147"/>
      <c r="O303" s="147"/>
    </row>
    <row r="304">
      <c r="A304" s="268"/>
      <c r="B304" s="250" t="s">
        <v>1908</v>
      </c>
      <c r="C304" s="251" t="s">
        <v>1909</v>
      </c>
      <c r="D304" s="250" t="s">
        <v>1648</v>
      </c>
      <c r="E304" s="250" t="s">
        <v>790</v>
      </c>
      <c r="F304" s="254"/>
      <c r="G304" s="252" t="s">
        <v>1911</v>
      </c>
      <c r="H304" s="252" t="s">
        <v>6366</v>
      </c>
      <c r="I304" s="252" t="s">
        <v>1913</v>
      </c>
      <c r="J304" s="194" t="s">
        <v>412</v>
      </c>
      <c r="K304" s="250" t="s">
        <v>413</v>
      </c>
      <c r="L304" s="253"/>
      <c r="M304" s="253"/>
      <c r="N304" s="147"/>
      <c r="O304" s="147"/>
    </row>
    <row r="305">
      <c r="A305" s="268"/>
      <c r="B305" s="250" t="s">
        <v>1914</v>
      </c>
      <c r="C305" s="251" t="s">
        <v>1915</v>
      </c>
      <c r="D305" s="250" t="s">
        <v>1650</v>
      </c>
      <c r="E305" s="250" t="s">
        <v>790</v>
      </c>
      <c r="F305" s="254"/>
      <c r="G305" s="252" t="s">
        <v>1918</v>
      </c>
      <c r="H305" s="252" t="s">
        <v>6367</v>
      </c>
      <c r="I305" s="252" t="s">
        <v>1920</v>
      </c>
      <c r="J305" s="194" t="s">
        <v>412</v>
      </c>
      <c r="K305" s="250" t="s">
        <v>438</v>
      </c>
      <c r="L305" s="250" t="s">
        <v>439</v>
      </c>
      <c r="M305" s="253"/>
      <c r="N305" s="147"/>
      <c r="O305" s="147"/>
    </row>
    <row r="306">
      <c r="A306" s="268"/>
      <c r="B306" s="250" t="s">
        <v>1921</v>
      </c>
      <c r="C306" s="251" t="s">
        <v>1922</v>
      </c>
      <c r="D306" s="250" t="s">
        <v>1654</v>
      </c>
      <c r="E306" s="250" t="s">
        <v>790</v>
      </c>
      <c r="F306" s="254"/>
      <c r="G306" s="252" t="s">
        <v>1924</v>
      </c>
      <c r="H306" s="252" t="s">
        <v>6368</v>
      </c>
      <c r="I306" s="252" t="s">
        <v>1926</v>
      </c>
      <c r="J306" s="194" t="s">
        <v>412</v>
      </c>
      <c r="K306" s="250" t="s">
        <v>438</v>
      </c>
      <c r="L306" s="250" t="s">
        <v>439</v>
      </c>
      <c r="M306" s="253"/>
      <c r="N306" s="147"/>
      <c r="O306" s="147"/>
    </row>
    <row r="307">
      <c r="A307" s="268"/>
      <c r="B307" s="250" t="s">
        <v>1927</v>
      </c>
      <c r="C307" s="251" t="s">
        <v>1928</v>
      </c>
      <c r="D307" s="250" t="s">
        <v>1657</v>
      </c>
      <c r="E307" s="250" t="s">
        <v>790</v>
      </c>
      <c r="F307" s="254"/>
      <c r="G307" s="252" t="s">
        <v>1930</v>
      </c>
      <c r="H307" s="252" t="s">
        <v>6369</v>
      </c>
      <c r="I307" s="252" t="s">
        <v>1932</v>
      </c>
      <c r="J307" s="194" t="s">
        <v>412</v>
      </c>
      <c r="K307" s="250" t="s">
        <v>413</v>
      </c>
      <c r="L307" s="253"/>
      <c r="M307" s="253"/>
      <c r="N307" s="147"/>
      <c r="O307" s="147"/>
    </row>
    <row r="308">
      <c r="A308" s="268"/>
      <c r="B308" s="250" t="s">
        <v>1933</v>
      </c>
      <c r="C308" s="251" t="s">
        <v>1934</v>
      </c>
      <c r="D308" s="250" t="s">
        <v>1663</v>
      </c>
      <c r="E308" s="250" t="s">
        <v>790</v>
      </c>
      <c r="F308" s="254"/>
      <c r="G308" s="252" t="s">
        <v>1936</v>
      </c>
      <c r="H308" s="252" t="s">
        <v>6370</v>
      </c>
      <c r="I308" s="252" t="s">
        <v>1938</v>
      </c>
      <c r="J308" s="194" t="s">
        <v>412</v>
      </c>
      <c r="K308" s="250" t="s">
        <v>438</v>
      </c>
      <c r="L308" s="250" t="s">
        <v>439</v>
      </c>
      <c r="M308" s="253"/>
      <c r="N308" s="147"/>
      <c r="O308" s="147"/>
    </row>
    <row r="309">
      <c r="A309" s="269"/>
      <c r="B309" s="256" t="s">
        <v>1939</v>
      </c>
      <c r="C309" s="271" t="s">
        <v>1940</v>
      </c>
      <c r="D309" s="250" t="s">
        <v>1667</v>
      </c>
      <c r="E309" s="256" t="s">
        <v>790</v>
      </c>
      <c r="F309" s="272"/>
      <c r="G309" s="255" t="s">
        <v>1942</v>
      </c>
      <c r="H309" s="255" t="s">
        <v>1943</v>
      </c>
      <c r="I309" s="255" t="s">
        <v>1944</v>
      </c>
      <c r="J309" s="194" t="s">
        <v>412</v>
      </c>
      <c r="K309" s="250" t="s">
        <v>413</v>
      </c>
      <c r="L309" s="263"/>
      <c r="M309" s="263"/>
      <c r="N309" s="147"/>
      <c r="O309" s="147"/>
    </row>
    <row r="310">
      <c r="A310" s="269"/>
      <c r="B310" s="256" t="s">
        <v>1951</v>
      </c>
      <c r="C310" s="271" t="s">
        <v>354</v>
      </c>
      <c r="D310" s="250" t="s">
        <v>1670</v>
      </c>
      <c r="E310" s="263"/>
      <c r="F310" s="272"/>
      <c r="G310" s="255" t="s">
        <v>1953</v>
      </c>
      <c r="H310" s="255" t="s">
        <v>1954</v>
      </c>
      <c r="I310" s="255" t="s">
        <v>1955</v>
      </c>
      <c r="J310" s="258" t="s">
        <v>626</v>
      </c>
      <c r="K310" s="251" t="s">
        <v>438</v>
      </c>
      <c r="L310" s="251" t="s">
        <v>439</v>
      </c>
      <c r="M310" s="259" t="s">
        <v>1956</v>
      </c>
      <c r="N310" s="147"/>
      <c r="O310" s="147"/>
    </row>
    <row r="311">
      <c r="A311" s="269"/>
      <c r="B311" s="256" t="s">
        <v>1957</v>
      </c>
      <c r="C311" s="271" t="s">
        <v>1958</v>
      </c>
      <c r="D311" s="250" t="s">
        <v>1674</v>
      </c>
      <c r="E311" s="263"/>
      <c r="F311" s="272"/>
      <c r="G311" s="255" t="s">
        <v>1953</v>
      </c>
      <c r="H311" s="255" t="s">
        <v>1954</v>
      </c>
      <c r="I311" s="255" t="s">
        <v>1955</v>
      </c>
      <c r="J311" s="194" t="s">
        <v>412</v>
      </c>
      <c r="K311" s="250" t="s">
        <v>438</v>
      </c>
      <c r="L311" s="250" t="s">
        <v>439</v>
      </c>
      <c r="M311" s="263"/>
      <c r="N311" s="147"/>
      <c r="O311" s="147"/>
    </row>
    <row r="312">
      <c r="A312" s="269"/>
      <c r="B312" s="256" t="s">
        <v>1963</v>
      </c>
      <c r="C312" s="271" t="s">
        <v>1964</v>
      </c>
      <c r="D312" s="250" t="s">
        <v>1677</v>
      </c>
      <c r="E312" s="263"/>
      <c r="F312" s="272"/>
      <c r="G312" s="255" t="s">
        <v>1966</v>
      </c>
      <c r="H312" s="255" t="s">
        <v>1967</v>
      </c>
      <c r="I312" s="255" t="s">
        <v>1968</v>
      </c>
      <c r="J312" s="194" t="s">
        <v>412</v>
      </c>
      <c r="K312" s="250" t="s">
        <v>413</v>
      </c>
      <c r="L312" s="263"/>
      <c r="M312" s="263"/>
      <c r="N312" s="147"/>
      <c r="O312" s="147"/>
    </row>
    <row r="313">
      <c r="A313" s="269"/>
      <c r="B313" s="256" t="s">
        <v>1969</v>
      </c>
      <c r="C313" s="271" t="s">
        <v>1970</v>
      </c>
      <c r="D313" s="250" t="s">
        <v>1681</v>
      </c>
      <c r="E313" s="263"/>
      <c r="F313" s="272"/>
      <c r="G313" s="255" t="s">
        <v>1972</v>
      </c>
      <c r="H313" s="255" t="s">
        <v>1973</v>
      </c>
      <c r="I313" s="255" t="s">
        <v>1974</v>
      </c>
      <c r="J313" s="194" t="s">
        <v>412</v>
      </c>
      <c r="K313" s="250" t="s">
        <v>438</v>
      </c>
      <c r="L313" s="250" t="s">
        <v>439</v>
      </c>
      <c r="M313" s="263"/>
      <c r="N313" s="147"/>
      <c r="O313" s="147"/>
    </row>
    <row r="314">
      <c r="A314" s="269"/>
      <c r="B314" s="256" t="s">
        <v>1975</v>
      </c>
      <c r="C314" s="271" t="s">
        <v>1976</v>
      </c>
      <c r="D314" s="250" t="s">
        <v>1685</v>
      </c>
      <c r="E314" s="263"/>
      <c r="F314" s="272"/>
      <c r="G314" s="255" t="s">
        <v>1978</v>
      </c>
      <c r="H314" s="255" t="s">
        <v>1979</v>
      </c>
      <c r="I314" s="255" t="s">
        <v>1980</v>
      </c>
      <c r="J314" s="194" t="s">
        <v>412</v>
      </c>
      <c r="K314" s="250" t="s">
        <v>413</v>
      </c>
      <c r="L314" s="263"/>
      <c r="M314" s="263"/>
      <c r="N314" s="147"/>
      <c r="O314" s="147"/>
    </row>
    <row r="315">
      <c r="A315" s="269"/>
      <c r="B315" s="256" t="s">
        <v>1981</v>
      </c>
      <c r="C315" s="271" t="s">
        <v>1982</v>
      </c>
      <c r="D315" s="250" t="s">
        <v>1689</v>
      </c>
      <c r="E315" s="263"/>
      <c r="F315" s="272"/>
      <c r="G315" s="255" t="s">
        <v>1984</v>
      </c>
      <c r="H315" s="255" t="s">
        <v>1985</v>
      </c>
      <c r="I315" s="255" t="s">
        <v>1986</v>
      </c>
      <c r="J315" s="194" t="s">
        <v>412</v>
      </c>
      <c r="K315" s="250" t="s">
        <v>413</v>
      </c>
      <c r="L315" s="263"/>
      <c r="M315" s="263"/>
      <c r="N315" s="147"/>
      <c r="O315" s="147"/>
    </row>
    <row r="316">
      <c r="A316" s="269"/>
      <c r="B316" s="256" t="s">
        <v>1987</v>
      </c>
      <c r="C316" s="271" t="s">
        <v>312</v>
      </c>
      <c r="D316" s="250" t="s">
        <v>1693</v>
      </c>
      <c r="E316" s="263"/>
      <c r="F316" s="272"/>
      <c r="G316" s="255" t="s">
        <v>1989</v>
      </c>
      <c r="H316" s="255" t="s">
        <v>1990</v>
      </c>
      <c r="I316" s="255" t="s">
        <v>1991</v>
      </c>
      <c r="J316" s="258" t="s">
        <v>626</v>
      </c>
      <c r="K316" s="251" t="s">
        <v>413</v>
      </c>
      <c r="L316" s="272"/>
      <c r="M316" s="259" t="s">
        <v>1992</v>
      </c>
      <c r="N316" s="147"/>
      <c r="O316" s="147"/>
    </row>
    <row r="317">
      <c r="A317" s="269"/>
      <c r="B317" s="256" t="s">
        <v>1993</v>
      </c>
      <c r="C317" s="271" t="s">
        <v>1994</v>
      </c>
      <c r="D317" s="250" t="s">
        <v>1697</v>
      </c>
      <c r="E317" s="263"/>
      <c r="F317" s="272"/>
      <c r="G317" s="255" t="s">
        <v>1996</v>
      </c>
      <c r="H317" s="255" t="s">
        <v>1997</v>
      </c>
      <c r="I317" s="255" t="s">
        <v>1998</v>
      </c>
      <c r="J317" s="194" t="s">
        <v>412</v>
      </c>
      <c r="K317" s="250" t="s">
        <v>413</v>
      </c>
      <c r="L317" s="263"/>
      <c r="M317" s="263"/>
      <c r="N317" s="147"/>
      <c r="O317" s="147"/>
    </row>
    <row r="318">
      <c r="A318" s="269"/>
      <c r="B318" s="263"/>
      <c r="C318" s="271" t="s">
        <v>2000</v>
      </c>
      <c r="D318" s="250" t="s">
        <v>1703</v>
      </c>
      <c r="E318" s="263"/>
      <c r="F318" s="272"/>
      <c r="G318" s="255" t="s">
        <v>2002</v>
      </c>
      <c r="H318" s="255" t="s">
        <v>2003</v>
      </c>
      <c r="I318" s="255" t="s">
        <v>2004</v>
      </c>
      <c r="J318" s="194" t="s">
        <v>412</v>
      </c>
      <c r="K318" s="250" t="s">
        <v>413</v>
      </c>
      <c r="L318" s="263"/>
      <c r="M318" s="263"/>
      <c r="N318" s="147"/>
      <c r="O318" s="147"/>
    </row>
    <row r="319">
      <c r="A319" s="269"/>
      <c r="B319" s="256" t="s">
        <v>6371</v>
      </c>
      <c r="C319" s="271" t="s">
        <v>6372</v>
      </c>
      <c r="D319" s="250" t="s">
        <v>1707</v>
      </c>
      <c r="E319" s="263"/>
      <c r="F319" s="272"/>
      <c r="G319" s="255" t="s">
        <v>6373</v>
      </c>
      <c r="H319" s="255" t="s">
        <v>6374</v>
      </c>
      <c r="I319" s="255" t="s">
        <v>6375</v>
      </c>
      <c r="J319" s="194" t="s">
        <v>412</v>
      </c>
      <c r="K319" s="250" t="s">
        <v>413</v>
      </c>
      <c r="L319" s="263"/>
      <c r="M319" s="263"/>
      <c r="N319" s="147"/>
      <c r="O319" s="147"/>
    </row>
    <row r="320">
      <c r="A320" s="269"/>
      <c r="B320" s="256" t="s">
        <v>6376</v>
      </c>
      <c r="C320" s="271" t="s">
        <v>6377</v>
      </c>
      <c r="D320" s="250" t="s">
        <v>1711</v>
      </c>
      <c r="E320" s="263"/>
      <c r="F320" s="272"/>
      <c r="G320" s="255" t="s">
        <v>6378</v>
      </c>
      <c r="H320" s="255" t="s">
        <v>6379</v>
      </c>
      <c r="I320" s="255" t="s">
        <v>6380</v>
      </c>
      <c r="J320" s="194" t="s">
        <v>412</v>
      </c>
      <c r="K320" s="250" t="s">
        <v>438</v>
      </c>
      <c r="L320" s="250" t="s">
        <v>439</v>
      </c>
      <c r="M320" s="263"/>
      <c r="N320" s="147"/>
      <c r="O320" s="147"/>
    </row>
    <row r="321">
      <c r="A321" s="273" t="s">
        <v>2189</v>
      </c>
      <c r="B321" s="274"/>
      <c r="C321" s="275" t="s">
        <v>2190</v>
      </c>
      <c r="D321" s="250" t="s">
        <v>1715</v>
      </c>
      <c r="E321" s="263"/>
      <c r="F321" s="272"/>
      <c r="G321" s="255" t="s">
        <v>2192</v>
      </c>
      <c r="H321" s="255" t="s">
        <v>2193</v>
      </c>
      <c r="I321" s="255" t="s">
        <v>2194</v>
      </c>
      <c r="J321" s="194" t="s">
        <v>412</v>
      </c>
      <c r="K321" s="250" t="s">
        <v>438</v>
      </c>
      <c r="L321" s="250" t="s">
        <v>439</v>
      </c>
      <c r="M321" s="263"/>
      <c r="N321" s="147"/>
      <c r="O321" s="147"/>
    </row>
    <row r="322">
      <c r="A322" s="273" t="s">
        <v>2189</v>
      </c>
      <c r="B322" s="157"/>
      <c r="C322" s="157"/>
      <c r="D322" s="250" t="s">
        <v>1719</v>
      </c>
      <c r="E322" s="263"/>
      <c r="F322" s="272"/>
      <c r="G322" s="255" t="s">
        <v>2196</v>
      </c>
      <c r="H322" s="255" t="s">
        <v>2197</v>
      </c>
      <c r="I322" s="255" t="s">
        <v>2198</v>
      </c>
      <c r="J322" s="194" t="s">
        <v>412</v>
      </c>
      <c r="K322" s="250" t="s">
        <v>438</v>
      </c>
      <c r="L322" s="250" t="s">
        <v>439</v>
      </c>
      <c r="M322" s="263"/>
      <c r="N322" s="147"/>
      <c r="O322" s="147"/>
    </row>
    <row r="323">
      <c r="A323" s="273" t="s">
        <v>2189</v>
      </c>
      <c r="B323" s="157"/>
      <c r="C323" s="157"/>
      <c r="D323" s="250" t="s">
        <v>1722</v>
      </c>
      <c r="E323" s="263"/>
      <c r="F323" s="272"/>
      <c r="G323" s="255" t="s">
        <v>2200</v>
      </c>
      <c r="H323" s="255" t="s">
        <v>2201</v>
      </c>
      <c r="I323" s="255" t="s">
        <v>2202</v>
      </c>
      <c r="J323" s="194" t="s">
        <v>412</v>
      </c>
      <c r="K323" s="250" t="s">
        <v>438</v>
      </c>
      <c r="L323" s="250" t="s">
        <v>439</v>
      </c>
      <c r="M323" s="263"/>
      <c r="N323" s="147"/>
      <c r="O323" s="147"/>
    </row>
    <row r="324">
      <c r="A324" s="273" t="s">
        <v>2189</v>
      </c>
      <c r="B324" s="157"/>
      <c r="C324" s="157"/>
      <c r="D324" s="250" t="s">
        <v>1725</v>
      </c>
      <c r="E324" s="263"/>
      <c r="F324" s="272"/>
      <c r="G324" s="255" t="s">
        <v>2204</v>
      </c>
      <c r="H324" s="255" t="s">
        <v>2205</v>
      </c>
      <c r="I324" s="255" t="s">
        <v>2206</v>
      </c>
      <c r="J324" s="194" t="s">
        <v>412</v>
      </c>
      <c r="K324" s="250" t="s">
        <v>413</v>
      </c>
      <c r="L324" s="263"/>
      <c r="M324" s="263"/>
      <c r="N324" s="147"/>
      <c r="O324" s="147"/>
    </row>
    <row r="325">
      <c r="A325" s="273" t="s">
        <v>2189</v>
      </c>
      <c r="B325" s="157"/>
      <c r="C325" s="157"/>
      <c r="D325" s="250" t="s">
        <v>1728</v>
      </c>
      <c r="E325" s="263"/>
      <c r="F325" s="272"/>
      <c r="G325" s="255" t="s">
        <v>2208</v>
      </c>
      <c r="H325" s="255" t="s">
        <v>2209</v>
      </c>
      <c r="I325" s="255" t="s">
        <v>2210</v>
      </c>
      <c r="J325" s="194" t="s">
        <v>412</v>
      </c>
      <c r="K325" s="250" t="s">
        <v>413</v>
      </c>
      <c r="L325" s="263"/>
      <c r="M325" s="263"/>
      <c r="N325" s="147"/>
      <c r="O325" s="147"/>
    </row>
    <row r="326">
      <c r="A326" s="273" t="s">
        <v>2189</v>
      </c>
      <c r="B326" s="157"/>
      <c r="C326" s="157"/>
      <c r="D326" s="250" t="s">
        <v>1734</v>
      </c>
      <c r="E326" s="263"/>
      <c r="F326" s="272"/>
      <c r="G326" s="255" t="s">
        <v>2212</v>
      </c>
      <c r="H326" s="252" t="s">
        <v>2213</v>
      </c>
      <c r="I326" s="255" t="s">
        <v>2214</v>
      </c>
      <c r="J326" s="194" t="s">
        <v>412</v>
      </c>
      <c r="K326" s="250" t="s">
        <v>413</v>
      </c>
      <c r="L326" s="263"/>
      <c r="M326" s="263"/>
      <c r="N326" s="147"/>
      <c r="O326" s="147"/>
    </row>
    <row r="327">
      <c r="A327" s="273" t="s">
        <v>2189</v>
      </c>
      <c r="B327" s="157"/>
      <c r="C327" s="157"/>
      <c r="D327" s="250" t="s">
        <v>1739</v>
      </c>
      <c r="E327" s="263"/>
      <c r="F327" s="272"/>
      <c r="G327" s="255" t="s">
        <v>2216</v>
      </c>
      <c r="H327" s="255" t="s">
        <v>2217</v>
      </c>
      <c r="I327" s="255" t="s">
        <v>2218</v>
      </c>
      <c r="J327" s="194" t="s">
        <v>412</v>
      </c>
      <c r="K327" s="250" t="s">
        <v>413</v>
      </c>
      <c r="L327" s="263"/>
      <c r="M327" s="263"/>
      <c r="N327" s="147"/>
      <c r="O327" s="147"/>
    </row>
    <row r="328">
      <c r="A328" s="273" t="s">
        <v>2189</v>
      </c>
      <c r="B328" s="157"/>
      <c r="C328" s="157"/>
      <c r="D328" s="250" t="s">
        <v>1743</v>
      </c>
      <c r="E328" s="263"/>
      <c r="F328" s="272"/>
      <c r="G328" s="255" t="s">
        <v>2220</v>
      </c>
      <c r="H328" s="255" t="s">
        <v>2221</v>
      </c>
      <c r="I328" s="255" t="s">
        <v>2222</v>
      </c>
      <c r="J328" s="194" t="s">
        <v>412</v>
      </c>
      <c r="K328" s="250" t="s">
        <v>413</v>
      </c>
      <c r="L328" s="263"/>
      <c r="M328" s="263"/>
      <c r="N328" s="147"/>
      <c r="O328" s="147"/>
    </row>
    <row r="329">
      <c r="A329" s="273" t="s">
        <v>2189</v>
      </c>
      <c r="B329" s="157"/>
      <c r="C329" s="157"/>
      <c r="D329" s="250" t="s">
        <v>1747</v>
      </c>
      <c r="E329" s="263"/>
      <c r="F329" s="272"/>
      <c r="G329" s="255" t="s">
        <v>2224</v>
      </c>
      <c r="H329" s="255" t="s">
        <v>2225</v>
      </c>
      <c r="I329" s="255" t="s">
        <v>2226</v>
      </c>
      <c r="J329" s="194" t="s">
        <v>412</v>
      </c>
      <c r="K329" s="256" t="s">
        <v>413</v>
      </c>
      <c r="L329" s="263"/>
      <c r="M329" s="263"/>
      <c r="N329" s="147"/>
      <c r="O329" s="147"/>
    </row>
    <row r="330">
      <c r="A330" s="273" t="s">
        <v>2227</v>
      </c>
      <c r="B330" s="274"/>
      <c r="C330" s="275" t="s">
        <v>2228</v>
      </c>
      <c r="D330" s="250" t="s">
        <v>1751</v>
      </c>
      <c r="E330" s="263"/>
      <c r="F330" s="272"/>
      <c r="G330" s="255" t="s">
        <v>2230</v>
      </c>
      <c r="H330" s="255" t="s">
        <v>2231</v>
      </c>
      <c r="I330" s="255" t="s">
        <v>2232</v>
      </c>
      <c r="J330" s="194" t="s">
        <v>412</v>
      </c>
      <c r="K330" s="250" t="s">
        <v>438</v>
      </c>
      <c r="L330" s="250" t="s">
        <v>439</v>
      </c>
      <c r="M330" s="263"/>
      <c r="N330" s="147"/>
      <c r="O330" s="147"/>
    </row>
    <row r="331">
      <c r="A331" s="273" t="s">
        <v>2189</v>
      </c>
      <c r="B331" s="157"/>
      <c r="C331" s="157"/>
      <c r="D331" s="250" t="s">
        <v>1755</v>
      </c>
      <c r="E331" s="263"/>
      <c r="F331" s="272"/>
      <c r="G331" s="255" t="s">
        <v>2234</v>
      </c>
      <c r="H331" s="255" t="s">
        <v>2235</v>
      </c>
      <c r="I331" s="255" t="s">
        <v>2236</v>
      </c>
      <c r="J331" s="194" t="s">
        <v>412</v>
      </c>
      <c r="K331" s="250" t="s">
        <v>438</v>
      </c>
      <c r="L331" s="250" t="s">
        <v>439</v>
      </c>
      <c r="M331" s="263"/>
      <c r="N331" s="147"/>
      <c r="O331" s="147"/>
    </row>
    <row r="332">
      <c r="A332" s="273" t="s">
        <v>2189</v>
      </c>
      <c r="B332" s="157"/>
      <c r="C332" s="157"/>
      <c r="D332" s="250" t="s">
        <v>1758</v>
      </c>
      <c r="E332" s="263"/>
      <c r="F332" s="272"/>
      <c r="G332" s="255" t="s">
        <v>2238</v>
      </c>
      <c r="H332" s="255" t="s">
        <v>2239</v>
      </c>
      <c r="I332" s="255" t="s">
        <v>2240</v>
      </c>
      <c r="J332" s="194" t="s">
        <v>412</v>
      </c>
      <c r="K332" s="250" t="s">
        <v>413</v>
      </c>
      <c r="L332" s="263"/>
      <c r="M332" s="263"/>
      <c r="N332" s="147"/>
      <c r="O332" s="147"/>
    </row>
    <row r="333">
      <c r="A333" s="273" t="s">
        <v>2189</v>
      </c>
      <c r="B333" s="157"/>
      <c r="C333" s="157"/>
      <c r="D333" s="250" t="s">
        <v>1762</v>
      </c>
      <c r="E333" s="263"/>
      <c r="F333" s="272"/>
      <c r="G333" s="255" t="s">
        <v>2242</v>
      </c>
      <c r="H333" s="255" t="s">
        <v>2243</v>
      </c>
      <c r="I333" s="255" t="s">
        <v>2244</v>
      </c>
      <c r="J333" s="194" t="s">
        <v>412</v>
      </c>
      <c r="K333" s="250" t="s">
        <v>438</v>
      </c>
      <c r="L333" s="250" t="s">
        <v>439</v>
      </c>
      <c r="M333" s="263"/>
      <c r="N333" s="147"/>
      <c r="O333" s="147"/>
    </row>
    <row r="334">
      <c r="A334" s="273" t="s">
        <v>2189</v>
      </c>
      <c r="B334" s="157"/>
      <c r="C334" s="157"/>
      <c r="D334" s="250" t="s">
        <v>1766</v>
      </c>
      <c r="E334" s="263"/>
      <c r="F334" s="272"/>
      <c r="G334" s="255" t="s">
        <v>2246</v>
      </c>
      <c r="H334" s="255" t="s">
        <v>2247</v>
      </c>
      <c r="I334" s="255" t="s">
        <v>2248</v>
      </c>
      <c r="J334" s="194" t="s">
        <v>412</v>
      </c>
      <c r="K334" s="250" t="s">
        <v>438</v>
      </c>
      <c r="L334" s="250" t="s">
        <v>439</v>
      </c>
      <c r="M334" s="263"/>
      <c r="N334" s="147"/>
      <c r="O334" s="147"/>
    </row>
    <row r="335">
      <c r="A335" s="273" t="s">
        <v>2249</v>
      </c>
      <c r="B335" s="274"/>
      <c r="C335" s="275" t="s">
        <v>2250</v>
      </c>
      <c r="D335" s="250" t="s">
        <v>1769</v>
      </c>
      <c r="E335" s="263"/>
      <c r="F335" s="272"/>
      <c r="G335" s="255" t="s">
        <v>2252</v>
      </c>
      <c r="H335" s="255" t="s">
        <v>2253</v>
      </c>
      <c r="I335" s="255" t="s">
        <v>2254</v>
      </c>
      <c r="J335" s="194" t="s">
        <v>412</v>
      </c>
      <c r="K335" s="250" t="s">
        <v>438</v>
      </c>
      <c r="L335" s="250" t="s">
        <v>439</v>
      </c>
      <c r="M335" s="263"/>
      <c r="N335" s="147"/>
      <c r="O335" s="147"/>
    </row>
    <row r="336">
      <c r="A336" s="273" t="s">
        <v>2249</v>
      </c>
      <c r="B336" s="157"/>
      <c r="C336" s="157"/>
      <c r="D336" s="250" t="s">
        <v>1770</v>
      </c>
      <c r="E336" s="263"/>
      <c r="F336" s="272"/>
      <c r="G336" s="255" t="s">
        <v>2256</v>
      </c>
      <c r="H336" s="255" t="s">
        <v>2257</v>
      </c>
      <c r="I336" s="255" t="s">
        <v>2258</v>
      </c>
      <c r="J336" s="194" t="s">
        <v>412</v>
      </c>
      <c r="K336" s="250" t="s">
        <v>438</v>
      </c>
      <c r="L336" s="250" t="s">
        <v>439</v>
      </c>
      <c r="M336" s="263"/>
      <c r="N336" s="147"/>
      <c r="O336" s="147"/>
    </row>
    <row r="337">
      <c r="A337" s="273" t="s">
        <v>2249</v>
      </c>
      <c r="B337" s="157"/>
      <c r="C337" s="157"/>
      <c r="D337" s="250" t="s">
        <v>1774</v>
      </c>
      <c r="E337" s="263"/>
      <c r="F337" s="272"/>
      <c r="G337" s="255" t="s">
        <v>2260</v>
      </c>
      <c r="H337" s="255" t="s">
        <v>2257</v>
      </c>
      <c r="I337" s="255" t="s">
        <v>2261</v>
      </c>
      <c r="J337" s="194" t="s">
        <v>412</v>
      </c>
      <c r="K337" s="250" t="s">
        <v>438</v>
      </c>
      <c r="L337" s="250" t="s">
        <v>439</v>
      </c>
      <c r="M337" s="263"/>
      <c r="N337" s="147"/>
      <c r="O337" s="147"/>
    </row>
    <row r="338">
      <c r="A338" s="273" t="s">
        <v>2249</v>
      </c>
      <c r="B338" s="157"/>
      <c r="C338" s="157"/>
      <c r="D338" s="250" t="s">
        <v>1778</v>
      </c>
      <c r="E338" s="263"/>
      <c r="F338" s="272"/>
      <c r="G338" s="255" t="s">
        <v>2263</v>
      </c>
      <c r="H338" s="255" t="s">
        <v>2257</v>
      </c>
      <c r="I338" s="255" t="s">
        <v>2264</v>
      </c>
      <c r="J338" s="194" t="s">
        <v>412</v>
      </c>
      <c r="K338" s="250" t="s">
        <v>438</v>
      </c>
      <c r="L338" s="250" t="s">
        <v>439</v>
      </c>
      <c r="M338" s="263"/>
      <c r="N338" s="147"/>
      <c r="O338" s="147"/>
    </row>
    <row r="339">
      <c r="A339" s="273" t="s">
        <v>2249</v>
      </c>
      <c r="B339" s="157"/>
      <c r="C339" s="157"/>
      <c r="D339" s="250" t="s">
        <v>1780</v>
      </c>
      <c r="E339" s="263"/>
      <c r="F339" s="272"/>
      <c r="G339" s="255" t="s">
        <v>2266</v>
      </c>
      <c r="H339" s="255" t="s">
        <v>2267</v>
      </c>
      <c r="I339" s="255" t="s">
        <v>2268</v>
      </c>
      <c r="J339" s="194" t="s">
        <v>412</v>
      </c>
      <c r="K339" s="250" t="s">
        <v>438</v>
      </c>
      <c r="L339" s="250" t="s">
        <v>439</v>
      </c>
      <c r="M339" s="263"/>
      <c r="N339" s="147"/>
      <c r="O339" s="147"/>
    </row>
    <row r="340">
      <c r="A340" s="273" t="s">
        <v>2249</v>
      </c>
      <c r="B340" s="157"/>
      <c r="C340" s="157"/>
      <c r="D340" s="250" t="s">
        <v>1783</v>
      </c>
      <c r="E340" s="263"/>
      <c r="F340" s="272"/>
      <c r="G340" s="255" t="s">
        <v>2270</v>
      </c>
      <c r="H340" s="255" t="s">
        <v>2271</v>
      </c>
      <c r="I340" s="255" t="s">
        <v>2272</v>
      </c>
      <c r="J340" s="194" t="s">
        <v>412</v>
      </c>
      <c r="K340" s="250" t="s">
        <v>438</v>
      </c>
      <c r="L340" s="250" t="s">
        <v>439</v>
      </c>
      <c r="M340" s="263"/>
      <c r="N340" s="147"/>
      <c r="O340" s="147"/>
    </row>
    <row r="341">
      <c r="A341" s="273" t="s">
        <v>2249</v>
      </c>
      <c r="B341" s="157"/>
      <c r="C341" s="157"/>
      <c r="D341" s="250" t="s">
        <v>1785</v>
      </c>
      <c r="E341" s="263"/>
      <c r="F341" s="272"/>
      <c r="G341" s="255" t="s">
        <v>2274</v>
      </c>
      <c r="H341" s="255" t="s">
        <v>2275</v>
      </c>
      <c r="I341" s="255" t="s">
        <v>2276</v>
      </c>
      <c r="J341" s="194" t="s">
        <v>412</v>
      </c>
      <c r="K341" s="250" t="s">
        <v>438</v>
      </c>
      <c r="L341" s="250" t="s">
        <v>439</v>
      </c>
      <c r="M341" s="250" t="s">
        <v>439</v>
      </c>
      <c r="N341" s="147"/>
      <c r="O341" s="147"/>
    </row>
    <row r="342">
      <c r="A342" s="273" t="s">
        <v>2249</v>
      </c>
      <c r="B342" s="157"/>
      <c r="C342" s="157"/>
      <c r="D342" s="250" t="s">
        <v>1790</v>
      </c>
      <c r="E342" s="263"/>
      <c r="F342" s="272"/>
      <c r="G342" s="255" t="s">
        <v>2278</v>
      </c>
      <c r="H342" s="255" t="s">
        <v>2279</v>
      </c>
      <c r="I342" s="255" t="s">
        <v>2280</v>
      </c>
      <c r="J342" s="194" t="s">
        <v>412</v>
      </c>
      <c r="K342" s="250" t="s">
        <v>438</v>
      </c>
      <c r="L342" s="250" t="s">
        <v>439</v>
      </c>
      <c r="M342" s="263"/>
      <c r="N342" s="147"/>
      <c r="O342" s="147"/>
    </row>
    <row r="343">
      <c r="A343" s="273" t="s">
        <v>2249</v>
      </c>
      <c r="B343" s="157"/>
      <c r="C343" s="157"/>
      <c r="D343" s="250" t="s">
        <v>1795</v>
      </c>
      <c r="E343" s="263"/>
      <c r="F343" s="272"/>
      <c r="G343" s="255" t="s">
        <v>2282</v>
      </c>
      <c r="H343" s="255" t="s">
        <v>2283</v>
      </c>
      <c r="I343" s="255" t="s">
        <v>2284</v>
      </c>
      <c r="J343" s="194" t="s">
        <v>412</v>
      </c>
      <c r="K343" s="250" t="s">
        <v>438</v>
      </c>
      <c r="L343" s="250" t="s">
        <v>439</v>
      </c>
      <c r="M343" s="263"/>
      <c r="N343" s="147"/>
      <c r="O343" s="147"/>
    </row>
    <row r="344">
      <c r="A344" s="273" t="s">
        <v>2249</v>
      </c>
      <c r="B344" s="157"/>
      <c r="C344" s="157"/>
      <c r="D344" s="250" t="s">
        <v>1800</v>
      </c>
      <c r="E344" s="263"/>
      <c r="F344" s="272"/>
      <c r="G344" s="255" t="s">
        <v>2286</v>
      </c>
      <c r="H344" s="255" t="s">
        <v>2287</v>
      </c>
      <c r="I344" s="255" t="s">
        <v>2288</v>
      </c>
      <c r="J344" s="194" t="s">
        <v>412</v>
      </c>
      <c r="K344" s="250" t="s">
        <v>438</v>
      </c>
      <c r="L344" s="250" t="s">
        <v>439</v>
      </c>
      <c r="M344" s="263"/>
      <c r="N344" s="147"/>
      <c r="O344" s="147"/>
    </row>
    <row r="345">
      <c r="A345" s="273" t="s">
        <v>2249</v>
      </c>
      <c r="B345" s="157"/>
      <c r="C345" s="157"/>
      <c r="D345" s="250" t="s">
        <v>1804</v>
      </c>
      <c r="E345" s="263"/>
      <c r="F345" s="272"/>
      <c r="G345" s="255" t="s">
        <v>2290</v>
      </c>
      <c r="H345" s="255" t="s">
        <v>2291</v>
      </c>
      <c r="I345" s="255" t="s">
        <v>2292</v>
      </c>
      <c r="J345" s="194" t="s">
        <v>412</v>
      </c>
      <c r="K345" s="250" t="s">
        <v>413</v>
      </c>
      <c r="L345" s="263"/>
      <c r="M345" s="263"/>
      <c r="N345" s="147"/>
      <c r="O345" s="147"/>
    </row>
    <row r="346">
      <c r="A346" s="273" t="s">
        <v>2249</v>
      </c>
      <c r="B346" s="157"/>
      <c r="C346" s="157"/>
      <c r="D346" s="250" t="s">
        <v>1809</v>
      </c>
      <c r="E346" s="263"/>
      <c r="F346" s="272"/>
      <c r="G346" s="255" t="s">
        <v>2294</v>
      </c>
      <c r="H346" s="255" t="s">
        <v>2295</v>
      </c>
      <c r="I346" s="255" t="s">
        <v>2296</v>
      </c>
      <c r="J346" s="194" t="s">
        <v>412</v>
      </c>
      <c r="K346" s="250" t="s">
        <v>413</v>
      </c>
      <c r="L346" s="263"/>
      <c r="M346" s="263"/>
      <c r="N346" s="147"/>
      <c r="O346" s="147"/>
    </row>
    <row r="347">
      <c r="A347" s="273" t="s">
        <v>2249</v>
      </c>
      <c r="B347" s="157"/>
      <c r="C347" s="157"/>
      <c r="D347" s="250" t="s">
        <v>1814</v>
      </c>
      <c r="E347" s="263"/>
      <c r="F347" s="272"/>
      <c r="G347" s="255" t="s">
        <v>2298</v>
      </c>
      <c r="H347" s="255" t="s">
        <v>2299</v>
      </c>
      <c r="I347" s="255" t="s">
        <v>2300</v>
      </c>
      <c r="J347" s="194" t="s">
        <v>412</v>
      </c>
      <c r="K347" s="250" t="s">
        <v>438</v>
      </c>
      <c r="L347" s="250" t="s">
        <v>439</v>
      </c>
      <c r="M347" s="263"/>
      <c r="N347" s="147"/>
      <c r="O347" s="147"/>
    </row>
    <row r="348">
      <c r="A348" s="273" t="s">
        <v>2301</v>
      </c>
      <c r="B348" s="256" t="s">
        <v>2302</v>
      </c>
      <c r="C348" s="275" t="s">
        <v>2303</v>
      </c>
      <c r="D348" s="250" t="s">
        <v>1818</v>
      </c>
      <c r="E348" s="263"/>
      <c r="F348" s="272"/>
      <c r="G348" s="255" t="s">
        <v>2305</v>
      </c>
      <c r="H348" s="255" t="s">
        <v>2306</v>
      </c>
      <c r="I348" s="255" t="s">
        <v>2307</v>
      </c>
      <c r="J348" s="194" t="s">
        <v>412</v>
      </c>
      <c r="K348" s="250" t="s">
        <v>413</v>
      </c>
      <c r="L348" s="263"/>
      <c r="M348" s="263"/>
      <c r="N348" s="147"/>
      <c r="O348" s="147"/>
    </row>
    <row r="349">
      <c r="A349" s="273" t="s">
        <v>2301</v>
      </c>
      <c r="B349" s="256" t="s">
        <v>2302</v>
      </c>
      <c r="C349" s="157"/>
      <c r="D349" s="250" t="s">
        <v>1822</v>
      </c>
      <c r="E349" s="263"/>
      <c r="F349" s="272"/>
      <c r="G349" s="255" t="s">
        <v>6381</v>
      </c>
      <c r="H349" s="255" t="s">
        <v>2306</v>
      </c>
      <c r="I349" s="255" t="s">
        <v>2307</v>
      </c>
      <c r="J349" s="194" t="s">
        <v>412</v>
      </c>
      <c r="K349" s="250" t="s">
        <v>413</v>
      </c>
      <c r="L349" s="263"/>
      <c r="M349" s="263"/>
      <c r="N349" s="147"/>
      <c r="O349" s="147"/>
    </row>
    <row r="350">
      <c r="A350" s="273" t="s">
        <v>2301</v>
      </c>
      <c r="B350" s="276" t="s">
        <v>2302</v>
      </c>
      <c r="C350" s="157"/>
      <c r="D350" s="250" t="s">
        <v>1825</v>
      </c>
      <c r="E350" s="263"/>
      <c r="F350" s="272"/>
      <c r="G350" s="255" t="s">
        <v>6382</v>
      </c>
      <c r="H350" s="255" t="s">
        <v>2306</v>
      </c>
      <c r="I350" s="255" t="s">
        <v>2307</v>
      </c>
      <c r="J350" s="194" t="s">
        <v>412</v>
      </c>
      <c r="K350" s="250" t="s">
        <v>413</v>
      </c>
      <c r="L350" s="263"/>
      <c r="M350" s="263"/>
      <c r="N350" s="147"/>
      <c r="O350" s="147"/>
    </row>
    <row r="351">
      <c r="A351" s="273" t="s">
        <v>2301</v>
      </c>
      <c r="B351" s="263"/>
      <c r="C351" s="157"/>
      <c r="D351" s="250" t="s">
        <v>1829</v>
      </c>
      <c r="E351" s="263"/>
      <c r="F351" s="272"/>
      <c r="G351" s="255" t="s">
        <v>2310</v>
      </c>
      <c r="H351" s="255" t="s">
        <v>2311</v>
      </c>
      <c r="I351" s="255" t="s">
        <v>2307</v>
      </c>
      <c r="J351" s="194" t="s">
        <v>412</v>
      </c>
      <c r="K351" s="250" t="s">
        <v>413</v>
      </c>
      <c r="L351" s="263"/>
      <c r="M351" s="263"/>
      <c r="N351" s="147"/>
      <c r="O351" s="147"/>
    </row>
    <row r="352">
      <c r="A352" s="273" t="s">
        <v>2301</v>
      </c>
      <c r="B352" s="276" t="s">
        <v>2302</v>
      </c>
      <c r="C352" s="157"/>
      <c r="D352" s="250" t="s">
        <v>1833</v>
      </c>
      <c r="E352" s="263"/>
      <c r="F352" s="272"/>
      <c r="G352" s="255" t="s">
        <v>2313</v>
      </c>
      <c r="H352" s="255" t="s">
        <v>2306</v>
      </c>
      <c r="I352" s="255" t="s">
        <v>2314</v>
      </c>
      <c r="J352" s="194" t="s">
        <v>412</v>
      </c>
      <c r="K352" s="250" t="s">
        <v>413</v>
      </c>
      <c r="L352" s="263"/>
      <c r="M352" s="263"/>
      <c r="N352" s="147"/>
      <c r="O352" s="147"/>
    </row>
    <row r="353">
      <c r="A353" s="273" t="s">
        <v>2301</v>
      </c>
      <c r="B353" s="274"/>
      <c r="C353" s="157"/>
      <c r="D353" s="250" t="s">
        <v>1839</v>
      </c>
      <c r="E353" s="263"/>
      <c r="F353" s="272"/>
      <c r="G353" s="255" t="s">
        <v>2313</v>
      </c>
      <c r="H353" s="255" t="s">
        <v>2306</v>
      </c>
      <c r="I353" s="255" t="s">
        <v>2314</v>
      </c>
      <c r="J353" s="194" t="s">
        <v>412</v>
      </c>
      <c r="K353" s="250" t="s">
        <v>413</v>
      </c>
      <c r="L353" s="263"/>
      <c r="M353" s="263"/>
      <c r="N353" s="147"/>
      <c r="O353" s="147"/>
    </row>
    <row r="354">
      <c r="A354" s="273" t="s">
        <v>2301</v>
      </c>
      <c r="B354" s="274"/>
      <c r="C354" s="157"/>
      <c r="D354" s="250" t="s">
        <v>1843</v>
      </c>
      <c r="E354" s="263"/>
      <c r="F354" s="272"/>
      <c r="G354" s="255" t="s">
        <v>2317</v>
      </c>
      <c r="H354" s="255" t="s">
        <v>2318</v>
      </c>
      <c r="I354" s="255" t="s">
        <v>2319</v>
      </c>
      <c r="J354" s="194" t="s">
        <v>412</v>
      </c>
      <c r="K354" s="250" t="s">
        <v>413</v>
      </c>
      <c r="L354" s="263"/>
      <c r="M354" s="263"/>
      <c r="N354" s="147"/>
      <c r="O354" s="147"/>
    </row>
    <row r="355">
      <c r="A355" s="273" t="s">
        <v>2301</v>
      </c>
      <c r="B355" s="274"/>
      <c r="C355" s="157"/>
      <c r="D355" s="250" t="s">
        <v>1847</v>
      </c>
      <c r="E355" s="263"/>
      <c r="F355" s="272"/>
      <c r="G355" s="255" t="s">
        <v>2321</v>
      </c>
      <c r="H355" s="255" t="s">
        <v>2322</v>
      </c>
      <c r="I355" s="255" t="s">
        <v>2323</v>
      </c>
      <c r="J355" s="194" t="s">
        <v>412</v>
      </c>
      <c r="K355" s="250" t="s">
        <v>413</v>
      </c>
      <c r="L355" s="263"/>
      <c r="M355" s="263"/>
      <c r="N355" s="147"/>
      <c r="O355" s="147"/>
    </row>
    <row r="356">
      <c r="A356" s="273" t="s">
        <v>2301</v>
      </c>
      <c r="B356" s="274"/>
      <c r="C356" s="157"/>
      <c r="D356" s="250" t="s">
        <v>1851</v>
      </c>
      <c r="E356" s="263"/>
      <c r="F356" s="272"/>
      <c r="G356" s="255" t="s">
        <v>2325</v>
      </c>
      <c r="H356" s="255" t="s">
        <v>2326</v>
      </c>
      <c r="I356" s="255" t="s">
        <v>2327</v>
      </c>
      <c r="J356" s="194" t="s">
        <v>412</v>
      </c>
      <c r="K356" s="250" t="s">
        <v>413</v>
      </c>
      <c r="L356" s="263"/>
      <c r="M356" s="263"/>
      <c r="N356" s="147"/>
      <c r="O356" s="147"/>
    </row>
    <row r="357">
      <c r="A357" s="273" t="s">
        <v>2301</v>
      </c>
      <c r="B357" s="274"/>
      <c r="C357" s="157"/>
      <c r="D357" s="250" t="s">
        <v>1855</v>
      </c>
      <c r="E357" s="263"/>
      <c r="F357" s="272"/>
      <c r="G357" s="255" t="s">
        <v>2329</v>
      </c>
      <c r="H357" s="255" t="s">
        <v>2330</v>
      </c>
      <c r="I357" s="255" t="s">
        <v>2331</v>
      </c>
      <c r="J357" s="194" t="s">
        <v>412</v>
      </c>
      <c r="K357" s="250" t="s">
        <v>413</v>
      </c>
      <c r="L357" s="263"/>
      <c r="M357" s="263"/>
      <c r="N357" s="147"/>
      <c r="O357" s="147"/>
    </row>
    <row r="358">
      <c r="A358" s="273" t="s">
        <v>2301</v>
      </c>
      <c r="B358" s="274"/>
      <c r="C358" s="157"/>
      <c r="D358" s="250" t="s">
        <v>1859</v>
      </c>
      <c r="E358" s="263"/>
      <c r="F358" s="272"/>
      <c r="G358" s="255" t="s">
        <v>2333</v>
      </c>
      <c r="H358" s="255" t="s">
        <v>2334</v>
      </c>
      <c r="I358" s="255" t="s">
        <v>2335</v>
      </c>
      <c r="J358" s="194" t="s">
        <v>412</v>
      </c>
      <c r="K358" s="250" t="s">
        <v>438</v>
      </c>
      <c r="L358" s="250" t="s">
        <v>439</v>
      </c>
      <c r="M358" s="263"/>
      <c r="N358" s="147"/>
      <c r="O358" s="147"/>
    </row>
    <row r="359">
      <c r="A359" s="273" t="s">
        <v>2301</v>
      </c>
      <c r="B359" s="274"/>
      <c r="C359" s="157"/>
      <c r="D359" s="250" t="s">
        <v>1865</v>
      </c>
      <c r="E359" s="263"/>
      <c r="F359" s="272"/>
      <c r="G359" s="255" t="s">
        <v>2337</v>
      </c>
      <c r="H359" s="255" t="s">
        <v>2338</v>
      </c>
      <c r="I359" s="255" t="s">
        <v>2339</v>
      </c>
      <c r="J359" s="194" t="s">
        <v>412</v>
      </c>
      <c r="K359" s="250" t="s">
        <v>438</v>
      </c>
      <c r="L359" s="250" t="s">
        <v>439</v>
      </c>
      <c r="M359" s="263"/>
      <c r="N359" s="147"/>
      <c r="O359" s="147"/>
    </row>
    <row r="360">
      <c r="A360" s="273" t="s">
        <v>2301</v>
      </c>
      <c r="B360" s="274"/>
      <c r="C360" s="157"/>
      <c r="D360" s="250" t="s">
        <v>1869</v>
      </c>
      <c r="E360" s="263"/>
      <c r="F360" s="272"/>
      <c r="G360" s="255" t="s">
        <v>2341</v>
      </c>
      <c r="H360" s="255" t="s">
        <v>2342</v>
      </c>
      <c r="I360" s="255" t="s">
        <v>2343</v>
      </c>
      <c r="J360" s="194" t="s">
        <v>412</v>
      </c>
      <c r="K360" s="250" t="s">
        <v>438</v>
      </c>
      <c r="L360" s="250" t="s">
        <v>439</v>
      </c>
      <c r="M360" s="263"/>
      <c r="N360" s="147"/>
      <c r="O360" s="147"/>
    </row>
    <row r="361">
      <c r="A361" s="273" t="s">
        <v>2301</v>
      </c>
      <c r="B361" s="274"/>
      <c r="C361" s="157"/>
      <c r="D361" s="250" t="s">
        <v>1873</v>
      </c>
      <c r="E361" s="263"/>
      <c r="F361" s="272"/>
      <c r="G361" s="255" t="s">
        <v>2345</v>
      </c>
      <c r="H361" s="255" t="s">
        <v>2346</v>
      </c>
      <c r="I361" s="255" t="s">
        <v>2347</v>
      </c>
      <c r="J361" s="194" t="s">
        <v>412</v>
      </c>
      <c r="K361" s="250" t="s">
        <v>438</v>
      </c>
      <c r="L361" s="250" t="s">
        <v>439</v>
      </c>
      <c r="M361" s="263"/>
      <c r="N361" s="147"/>
      <c r="O361" s="147"/>
    </row>
    <row r="362">
      <c r="A362" s="273" t="s">
        <v>2301</v>
      </c>
      <c r="B362" s="274"/>
      <c r="C362" s="157"/>
      <c r="D362" s="250" t="s">
        <v>1877</v>
      </c>
      <c r="E362" s="263"/>
      <c r="F362" s="272"/>
      <c r="G362" s="255" t="s">
        <v>2349</v>
      </c>
      <c r="H362" s="255" t="s">
        <v>2350</v>
      </c>
      <c r="I362" s="255" t="s">
        <v>2339</v>
      </c>
      <c r="J362" s="194" t="s">
        <v>412</v>
      </c>
      <c r="K362" s="250" t="s">
        <v>438</v>
      </c>
      <c r="L362" s="250" t="s">
        <v>439</v>
      </c>
      <c r="M362" s="263"/>
      <c r="N362" s="147"/>
      <c r="O362" s="147"/>
    </row>
    <row r="363">
      <c r="A363" s="273" t="s">
        <v>2301</v>
      </c>
      <c r="B363" s="274"/>
      <c r="C363" s="157"/>
      <c r="D363" s="250" t="s">
        <v>1881</v>
      </c>
      <c r="E363" s="263"/>
      <c r="F363" s="254"/>
      <c r="G363" s="255" t="s">
        <v>2352</v>
      </c>
      <c r="H363" s="255" t="s">
        <v>2353</v>
      </c>
      <c r="I363" s="255" t="s">
        <v>2354</v>
      </c>
      <c r="J363" s="194" t="s">
        <v>412</v>
      </c>
      <c r="K363" s="250" t="s">
        <v>413</v>
      </c>
      <c r="L363" s="263"/>
      <c r="M363" s="263"/>
      <c r="N363" s="147"/>
      <c r="O363" s="147"/>
    </row>
    <row r="364">
      <c r="A364" s="273" t="s">
        <v>2301</v>
      </c>
      <c r="B364" s="263"/>
      <c r="C364" s="157"/>
      <c r="D364" s="250" t="s">
        <v>1885</v>
      </c>
      <c r="E364" s="263"/>
      <c r="F364" s="272"/>
      <c r="G364" s="255" t="s">
        <v>2356</v>
      </c>
      <c r="H364" s="255" t="s">
        <v>2357</v>
      </c>
      <c r="I364" s="255" t="s">
        <v>2358</v>
      </c>
      <c r="J364" s="194" t="s">
        <v>412</v>
      </c>
      <c r="K364" s="250" t="s">
        <v>413</v>
      </c>
      <c r="L364" s="263"/>
      <c r="M364" s="263"/>
      <c r="N364" s="147"/>
      <c r="O364" s="147"/>
    </row>
    <row r="365">
      <c r="A365" s="273" t="s">
        <v>2359</v>
      </c>
      <c r="B365" s="274"/>
      <c r="C365" s="275" t="s">
        <v>2360</v>
      </c>
      <c r="D365" s="250" t="s">
        <v>1889</v>
      </c>
      <c r="E365" s="263"/>
      <c r="F365" s="271" t="s">
        <v>2362</v>
      </c>
      <c r="G365" s="255" t="s">
        <v>2363</v>
      </c>
      <c r="H365" s="255" t="s">
        <v>2364</v>
      </c>
      <c r="I365" s="277" t="s">
        <v>2365</v>
      </c>
      <c r="J365" s="194" t="s">
        <v>412</v>
      </c>
      <c r="K365" s="250" t="s">
        <v>413</v>
      </c>
      <c r="L365" s="263"/>
      <c r="M365" s="263"/>
      <c r="N365" s="147"/>
      <c r="O365" s="147"/>
    </row>
    <row r="366">
      <c r="A366" s="273" t="s">
        <v>2359</v>
      </c>
      <c r="B366" s="157"/>
      <c r="C366" s="157"/>
      <c r="D366" s="250" t="s">
        <v>1894</v>
      </c>
      <c r="E366" s="263"/>
      <c r="F366" s="272"/>
      <c r="G366" s="255" t="s">
        <v>2367</v>
      </c>
      <c r="H366" s="255" t="s">
        <v>2364</v>
      </c>
      <c r="I366" s="255" t="s">
        <v>2368</v>
      </c>
      <c r="J366" s="194" t="s">
        <v>412</v>
      </c>
      <c r="K366" s="256" t="s">
        <v>413</v>
      </c>
      <c r="L366" s="263"/>
      <c r="M366" s="263"/>
      <c r="N366" s="147"/>
      <c r="O366" s="147"/>
    </row>
    <row r="367">
      <c r="A367" s="273" t="s">
        <v>2359</v>
      </c>
      <c r="B367" s="157"/>
      <c r="C367" s="157"/>
      <c r="D367" s="250" t="s">
        <v>1900</v>
      </c>
      <c r="E367" s="263"/>
      <c r="F367" s="272"/>
      <c r="G367" s="255" t="s">
        <v>2370</v>
      </c>
      <c r="H367" s="255" t="s">
        <v>2364</v>
      </c>
      <c r="I367" s="255" t="s">
        <v>2371</v>
      </c>
      <c r="J367" s="194" t="s">
        <v>412</v>
      </c>
      <c r="K367" s="256" t="s">
        <v>413</v>
      </c>
      <c r="L367" s="263"/>
      <c r="M367" s="263"/>
      <c r="N367" s="147"/>
      <c r="O367" s="147"/>
    </row>
    <row r="368">
      <c r="A368" s="273" t="s">
        <v>2359</v>
      </c>
      <c r="B368" s="157"/>
      <c r="C368" s="157"/>
      <c r="D368" s="250" t="s">
        <v>1905</v>
      </c>
      <c r="E368" s="263"/>
      <c r="F368" s="272"/>
      <c r="G368" s="255" t="s">
        <v>2373</v>
      </c>
      <c r="H368" s="255" t="s">
        <v>2374</v>
      </c>
      <c r="I368" s="255" t="s">
        <v>2375</v>
      </c>
      <c r="J368" s="194" t="s">
        <v>412</v>
      </c>
      <c r="K368" s="256" t="s">
        <v>413</v>
      </c>
      <c r="L368" s="263"/>
      <c r="M368" s="263"/>
      <c r="N368" s="147"/>
      <c r="O368" s="147"/>
    </row>
    <row r="369">
      <c r="A369" s="273" t="s">
        <v>2359</v>
      </c>
      <c r="B369" s="157"/>
      <c r="C369" s="157"/>
      <c r="D369" s="250" t="s">
        <v>1910</v>
      </c>
      <c r="E369" s="263"/>
      <c r="F369" s="272"/>
      <c r="G369" s="255" t="s">
        <v>2377</v>
      </c>
      <c r="H369" s="255" t="s">
        <v>2364</v>
      </c>
      <c r="I369" s="255" t="s">
        <v>2378</v>
      </c>
      <c r="J369" s="194" t="s">
        <v>412</v>
      </c>
      <c r="K369" s="256" t="s">
        <v>413</v>
      </c>
      <c r="L369" s="263"/>
      <c r="M369" s="263"/>
      <c r="N369" s="147"/>
      <c r="O369" s="147"/>
    </row>
    <row r="370">
      <c r="A370" s="273" t="s">
        <v>2359</v>
      </c>
      <c r="B370" s="157"/>
      <c r="C370" s="157"/>
      <c r="D370" s="250" t="s">
        <v>1916</v>
      </c>
      <c r="E370" s="263"/>
      <c r="F370" s="272"/>
      <c r="G370" s="255" t="s">
        <v>2380</v>
      </c>
      <c r="H370" s="255" t="s">
        <v>2381</v>
      </c>
      <c r="I370" s="255" t="s">
        <v>2382</v>
      </c>
      <c r="J370" s="194" t="s">
        <v>412</v>
      </c>
      <c r="K370" s="256" t="s">
        <v>413</v>
      </c>
      <c r="L370" s="263"/>
      <c r="M370" s="263"/>
      <c r="N370" s="147"/>
      <c r="O370" s="147"/>
    </row>
    <row r="371">
      <c r="A371" s="273" t="s">
        <v>2359</v>
      </c>
      <c r="B371" s="157"/>
      <c r="C371" s="157"/>
      <c r="D371" s="250" t="s">
        <v>1923</v>
      </c>
      <c r="E371" s="263"/>
      <c r="F371" s="272"/>
      <c r="G371" s="255" t="s">
        <v>2384</v>
      </c>
      <c r="H371" s="255" t="s">
        <v>2385</v>
      </c>
      <c r="I371" s="255" t="s">
        <v>2386</v>
      </c>
      <c r="J371" s="194" t="s">
        <v>412</v>
      </c>
      <c r="K371" s="256" t="s">
        <v>413</v>
      </c>
      <c r="L371" s="263"/>
      <c r="M371" s="263"/>
      <c r="N371" s="147"/>
      <c r="O371" s="147"/>
    </row>
    <row r="372">
      <c r="A372" s="273" t="s">
        <v>2359</v>
      </c>
      <c r="B372" s="157"/>
      <c r="C372" s="157"/>
      <c r="D372" s="250" t="s">
        <v>1929</v>
      </c>
      <c r="E372" s="263"/>
      <c r="F372" s="272"/>
      <c r="G372" s="255" t="s">
        <v>2388</v>
      </c>
      <c r="H372" s="255" t="s">
        <v>2389</v>
      </c>
      <c r="I372" s="255" t="s">
        <v>2390</v>
      </c>
      <c r="J372" s="194" t="s">
        <v>412</v>
      </c>
      <c r="K372" s="256" t="s">
        <v>413</v>
      </c>
      <c r="L372" s="263"/>
      <c r="M372" s="263"/>
      <c r="N372" s="147"/>
      <c r="O372" s="147"/>
    </row>
    <row r="373">
      <c r="A373" s="273" t="s">
        <v>2359</v>
      </c>
      <c r="B373" s="157"/>
      <c r="C373" s="157"/>
      <c r="D373" s="250" t="s">
        <v>1935</v>
      </c>
      <c r="E373" s="263"/>
      <c r="F373" s="272"/>
      <c r="G373" s="255" t="s">
        <v>2392</v>
      </c>
      <c r="H373" s="255" t="s">
        <v>2393</v>
      </c>
      <c r="I373" s="255" t="s">
        <v>2394</v>
      </c>
      <c r="J373" s="194" t="s">
        <v>412</v>
      </c>
      <c r="K373" s="256" t="s">
        <v>413</v>
      </c>
      <c r="L373" s="263"/>
      <c r="M373" s="263"/>
      <c r="N373" s="147"/>
      <c r="O373" s="147"/>
    </row>
    <row r="374">
      <c r="A374" s="273" t="s">
        <v>2359</v>
      </c>
      <c r="B374" s="157"/>
      <c r="C374" s="157"/>
      <c r="D374" s="250" t="s">
        <v>1941</v>
      </c>
      <c r="E374" s="263"/>
      <c r="F374" s="272"/>
      <c r="G374" s="255" t="s">
        <v>2396</v>
      </c>
      <c r="H374" s="255" t="s">
        <v>2397</v>
      </c>
      <c r="I374" s="255" t="s">
        <v>2398</v>
      </c>
      <c r="J374" s="194" t="s">
        <v>412</v>
      </c>
      <c r="K374" s="256" t="s">
        <v>413</v>
      </c>
      <c r="L374" s="263"/>
      <c r="M374" s="263"/>
      <c r="N374" s="147"/>
      <c r="O374" s="147"/>
    </row>
    <row r="375">
      <c r="A375" s="273" t="s">
        <v>2359</v>
      </c>
      <c r="B375" s="157"/>
      <c r="C375" s="157"/>
      <c r="D375" s="250" t="s">
        <v>1946</v>
      </c>
      <c r="E375" s="263"/>
      <c r="F375" s="272"/>
      <c r="G375" s="255" t="s">
        <v>2400</v>
      </c>
      <c r="H375" s="255" t="s">
        <v>2364</v>
      </c>
      <c r="I375" s="277" t="s">
        <v>2401</v>
      </c>
      <c r="J375" s="194" t="s">
        <v>412</v>
      </c>
      <c r="K375" s="256" t="s">
        <v>413</v>
      </c>
      <c r="L375" s="263"/>
      <c r="M375" s="263"/>
      <c r="N375" s="147"/>
      <c r="O375" s="147"/>
    </row>
    <row r="376">
      <c r="A376" s="273" t="s">
        <v>2359</v>
      </c>
      <c r="B376" s="157"/>
      <c r="C376" s="157"/>
      <c r="D376" s="250" t="s">
        <v>1952</v>
      </c>
      <c r="E376" s="263"/>
      <c r="F376" s="272"/>
      <c r="G376" s="255" t="s">
        <v>2403</v>
      </c>
      <c r="H376" s="255" t="s">
        <v>2364</v>
      </c>
      <c r="I376" s="255" t="s">
        <v>2404</v>
      </c>
      <c r="J376" s="194" t="s">
        <v>412</v>
      </c>
      <c r="K376" s="256" t="s">
        <v>413</v>
      </c>
      <c r="L376" s="263"/>
      <c r="M376" s="263"/>
      <c r="N376" s="147"/>
      <c r="O376" s="147"/>
    </row>
    <row r="377">
      <c r="A377" s="273" t="s">
        <v>2359</v>
      </c>
      <c r="B377" s="157"/>
      <c r="C377" s="157"/>
      <c r="D377" s="250" t="s">
        <v>1959</v>
      </c>
      <c r="E377" s="263"/>
      <c r="F377" s="272"/>
      <c r="G377" s="255" t="s">
        <v>2406</v>
      </c>
      <c r="H377" s="255" t="s">
        <v>2407</v>
      </c>
      <c r="I377" s="255" t="s">
        <v>2408</v>
      </c>
      <c r="J377" s="194" t="s">
        <v>412</v>
      </c>
      <c r="K377" s="256" t="s">
        <v>413</v>
      </c>
      <c r="L377" s="263"/>
      <c r="M377" s="263"/>
      <c r="N377" s="147"/>
      <c r="O377" s="147"/>
    </row>
    <row r="378">
      <c r="A378" s="273" t="s">
        <v>2359</v>
      </c>
      <c r="B378" s="157"/>
      <c r="C378" s="157"/>
      <c r="D378" s="250" t="s">
        <v>1965</v>
      </c>
      <c r="E378" s="263"/>
      <c r="F378" s="272"/>
      <c r="G378" s="255" t="s">
        <v>2410</v>
      </c>
      <c r="H378" s="255" t="s">
        <v>2364</v>
      </c>
      <c r="I378" s="255" t="s">
        <v>2411</v>
      </c>
      <c r="J378" s="194" t="s">
        <v>412</v>
      </c>
      <c r="K378" s="256" t="s">
        <v>413</v>
      </c>
      <c r="L378" s="263"/>
      <c r="M378" s="263"/>
      <c r="N378" s="147"/>
      <c r="O378" s="147"/>
    </row>
    <row r="379">
      <c r="A379" s="273" t="s">
        <v>2359</v>
      </c>
      <c r="B379" s="157"/>
      <c r="C379" s="157"/>
      <c r="D379" s="250" t="s">
        <v>1971</v>
      </c>
      <c r="E379" s="263"/>
      <c r="F379" s="272"/>
      <c r="G379" s="255" t="s">
        <v>2413</v>
      </c>
      <c r="H379" s="255" t="s">
        <v>2414</v>
      </c>
      <c r="I379" s="255" t="s">
        <v>2415</v>
      </c>
      <c r="J379" s="194" t="s">
        <v>412</v>
      </c>
      <c r="K379" s="256" t="s">
        <v>413</v>
      </c>
      <c r="L379" s="263"/>
      <c r="M379" s="263"/>
      <c r="N379" s="147"/>
      <c r="O379" s="147"/>
    </row>
    <row r="380">
      <c r="A380" s="273" t="s">
        <v>2359</v>
      </c>
      <c r="B380" s="157"/>
      <c r="C380" s="157"/>
      <c r="D380" s="250" t="s">
        <v>1977</v>
      </c>
      <c r="E380" s="263"/>
      <c r="F380" s="272"/>
      <c r="G380" s="255" t="s">
        <v>2417</v>
      </c>
      <c r="H380" s="255" t="s">
        <v>2418</v>
      </c>
      <c r="I380" s="255" t="s">
        <v>2419</v>
      </c>
      <c r="J380" s="194" t="s">
        <v>412</v>
      </c>
      <c r="K380" s="256" t="s">
        <v>413</v>
      </c>
      <c r="L380" s="263"/>
      <c r="M380" s="263"/>
      <c r="N380" s="147"/>
      <c r="O380" s="147"/>
    </row>
    <row r="381">
      <c r="A381" s="273" t="s">
        <v>2359</v>
      </c>
      <c r="B381" s="157"/>
      <c r="C381" s="157"/>
      <c r="D381" s="250" t="s">
        <v>1983</v>
      </c>
      <c r="E381" s="263"/>
      <c r="F381" s="272"/>
      <c r="G381" s="255" t="s">
        <v>2421</v>
      </c>
      <c r="H381" s="255" t="s">
        <v>2422</v>
      </c>
      <c r="I381" s="255" t="s">
        <v>2423</v>
      </c>
      <c r="J381" s="194" t="s">
        <v>412</v>
      </c>
      <c r="K381" s="256" t="s">
        <v>413</v>
      </c>
      <c r="L381" s="263"/>
      <c r="M381" s="263"/>
      <c r="N381" s="147"/>
      <c r="O381" s="147"/>
    </row>
    <row r="382">
      <c r="A382" s="273" t="s">
        <v>2359</v>
      </c>
      <c r="B382" s="157"/>
      <c r="C382" s="157"/>
      <c r="D382" s="250" t="s">
        <v>1988</v>
      </c>
      <c r="E382" s="263"/>
      <c r="F382" s="272"/>
      <c r="G382" s="255" t="s">
        <v>2425</v>
      </c>
      <c r="H382" s="255" t="s">
        <v>2426</v>
      </c>
      <c r="I382" s="255" t="s">
        <v>2415</v>
      </c>
      <c r="J382" s="194" t="s">
        <v>412</v>
      </c>
      <c r="K382" s="256" t="s">
        <v>413</v>
      </c>
      <c r="L382" s="263"/>
      <c r="M382" s="263"/>
      <c r="N382" s="147"/>
      <c r="O382" s="147"/>
    </row>
    <row r="383">
      <c r="A383" s="273" t="s">
        <v>2359</v>
      </c>
      <c r="B383" s="157"/>
      <c r="C383" s="157"/>
      <c r="D383" s="250" t="s">
        <v>1995</v>
      </c>
      <c r="E383" s="263"/>
      <c r="F383" s="272"/>
      <c r="G383" s="255" t="s">
        <v>2428</v>
      </c>
      <c r="H383" s="255" t="s">
        <v>2429</v>
      </c>
      <c r="I383" s="255" t="s">
        <v>2386</v>
      </c>
      <c r="J383" s="194" t="s">
        <v>412</v>
      </c>
      <c r="K383" s="256" t="s">
        <v>413</v>
      </c>
      <c r="L383" s="263"/>
      <c r="M383" s="263"/>
      <c r="N383" s="147"/>
      <c r="O383" s="147"/>
    </row>
    <row r="384">
      <c r="A384" s="273" t="s">
        <v>2359</v>
      </c>
      <c r="B384" s="157"/>
      <c r="C384" s="157"/>
      <c r="D384" s="250" t="s">
        <v>2001</v>
      </c>
      <c r="E384" s="263"/>
      <c r="F384" s="271" t="s">
        <v>2431</v>
      </c>
      <c r="G384" s="255" t="s">
        <v>2417</v>
      </c>
      <c r="H384" s="255" t="s">
        <v>2432</v>
      </c>
      <c r="I384" s="255" t="s">
        <v>2423</v>
      </c>
      <c r="J384" s="194" t="s">
        <v>412</v>
      </c>
      <c r="K384" s="256" t="s">
        <v>413</v>
      </c>
      <c r="L384" s="263"/>
      <c r="M384" s="263"/>
      <c r="N384" s="147"/>
      <c r="O384" s="147"/>
    </row>
    <row r="385">
      <c r="A385" s="273" t="s">
        <v>2359</v>
      </c>
      <c r="B385" s="157"/>
      <c r="C385" s="157"/>
      <c r="D385" s="250" t="s">
        <v>2007</v>
      </c>
      <c r="E385" s="263"/>
      <c r="F385" s="272"/>
      <c r="G385" s="255" t="s">
        <v>6383</v>
      </c>
      <c r="H385" s="255" t="s">
        <v>6384</v>
      </c>
      <c r="I385" s="255" t="s">
        <v>6385</v>
      </c>
      <c r="J385" s="194" t="s">
        <v>412</v>
      </c>
      <c r="K385" s="256" t="s">
        <v>413</v>
      </c>
      <c r="L385" s="263"/>
      <c r="M385" s="263"/>
      <c r="N385" s="147"/>
      <c r="O385" s="147"/>
    </row>
    <row r="386">
      <c r="A386" s="273" t="s">
        <v>2359</v>
      </c>
      <c r="B386" s="157"/>
      <c r="C386" s="157"/>
      <c r="D386" s="250" t="s">
        <v>2013</v>
      </c>
      <c r="E386" s="263"/>
      <c r="F386" s="272"/>
      <c r="G386" s="255" t="s">
        <v>2396</v>
      </c>
      <c r="H386" s="255" t="s">
        <v>2422</v>
      </c>
      <c r="I386" s="255" t="s">
        <v>6386</v>
      </c>
      <c r="J386" s="194" t="s">
        <v>412</v>
      </c>
      <c r="K386" s="256" t="s">
        <v>413</v>
      </c>
      <c r="L386" s="263"/>
      <c r="M386" s="263"/>
      <c r="N386" s="147"/>
      <c r="O386" s="147"/>
    </row>
    <row r="387">
      <c r="A387" s="273" t="s">
        <v>6387</v>
      </c>
      <c r="B387" s="274"/>
      <c r="C387" s="275" t="s">
        <v>6388</v>
      </c>
      <c r="D387" s="250" t="s">
        <v>2019</v>
      </c>
      <c r="E387" s="263"/>
      <c r="F387" s="271" t="s">
        <v>2436</v>
      </c>
      <c r="G387" s="255" t="s">
        <v>2437</v>
      </c>
      <c r="H387" s="255" t="s">
        <v>6389</v>
      </c>
      <c r="I387" s="255" t="s">
        <v>2439</v>
      </c>
      <c r="J387" s="194" t="s">
        <v>412</v>
      </c>
      <c r="K387" s="256" t="s">
        <v>413</v>
      </c>
      <c r="L387" s="263"/>
      <c r="M387" s="263"/>
      <c r="N387" s="147"/>
      <c r="O387" s="147"/>
    </row>
    <row r="388">
      <c r="A388" s="273" t="s">
        <v>6387</v>
      </c>
      <c r="B388" s="157"/>
      <c r="C388" s="157"/>
      <c r="D388" s="250" t="s">
        <v>2025</v>
      </c>
      <c r="E388" s="263"/>
      <c r="F388" s="272"/>
      <c r="G388" s="255" t="s">
        <v>6390</v>
      </c>
      <c r="H388" s="255" t="s">
        <v>6389</v>
      </c>
      <c r="I388" s="255" t="s">
        <v>2439</v>
      </c>
      <c r="J388" s="194" t="s">
        <v>412</v>
      </c>
      <c r="K388" s="256" t="s">
        <v>413</v>
      </c>
      <c r="L388" s="263"/>
      <c r="M388" s="263"/>
      <c r="N388" s="147"/>
      <c r="O388" s="147"/>
    </row>
    <row r="389">
      <c r="A389" s="273" t="s">
        <v>6387</v>
      </c>
      <c r="B389" s="157"/>
      <c r="C389" s="157"/>
      <c r="D389" s="250" t="s">
        <v>2031</v>
      </c>
      <c r="E389" s="263"/>
      <c r="F389" s="272"/>
      <c r="G389" s="255" t="s">
        <v>2441</v>
      </c>
      <c r="H389" s="255" t="s">
        <v>6389</v>
      </c>
      <c r="I389" s="255" t="s">
        <v>6391</v>
      </c>
      <c r="J389" s="194" t="s">
        <v>412</v>
      </c>
      <c r="K389" s="256" t="s">
        <v>413</v>
      </c>
      <c r="L389" s="263"/>
      <c r="M389" s="263"/>
      <c r="N389" s="147"/>
      <c r="O389" s="147"/>
    </row>
    <row r="390">
      <c r="A390" s="273" t="s">
        <v>6387</v>
      </c>
      <c r="B390" s="157"/>
      <c r="C390" s="157"/>
      <c r="D390" s="250" t="s">
        <v>2037</v>
      </c>
      <c r="E390" s="263"/>
      <c r="F390" s="272"/>
      <c r="G390" s="255" t="s">
        <v>2445</v>
      </c>
      <c r="H390" s="255" t="s">
        <v>2442</v>
      </c>
      <c r="I390" s="255" t="s">
        <v>2446</v>
      </c>
      <c r="J390" s="194" t="s">
        <v>412</v>
      </c>
      <c r="K390" s="256" t="s">
        <v>413</v>
      </c>
      <c r="L390" s="263"/>
      <c r="M390" s="263"/>
      <c r="N390" s="147"/>
      <c r="O390" s="147"/>
    </row>
    <row r="391">
      <c r="A391" s="273" t="s">
        <v>6387</v>
      </c>
      <c r="B391" s="157"/>
      <c r="C391" s="157"/>
      <c r="D391" s="250" t="s">
        <v>2043</v>
      </c>
      <c r="E391" s="263"/>
      <c r="F391" s="272"/>
      <c r="G391" s="255" t="s">
        <v>2448</v>
      </c>
      <c r="H391" s="255" t="s">
        <v>2449</v>
      </c>
      <c r="I391" s="255" t="s">
        <v>2450</v>
      </c>
      <c r="J391" s="194" t="s">
        <v>412</v>
      </c>
      <c r="K391" s="250" t="s">
        <v>438</v>
      </c>
      <c r="L391" s="250" t="s">
        <v>439</v>
      </c>
      <c r="M391" s="263"/>
      <c r="N391" s="147"/>
      <c r="O391" s="147"/>
    </row>
    <row r="392">
      <c r="A392" s="273" t="s">
        <v>6387</v>
      </c>
      <c r="B392" s="157"/>
      <c r="C392" s="157"/>
      <c r="D392" s="250" t="s">
        <v>2048</v>
      </c>
      <c r="E392" s="263"/>
      <c r="F392" s="271" t="s">
        <v>2452</v>
      </c>
      <c r="G392" s="255" t="s">
        <v>2453</v>
      </c>
      <c r="H392" s="255" t="s">
        <v>2454</v>
      </c>
      <c r="I392" s="255" t="s">
        <v>2455</v>
      </c>
      <c r="J392" s="194" t="s">
        <v>412</v>
      </c>
      <c r="K392" s="256" t="s">
        <v>438</v>
      </c>
      <c r="L392" s="250" t="s">
        <v>439</v>
      </c>
      <c r="M392" s="263"/>
      <c r="N392" s="147"/>
      <c r="O392" s="147"/>
    </row>
    <row r="393">
      <c r="A393" s="273" t="s">
        <v>6387</v>
      </c>
      <c r="B393" s="157"/>
      <c r="C393" s="157"/>
      <c r="D393" s="250" t="s">
        <v>2053</v>
      </c>
      <c r="E393" s="263"/>
      <c r="F393" s="272"/>
      <c r="G393" s="255" t="s">
        <v>2457</v>
      </c>
      <c r="H393" s="255" t="s">
        <v>2454</v>
      </c>
      <c r="I393" s="255" t="s">
        <v>2458</v>
      </c>
      <c r="J393" s="194" t="s">
        <v>412</v>
      </c>
      <c r="K393" s="256" t="s">
        <v>413</v>
      </c>
      <c r="L393" s="263"/>
      <c r="M393" s="263"/>
      <c r="N393" s="147"/>
      <c r="O393" s="147"/>
    </row>
    <row r="394">
      <c r="A394" s="273" t="s">
        <v>6387</v>
      </c>
      <c r="B394" s="157"/>
      <c r="C394" s="157"/>
      <c r="D394" s="250" t="s">
        <v>2059</v>
      </c>
      <c r="E394" s="263"/>
      <c r="F394" s="272"/>
      <c r="G394" s="255" t="s">
        <v>2224</v>
      </c>
      <c r="H394" s="255" t="s">
        <v>6392</v>
      </c>
      <c r="I394" s="255" t="s">
        <v>2461</v>
      </c>
      <c r="J394" s="194" t="s">
        <v>412</v>
      </c>
      <c r="K394" s="256" t="s">
        <v>413</v>
      </c>
      <c r="L394" s="263"/>
      <c r="M394" s="263"/>
      <c r="N394" s="147"/>
      <c r="O394" s="147"/>
    </row>
    <row r="395">
      <c r="A395" s="273" t="s">
        <v>6387</v>
      </c>
      <c r="B395" s="157"/>
      <c r="C395" s="157"/>
      <c r="D395" s="250" t="s">
        <v>2065</v>
      </c>
      <c r="E395" s="263"/>
      <c r="F395" s="272"/>
      <c r="G395" s="255" t="s">
        <v>2463</v>
      </c>
      <c r="H395" s="255" t="s">
        <v>2464</v>
      </c>
      <c r="I395" s="255" t="s">
        <v>2465</v>
      </c>
      <c r="J395" s="194" t="s">
        <v>412</v>
      </c>
      <c r="K395" s="256" t="s">
        <v>438</v>
      </c>
      <c r="L395" s="250" t="s">
        <v>439</v>
      </c>
      <c r="M395" s="263"/>
      <c r="N395" s="147"/>
      <c r="O395" s="147"/>
    </row>
    <row r="396">
      <c r="A396" s="273" t="s">
        <v>2433</v>
      </c>
      <c r="B396" s="274"/>
      <c r="C396" s="275" t="s">
        <v>2434</v>
      </c>
      <c r="D396" s="250" t="s">
        <v>2071</v>
      </c>
      <c r="E396" s="263"/>
      <c r="F396" s="271" t="s">
        <v>6393</v>
      </c>
      <c r="G396" s="255" t="s">
        <v>6394</v>
      </c>
      <c r="H396" s="255" t="s">
        <v>2364</v>
      </c>
      <c r="I396" s="255" t="s">
        <v>6395</v>
      </c>
      <c r="J396" s="194" t="s">
        <v>412</v>
      </c>
      <c r="K396" s="256" t="s">
        <v>413</v>
      </c>
      <c r="L396" s="263"/>
      <c r="M396" s="263"/>
      <c r="N396" s="147"/>
      <c r="O396" s="147"/>
    </row>
    <row r="397">
      <c r="A397" s="273" t="s">
        <v>2433</v>
      </c>
      <c r="B397" s="157"/>
      <c r="C397" s="157"/>
      <c r="D397" s="250" t="s">
        <v>2076</v>
      </c>
      <c r="E397" s="263"/>
      <c r="F397" s="272"/>
      <c r="G397" s="255" t="s">
        <v>6396</v>
      </c>
      <c r="H397" s="255" t="s">
        <v>6397</v>
      </c>
      <c r="I397" s="255" t="s">
        <v>6395</v>
      </c>
      <c r="J397" s="194" t="s">
        <v>412</v>
      </c>
      <c r="K397" s="256" t="s">
        <v>413</v>
      </c>
      <c r="L397" s="263"/>
      <c r="M397" s="263"/>
      <c r="N397" s="147"/>
      <c r="O397" s="147"/>
    </row>
    <row r="398">
      <c r="A398" s="273" t="s">
        <v>2433</v>
      </c>
      <c r="B398" s="157"/>
      <c r="C398" s="157"/>
      <c r="D398" s="250" t="s">
        <v>2083</v>
      </c>
      <c r="E398" s="263"/>
      <c r="F398" s="272"/>
      <c r="G398" s="255" t="s">
        <v>6396</v>
      </c>
      <c r="H398" s="255" t="s">
        <v>6398</v>
      </c>
      <c r="I398" s="255" t="s">
        <v>6399</v>
      </c>
      <c r="J398" s="194" t="s">
        <v>412</v>
      </c>
      <c r="K398" s="256" t="s">
        <v>413</v>
      </c>
      <c r="L398" s="263"/>
      <c r="M398" s="263"/>
      <c r="N398" s="147"/>
      <c r="O398" s="147"/>
    </row>
    <row r="399">
      <c r="A399" s="273" t="s">
        <v>2433</v>
      </c>
      <c r="B399" s="157"/>
      <c r="C399" s="157"/>
      <c r="D399" s="250" t="s">
        <v>2088</v>
      </c>
      <c r="E399" s="263"/>
      <c r="F399" s="272"/>
      <c r="G399" s="255" t="s">
        <v>6400</v>
      </c>
      <c r="H399" s="255" t="s">
        <v>6401</v>
      </c>
      <c r="I399" s="255" t="s">
        <v>6402</v>
      </c>
      <c r="J399" s="194" t="s">
        <v>412</v>
      </c>
      <c r="K399" s="256" t="s">
        <v>413</v>
      </c>
      <c r="L399" s="263"/>
      <c r="M399" s="263"/>
      <c r="N399" s="147"/>
      <c r="O399" s="147"/>
    </row>
    <row r="400">
      <c r="A400" s="273" t="s">
        <v>2433</v>
      </c>
      <c r="B400" s="157"/>
      <c r="C400" s="157"/>
      <c r="D400" s="250" t="s">
        <v>2095</v>
      </c>
      <c r="E400" s="263"/>
      <c r="F400" s="272"/>
      <c r="G400" s="255" t="s">
        <v>6403</v>
      </c>
      <c r="H400" s="255" t="s">
        <v>6404</v>
      </c>
      <c r="I400" s="255" t="s">
        <v>6405</v>
      </c>
      <c r="J400" s="194" t="s">
        <v>412</v>
      </c>
      <c r="K400" s="256" t="s">
        <v>413</v>
      </c>
      <c r="L400" s="263"/>
      <c r="M400" s="263"/>
      <c r="N400" s="147"/>
      <c r="O400" s="147"/>
    </row>
    <row r="401">
      <c r="A401" s="273" t="s">
        <v>2433</v>
      </c>
      <c r="B401" s="157"/>
      <c r="C401" s="157"/>
      <c r="D401" s="250" t="s">
        <v>2101</v>
      </c>
      <c r="E401" s="263"/>
      <c r="F401" s="272"/>
      <c r="G401" s="255" t="s">
        <v>6406</v>
      </c>
      <c r="H401" s="255" t="s">
        <v>6407</v>
      </c>
      <c r="I401" s="255" t="s">
        <v>6408</v>
      </c>
      <c r="J401" s="194" t="s">
        <v>412</v>
      </c>
      <c r="K401" s="256" t="s">
        <v>413</v>
      </c>
      <c r="L401" s="263"/>
      <c r="M401" s="263"/>
      <c r="N401" s="147"/>
      <c r="O401" s="147"/>
    </row>
    <row r="402">
      <c r="A402" s="273" t="s">
        <v>2433</v>
      </c>
      <c r="B402" s="157"/>
      <c r="C402" s="157"/>
      <c r="D402" s="250" t="s">
        <v>2107</v>
      </c>
      <c r="E402" s="263"/>
      <c r="F402" s="271" t="s">
        <v>6409</v>
      </c>
      <c r="G402" s="255" t="s">
        <v>6410</v>
      </c>
      <c r="H402" s="255" t="s">
        <v>2364</v>
      </c>
      <c r="I402" s="255" t="s">
        <v>6411</v>
      </c>
      <c r="J402" s="194" t="s">
        <v>412</v>
      </c>
      <c r="K402" s="256" t="s">
        <v>413</v>
      </c>
      <c r="L402" s="263"/>
      <c r="M402" s="263"/>
      <c r="N402" s="147"/>
      <c r="O402" s="147"/>
    </row>
    <row r="403">
      <c r="A403" s="273" t="s">
        <v>2433</v>
      </c>
      <c r="B403" s="157"/>
      <c r="C403" s="157"/>
      <c r="D403" s="250" t="s">
        <v>2113</v>
      </c>
      <c r="E403" s="263"/>
      <c r="F403" s="272"/>
      <c r="G403" s="255" t="s">
        <v>6412</v>
      </c>
      <c r="H403" s="255" t="s">
        <v>6397</v>
      </c>
      <c r="I403" s="255" t="s">
        <v>6411</v>
      </c>
      <c r="J403" s="194" t="s">
        <v>412</v>
      </c>
      <c r="K403" s="256" t="s">
        <v>413</v>
      </c>
      <c r="L403" s="263"/>
      <c r="M403" s="263"/>
      <c r="N403" s="147"/>
      <c r="O403" s="147"/>
    </row>
    <row r="404">
      <c r="A404" s="273" t="s">
        <v>2433</v>
      </c>
      <c r="B404" s="157"/>
      <c r="C404" s="157"/>
      <c r="D404" s="250" t="s">
        <v>2118</v>
      </c>
      <c r="E404" s="263"/>
      <c r="F404" s="272"/>
      <c r="G404" s="255" t="s">
        <v>6413</v>
      </c>
      <c r="H404" s="255" t="s">
        <v>6404</v>
      </c>
      <c r="I404" s="255" t="s">
        <v>6414</v>
      </c>
      <c r="J404" s="194" t="s">
        <v>412</v>
      </c>
      <c r="K404" s="256" t="s">
        <v>413</v>
      </c>
      <c r="L404" s="263"/>
      <c r="M404" s="263"/>
      <c r="N404" s="147"/>
      <c r="O404" s="147"/>
    </row>
    <row r="405">
      <c r="A405" s="273" t="s">
        <v>2433</v>
      </c>
      <c r="B405" s="157"/>
      <c r="C405" s="157"/>
      <c r="D405" s="250" t="s">
        <v>2124</v>
      </c>
      <c r="E405" s="263"/>
      <c r="F405" s="272"/>
      <c r="G405" s="255" t="s">
        <v>6415</v>
      </c>
      <c r="H405" s="255" t="s">
        <v>6397</v>
      </c>
      <c r="I405" s="255" t="s">
        <v>6416</v>
      </c>
      <c r="J405" s="194" t="s">
        <v>412</v>
      </c>
      <c r="K405" s="256" t="s">
        <v>413</v>
      </c>
      <c r="L405" s="263"/>
      <c r="M405" s="263"/>
      <c r="N405" s="147"/>
      <c r="O405" s="147"/>
    </row>
    <row r="406">
      <c r="A406" s="273" t="s">
        <v>2433</v>
      </c>
      <c r="B406" s="157"/>
      <c r="C406" s="157"/>
      <c r="D406" s="250" t="s">
        <v>2131</v>
      </c>
      <c r="E406" s="263"/>
      <c r="F406" s="271" t="s">
        <v>6417</v>
      </c>
      <c r="G406" s="255" t="s">
        <v>6418</v>
      </c>
      <c r="H406" s="255" t="s">
        <v>6419</v>
      </c>
      <c r="I406" s="255" t="s">
        <v>6420</v>
      </c>
      <c r="J406" s="194" t="s">
        <v>412</v>
      </c>
      <c r="K406" s="256" t="s">
        <v>438</v>
      </c>
      <c r="L406" s="250" t="s">
        <v>439</v>
      </c>
      <c r="M406" s="263"/>
      <c r="N406" s="147"/>
      <c r="O406" s="147"/>
    </row>
    <row r="407">
      <c r="A407" s="273" t="s">
        <v>2433</v>
      </c>
      <c r="B407" s="157"/>
      <c r="C407" s="157"/>
      <c r="D407" s="250" t="s">
        <v>2136</v>
      </c>
      <c r="E407" s="263"/>
      <c r="F407" s="272"/>
      <c r="G407" s="255" t="s">
        <v>6421</v>
      </c>
      <c r="H407" s="255" t="s">
        <v>6422</v>
      </c>
      <c r="I407" s="255" t="s">
        <v>6420</v>
      </c>
      <c r="J407" s="194" t="s">
        <v>412</v>
      </c>
      <c r="K407" s="256" t="s">
        <v>438</v>
      </c>
      <c r="L407" s="250" t="s">
        <v>439</v>
      </c>
      <c r="M407" s="263"/>
      <c r="N407" s="147"/>
      <c r="O407" s="147"/>
    </row>
    <row r="408">
      <c r="A408" s="273" t="s">
        <v>2466</v>
      </c>
      <c r="B408" s="274"/>
      <c r="C408" s="275" t="s">
        <v>2467</v>
      </c>
      <c r="D408" s="250" t="s">
        <v>2143</v>
      </c>
      <c r="E408" s="263"/>
      <c r="F408" s="271" t="s">
        <v>2469</v>
      </c>
      <c r="G408" s="255" t="s">
        <v>2470</v>
      </c>
      <c r="H408" s="255" t="s">
        <v>2471</v>
      </c>
      <c r="I408" s="255" t="s">
        <v>2472</v>
      </c>
      <c r="J408" s="194" t="s">
        <v>412</v>
      </c>
      <c r="K408" s="256" t="s">
        <v>438</v>
      </c>
      <c r="L408" s="250" t="s">
        <v>439</v>
      </c>
      <c r="M408" s="263"/>
      <c r="N408" s="147"/>
      <c r="O408" s="147"/>
    </row>
    <row r="409">
      <c r="A409" s="273" t="s">
        <v>2466</v>
      </c>
      <c r="B409" s="157"/>
      <c r="C409" s="157"/>
      <c r="D409" s="250" t="s">
        <v>2148</v>
      </c>
      <c r="E409" s="263"/>
      <c r="F409" s="272"/>
      <c r="G409" s="255" t="s">
        <v>2474</v>
      </c>
      <c r="H409" s="255" t="s">
        <v>2475</v>
      </c>
      <c r="I409" s="255" t="s">
        <v>2476</v>
      </c>
      <c r="J409" s="194" t="s">
        <v>412</v>
      </c>
      <c r="K409" s="256" t="s">
        <v>438</v>
      </c>
      <c r="L409" s="250" t="s">
        <v>439</v>
      </c>
      <c r="M409" s="263"/>
      <c r="N409" s="147"/>
      <c r="O409" s="147"/>
    </row>
    <row r="410">
      <c r="A410" s="273" t="s">
        <v>2466</v>
      </c>
      <c r="B410" s="157"/>
      <c r="C410" s="157"/>
      <c r="D410" s="250" t="s">
        <v>2155</v>
      </c>
      <c r="E410" s="263"/>
      <c r="F410" s="272"/>
      <c r="G410" s="255" t="s">
        <v>2478</v>
      </c>
      <c r="H410" s="255" t="s">
        <v>2479</v>
      </c>
      <c r="I410" s="255" t="s">
        <v>2480</v>
      </c>
      <c r="J410" s="194" t="s">
        <v>412</v>
      </c>
      <c r="K410" s="256" t="s">
        <v>438</v>
      </c>
      <c r="L410" s="250" t="s">
        <v>439</v>
      </c>
      <c r="M410" s="263"/>
      <c r="N410" s="147"/>
      <c r="O410" s="147"/>
    </row>
    <row r="411">
      <c r="A411" s="273" t="s">
        <v>2466</v>
      </c>
      <c r="B411" s="157"/>
      <c r="C411" s="157"/>
      <c r="D411" s="250" t="s">
        <v>2161</v>
      </c>
      <c r="E411" s="263"/>
      <c r="F411" s="272"/>
      <c r="G411" s="255" t="s">
        <v>2482</v>
      </c>
      <c r="H411" s="255" t="s">
        <v>2483</v>
      </c>
      <c r="I411" s="255" t="s">
        <v>2484</v>
      </c>
      <c r="J411" s="194" t="s">
        <v>412</v>
      </c>
      <c r="K411" s="256" t="s">
        <v>438</v>
      </c>
      <c r="L411" s="250" t="s">
        <v>439</v>
      </c>
      <c r="M411" s="263"/>
      <c r="N411" s="147"/>
      <c r="O411" s="147"/>
    </row>
    <row r="412">
      <c r="A412" s="273" t="s">
        <v>2466</v>
      </c>
      <c r="B412" s="157"/>
      <c r="C412" s="157"/>
      <c r="D412" s="250" t="s">
        <v>2167</v>
      </c>
      <c r="E412" s="263"/>
      <c r="F412" s="272"/>
      <c r="G412" s="255" t="s">
        <v>2486</v>
      </c>
      <c r="H412" s="255" t="s">
        <v>2487</v>
      </c>
      <c r="I412" s="255" t="s">
        <v>2488</v>
      </c>
      <c r="J412" s="194" t="s">
        <v>412</v>
      </c>
      <c r="K412" s="256" t="s">
        <v>438</v>
      </c>
      <c r="L412" s="250" t="s">
        <v>439</v>
      </c>
      <c r="M412" s="263"/>
      <c r="N412" s="147"/>
      <c r="O412" s="147"/>
    </row>
    <row r="413">
      <c r="A413" s="273" t="s">
        <v>2466</v>
      </c>
      <c r="B413" s="157"/>
      <c r="C413" s="157"/>
      <c r="D413" s="250" t="s">
        <v>2172</v>
      </c>
      <c r="E413" s="263"/>
      <c r="F413" s="272"/>
      <c r="G413" s="255" t="s">
        <v>2490</v>
      </c>
      <c r="H413" s="255" t="s">
        <v>2491</v>
      </c>
      <c r="I413" s="255" t="s">
        <v>2492</v>
      </c>
      <c r="J413" s="194" t="s">
        <v>412</v>
      </c>
      <c r="K413" s="256" t="s">
        <v>438</v>
      </c>
      <c r="L413" s="250" t="s">
        <v>439</v>
      </c>
      <c r="M413" s="263"/>
      <c r="N413" s="147"/>
      <c r="O413" s="147"/>
    </row>
    <row r="414">
      <c r="A414" s="273" t="s">
        <v>2466</v>
      </c>
      <c r="B414" s="157"/>
      <c r="C414" s="157"/>
      <c r="D414" s="250" t="s">
        <v>2178</v>
      </c>
      <c r="E414" s="263"/>
      <c r="F414" s="272"/>
      <c r="G414" s="255" t="s">
        <v>2494</v>
      </c>
      <c r="H414" s="255" t="s">
        <v>2495</v>
      </c>
      <c r="I414" s="255" t="s">
        <v>2496</v>
      </c>
      <c r="J414" s="194" t="s">
        <v>412</v>
      </c>
      <c r="K414" s="256" t="s">
        <v>438</v>
      </c>
      <c r="L414" s="250" t="s">
        <v>439</v>
      </c>
      <c r="M414" s="263"/>
      <c r="N414" s="147"/>
      <c r="O414" s="147"/>
    </row>
    <row r="415">
      <c r="A415" s="273" t="s">
        <v>2466</v>
      </c>
      <c r="B415" s="157"/>
      <c r="C415" s="157"/>
      <c r="D415" s="250" t="s">
        <v>2184</v>
      </c>
      <c r="E415" s="263"/>
      <c r="F415" s="272"/>
      <c r="G415" s="255" t="s">
        <v>2498</v>
      </c>
      <c r="H415" s="255" t="s">
        <v>2499</v>
      </c>
      <c r="I415" s="255" t="s">
        <v>2500</v>
      </c>
      <c r="J415" s="194" t="s">
        <v>412</v>
      </c>
      <c r="K415" s="256" t="s">
        <v>438</v>
      </c>
      <c r="L415" s="250" t="s">
        <v>439</v>
      </c>
      <c r="M415" s="263"/>
      <c r="N415" s="147"/>
      <c r="O415" s="147"/>
    </row>
    <row r="416">
      <c r="A416" s="273" t="s">
        <v>2501</v>
      </c>
      <c r="B416" s="274"/>
      <c r="C416" s="275" t="s">
        <v>2502</v>
      </c>
      <c r="D416" s="250" t="s">
        <v>2191</v>
      </c>
      <c r="E416" s="263"/>
      <c r="F416" s="271" t="s">
        <v>2504</v>
      </c>
      <c r="G416" s="255" t="s">
        <v>2505</v>
      </c>
      <c r="H416" s="255" t="s">
        <v>2506</v>
      </c>
      <c r="I416" s="255" t="s">
        <v>2507</v>
      </c>
      <c r="J416" s="194" t="s">
        <v>412</v>
      </c>
      <c r="K416" s="250" t="s">
        <v>438</v>
      </c>
      <c r="L416" s="250" t="s">
        <v>439</v>
      </c>
      <c r="M416" s="250" t="s">
        <v>439</v>
      </c>
      <c r="N416" s="147"/>
      <c r="O416" s="147"/>
    </row>
    <row r="417">
      <c r="A417" s="273" t="s">
        <v>2501</v>
      </c>
      <c r="B417" s="157"/>
      <c r="C417" s="157"/>
      <c r="D417" s="250" t="s">
        <v>2195</v>
      </c>
      <c r="E417" s="263"/>
      <c r="F417" s="271" t="s">
        <v>2509</v>
      </c>
      <c r="G417" s="255" t="s">
        <v>2510</v>
      </c>
      <c r="H417" s="255" t="s">
        <v>2506</v>
      </c>
      <c r="I417" s="255" t="s">
        <v>2511</v>
      </c>
      <c r="J417" s="194" t="s">
        <v>412</v>
      </c>
      <c r="K417" s="256" t="s">
        <v>413</v>
      </c>
      <c r="L417" s="263"/>
      <c r="M417" s="263"/>
      <c r="N417" s="147"/>
      <c r="O417" s="147"/>
    </row>
    <row r="418">
      <c r="A418" s="273" t="s">
        <v>2501</v>
      </c>
      <c r="B418" s="157"/>
      <c r="C418" s="157"/>
      <c r="D418" s="250" t="s">
        <v>2199</v>
      </c>
      <c r="E418" s="263"/>
      <c r="F418" s="272"/>
      <c r="G418" s="255" t="s">
        <v>2513</v>
      </c>
      <c r="H418" s="255" t="s">
        <v>2506</v>
      </c>
      <c r="I418" s="255" t="s">
        <v>2514</v>
      </c>
      <c r="J418" s="194" t="s">
        <v>412</v>
      </c>
      <c r="K418" s="256" t="s">
        <v>413</v>
      </c>
      <c r="L418" s="263"/>
      <c r="M418" s="263"/>
      <c r="N418" s="147"/>
      <c r="O418" s="147"/>
    </row>
    <row r="419">
      <c r="A419" s="273" t="s">
        <v>2501</v>
      </c>
      <c r="B419" s="157"/>
      <c r="C419" s="157"/>
      <c r="D419" s="250" t="s">
        <v>2203</v>
      </c>
      <c r="E419" s="263"/>
      <c r="F419" s="272"/>
      <c r="G419" s="255" t="s">
        <v>2516</v>
      </c>
      <c r="H419" s="255" t="s">
        <v>2506</v>
      </c>
      <c r="I419" s="255" t="s">
        <v>2517</v>
      </c>
      <c r="J419" s="194" t="s">
        <v>412</v>
      </c>
      <c r="K419" s="256" t="s">
        <v>413</v>
      </c>
      <c r="L419" s="263"/>
      <c r="M419" s="263"/>
      <c r="N419" s="147"/>
      <c r="O419" s="147"/>
    </row>
    <row r="420">
      <c r="A420" s="273" t="s">
        <v>2501</v>
      </c>
      <c r="B420" s="157"/>
      <c r="C420" s="157"/>
      <c r="D420" s="250" t="s">
        <v>2207</v>
      </c>
      <c r="E420" s="263"/>
      <c r="F420" s="272"/>
      <c r="G420" s="255" t="s">
        <v>2519</v>
      </c>
      <c r="H420" s="255" t="s">
        <v>2506</v>
      </c>
      <c r="I420" s="255" t="s">
        <v>2520</v>
      </c>
      <c r="J420" s="194" t="s">
        <v>412</v>
      </c>
      <c r="K420" s="256" t="s">
        <v>438</v>
      </c>
      <c r="L420" s="250" t="s">
        <v>439</v>
      </c>
      <c r="M420" s="263"/>
      <c r="N420" s="147"/>
      <c r="O420" s="147"/>
    </row>
    <row r="421">
      <c r="A421" s="273" t="s">
        <v>2667</v>
      </c>
      <c r="B421" s="274"/>
      <c r="C421" s="275" t="s">
        <v>2668</v>
      </c>
      <c r="D421" s="250" t="s">
        <v>2211</v>
      </c>
      <c r="E421" s="256" t="s">
        <v>790</v>
      </c>
      <c r="F421" s="272"/>
      <c r="G421" s="255" t="s">
        <v>2670</v>
      </c>
      <c r="H421" s="255" t="s">
        <v>2671</v>
      </c>
      <c r="I421" s="255" t="s">
        <v>2672</v>
      </c>
      <c r="J421" s="194" t="s">
        <v>412</v>
      </c>
      <c r="K421" s="256" t="s">
        <v>413</v>
      </c>
      <c r="L421" s="263"/>
      <c r="M421" s="263"/>
      <c r="N421" s="147"/>
      <c r="O421" s="147"/>
    </row>
    <row r="422">
      <c r="A422" s="273" t="s">
        <v>2667</v>
      </c>
      <c r="B422" s="157"/>
      <c r="C422" s="157"/>
      <c r="D422" s="250" t="s">
        <v>2215</v>
      </c>
      <c r="E422" s="256" t="s">
        <v>790</v>
      </c>
      <c r="F422" s="272"/>
      <c r="G422" s="255" t="s">
        <v>2674</v>
      </c>
      <c r="H422" s="255" t="s">
        <v>2675</v>
      </c>
      <c r="I422" s="255" t="s">
        <v>2676</v>
      </c>
      <c r="J422" s="258" t="s">
        <v>626</v>
      </c>
      <c r="K422" s="271" t="s">
        <v>413</v>
      </c>
      <c r="L422" s="272"/>
      <c r="M422" s="259" t="s">
        <v>2677</v>
      </c>
      <c r="N422" s="147"/>
      <c r="O422" s="147"/>
    </row>
    <row r="423">
      <c r="A423" s="273" t="s">
        <v>2667</v>
      </c>
      <c r="B423" s="157"/>
      <c r="C423" s="157"/>
      <c r="D423" s="250" t="s">
        <v>2219</v>
      </c>
      <c r="E423" s="256" t="s">
        <v>790</v>
      </c>
      <c r="F423" s="272"/>
      <c r="G423" s="255" t="s">
        <v>2679</v>
      </c>
      <c r="H423" s="255" t="s">
        <v>2680</v>
      </c>
      <c r="I423" s="255" t="s">
        <v>2681</v>
      </c>
      <c r="J423" s="194" t="s">
        <v>412</v>
      </c>
      <c r="K423" s="256" t="s">
        <v>438</v>
      </c>
      <c r="L423" s="250" t="s">
        <v>439</v>
      </c>
      <c r="M423" s="263"/>
      <c r="N423" s="147"/>
      <c r="O423" s="147"/>
    </row>
    <row r="424">
      <c r="A424" s="273" t="s">
        <v>2667</v>
      </c>
      <c r="B424" s="157"/>
      <c r="C424" s="157"/>
      <c r="D424" s="250" t="s">
        <v>2223</v>
      </c>
      <c r="E424" s="256" t="s">
        <v>790</v>
      </c>
      <c r="F424" s="272"/>
      <c r="G424" s="255" t="s">
        <v>2683</v>
      </c>
      <c r="H424" s="255" t="s">
        <v>2680</v>
      </c>
      <c r="I424" s="255" t="s">
        <v>2684</v>
      </c>
      <c r="J424" s="194" t="s">
        <v>412</v>
      </c>
      <c r="K424" s="256" t="s">
        <v>438</v>
      </c>
      <c r="L424" s="250" t="s">
        <v>439</v>
      </c>
      <c r="M424" s="263"/>
      <c r="N424" s="147"/>
      <c r="O424" s="147"/>
    </row>
    <row r="425">
      <c r="A425" s="273" t="s">
        <v>2667</v>
      </c>
      <c r="B425" s="157"/>
      <c r="C425" s="157"/>
      <c r="D425" s="250" t="s">
        <v>2229</v>
      </c>
      <c r="E425" s="256" t="s">
        <v>790</v>
      </c>
      <c r="F425" s="272"/>
      <c r="G425" s="255" t="s">
        <v>2686</v>
      </c>
      <c r="H425" s="255" t="s">
        <v>2687</v>
      </c>
      <c r="I425" s="255" t="e">
        <v>#ERROR!</v>
      </c>
      <c r="J425" s="258" t="s">
        <v>626</v>
      </c>
      <c r="K425" s="271" t="s">
        <v>413</v>
      </c>
      <c r="L425" s="272"/>
      <c r="M425" s="259" t="s">
        <v>2688</v>
      </c>
      <c r="N425" s="147"/>
      <c r="O425" s="147"/>
    </row>
    <row r="426">
      <c r="A426" s="273" t="s">
        <v>2667</v>
      </c>
      <c r="B426" s="157"/>
      <c r="C426" s="157"/>
      <c r="D426" s="250" t="s">
        <v>2233</v>
      </c>
      <c r="E426" s="256" t="s">
        <v>790</v>
      </c>
      <c r="F426" s="272"/>
      <c r="G426" s="255" t="s">
        <v>2690</v>
      </c>
      <c r="H426" s="255" t="s">
        <v>2691</v>
      </c>
      <c r="I426" s="255" t="s">
        <v>2692</v>
      </c>
      <c r="J426" s="194" t="s">
        <v>412</v>
      </c>
      <c r="K426" s="256" t="s">
        <v>413</v>
      </c>
      <c r="L426" s="263"/>
      <c r="M426" s="263"/>
      <c r="N426" s="147"/>
      <c r="O426" s="147"/>
    </row>
    <row r="427">
      <c r="A427" s="273" t="s">
        <v>2667</v>
      </c>
      <c r="B427" s="157"/>
      <c r="C427" s="157"/>
      <c r="D427" s="250" t="s">
        <v>2237</v>
      </c>
      <c r="E427" s="256" t="s">
        <v>790</v>
      </c>
      <c r="F427" s="272"/>
      <c r="G427" s="255" t="s">
        <v>2694</v>
      </c>
      <c r="H427" s="255" t="s">
        <v>2695</v>
      </c>
      <c r="I427" s="255" t="s">
        <v>2696</v>
      </c>
      <c r="J427" s="194" t="s">
        <v>412</v>
      </c>
      <c r="K427" s="256" t="s">
        <v>413</v>
      </c>
      <c r="L427" s="263"/>
      <c r="M427" s="263"/>
      <c r="N427" s="147"/>
      <c r="O427" s="147"/>
    </row>
    <row r="428">
      <c r="A428" s="273" t="s">
        <v>2667</v>
      </c>
      <c r="B428" s="157"/>
      <c r="C428" s="157"/>
      <c r="D428" s="250" t="s">
        <v>2241</v>
      </c>
      <c r="E428" s="256" t="s">
        <v>790</v>
      </c>
      <c r="F428" s="272"/>
      <c r="G428" s="255" t="s">
        <v>2698</v>
      </c>
      <c r="H428" s="255" t="s">
        <v>2695</v>
      </c>
      <c r="I428" s="255" t="s">
        <v>2699</v>
      </c>
      <c r="J428" s="194" t="s">
        <v>412</v>
      </c>
      <c r="K428" s="256" t="s">
        <v>413</v>
      </c>
      <c r="L428" s="263"/>
      <c r="M428" s="263"/>
      <c r="N428" s="147"/>
      <c r="O428" s="147"/>
    </row>
    <row r="429">
      <c r="A429" s="273" t="s">
        <v>2667</v>
      </c>
      <c r="B429" s="157"/>
      <c r="C429" s="157"/>
      <c r="D429" s="250" t="s">
        <v>2245</v>
      </c>
      <c r="E429" s="256" t="s">
        <v>790</v>
      </c>
      <c r="F429" s="272"/>
      <c r="G429" s="255" t="s">
        <v>2701</v>
      </c>
      <c r="H429" s="255" t="s">
        <v>2695</v>
      </c>
      <c r="I429" s="255" t="s">
        <v>2702</v>
      </c>
      <c r="J429" s="194" t="s">
        <v>412</v>
      </c>
      <c r="K429" s="256" t="s">
        <v>413</v>
      </c>
      <c r="L429" s="263"/>
      <c r="M429" s="263"/>
      <c r="N429" s="147"/>
      <c r="O429" s="147"/>
    </row>
    <row r="430">
      <c r="A430" s="273" t="s">
        <v>2667</v>
      </c>
      <c r="B430" s="157"/>
      <c r="C430" s="157"/>
      <c r="D430" s="250" t="s">
        <v>2251</v>
      </c>
      <c r="E430" s="256" t="s">
        <v>790</v>
      </c>
      <c r="F430" s="272"/>
      <c r="G430" s="255" t="s">
        <v>2704</v>
      </c>
      <c r="H430" s="255" t="s">
        <v>2705</v>
      </c>
      <c r="I430" s="255" t="s">
        <v>2706</v>
      </c>
      <c r="J430" s="194" t="s">
        <v>412</v>
      </c>
      <c r="K430" s="256" t="s">
        <v>413</v>
      </c>
      <c r="L430" s="263"/>
      <c r="M430" s="263"/>
      <c r="N430" s="147"/>
      <c r="O430" s="147"/>
    </row>
    <row r="431">
      <c r="A431" s="273" t="s">
        <v>2712</v>
      </c>
      <c r="B431" s="274"/>
      <c r="C431" s="275" t="s">
        <v>2713</v>
      </c>
      <c r="D431" s="250" t="s">
        <v>2259</v>
      </c>
      <c r="E431" s="256" t="s">
        <v>790</v>
      </c>
      <c r="F431" s="272"/>
      <c r="G431" s="255" t="s">
        <v>2715</v>
      </c>
      <c r="H431" s="255" t="s">
        <v>2716</v>
      </c>
      <c r="I431" s="255" t="s">
        <v>2717</v>
      </c>
      <c r="J431" s="194" t="s">
        <v>412</v>
      </c>
      <c r="K431" s="256" t="s">
        <v>413</v>
      </c>
      <c r="L431" s="263"/>
      <c r="M431" s="263"/>
      <c r="N431" s="147"/>
      <c r="O431" s="147"/>
    </row>
    <row r="432">
      <c r="A432" s="273" t="s">
        <v>2712</v>
      </c>
      <c r="B432" s="157"/>
      <c r="C432" s="157"/>
      <c r="D432" s="250" t="s">
        <v>2262</v>
      </c>
      <c r="E432" s="256" t="s">
        <v>790</v>
      </c>
      <c r="F432" s="272"/>
      <c r="G432" s="255" t="s">
        <v>2719</v>
      </c>
      <c r="H432" s="255" t="s">
        <v>2716</v>
      </c>
      <c r="I432" s="255" t="s">
        <v>2720</v>
      </c>
      <c r="J432" s="194" t="s">
        <v>412</v>
      </c>
      <c r="K432" s="256" t="s">
        <v>413</v>
      </c>
      <c r="L432" s="263"/>
      <c r="M432" s="263"/>
      <c r="N432" s="147"/>
      <c r="O432" s="147"/>
    </row>
    <row r="433">
      <c r="A433" s="273" t="s">
        <v>2712</v>
      </c>
      <c r="B433" s="157"/>
      <c r="C433" s="157"/>
      <c r="D433" s="250" t="s">
        <v>2265</v>
      </c>
      <c r="E433" s="256" t="s">
        <v>790</v>
      </c>
      <c r="F433" s="272"/>
      <c r="G433" s="255" t="s">
        <v>2722</v>
      </c>
      <c r="H433" s="255" t="s">
        <v>2716</v>
      </c>
      <c r="I433" s="255" t="s">
        <v>2723</v>
      </c>
      <c r="J433" s="194" t="s">
        <v>412</v>
      </c>
      <c r="K433" s="256" t="s">
        <v>413</v>
      </c>
      <c r="L433" s="263"/>
      <c r="M433" s="263"/>
      <c r="N433" s="147"/>
      <c r="O433" s="147"/>
    </row>
    <row r="434">
      <c r="A434" s="273" t="s">
        <v>2712</v>
      </c>
      <c r="B434" s="157"/>
      <c r="C434" s="157"/>
      <c r="D434" s="250" t="s">
        <v>2269</v>
      </c>
      <c r="E434" s="256" t="s">
        <v>790</v>
      </c>
      <c r="F434" s="272"/>
      <c r="G434" s="255" t="s">
        <v>2725</v>
      </c>
      <c r="H434" s="255" t="s">
        <v>2726</v>
      </c>
      <c r="I434" s="255" t="s">
        <v>2727</v>
      </c>
      <c r="J434" s="194" t="s">
        <v>412</v>
      </c>
      <c r="K434" s="256" t="s">
        <v>413</v>
      </c>
      <c r="L434" s="263"/>
      <c r="M434" s="263"/>
      <c r="N434" s="147"/>
      <c r="O434" s="147"/>
    </row>
    <row r="435">
      <c r="A435" s="273" t="s">
        <v>2712</v>
      </c>
      <c r="B435" s="157"/>
      <c r="C435" s="157"/>
      <c r="D435" s="250" t="s">
        <v>2273</v>
      </c>
      <c r="E435" s="256" t="s">
        <v>790</v>
      </c>
      <c r="F435" s="272"/>
      <c r="G435" s="255" t="s">
        <v>2729</v>
      </c>
      <c r="H435" s="255" t="s">
        <v>2730</v>
      </c>
      <c r="I435" s="255" t="s">
        <v>2731</v>
      </c>
      <c r="J435" s="194" t="s">
        <v>412</v>
      </c>
      <c r="K435" s="256" t="s">
        <v>413</v>
      </c>
      <c r="L435" s="263"/>
      <c r="M435" s="263"/>
      <c r="N435" s="147"/>
      <c r="O435" s="147"/>
    </row>
    <row r="436">
      <c r="A436" s="273" t="s">
        <v>2712</v>
      </c>
      <c r="B436" s="157"/>
      <c r="C436" s="157"/>
      <c r="D436" s="250" t="s">
        <v>2277</v>
      </c>
      <c r="E436" s="256" t="s">
        <v>790</v>
      </c>
      <c r="F436" s="272"/>
      <c r="G436" s="255" t="s">
        <v>2733</v>
      </c>
      <c r="H436" s="255" t="s">
        <v>2734</v>
      </c>
      <c r="I436" s="255" t="s">
        <v>2735</v>
      </c>
      <c r="J436" s="194" t="s">
        <v>412</v>
      </c>
      <c r="K436" s="256" t="s">
        <v>413</v>
      </c>
      <c r="L436" s="263"/>
      <c r="M436" s="263"/>
      <c r="N436" s="147"/>
      <c r="O436" s="147"/>
    </row>
    <row r="437">
      <c r="A437" s="273" t="s">
        <v>2712</v>
      </c>
      <c r="B437" s="157"/>
      <c r="C437" s="157"/>
      <c r="D437" s="250" t="s">
        <v>2281</v>
      </c>
      <c r="E437" s="256" t="s">
        <v>790</v>
      </c>
      <c r="F437" s="272"/>
      <c r="G437" s="255" t="s">
        <v>2737</v>
      </c>
      <c r="H437" s="255" t="s">
        <v>2716</v>
      </c>
      <c r="I437" s="255" t="s">
        <v>2717</v>
      </c>
      <c r="J437" s="194" t="s">
        <v>412</v>
      </c>
      <c r="K437" s="256" t="s">
        <v>413</v>
      </c>
      <c r="L437" s="263"/>
      <c r="M437" s="263"/>
      <c r="N437" s="147"/>
      <c r="O437" s="147"/>
    </row>
    <row r="438">
      <c r="A438" s="273" t="s">
        <v>2712</v>
      </c>
      <c r="B438" s="157"/>
      <c r="C438" s="157"/>
      <c r="D438" s="250" t="s">
        <v>2285</v>
      </c>
      <c r="E438" s="256" t="s">
        <v>790</v>
      </c>
      <c r="F438" s="271" t="s">
        <v>2739</v>
      </c>
      <c r="G438" s="255" t="s">
        <v>2740</v>
      </c>
      <c r="H438" s="255" t="s">
        <v>2741</v>
      </c>
      <c r="I438" s="255" t="s">
        <v>2717</v>
      </c>
      <c r="J438" s="194" t="s">
        <v>412</v>
      </c>
      <c r="K438" s="256" t="s">
        <v>413</v>
      </c>
      <c r="L438" s="263"/>
      <c r="M438" s="263"/>
      <c r="N438" s="147"/>
      <c r="O438" s="147"/>
    </row>
    <row r="439">
      <c r="A439" s="273" t="s">
        <v>2712</v>
      </c>
      <c r="B439" s="157"/>
      <c r="C439" s="157"/>
      <c r="D439" s="250" t="s">
        <v>2289</v>
      </c>
      <c r="E439" s="256" t="s">
        <v>790</v>
      </c>
      <c r="F439" s="272"/>
      <c r="G439" s="255" t="s">
        <v>2743</v>
      </c>
      <c r="H439" s="255" t="s">
        <v>2744</v>
      </c>
      <c r="I439" s="255" t="s">
        <v>2745</v>
      </c>
      <c r="J439" s="194" t="s">
        <v>412</v>
      </c>
      <c r="K439" s="256" t="s">
        <v>413</v>
      </c>
      <c r="L439" s="263"/>
      <c r="M439" s="263"/>
      <c r="N439" s="147"/>
      <c r="O439" s="147"/>
    </row>
    <row r="440">
      <c r="A440" s="273" t="s">
        <v>2746</v>
      </c>
      <c r="B440" s="274"/>
      <c r="C440" s="275" t="s">
        <v>2747</v>
      </c>
      <c r="D440" s="250" t="s">
        <v>2293</v>
      </c>
      <c r="E440" s="256" t="s">
        <v>790</v>
      </c>
      <c r="F440" s="271" t="s">
        <v>2749</v>
      </c>
      <c r="G440" s="255" t="s">
        <v>2750</v>
      </c>
      <c r="H440" s="255" t="s">
        <v>2751</v>
      </c>
      <c r="I440" s="255" t="s">
        <v>2752</v>
      </c>
      <c r="J440" s="194" t="s">
        <v>412</v>
      </c>
      <c r="K440" s="256" t="s">
        <v>438</v>
      </c>
      <c r="L440" s="250" t="s">
        <v>439</v>
      </c>
      <c r="M440" s="263"/>
      <c r="N440" s="147"/>
      <c r="O440" s="147"/>
    </row>
    <row r="441">
      <c r="A441" s="273" t="s">
        <v>2746</v>
      </c>
      <c r="B441" s="157"/>
      <c r="C441" s="157"/>
      <c r="D441" s="250" t="s">
        <v>2297</v>
      </c>
      <c r="E441" s="256" t="s">
        <v>790</v>
      </c>
      <c r="F441" s="271" t="s">
        <v>2749</v>
      </c>
      <c r="G441" s="255" t="s">
        <v>2754</v>
      </c>
      <c r="H441" s="255" t="s">
        <v>2755</v>
      </c>
      <c r="I441" s="255" t="s">
        <v>2756</v>
      </c>
      <c r="J441" s="194" t="s">
        <v>412</v>
      </c>
      <c r="K441" s="256" t="s">
        <v>413</v>
      </c>
      <c r="L441" s="263"/>
      <c r="M441" s="263"/>
      <c r="N441" s="147"/>
      <c r="O441" s="147"/>
    </row>
    <row r="442">
      <c r="A442" s="273" t="s">
        <v>2746</v>
      </c>
      <c r="B442" s="157"/>
      <c r="C442" s="157"/>
      <c r="D442" s="250" t="s">
        <v>2304</v>
      </c>
      <c r="E442" s="256" t="s">
        <v>790</v>
      </c>
      <c r="F442" s="271" t="s">
        <v>2749</v>
      </c>
      <c r="G442" s="255" t="s">
        <v>2758</v>
      </c>
      <c r="H442" s="255" t="s">
        <v>2755</v>
      </c>
      <c r="I442" s="255" t="s">
        <v>2756</v>
      </c>
      <c r="J442" s="194" t="s">
        <v>412</v>
      </c>
      <c r="K442" s="271" t="s">
        <v>413</v>
      </c>
      <c r="L442" s="272"/>
      <c r="M442" s="259"/>
      <c r="N442" s="147"/>
      <c r="O442" s="147"/>
    </row>
    <row r="443">
      <c r="A443" s="273" t="s">
        <v>2759</v>
      </c>
      <c r="B443" s="274"/>
      <c r="C443" s="275" t="s">
        <v>2760</v>
      </c>
      <c r="D443" s="250" t="s">
        <v>2309</v>
      </c>
      <c r="E443" s="263"/>
      <c r="F443" s="271" t="s">
        <v>2762</v>
      </c>
      <c r="G443" s="255" t="s">
        <v>2763</v>
      </c>
      <c r="H443" s="255" t="s">
        <v>2764</v>
      </c>
      <c r="I443" s="255" t="s">
        <v>2765</v>
      </c>
      <c r="J443" s="194" t="s">
        <v>412</v>
      </c>
      <c r="K443" s="256" t="s">
        <v>438</v>
      </c>
      <c r="L443" s="250" t="s">
        <v>439</v>
      </c>
      <c r="M443" s="263"/>
      <c r="N443" s="147"/>
      <c r="O443" s="147"/>
    </row>
    <row r="444">
      <c r="A444" s="273" t="s">
        <v>2759</v>
      </c>
      <c r="B444" s="157"/>
      <c r="C444" s="157"/>
      <c r="D444" s="250" t="s">
        <v>2312</v>
      </c>
      <c r="E444" s="263"/>
      <c r="F444" s="271" t="s">
        <v>2762</v>
      </c>
      <c r="G444" s="255" t="s">
        <v>2767</v>
      </c>
      <c r="H444" s="255" t="s">
        <v>2764</v>
      </c>
      <c r="I444" s="255" t="s">
        <v>6423</v>
      </c>
      <c r="J444" s="194" t="s">
        <v>412</v>
      </c>
      <c r="K444" s="256" t="s">
        <v>438</v>
      </c>
      <c r="L444" s="250" t="s">
        <v>439</v>
      </c>
      <c r="M444" s="263"/>
      <c r="N444" s="147"/>
      <c r="O444" s="147"/>
    </row>
    <row r="445">
      <c r="A445" s="273" t="s">
        <v>2759</v>
      </c>
      <c r="B445" s="157"/>
      <c r="C445" s="157"/>
      <c r="D445" s="250" t="s">
        <v>2315</v>
      </c>
      <c r="E445" s="263"/>
      <c r="F445" s="271" t="s">
        <v>2762</v>
      </c>
      <c r="G445" s="255" t="s">
        <v>2770</v>
      </c>
      <c r="H445" s="255" t="s">
        <v>2771</v>
      </c>
      <c r="I445" s="255" t="s">
        <v>2772</v>
      </c>
      <c r="J445" s="194" t="s">
        <v>412</v>
      </c>
      <c r="K445" s="256" t="s">
        <v>413</v>
      </c>
      <c r="L445" s="263"/>
      <c r="M445" s="263"/>
      <c r="N445" s="147"/>
      <c r="O445" s="147"/>
    </row>
    <row r="446">
      <c r="A446" s="273" t="s">
        <v>2773</v>
      </c>
      <c r="B446" s="274"/>
      <c r="C446" s="275" t="s">
        <v>2774</v>
      </c>
      <c r="D446" s="250" t="s">
        <v>2316</v>
      </c>
      <c r="E446" s="263"/>
      <c r="F446" s="271" t="s">
        <v>2776</v>
      </c>
      <c r="G446" s="255" t="s">
        <v>2777</v>
      </c>
      <c r="H446" s="255" t="s">
        <v>2778</v>
      </c>
      <c r="I446" s="255" t="s">
        <v>2779</v>
      </c>
      <c r="J446" s="258" t="s">
        <v>626</v>
      </c>
      <c r="K446" s="271" t="s">
        <v>413</v>
      </c>
      <c r="L446" s="272"/>
      <c r="M446" s="259" t="s">
        <v>2780</v>
      </c>
      <c r="N446" s="147"/>
      <c r="O446" s="147"/>
    </row>
    <row r="447">
      <c r="A447" s="273" t="s">
        <v>2773</v>
      </c>
      <c r="B447" s="157"/>
      <c r="C447" s="157"/>
      <c r="D447" s="250" t="s">
        <v>2320</v>
      </c>
      <c r="E447" s="263"/>
      <c r="F447" s="271" t="s">
        <v>2776</v>
      </c>
      <c r="G447" s="255" t="s">
        <v>2782</v>
      </c>
      <c r="H447" s="255" t="s">
        <v>2783</v>
      </c>
      <c r="I447" s="255" t="s">
        <v>2784</v>
      </c>
      <c r="J447" s="258" t="s">
        <v>626</v>
      </c>
      <c r="K447" s="271" t="s">
        <v>413</v>
      </c>
      <c r="L447" s="272"/>
      <c r="M447" s="259" t="s">
        <v>2780</v>
      </c>
      <c r="N447" s="147"/>
      <c r="O447" s="147"/>
    </row>
    <row r="448">
      <c r="A448" s="273" t="s">
        <v>2773</v>
      </c>
      <c r="B448" s="157"/>
      <c r="C448" s="157"/>
      <c r="D448" s="250" t="s">
        <v>2324</v>
      </c>
      <c r="E448" s="263"/>
      <c r="F448" s="271" t="s">
        <v>2776</v>
      </c>
      <c r="G448" s="255" t="s">
        <v>2786</v>
      </c>
      <c r="H448" s="255" t="s">
        <v>2787</v>
      </c>
      <c r="I448" s="255" t="s">
        <v>2788</v>
      </c>
      <c r="J448" s="258" t="s">
        <v>626</v>
      </c>
      <c r="K448" s="271" t="s">
        <v>413</v>
      </c>
      <c r="L448" s="272"/>
      <c r="M448" s="259" t="s">
        <v>2780</v>
      </c>
      <c r="N448" s="147"/>
      <c r="O448" s="147"/>
    </row>
    <row r="449">
      <c r="A449" s="273" t="s">
        <v>2773</v>
      </c>
      <c r="B449" s="157"/>
      <c r="C449" s="157"/>
      <c r="D449" s="250" t="s">
        <v>2328</v>
      </c>
      <c r="E449" s="263"/>
      <c r="F449" s="271" t="s">
        <v>2776</v>
      </c>
      <c r="G449" s="255" t="s">
        <v>2790</v>
      </c>
      <c r="H449" s="255" t="s">
        <v>2791</v>
      </c>
      <c r="I449" s="255" t="s">
        <v>2792</v>
      </c>
      <c r="J449" s="258" t="s">
        <v>626</v>
      </c>
      <c r="K449" s="271" t="s">
        <v>413</v>
      </c>
      <c r="L449" s="272"/>
      <c r="M449" s="259" t="s">
        <v>2780</v>
      </c>
      <c r="N449" s="147"/>
      <c r="O449" s="147"/>
    </row>
    <row r="450">
      <c r="A450" s="273" t="s">
        <v>2773</v>
      </c>
      <c r="B450" s="157"/>
      <c r="C450" s="157"/>
      <c r="D450" s="250" t="s">
        <v>2332</v>
      </c>
      <c r="E450" s="263"/>
      <c r="F450" s="271" t="s">
        <v>2776</v>
      </c>
      <c r="G450" s="255" t="s">
        <v>2794</v>
      </c>
      <c r="H450" s="255" t="s">
        <v>2795</v>
      </c>
      <c r="I450" s="255" t="s">
        <v>2796</v>
      </c>
      <c r="J450" s="258" t="s">
        <v>626</v>
      </c>
      <c r="K450" s="271" t="s">
        <v>413</v>
      </c>
      <c r="L450" s="272"/>
      <c r="M450" s="259" t="s">
        <v>2780</v>
      </c>
      <c r="N450" s="147"/>
      <c r="O450" s="147"/>
    </row>
    <row r="451">
      <c r="A451" s="273" t="s">
        <v>2773</v>
      </c>
      <c r="B451" s="157"/>
      <c r="C451" s="157"/>
      <c r="D451" s="250" t="s">
        <v>2336</v>
      </c>
      <c r="E451" s="263"/>
      <c r="F451" s="271" t="s">
        <v>2776</v>
      </c>
      <c r="G451" s="255" t="s">
        <v>2798</v>
      </c>
      <c r="H451" s="255" t="s">
        <v>2799</v>
      </c>
      <c r="I451" s="255" t="s">
        <v>2800</v>
      </c>
      <c r="J451" s="258" t="s">
        <v>626</v>
      </c>
      <c r="K451" s="271" t="s">
        <v>413</v>
      </c>
      <c r="L451" s="272"/>
      <c r="M451" s="259" t="s">
        <v>2780</v>
      </c>
      <c r="N451" s="147"/>
      <c r="O451" s="147"/>
    </row>
    <row r="452">
      <c r="A452" s="273" t="s">
        <v>2773</v>
      </c>
      <c r="B452" s="157"/>
      <c r="C452" s="157"/>
      <c r="D452" s="250" t="s">
        <v>2340</v>
      </c>
      <c r="E452" s="263"/>
      <c r="F452" s="271" t="s">
        <v>2776</v>
      </c>
      <c r="G452" s="255" t="s">
        <v>2802</v>
      </c>
      <c r="H452" s="255" t="s">
        <v>2803</v>
      </c>
      <c r="I452" s="255" t="s">
        <v>2804</v>
      </c>
      <c r="J452" s="258" t="s">
        <v>626</v>
      </c>
      <c r="K452" s="271" t="s">
        <v>413</v>
      </c>
      <c r="L452" s="272"/>
      <c r="M452" s="259" t="s">
        <v>2780</v>
      </c>
      <c r="N452" s="147"/>
      <c r="O452" s="147"/>
    </row>
    <row r="453">
      <c r="A453" s="273" t="s">
        <v>2773</v>
      </c>
      <c r="B453" s="157"/>
      <c r="C453" s="157"/>
      <c r="D453" s="250" t="s">
        <v>2344</v>
      </c>
      <c r="E453" s="263"/>
      <c r="F453" s="271" t="s">
        <v>2776</v>
      </c>
      <c r="G453" s="255" t="s">
        <v>2806</v>
      </c>
      <c r="H453" s="255" t="s">
        <v>2803</v>
      </c>
      <c r="I453" s="255" t="s">
        <v>2807</v>
      </c>
      <c r="J453" s="258" t="s">
        <v>626</v>
      </c>
      <c r="K453" s="271" t="s">
        <v>413</v>
      </c>
      <c r="L453" s="272"/>
      <c r="M453" s="259" t="s">
        <v>2780</v>
      </c>
      <c r="N453" s="147"/>
      <c r="O453" s="147"/>
    </row>
    <row r="454">
      <c r="A454" s="273" t="s">
        <v>2773</v>
      </c>
      <c r="B454" s="157"/>
      <c r="C454" s="157"/>
      <c r="D454" s="250" t="s">
        <v>2348</v>
      </c>
      <c r="E454" s="263"/>
      <c r="F454" s="271" t="s">
        <v>2776</v>
      </c>
      <c r="G454" s="255" t="s">
        <v>2809</v>
      </c>
      <c r="H454" s="255" t="s">
        <v>2810</v>
      </c>
      <c r="I454" s="255" t="s">
        <v>2811</v>
      </c>
      <c r="J454" s="258" t="s">
        <v>626</v>
      </c>
      <c r="K454" s="271" t="s">
        <v>413</v>
      </c>
      <c r="L454" s="272"/>
      <c r="M454" s="259" t="s">
        <v>2780</v>
      </c>
      <c r="N454" s="147"/>
      <c r="O454" s="147"/>
    </row>
    <row r="455">
      <c r="A455" s="273" t="s">
        <v>2773</v>
      </c>
      <c r="B455" s="157"/>
      <c r="C455" s="157"/>
      <c r="D455" s="250" t="s">
        <v>2351</v>
      </c>
      <c r="E455" s="263"/>
      <c r="F455" s="271" t="s">
        <v>2776</v>
      </c>
      <c r="G455" s="255" t="s">
        <v>2813</v>
      </c>
      <c r="H455" s="255" t="s">
        <v>2814</v>
      </c>
      <c r="I455" s="255" t="s">
        <v>2815</v>
      </c>
      <c r="J455" s="258" t="s">
        <v>626</v>
      </c>
      <c r="K455" s="271" t="s">
        <v>413</v>
      </c>
      <c r="L455" s="272"/>
      <c r="M455" s="259" t="s">
        <v>2780</v>
      </c>
      <c r="N455" s="147"/>
      <c r="O455" s="147"/>
    </row>
    <row r="456">
      <c r="A456" s="273" t="s">
        <v>6424</v>
      </c>
      <c r="B456" s="274"/>
      <c r="C456" s="275" t="s">
        <v>6425</v>
      </c>
      <c r="D456" s="250" t="s">
        <v>2355</v>
      </c>
      <c r="E456" s="263"/>
      <c r="F456" s="272"/>
      <c r="G456" s="255" t="s">
        <v>6426</v>
      </c>
      <c r="H456" s="255" t="s">
        <v>6427</v>
      </c>
      <c r="I456" s="255" t="s">
        <v>6428</v>
      </c>
      <c r="J456" s="194" t="s">
        <v>412</v>
      </c>
      <c r="K456" s="256" t="s">
        <v>413</v>
      </c>
      <c r="L456" s="263"/>
      <c r="M456" s="263"/>
      <c r="N456" s="147"/>
      <c r="O456" s="147"/>
    </row>
    <row r="457">
      <c r="A457" s="273" t="s">
        <v>6424</v>
      </c>
      <c r="B457" s="157"/>
      <c r="C457" s="157"/>
      <c r="D457" s="250" t="s">
        <v>2361</v>
      </c>
      <c r="E457" s="263"/>
      <c r="F457" s="272"/>
      <c r="G457" s="255" t="s">
        <v>6429</v>
      </c>
      <c r="H457" s="255" t="s">
        <v>6430</v>
      </c>
      <c r="I457" s="255" t="s">
        <v>6428</v>
      </c>
      <c r="J457" s="194" t="s">
        <v>412</v>
      </c>
      <c r="K457" s="256" t="s">
        <v>413</v>
      </c>
      <c r="L457" s="263"/>
      <c r="M457" s="263"/>
      <c r="N457" s="147"/>
      <c r="O457" s="147"/>
    </row>
    <row r="458">
      <c r="A458" s="273" t="s">
        <v>6424</v>
      </c>
      <c r="B458" s="157"/>
      <c r="C458" s="157"/>
      <c r="D458" s="250" t="s">
        <v>2366</v>
      </c>
      <c r="E458" s="263"/>
      <c r="F458" s="272"/>
      <c r="G458" s="255" t="s">
        <v>6431</v>
      </c>
      <c r="H458" s="255" t="s">
        <v>6432</v>
      </c>
      <c r="I458" s="255" t="s">
        <v>6433</v>
      </c>
      <c r="J458" s="194" t="s">
        <v>412</v>
      </c>
      <c r="K458" s="256" t="s">
        <v>413</v>
      </c>
      <c r="L458" s="263"/>
      <c r="M458" s="263"/>
      <c r="N458" s="147"/>
      <c r="O458" s="147"/>
    </row>
    <row r="459">
      <c r="A459" s="273" t="s">
        <v>6424</v>
      </c>
      <c r="B459" s="157"/>
      <c r="C459" s="157"/>
      <c r="D459" s="250" t="s">
        <v>2369</v>
      </c>
      <c r="E459" s="263"/>
      <c r="F459" s="272"/>
      <c r="G459" s="255" t="s">
        <v>6434</v>
      </c>
      <c r="H459" s="255" t="s">
        <v>6430</v>
      </c>
      <c r="I459" s="255" t="s">
        <v>6435</v>
      </c>
      <c r="J459" s="194" t="s">
        <v>412</v>
      </c>
      <c r="K459" s="256" t="s">
        <v>413</v>
      </c>
      <c r="L459" s="263"/>
      <c r="M459" s="263"/>
      <c r="N459" s="147"/>
      <c r="O459" s="147"/>
    </row>
    <row r="460">
      <c r="A460" s="273" t="s">
        <v>2816</v>
      </c>
      <c r="B460" s="274"/>
      <c r="C460" s="275" t="s">
        <v>2817</v>
      </c>
      <c r="D460" s="250" t="s">
        <v>2372</v>
      </c>
      <c r="E460" s="256" t="s">
        <v>790</v>
      </c>
      <c r="F460" s="271" t="s">
        <v>2819</v>
      </c>
      <c r="G460" s="255" t="s">
        <v>2820</v>
      </c>
      <c r="H460" s="255" t="s">
        <v>2821</v>
      </c>
      <c r="I460" s="255" t="s">
        <v>2822</v>
      </c>
      <c r="J460" s="194" t="s">
        <v>412</v>
      </c>
      <c r="K460" s="256" t="s">
        <v>438</v>
      </c>
      <c r="L460" s="250" t="s">
        <v>439</v>
      </c>
      <c r="M460" s="263"/>
      <c r="N460" s="147"/>
      <c r="O460" s="147"/>
    </row>
    <row r="461">
      <c r="A461" s="273" t="s">
        <v>2816</v>
      </c>
      <c r="B461" s="157"/>
      <c r="C461" s="157"/>
      <c r="D461" s="250" t="s">
        <v>2376</v>
      </c>
      <c r="E461" s="256" t="s">
        <v>790</v>
      </c>
      <c r="F461" s="271" t="s">
        <v>2819</v>
      </c>
      <c r="G461" s="255" t="s">
        <v>2824</v>
      </c>
      <c r="H461" s="255" t="s">
        <v>2825</v>
      </c>
      <c r="I461" s="255" t="s">
        <v>2826</v>
      </c>
      <c r="J461" s="194" t="s">
        <v>412</v>
      </c>
      <c r="K461" s="256" t="s">
        <v>438</v>
      </c>
      <c r="L461" s="250" t="s">
        <v>439</v>
      </c>
      <c r="M461" s="263"/>
      <c r="N461" s="147"/>
      <c r="O461" s="147"/>
    </row>
    <row r="462">
      <c r="A462" s="273" t="s">
        <v>2816</v>
      </c>
      <c r="B462" s="157"/>
      <c r="C462" s="157"/>
      <c r="D462" s="250" t="s">
        <v>2379</v>
      </c>
      <c r="E462" s="256" t="s">
        <v>790</v>
      </c>
      <c r="F462" s="271" t="s">
        <v>2819</v>
      </c>
      <c r="G462" s="255" t="s">
        <v>2828</v>
      </c>
      <c r="H462" s="255" t="s">
        <v>2829</v>
      </c>
      <c r="I462" s="255" t="s">
        <v>2830</v>
      </c>
      <c r="J462" s="194" t="s">
        <v>412</v>
      </c>
      <c r="K462" s="256" t="s">
        <v>438</v>
      </c>
      <c r="L462" s="250" t="s">
        <v>439</v>
      </c>
      <c r="M462" s="263"/>
      <c r="N462" s="147"/>
      <c r="O462" s="147"/>
    </row>
    <row r="463">
      <c r="A463" s="273" t="s">
        <v>2816</v>
      </c>
      <c r="B463" s="157"/>
      <c r="C463" s="157"/>
      <c r="D463" s="250" t="s">
        <v>2383</v>
      </c>
      <c r="E463" s="256" t="s">
        <v>790</v>
      </c>
      <c r="F463" s="271" t="s">
        <v>2819</v>
      </c>
      <c r="G463" s="255" t="s">
        <v>2832</v>
      </c>
      <c r="H463" s="255" t="s">
        <v>2829</v>
      </c>
      <c r="I463" s="255" t="s">
        <v>2833</v>
      </c>
      <c r="J463" s="194" t="s">
        <v>412</v>
      </c>
      <c r="K463" s="256" t="s">
        <v>438</v>
      </c>
      <c r="L463" s="250" t="s">
        <v>439</v>
      </c>
      <c r="M463" s="263"/>
      <c r="N463" s="147"/>
      <c r="O463" s="147"/>
    </row>
    <row r="464">
      <c r="A464" s="273" t="s">
        <v>2816</v>
      </c>
      <c r="B464" s="157"/>
      <c r="C464" s="157"/>
      <c r="D464" s="250" t="s">
        <v>2387</v>
      </c>
      <c r="E464" s="256" t="s">
        <v>790</v>
      </c>
      <c r="F464" s="271" t="s">
        <v>2819</v>
      </c>
      <c r="G464" s="255" t="s">
        <v>2835</v>
      </c>
      <c r="H464" s="255" t="s">
        <v>2829</v>
      </c>
      <c r="I464" s="255" t="s">
        <v>6436</v>
      </c>
      <c r="J464" s="194" t="s">
        <v>412</v>
      </c>
      <c r="K464" s="256" t="s">
        <v>438</v>
      </c>
      <c r="L464" s="250" t="s">
        <v>439</v>
      </c>
      <c r="M464" s="263"/>
      <c r="N464" s="147"/>
      <c r="O464" s="147"/>
    </row>
    <row r="465">
      <c r="A465" s="273" t="s">
        <v>2837</v>
      </c>
      <c r="B465" s="274"/>
      <c r="C465" s="275" t="s">
        <v>2838</v>
      </c>
      <c r="D465" s="250" t="s">
        <v>2391</v>
      </c>
      <c r="E465" s="263"/>
      <c r="F465" s="272"/>
      <c r="G465" s="255" t="s">
        <v>2840</v>
      </c>
      <c r="H465" s="255" t="s">
        <v>2841</v>
      </c>
      <c r="I465" s="255" t="s">
        <v>2842</v>
      </c>
      <c r="J465" s="194" t="s">
        <v>412</v>
      </c>
      <c r="K465" s="256" t="s">
        <v>413</v>
      </c>
      <c r="L465" s="263"/>
      <c r="M465" s="263"/>
      <c r="N465" s="147"/>
      <c r="O465" s="147"/>
    </row>
    <row r="466">
      <c r="A466" s="273" t="s">
        <v>2837</v>
      </c>
      <c r="B466" s="157"/>
      <c r="C466" s="157"/>
      <c r="D466" s="250" t="s">
        <v>2395</v>
      </c>
      <c r="E466" s="263"/>
      <c r="F466" s="272"/>
      <c r="G466" s="255" t="s">
        <v>6437</v>
      </c>
      <c r="H466" s="255" t="s">
        <v>6438</v>
      </c>
      <c r="I466" s="255" t="s">
        <v>6439</v>
      </c>
      <c r="J466" s="194" t="s">
        <v>412</v>
      </c>
      <c r="K466" s="256" t="s">
        <v>413</v>
      </c>
      <c r="L466" s="263"/>
      <c r="M466" s="263"/>
      <c r="N466" s="147"/>
      <c r="O466" s="147"/>
    </row>
    <row r="467">
      <c r="A467" s="269"/>
      <c r="B467" s="256" t="s">
        <v>3285</v>
      </c>
      <c r="C467" s="271" t="s">
        <v>288</v>
      </c>
      <c r="D467" s="250" t="s">
        <v>2399</v>
      </c>
      <c r="E467" s="256" t="s">
        <v>790</v>
      </c>
      <c r="F467" s="272"/>
      <c r="G467" s="255" t="s">
        <v>6440</v>
      </c>
      <c r="H467" s="255" t="s">
        <v>6441</v>
      </c>
      <c r="I467" s="255" t="s">
        <v>6442</v>
      </c>
      <c r="J467" s="194" t="s">
        <v>412</v>
      </c>
      <c r="K467" s="256" t="s">
        <v>438</v>
      </c>
      <c r="L467" s="250" t="s">
        <v>439</v>
      </c>
      <c r="M467" s="263"/>
      <c r="N467" s="147"/>
      <c r="O467" s="147"/>
    </row>
    <row r="468">
      <c r="A468" s="269"/>
      <c r="B468" s="256" t="s">
        <v>3285</v>
      </c>
      <c r="C468" s="271" t="s">
        <v>288</v>
      </c>
      <c r="D468" s="250" t="s">
        <v>2402</v>
      </c>
      <c r="E468" s="256" t="s">
        <v>790</v>
      </c>
      <c r="F468" s="272"/>
      <c r="G468" s="255" t="s">
        <v>6443</v>
      </c>
      <c r="H468" s="255" t="s">
        <v>6444</v>
      </c>
      <c r="I468" s="255" t="s">
        <v>6442</v>
      </c>
      <c r="J468" s="194" t="s">
        <v>412</v>
      </c>
      <c r="K468" s="256" t="s">
        <v>438</v>
      </c>
      <c r="L468" s="250" t="s">
        <v>439</v>
      </c>
      <c r="M468" s="263"/>
      <c r="N468" s="147"/>
      <c r="O468" s="147"/>
    </row>
    <row r="469">
      <c r="A469" s="273" t="s">
        <v>2667</v>
      </c>
      <c r="B469" s="274"/>
      <c r="C469" s="275" t="s">
        <v>2668</v>
      </c>
      <c r="D469" s="250" t="s">
        <v>2405</v>
      </c>
      <c r="E469" s="256" t="s">
        <v>790</v>
      </c>
      <c r="F469" s="272"/>
      <c r="G469" s="255" t="s">
        <v>2670</v>
      </c>
      <c r="H469" s="255" t="s">
        <v>2671</v>
      </c>
      <c r="I469" s="255" t="s">
        <v>2672</v>
      </c>
      <c r="J469" s="194" t="s">
        <v>412</v>
      </c>
      <c r="K469" s="256" t="s">
        <v>438</v>
      </c>
      <c r="L469" s="250" t="s">
        <v>439</v>
      </c>
      <c r="M469" s="263"/>
      <c r="N469" s="147"/>
      <c r="O469" s="147"/>
    </row>
    <row r="470">
      <c r="A470" s="273" t="s">
        <v>2667</v>
      </c>
      <c r="B470" s="157"/>
      <c r="C470" s="157"/>
      <c r="D470" s="250" t="s">
        <v>2409</v>
      </c>
      <c r="E470" s="256" t="s">
        <v>790</v>
      </c>
      <c r="F470" s="272"/>
      <c r="G470" s="255" t="s">
        <v>2674</v>
      </c>
      <c r="H470" s="255" t="s">
        <v>2675</v>
      </c>
      <c r="I470" s="255" t="s">
        <v>2676</v>
      </c>
      <c r="J470" s="258" t="s">
        <v>626</v>
      </c>
      <c r="K470" s="271" t="s">
        <v>413</v>
      </c>
      <c r="L470" s="272"/>
      <c r="M470" s="259" t="s">
        <v>2677</v>
      </c>
      <c r="N470" s="147"/>
      <c r="O470" s="147"/>
    </row>
    <row r="471">
      <c r="A471" s="273" t="s">
        <v>2667</v>
      </c>
      <c r="B471" s="157"/>
      <c r="C471" s="157"/>
      <c r="D471" s="250" t="s">
        <v>2412</v>
      </c>
      <c r="E471" s="256" t="s">
        <v>790</v>
      </c>
      <c r="F471" s="272"/>
      <c r="G471" s="255" t="s">
        <v>2679</v>
      </c>
      <c r="H471" s="255" t="s">
        <v>2680</v>
      </c>
      <c r="I471" s="255" t="s">
        <v>2681</v>
      </c>
      <c r="J471" s="194" t="s">
        <v>412</v>
      </c>
      <c r="K471" s="256" t="s">
        <v>438</v>
      </c>
      <c r="L471" s="250" t="s">
        <v>439</v>
      </c>
      <c r="M471" s="263"/>
      <c r="N471" s="147"/>
      <c r="O471" s="147"/>
    </row>
    <row r="472">
      <c r="A472" s="273" t="s">
        <v>2667</v>
      </c>
      <c r="B472" s="157"/>
      <c r="C472" s="157"/>
      <c r="D472" s="250" t="s">
        <v>2416</v>
      </c>
      <c r="E472" s="256" t="s">
        <v>790</v>
      </c>
      <c r="F472" s="272"/>
      <c r="G472" s="255" t="s">
        <v>2683</v>
      </c>
      <c r="H472" s="255" t="s">
        <v>2680</v>
      </c>
      <c r="I472" s="255" t="s">
        <v>2684</v>
      </c>
      <c r="J472" s="194" t="s">
        <v>412</v>
      </c>
      <c r="K472" s="256" t="s">
        <v>438</v>
      </c>
      <c r="L472" s="250" t="s">
        <v>439</v>
      </c>
      <c r="M472" s="263"/>
      <c r="N472" s="147"/>
      <c r="O472" s="147"/>
    </row>
    <row r="473">
      <c r="A473" s="273" t="s">
        <v>2667</v>
      </c>
      <c r="B473" s="157"/>
      <c r="C473" s="157"/>
      <c r="D473" s="250" t="s">
        <v>2420</v>
      </c>
      <c r="E473" s="256" t="s">
        <v>790</v>
      </c>
      <c r="F473" s="272"/>
      <c r="G473" s="255" t="s">
        <v>2686</v>
      </c>
      <c r="H473" s="255" t="s">
        <v>2687</v>
      </c>
      <c r="I473" s="255" t="e">
        <v>#ERROR!</v>
      </c>
      <c r="J473" s="258" t="s">
        <v>626</v>
      </c>
      <c r="K473" s="271" t="s">
        <v>413</v>
      </c>
      <c r="L473" s="272"/>
      <c r="M473" s="259" t="s">
        <v>2688</v>
      </c>
      <c r="N473" s="147"/>
      <c r="O473" s="147"/>
    </row>
    <row r="474">
      <c r="A474" s="273" t="s">
        <v>2667</v>
      </c>
      <c r="B474" s="157"/>
      <c r="C474" s="157"/>
      <c r="D474" s="250" t="s">
        <v>2424</v>
      </c>
      <c r="E474" s="256" t="s">
        <v>790</v>
      </c>
      <c r="F474" s="272"/>
      <c r="G474" s="255" t="s">
        <v>2690</v>
      </c>
      <c r="H474" s="255" t="s">
        <v>2691</v>
      </c>
      <c r="I474" s="255" t="s">
        <v>2692</v>
      </c>
      <c r="J474" s="194" t="s">
        <v>412</v>
      </c>
      <c r="K474" s="256" t="s">
        <v>413</v>
      </c>
      <c r="L474" s="263"/>
      <c r="M474" s="263"/>
      <c r="N474" s="147"/>
      <c r="O474" s="147"/>
    </row>
    <row r="475">
      <c r="A475" s="273" t="s">
        <v>2667</v>
      </c>
      <c r="B475" s="157"/>
      <c r="C475" s="157"/>
      <c r="D475" s="250" t="s">
        <v>2427</v>
      </c>
      <c r="E475" s="256" t="s">
        <v>790</v>
      </c>
      <c r="F475" s="272"/>
      <c r="G475" s="255" t="s">
        <v>2694</v>
      </c>
      <c r="H475" s="255" t="s">
        <v>2695</v>
      </c>
      <c r="I475" s="255" t="s">
        <v>2696</v>
      </c>
      <c r="J475" s="194" t="s">
        <v>412</v>
      </c>
      <c r="K475" s="256" t="s">
        <v>413</v>
      </c>
      <c r="L475" s="263"/>
      <c r="M475" s="263"/>
      <c r="N475" s="147"/>
      <c r="O475" s="147"/>
    </row>
    <row r="476">
      <c r="A476" s="273" t="s">
        <v>2667</v>
      </c>
      <c r="B476" s="157"/>
      <c r="C476" s="157"/>
      <c r="D476" s="250" t="s">
        <v>2430</v>
      </c>
      <c r="E476" s="256" t="s">
        <v>790</v>
      </c>
      <c r="F476" s="272"/>
      <c r="G476" s="255" t="s">
        <v>2698</v>
      </c>
      <c r="H476" s="255" t="s">
        <v>2695</v>
      </c>
      <c r="I476" s="255" t="s">
        <v>2699</v>
      </c>
      <c r="J476" s="194" t="s">
        <v>412</v>
      </c>
      <c r="K476" s="256" t="s">
        <v>413</v>
      </c>
      <c r="L476" s="263"/>
      <c r="M476" s="263"/>
      <c r="N476" s="147"/>
      <c r="O476" s="147"/>
    </row>
    <row r="477">
      <c r="A477" s="273" t="s">
        <v>2667</v>
      </c>
      <c r="B477" s="157"/>
      <c r="C477" s="157"/>
      <c r="D477" s="250" t="s">
        <v>2435</v>
      </c>
      <c r="E477" s="256" t="s">
        <v>790</v>
      </c>
      <c r="F477" s="272"/>
      <c r="G477" s="255" t="s">
        <v>2701</v>
      </c>
      <c r="H477" s="255" t="s">
        <v>2695</v>
      </c>
      <c r="I477" s="255" t="s">
        <v>2702</v>
      </c>
      <c r="J477" s="194" t="s">
        <v>412</v>
      </c>
      <c r="K477" s="256" t="s">
        <v>413</v>
      </c>
      <c r="L477" s="263"/>
      <c r="M477" s="263"/>
      <c r="N477" s="147"/>
      <c r="O477" s="147"/>
    </row>
    <row r="478">
      <c r="A478" s="273" t="s">
        <v>2667</v>
      </c>
      <c r="B478" s="157"/>
      <c r="C478" s="157"/>
      <c r="D478" s="250" t="s">
        <v>2440</v>
      </c>
      <c r="E478" s="256" t="s">
        <v>790</v>
      </c>
      <c r="F478" s="272"/>
      <c r="G478" s="255" t="s">
        <v>2704</v>
      </c>
      <c r="H478" s="255" t="s">
        <v>2705</v>
      </c>
      <c r="I478" s="255" t="s">
        <v>2706</v>
      </c>
      <c r="J478" s="194" t="s">
        <v>412</v>
      </c>
      <c r="K478" s="256" t="s">
        <v>413</v>
      </c>
      <c r="L478" s="263"/>
      <c r="M478" s="263"/>
      <c r="N478" s="147"/>
      <c r="O478" s="147"/>
    </row>
    <row r="479">
      <c r="A479" s="273" t="s">
        <v>2667</v>
      </c>
      <c r="B479" s="157"/>
      <c r="C479" s="157"/>
      <c r="D479" s="250" t="s">
        <v>2444</v>
      </c>
      <c r="E479" s="256" t="s">
        <v>790</v>
      </c>
      <c r="F479" s="272"/>
      <c r="G479" s="255" t="s">
        <v>2708</v>
      </c>
      <c r="H479" s="255" t="s">
        <v>2709</v>
      </c>
      <c r="I479" s="255" t="s">
        <v>2710</v>
      </c>
      <c r="J479" s="194" t="s">
        <v>412</v>
      </c>
      <c r="K479" s="256" t="s">
        <v>413</v>
      </c>
      <c r="L479" s="263"/>
      <c r="M479" s="263"/>
      <c r="N479" s="147"/>
      <c r="O479" s="147"/>
    </row>
    <row r="480">
      <c r="A480" s="273" t="s">
        <v>2712</v>
      </c>
      <c r="B480" s="274"/>
      <c r="C480" s="275" t="s">
        <v>2713</v>
      </c>
      <c r="D480" s="250" t="s">
        <v>2447</v>
      </c>
      <c r="E480" s="256" t="s">
        <v>790</v>
      </c>
      <c r="F480" s="272"/>
      <c r="G480" s="255" t="s">
        <v>2715</v>
      </c>
      <c r="H480" s="255" t="s">
        <v>2716</v>
      </c>
      <c r="I480" s="255" t="s">
        <v>2717</v>
      </c>
      <c r="J480" s="194" t="s">
        <v>412</v>
      </c>
      <c r="K480" s="256" t="s">
        <v>413</v>
      </c>
      <c r="L480" s="263"/>
      <c r="M480" s="263"/>
      <c r="N480" s="147"/>
      <c r="O480" s="147"/>
    </row>
    <row r="481">
      <c r="A481" s="273" t="s">
        <v>2712</v>
      </c>
      <c r="B481" s="157"/>
      <c r="C481" s="157"/>
      <c r="D481" s="250" t="s">
        <v>2451</v>
      </c>
      <c r="E481" s="256" t="s">
        <v>790</v>
      </c>
      <c r="F481" s="272"/>
      <c r="G481" s="255" t="s">
        <v>2719</v>
      </c>
      <c r="H481" s="255" t="s">
        <v>2716</v>
      </c>
      <c r="I481" s="255" t="s">
        <v>2720</v>
      </c>
      <c r="J481" s="194" t="s">
        <v>412</v>
      </c>
      <c r="K481" s="256" t="s">
        <v>413</v>
      </c>
      <c r="L481" s="263"/>
      <c r="M481" s="263"/>
      <c r="N481" s="147"/>
      <c r="O481" s="147"/>
    </row>
    <row r="482">
      <c r="A482" s="273" t="s">
        <v>2712</v>
      </c>
      <c r="B482" s="157"/>
      <c r="C482" s="157"/>
      <c r="D482" s="250" t="s">
        <v>2456</v>
      </c>
      <c r="E482" s="256" t="s">
        <v>790</v>
      </c>
      <c r="F482" s="272"/>
      <c r="G482" s="255" t="s">
        <v>2722</v>
      </c>
      <c r="H482" s="255" t="s">
        <v>2716</v>
      </c>
      <c r="I482" s="255" t="s">
        <v>2723</v>
      </c>
      <c r="J482" s="194" t="s">
        <v>412</v>
      </c>
      <c r="K482" s="256" t="s">
        <v>413</v>
      </c>
      <c r="L482" s="263"/>
      <c r="M482" s="263"/>
      <c r="N482" s="147"/>
      <c r="O482" s="147"/>
    </row>
    <row r="483">
      <c r="A483" s="273" t="s">
        <v>2712</v>
      </c>
      <c r="B483" s="157"/>
      <c r="C483" s="157"/>
      <c r="D483" s="250" t="s">
        <v>2459</v>
      </c>
      <c r="E483" s="256" t="s">
        <v>790</v>
      </c>
      <c r="F483" s="272"/>
      <c r="G483" s="255" t="s">
        <v>2725</v>
      </c>
      <c r="H483" s="255" t="s">
        <v>2726</v>
      </c>
      <c r="I483" s="255" t="s">
        <v>2727</v>
      </c>
      <c r="J483" s="194" t="s">
        <v>412</v>
      </c>
      <c r="K483" s="256" t="s">
        <v>413</v>
      </c>
      <c r="L483" s="263"/>
      <c r="M483" s="263"/>
      <c r="N483" s="147"/>
      <c r="O483" s="147"/>
    </row>
    <row r="484">
      <c r="A484" s="273" t="s">
        <v>2712</v>
      </c>
      <c r="B484" s="157"/>
      <c r="C484" s="157"/>
      <c r="D484" s="250" t="s">
        <v>2462</v>
      </c>
      <c r="E484" s="256" t="s">
        <v>790</v>
      </c>
      <c r="F484" s="272"/>
      <c r="G484" s="255" t="s">
        <v>2729</v>
      </c>
      <c r="H484" s="255" t="s">
        <v>2730</v>
      </c>
      <c r="I484" s="255" t="s">
        <v>2731</v>
      </c>
      <c r="J484" s="194" t="s">
        <v>412</v>
      </c>
      <c r="K484" s="256" t="s">
        <v>413</v>
      </c>
      <c r="L484" s="263"/>
      <c r="M484" s="263"/>
      <c r="N484" s="147"/>
      <c r="O484" s="147"/>
    </row>
    <row r="485">
      <c r="A485" s="273" t="s">
        <v>2712</v>
      </c>
      <c r="B485" s="157"/>
      <c r="C485" s="157"/>
      <c r="D485" s="250" t="s">
        <v>2468</v>
      </c>
      <c r="E485" s="256" t="s">
        <v>790</v>
      </c>
      <c r="F485" s="272"/>
      <c r="G485" s="255" t="s">
        <v>2733</v>
      </c>
      <c r="H485" s="255" t="s">
        <v>2734</v>
      </c>
      <c r="I485" s="255" t="s">
        <v>2735</v>
      </c>
      <c r="J485" s="194" t="s">
        <v>412</v>
      </c>
      <c r="K485" s="256" t="s">
        <v>413</v>
      </c>
      <c r="L485" s="263"/>
      <c r="M485" s="263"/>
      <c r="N485" s="147"/>
      <c r="O485" s="147"/>
    </row>
    <row r="486">
      <c r="A486" s="273" t="s">
        <v>2712</v>
      </c>
      <c r="B486" s="157"/>
      <c r="C486" s="157"/>
      <c r="D486" s="250" t="s">
        <v>2473</v>
      </c>
      <c r="E486" s="256" t="s">
        <v>790</v>
      </c>
      <c r="F486" s="272"/>
      <c r="G486" s="255" t="s">
        <v>2737</v>
      </c>
      <c r="H486" s="255" t="s">
        <v>2716</v>
      </c>
      <c r="I486" s="255" t="s">
        <v>2717</v>
      </c>
      <c r="J486" s="194" t="s">
        <v>412</v>
      </c>
      <c r="K486" s="256" t="s">
        <v>413</v>
      </c>
      <c r="L486" s="263"/>
      <c r="M486" s="263"/>
      <c r="N486" s="147"/>
      <c r="O486" s="147"/>
    </row>
    <row r="487">
      <c r="A487" s="273" t="s">
        <v>2712</v>
      </c>
      <c r="B487" s="157"/>
      <c r="C487" s="157"/>
      <c r="D487" s="250" t="s">
        <v>2477</v>
      </c>
      <c r="E487" s="256" t="s">
        <v>790</v>
      </c>
      <c r="F487" s="271" t="s">
        <v>2739</v>
      </c>
      <c r="G487" s="255" t="s">
        <v>2740</v>
      </c>
      <c r="H487" s="255" t="s">
        <v>2741</v>
      </c>
      <c r="I487" s="255" t="s">
        <v>2717</v>
      </c>
      <c r="J487" s="194" t="s">
        <v>412</v>
      </c>
      <c r="K487" s="256" t="s">
        <v>413</v>
      </c>
      <c r="L487" s="263"/>
      <c r="M487" s="263"/>
      <c r="N487" s="147"/>
      <c r="O487" s="147"/>
    </row>
    <row r="488">
      <c r="A488" s="273" t="s">
        <v>2712</v>
      </c>
      <c r="B488" s="157"/>
      <c r="C488" s="157"/>
      <c r="D488" s="250" t="s">
        <v>2481</v>
      </c>
      <c r="E488" s="256" t="s">
        <v>790</v>
      </c>
      <c r="F488" s="272"/>
      <c r="G488" s="255" t="s">
        <v>2743</v>
      </c>
      <c r="H488" s="255" t="s">
        <v>2744</v>
      </c>
      <c r="I488" s="255" t="s">
        <v>2745</v>
      </c>
      <c r="J488" s="194" t="s">
        <v>412</v>
      </c>
      <c r="K488" s="256" t="s">
        <v>413</v>
      </c>
      <c r="L488" s="263"/>
      <c r="M488" s="263"/>
      <c r="N488" s="147"/>
      <c r="O488" s="147"/>
    </row>
    <row r="489">
      <c r="A489" s="273" t="s">
        <v>2746</v>
      </c>
      <c r="B489" s="274"/>
      <c r="C489" s="275" t="s">
        <v>2747</v>
      </c>
      <c r="D489" s="250" t="s">
        <v>2485</v>
      </c>
      <c r="E489" s="256" t="s">
        <v>790</v>
      </c>
      <c r="F489" s="271" t="s">
        <v>2749</v>
      </c>
      <c r="G489" s="255" t="s">
        <v>2750</v>
      </c>
      <c r="H489" s="255" t="s">
        <v>2751</v>
      </c>
      <c r="I489" s="255" t="s">
        <v>2752</v>
      </c>
      <c r="J489" s="194" t="s">
        <v>412</v>
      </c>
      <c r="K489" s="256" t="s">
        <v>438</v>
      </c>
      <c r="L489" s="250" t="s">
        <v>439</v>
      </c>
      <c r="M489" s="263"/>
      <c r="N489" s="147"/>
      <c r="O489" s="147"/>
    </row>
    <row r="490">
      <c r="A490" s="273" t="s">
        <v>2746</v>
      </c>
      <c r="B490" s="157"/>
      <c r="C490" s="157"/>
      <c r="D490" s="250" t="s">
        <v>2489</v>
      </c>
      <c r="E490" s="256" t="s">
        <v>790</v>
      </c>
      <c r="F490" s="271" t="s">
        <v>2749</v>
      </c>
      <c r="G490" s="255" t="s">
        <v>2754</v>
      </c>
      <c r="H490" s="255" t="s">
        <v>2755</v>
      </c>
      <c r="I490" s="255" t="s">
        <v>2756</v>
      </c>
      <c r="J490" s="194" t="s">
        <v>412</v>
      </c>
      <c r="K490" s="256" t="s">
        <v>413</v>
      </c>
      <c r="L490" s="263"/>
      <c r="M490" s="263"/>
      <c r="N490" s="147"/>
      <c r="O490" s="147"/>
    </row>
    <row r="491">
      <c r="A491" s="273" t="s">
        <v>2746</v>
      </c>
      <c r="B491" s="157"/>
      <c r="C491" s="157"/>
      <c r="D491" s="250" t="s">
        <v>2493</v>
      </c>
      <c r="E491" s="256" t="s">
        <v>790</v>
      </c>
      <c r="F491" s="271" t="s">
        <v>2749</v>
      </c>
      <c r="G491" s="255" t="s">
        <v>2758</v>
      </c>
      <c r="H491" s="255" t="s">
        <v>2755</v>
      </c>
      <c r="I491" s="255" t="s">
        <v>2756</v>
      </c>
      <c r="J491" s="194" t="s">
        <v>412</v>
      </c>
      <c r="K491" s="256" t="s">
        <v>413</v>
      </c>
      <c r="L491" s="263"/>
      <c r="M491" s="263"/>
      <c r="N491" s="147"/>
      <c r="O491" s="147"/>
    </row>
    <row r="492">
      <c r="A492" s="273" t="s">
        <v>2759</v>
      </c>
      <c r="B492" s="274"/>
      <c r="C492" s="275" t="s">
        <v>2760</v>
      </c>
      <c r="D492" s="250" t="s">
        <v>2497</v>
      </c>
      <c r="E492" s="263"/>
      <c r="F492" s="271" t="s">
        <v>2762</v>
      </c>
      <c r="G492" s="255" t="s">
        <v>2763</v>
      </c>
      <c r="H492" s="255" t="s">
        <v>2764</v>
      </c>
      <c r="I492" s="255" t="s">
        <v>2765</v>
      </c>
      <c r="J492" s="194" t="s">
        <v>412</v>
      </c>
      <c r="K492" s="256" t="s">
        <v>438</v>
      </c>
      <c r="L492" s="250" t="s">
        <v>439</v>
      </c>
      <c r="M492" s="263"/>
      <c r="N492" s="147"/>
      <c r="O492" s="147"/>
    </row>
    <row r="493">
      <c r="A493" s="273" t="s">
        <v>2759</v>
      </c>
      <c r="B493" s="157"/>
      <c r="C493" s="157"/>
      <c r="D493" s="250" t="s">
        <v>2503</v>
      </c>
      <c r="E493" s="263"/>
      <c r="F493" s="271" t="s">
        <v>2762</v>
      </c>
      <c r="G493" s="255" t="s">
        <v>2767</v>
      </c>
      <c r="H493" s="255" t="s">
        <v>2764</v>
      </c>
      <c r="I493" s="255" t="s">
        <v>2768</v>
      </c>
      <c r="J493" s="194" t="s">
        <v>412</v>
      </c>
      <c r="K493" s="256" t="s">
        <v>438</v>
      </c>
      <c r="L493" s="250" t="s">
        <v>439</v>
      </c>
      <c r="M493" s="263"/>
      <c r="N493" s="147"/>
      <c r="O493" s="147"/>
    </row>
    <row r="494">
      <c r="A494" s="273" t="s">
        <v>2759</v>
      </c>
      <c r="B494" s="157"/>
      <c r="C494" s="157"/>
      <c r="D494" s="250" t="s">
        <v>2508</v>
      </c>
      <c r="E494" s="263"/>
      <c r="F494" s="271" t="s">
        <v>2762</v>
      </c>
      <c r="G494" s="255" t="s">
        <v>2770</v>
      </c>
      <c r="H494" s="255" t="s">
        <v>2771</v>
      </c>
      <c r="I494" s="255" t="s">
        <v>2772</v>
      </c>
      <c r="J494" s="194" t="s">
        <v>412</v>
      </c>
      <c r="K494" s="256" t="s">
        <v>438</v>
      </c>
      <c r="L494" s="250" t="s">
        <v>439</v>
      </c>
      <c r="M494" s="263"/>
      <c r="N494" s="147"/>
      <c r="O494" s="147"/>
    </row>
    <row r="495">
      <c r="A495" s="273" t="s">
        <v>2773</v>
      </c>
      <c r="B495" s="274"/>
      <c r="C495" s="275" t="s">
        <v>2774</v>
      </c>
      <c r="D495" s="250" t="s">
        <v>2512</v>
      </c>
      <c r="E495" s="263"/>
      <c r="F495" s="271" t="s">
        <v>2776</v>
      </c>
      <c r="G495" s="255" t="s">
        <v>2777</v>
      </c>
      <c r="H495" s="255" t="s">
        <v>2778</v>
      </c>
      <c r="I495" s="255" t="s">
        <v>2779</v>
      </c>
      <c r="J495" s="194" t="s">
        <v>412</v>
      </c>
      <c r="K495" s="256" t="s">
        <v>413</v>
      </c>
      <c r="L495" s="263"/>
      <c r="M495" s="263"/>
      <c r="N495" s="147"/>
      <c r="O495" s="147"/>
    </row>
    <row r="496">
      <c r="A496" s="273" t="s">
        <v>2773</v>
      </c>
      <c r="B496" s="157"/>
      <c r="C496" s="157"/>
      <c r="D496" s="250" t="s">
        <v>2515</v>
      </c>
      <c r="E496" s="263"/>
      <c r="F496" s="271" t="s">
        <v>2776</v>
      </c>
      <c r="G496" s="255" t="s">
        <v>2782</v>
      </c>
      <c r="H496" s="255" t="s">
        <v>2783</v>
      </c>
      <c r="I496" s="255" t="s">
        <v>2784</v>
      </c>
      <c r="J496" s="194" t="s">
        <v>412</v>
      </c>
      <c r="K496" s="256" t="s">
        <v>413</v>
      </c>
      <c r="L496" s="263"/>
      <c r="M496" s="263"/>
      <c r="N496" s="147"/>
      <c r="O496" s="147"/>
    </row>
    <row r="497">
      <c r="A497" s="273" t="s">
        <v>2773</v>
      </c>
      <c r="B497" s="157"/>
      <c r="C497" s="157"/>
      <c r="D497" s="250" t="s">
        <v>2518</v>
      </c>
      <c r="E497" s="263"/>
      <c r="F497" s="271" t="s">
        <v>2776</v>
      </c>
      <c r="G497" s="255" t="s">
        <v>2786</v>
      </c>
      <c r="H497" s="255" t="s">
        <v>2787</v>
      </c>
      <c r="I497" s="255" t="s">
        <v>2788</v>
      </c>
      <c r="J497" s="194" t="s">
        <v>412</v>
      </c>
      <c r="K497" s="256" t="s">
        <v>413</v>
      </c>
      <c r="L497" s="263"/>
      <c r="M497" s="263"/>
      <c r="N497" s="147"/>
      <c r="O497" s="147"/>
    </row>
    <row r="498">
      <c r="A498" s="273" t="s">
        <v>2773</v>
      </c>
      <c r="B498" s="157"/>
      <c r="C498" s="157"/>
      <c r="D498" s="250" t="s">
        <v>2523</v>
      </c>
      <c r="E498" s="263"/>
      <c r="F498" s="271" t="s">
        <v>2776</v>
      </c>
      <c r="G498" s="255" t="s">
        <v>2790</v>
      </c>
      <c r="H498" s="255" t="s">
        <v>2791</v>
      </c>
      <c r="I498" s="255" t="s">
        <v>2792</v>
      </c>
      <c r="J498" s="194" t="s">
        <v>412</v>
      </c>
      <c r="K498" s="256" t="s">
        <v>413</v>
      </c>
      <c r="L498" s="263"/>
      <c r="M498" s="263"/>
      <c r="N498" s="147"/>
      <c r="O498" s="147"/>
    </row>
    <row r="499">
      <c r="A499" s="273" t="s">
        <v>2773</v>
      </c>
      <c r="B499" s="157"/>
      <c r="C499" s="157"/>
      <c r="D499" s="250" t="s">
        <v>2528</v>
      </c>
      <c r="E499" s="263"/>
      <c r="F499" s="271" t="s">
        <v>2776</v>
      </c>
      <c r="G499" s="255" t="s">
        <v>2794</v>
      </c>
      <c r="H499" s="255" t="s">
        <v>2795</v>
      </c>
      <c r="I499" s="255" t="s">
        <v>2796</v>
      </c>
      <c r="J499" s="194" t="s">
        <v>412</v>
      </c>
      <c r="K499" s="256" t="s">
        <v>413</v>
      </c>
      <c r="L499" s="263"/>
      <c r="M499" s="263"/>
      <c r="N499" s="147"/>
      <c r="O499" s="147"/>
    </row>
    <row r="500">
      <c r="A500" s="273" t="s">
        <v>2773</v>
      </c>
      <c r="B500" s="157"/>
      <c r="C500" s="157"/>
      <c r="D500" s="250" t="s">
        <v>2531</v>
      </c>
      <c r="E500" s="263"/>
      <c r="F500" s="271" t="s">
        <v>2776</v>
      </c>
      <c r="G500" s="255" t="s">
        <v>2798</v>
      </c>
      <c r="H500" s="255" t="s">
        <v>2799</v>
      </c>
      <c r="I500" s="255" t="s">
        <v>2800</v>
      </c>
      <c r="J500" s="194" t="s">
        <v>412</v>
      </c>
      <c r="K500" s="256" t="s">
        <v>413</v>
      </c>
      <c r="L500" s="263"/>
      <c r="M500" s="263"/>
      <c r="N500" s="147"/>
      <c r="O500" s="147"/>
    </row>
    <row r="501">
      <c r="A501" s="273" t="s">
        <v>2773</v>
      </c>
      <c r="B501" s="157"/>
      <c r="C501" s="157"/>
      <c r="D501" s="250" t="s">
        <v>2535</v>
      </c>
      <c r="E501" s="263"/>
      <c r="F501" s="271" t="s">
        <v>2776</v>
      </c>
      <c r="G501" s="255" t="s">
        <v>2802</v>
      </c>
      <c r="H501" s="255" t="s">
        <v>2803</v>
      </c>
      <c r="I501" s="255" t="s">
        <v>2804</v>
      </c>
      <c r="J501" s="194" t="s">
        <v>412</v>
      </c>
      <c r="K501" s="256" t="s">
        <v>413</v>
      </c>
      <c r="L501" s="263"/>
      <c r="M501" s="263"/>
      <c r="N501" s="147"/>
      <c r="O501" s="147"/>
    </row>
    <row r="502">
      <c r="A502" s="273" t="s">
        <v>2773</v>
      </c>
      <c r="B502" s="157"/>
      <c r="C502" s="157"/>
      <c r="D502" s="250" t="s">
        <v>2539</v>
      </c>
      <c r="E502" s="263"/>
      <c r="F502" s="271" t="s">
        <v>2776</v>
      </c>
      <c r="G502" s="255" t="s">
        <v>2806</v>
      </c>
      <c r="H502" s="255" t="s">
        <v>2803</v>
      </c>
      <c r="I502" s="255" t="s">
        <v>2807</v>
      </c>
      <c r="J502" s="194" t="s">
        <v>412</v>
      </c>
      <c r="K502" s="256" t="s">
        <v>413</v>
      </c>
      <c r="L502" s="263"/>
      <c r="M502" s="263"/>
      <c r="N502" s="147"/>
      <c r="O502" s="147"/>
    </row>
    <row r="503">
      <c r="A503" s="273" t="s">
        <v>2773</v>
      </c>
      <c r="B503" s="157"/>
      <c r="C503" s="157"/>
      <c r="D503" s="250" t="s">
        <v>2542</v>
      </c>
      <c r="E503" s="263"/>
      <c r="F503" s="271" t="s">
        <v>2776</v>
      </c>
      <c r="G503" s="255" t="s">
        <v>2809</v>
      </c>
      <c r="H503" s="255" t="s">
        <v>2810</v>
      </c>
      <c r="I503" s="255" t="s">
        <v>2811</v>
      </c>
      <c r="J503" s="194" t="s">
        <v>412</v>
      </c>
      <c r="K503" s="256" t="s">
        <v>413</v>
      </c>
      <c r="L503" s="263"/>
      <c r="M503" s="263"/>
      <c r="N503" s="147"/>
      <c r="O503" s="147"/>
    </row>
    <row r="504">
      <c r="A504" s="273" t="s">
        <v>2773</v>
      </c>
      <c r="B504" s="157"/>
      <c r="C504" s="157"/>
      <c r="D504" s="250" t="s">
        <v>2546</v>
      </c>
      <c r="E504" s="263"/>
      <c r="F504" s="271" t="s">
        <v>2776</v>
      </c>
      <c r="G504" s="255" t="s">
        <v>2813</v>
      </c>
      <c r="H504" s="255" t="s">
        <v>2814</v>
      </c>
      <c r="I504" s="255" t="s">
        <v>2815</v>
      </c>
      <c r="J504" s="194" t="s">
        <v>412</v>
      </c>
      <c r="K504" s="256" t="s">
        <v>413</v>
      </c>
      <c r="L504" s="263"/>
      <c r="M504" s="263"/>
      <c r="N504" s="147"/>
      <c r="O504" s="147"/>
    </row>
    <row r="505">
      <c r="A505" s="273" t="s">
        <v>6424</v>
      </c>
      <c r="B505" s="274"/>
      <c r="C505" s="275" t="s">
        <v>6425</v>
      </c>
      <c r="D505" s="250" t="s">
        <v>2550</v>
      </c>
      <c r="E505" s="263"/>
      <c r="F505" s="272"/>
      <c r="G505" s="255" t="s">
        <v>6426</v>
      </c>
      <c r="H505" s="255" t="s">
        <v>6427</v>
      </c>
      <c r="I505" s="255" t="s">
        <v>6428</v>
      </c>
      <c r="J505" s="194" t="s">
        <v>412</v>
      </c>
      <c r="K505" s="256" t="s">
        <v>413</v>
      </c>
      <c r="L505" s="263"/>
      <c r="M505" s="263"/>
      <c r="N505" s="147"/>
      <c r="O505" s="147"/>
    </row>
    <row r="506">
      <c r="A506" s="273" t="s">
        <v>6424</v>
      </c>
      <c r="B506" s="157"/>
      <c r="C506" s="157"/>
      <c r="D506" s="250" t="s">
        <v>2555</v>
      </c>
      <c r="E506" s="263"/>
      <c r="F506" s="272"/>
      <c r="G506" s="255" t="s">
        <v>6429</v>
      </c>
      <c r="H506" s="255" t="s">
        <v>6430</v>
      </c>
      <c r="I506" s="255" t="s">
        <v>6428</v>
      </c>
      <c r="J506" s="194" t="s">
        <v>412</v>
      </c>
      <c r="K506" s="256" t="s">
        <v>413</v>
      </c>
      <c r="L506" s="263"/>
      <c r="M506" s="263"/>
      <c r="N506" s="147"/>
      <c r="O506" s="147"/>
    </row>
    <row r="507">
      <c r="A507" s="273" t="s">
        <v>6424</v>
      </c>
      <c r="B507" s="157"/>
      <c r="C507" s="157"/>
      <c r="D507" s="250" t="s">
        <v>2559</v>
      </c>
      <c r="E507" s="263"/>
      <c r="F507" s="272"/>
      <c r="G507" s="255" t="s">
        <v>6431</v>
      </c>
      <c r="H507" s="255" t="s">
        <v>6432</v>
      </c>
      <c r="I507" s="255" t="s">
        <v>6433</v>
      </c>
      <c r="J507" s="194" t="s">
        <v>412</v>
      </c>
      <c r="K507" s="256" t="s">
        <v>413</v>
      </c>
      <c r="L507" s="263"/>
      <c r="M507" s="263"/>
      <c r="N507" s="147"/>
      <c r="O507" s="147"/>
    </row>
    <row r="508">
      <c r="A508" s="273" t="s">
        <v>6424</v>
      </c>
      <c r="B508" s="157"/>
      <c r="C508" s="157"/>
      <c r="D508" s="250" t="s">
        <v>2564</v>
      </c>
      <c r="E508" s="263"/>
      <c r="F508" s="272"/>
      <c r="G508" s="255" t="s">
        <v>6434</v>
      </c>
      <c r="H508" s="255" t="s">
        <v>6430</v>
      </c>
      <c r="I508" s="255" t="s">
        <v>6435</v>
      </c>
      <c r="J508" s="194" t="s">
        <v>412</v>
      </c>
      <c r="K508" s="256" t="s">
        <v>413</v>
      </c>
      <c r="L508" s="263"/>
      <c r="M508" s="263"/>
      <c r="N508" s="147"/>
      <c r="O508" s="147"/>
    </row>
    <row r="509">
      <c r="A509" s="273" t="s">
        <v>2816</v>
      </c>
      <c r="B509" s="274"/>
      <c r="C509" s="275" t="s">
        <v>2817</v>
      </c>
      <c r="D509" s="250" t="s">
        <v>2566</v>
      </c>
      <c r="E509" s="256" t="s">
        <v>790</v>
      </c>
      <c r="F509" s="271" t="s">
        <v>2819</v>
      </c>
      <c r="G509" s="255" t="s">
        <v>2820</v>
      </c>
      <c r="H509" s="255" t="s">
        <v>2821</v>
      </c>
      <c r="I509" s="255" t="s">
        <v>2822</v>
      </c>
      <c r="J509" s="194" t="s">
        <v>412</v>
      </c>
      <c r="K509" s="256" t="s">
        <v>438</v>
      </c>
      <c r="L509" s="250" t="s">
        <v>439</v>
      </c>
      <c r="M509" s="263"/>
      <c r="N509" s="147"/>
      <c r="O509" s="147"/>
    </row>
    <row r="510">
      <c r="A510" s="273" t="s">
        <v>2816</v>
      </c>
      <c r="B510" s="157"/>
      <c r="C510" s="157"/>
      <c r="D510" s="250" t="s">
        <v>2570</v>
      </c>
      <c r="E510" s="256" t="s">
        <v>790</v>
      </c>
      <c r="F510" s="271" t="s">
        <v>2819</v>
      </c>
      <c r="G510" s="255" t="s">
        <v>2824</v>
      </c>
      <c r="H510" s="255" t="s">
        <v>2825</v>
      </c>
      <c r="I510" s="255" t="s">
        <v>2826</v>
      </c>
      <c r="J510" s="194" t="s">
        <v>412</v>
      </c>
      <c r="K510" s="256" t="s">
        <v>438</v>
      </c>
      <c r="L510" s="250" t="s">
        <v>439</v>
      </c>
      <c r="M510" s="263"/>
      <c r="N510" s="147"/>
      <c r="O510" s="147"/>
    </row>
    <row r="511">
      <c r="A511" s="273" t="s">
        <v>2816</v>
      </c>
      <c r="B511" s="157"/>
      <c r="C511" s="157"/>
      <c r="D511" s="250" t="s">
        <v>2574</v>
      </c>
      <c r="E511" s="256" t="s">
        <v>790</v>
      </c>
      <c r="F511" s="271" t="s">
        <v>2819</v>
      </c>
      <c r="G511" s="255" t="s">
        <v>2828</v>
      </c>
      <c r="H511" s="255" t="s">
        <v>2829</v>
      </c>
      <c r="I511" s="255" t="s">
        <v>2830</v>
      </c>
      <c r="J511" s="194" t="s">
        <v>412</v>
      </c>
      <c r="K511" s="256" t="s">
        <v>438</v>
      </c>
      <c r="L511" s="250" t="s">
        <v>439</v>
      </c>
      <c r="M511" s="263"/>
      <c r="N511" s="147"/>
      <c r="O511" s="147"/>
    </row>
    <row r="512">
      <c r="A512" s="273" t="s">
        <v>2816</v>
      </c>
      <c r="B512" s="157"/>
      <c r="C512" s="157"/>
      <c r="D512" s="250" t="s">
        <v>2577</v>
      </c>
      <c r="E512" s="256" t="s">
        <v>790</v>
      </c>
      <c r="F512" s="271" t="s">
        <v>2819</v>
      </c>
      <c r="G512" s="255" t="s">
        <v>2832</v>
      </c>
      <c r="H512" s="255" t="s">
        <v>2829</v>
      </c>
      <c r="I512" s="255" t="s">
        <v>2833</v>
      </c>
      <c r="J512" s="194" t="s">
        <v>412</v>
      </c>
      <c r="K512" s="256" t="s">
        <v>438</v>
      </c>
      <c r="L512" s="250" t="s">
        <v>439</v>
      </c>
      <c r="M512" s="263"/>
      <c r="N512" s="147"/>
      <c r="O512" s="147"/>
    </row>
    <row r="513">
      <c r="A513" s="273" t="s">
        <v>2816</v>
      </c>
      <c r="B513" s="157"/>
      <c r="C513" s="157"/>
      <c r="D513" s="250" t="s">
        <v>2583</v>
      </c>
      <c r="E513" s="256" t="s">
        <v>790</v>
      </c>
      <c r="F513" s="271" t="s">
        <v>2819</v>
      </c>
      <c r="G513" s="255" t="s">
        <v>2835</v>
      </c>
      <c r="H513" s="255" t="s">
        <v>2829</v>
      </c>
      <c r="I513" s="255" t="s">
        <v>2836</v>
      </c>
      <c r="J513" s="194" t="s">
        <v>412</v>
      </c>
      <c r="K513" s="256" t="s">
        <v>438</v>
      </c>
      <c r="L513" s="250" t="s">
        <v>439</v>
      </c>
      <c r="M513" s="263"/>
      <c r="N513" s="147"/>
      <c r="O513" s="147"/>
    </row>
    <row r="514">
      <c r="A514" s="273" t="s">
        <v>2837</v>
      </c>
      <c r="B514" s="263"/>
      <c r="C514" s="271" t="s">
        <v>2838</v>
      </c>
      <c r="D514" s="250" t="s">
        <v>2587</v>
      </c>
      <c r="E514" s="263"/>
      <c r="F514" s="272"/>
      <c r="G514" s="255" t="s">
        <v>2840</v>
      </c>
      <c r="H514" s="255" t="s">
        <v>2841</v>
      </c>
      <c r="I514" s="255" t="s">
        <v>2842</v>
      </c>
      <c r="J514" s="194" t="s">
        <v>412</v>
      </c>
      <c r="K514" s="256" t="s">
        <v>413</v>
      </c>
      <c r="L514" s="263"/>
      <c r="M514" s="263"/>
      <c r="N514" s="147"/>
      <c r="O514" s="147"/>
    </row>
    <row r="515">
      <c r="A515" s="273" t="s">
        <v>2843</v>
      </c>
      <c r="B515" s="274"/>
      <c r="C515" s="275" t="s">
        <v>2844</v>
      </c>
      <c r="D515" s="250" t="s">
        <v>2590</v>
      </c>
      <c r="E515" s="256" t="s">
        <v>790</v>
      </c>
      <c r="F515" s="271" t="s">
        <v>2846</v>
      </c>
      <c r="G515" s="255" t="s">
        <v>2847</v>
      </c>
      <c r="H515" s="255" t="s">
        <v>2848</v>
      </c>
      <c r="I515" s="255" t="s">
        <v>2849</v>
      </c>
      <c r="J515" s="194" t="s">
        <v>412</v>
      </c>
      <c r="K515" s="256" t="s">
        <v>413</v>
      </c>
      <c r="L515" s="263"/>
      <c r="M515" s="263"/>
      <c r="N515" s="147"/>
      <c r="O515" s="147"/>
    </row>
    <row r="516">
      <c r="A516" s="273" t="s">
        <v>2843</v>
      </c>
      <c r="B516" s="157"/>
      <c r="C516" s="157"/>
      <c r="D516" s="250" t="s">
        <v>2593</v>
      </c>
      <c r="E516" s="256" t="s">
        <v>790</v>
      </c>
      <c r="F516" s="272"/>
      <c r="G516" s="255" t="s">
        <v>2851</v>
      </c>
      <c r="H516" s="255" t="s">
        <v>2852</v>
      </c>
      <c r="I516" s="255" t="s">
        <v>2853</v>
      </c>
      <c r="J516" s="194" t="s">
        <v>412</v>
      </c>
      <c r="K516" s="256" t="s">
        <v>413</v>
      </c>
      <c r="L516" s="263"/>
      <c r="M516" s="263"/>
      <c r="N516" s="147"/>
      <c r="O516" s="147"/>
    </row>
    <row r="517">
      <c r="A517" s="273" t="s">
        <v>2843</v>
      </c>
      <c r="B517" s="157"/>
      <c r="C517" s="157"/>
      <c r="D517" s="250" t="s">
        <v>2595</v>
      </c>
      <c r="E517" s="256" t="s">
        <v>790</v>
      </c>
      <c r="F517" s="272"/>
      <c r="G517" s="255" t="s">
        <v>2855</v>
      </c>
      <c r="H517" s="255" t="s">
        <v>2856</v>
      </c>
      <c r="I517" s="255" t="s">
        <v>2857</v>
      </c>
      <c r="J517" s="194" t="s">
        <v>412</v>
      </c>
      <c r="K517" s="256" t="s">
        <v>438</v>
      </c>
      <c r="L517" s="250" t="s">
        <v>439</v>
      </c>
      <c r="M517" s="263"/>
      <c r="N517" s="147"/>
      <c r="O517" s="147"/>
    </row>
    <row r="518">
      <c r="A518" s="273" t="s">
        <v>2712</v>
      </c>
      <c r="B518" s="263"/>
      <c r="C518" s="271" t="s">
        <v>2713</v>
      </c>
      <c r="D518" s="250" t="s">
        <v>2597</v>
      </c>
      <c r="E518" s="256" t="s">
        <v>790</v>
      </c>
      <c r="F518" s="271" t="s">
        <v>2859</v>
      </c>
      <c r="G518" s="255" t="s">
        <v>2860</v>
      </c>
      <c r="H518" s="255" t="s">
        <v>2861</v>
      </c>
      <c r="I518" s="255" t="s">
        <v>2862</v>
      </c>
      <c r="J518" s="194" t="s">
        <v>412</v>
      </c>
      <c r="K518" s="256" t="s">
        <v>413</v>
      </c>
      <c r="L518" s="263"/>
      <c r="M518" s="263"/>
      <c r="N518" s="147"/>
      <c r="O518" s="147"/>
    </row>
    <row r="519">
      <c r="A519" s="273" t="s">
        <v>2863</v>
      </c>
      <c r="B519" s="274"/>
      <c r="C519" s="275" t="s">
        <v>2864</v>
      </c>
      <c r="D519" s="250" t="s">
        <v>2601</v>
      </c>
      <c r="E519" s="263"/>
      <c r="F519" s="272"/>
      <c r="G519" s="255" t="s">
        <v>2866</v>
      </c>
      <c r="H519" s="255" t="s">
        <v>2867</v>
      </c>
      <c r="I519" s="255" t="s">
        <v>2868</v>
      </c>
      <c r="J519" s="194" t="s">
        <v>412</v>
      </c>
      <c r="K519" s="256" t="s">
        <v>438</v>
      </c>
      <c r="L519" s="250" t="s">
        <v>439</v>
      </c>
      <c r="M519" s="263"/>
      <c r="N519" s="147"/>
      <c r="O519" s="147"/>
    </row>
    <row r="520">
      <c r="A520" s="273" t="s">
        <v>2863</v>
      </c>
      <c r="B520" s="157"/>
      <c r="C520" s="157"/>
      <c r="D520" s="250" t="s">
        <v>2603</v>
      </c>
      <c r="E520" s="263"/>
      <c r="F520" s="272"/>
      <c r="G520" s="255" t="s">
        <v>2870</v>
      </c>
      <c r="H520" s="255" t="s">
        <v>2871</v>
      </c>
      <c r="I520" s="255" t="s">
        <v>2872</v>
      </c>
      <c r="J520" s="194" t="s">
        <v>412</v>
      </c>
      <c r="K520" s="256" t="s">
        <v>438</v>
      </c>
      <c r="L520" s="250" t="s">
        <v>439</v>
      </c>
      <c r="M520" s="263"/>
      <c r="N520" s="147"/>
      <c r="O520" s="147"/>
    </row>
    <row r="521">
      <c r="A521" s="273" t="s">
        <v>2863</v>
      </c>
      <c r="B521" s="157"/>
      <c r="C521" s="157"/>
      <c r="D521" s="250" t="s">
        <v>2608</v>
      </c>
      <c r="E521" s="263"/>
      <c r="F521" s="272"/>
      <c r="G521" s="255" t="s">
        <v>2874</v>
      </c>
      <c r="H521" s="255" t="s">
        <v>2875</v>
      </c>
      <c r="I521" s="255" t="s">
        <v>2876</v>
      </c>
      <c r="J521" s="194" t="s">
        <v>412</v>
      </c>
      <c r="K521" s="256" t="s">
        <v>438</v>
      </c>
      <c r="L521" s="250" t="s">
        <v>439</v>
      </c>
      <c r="M521" s="263"/>
      <c r="N521" s="147"/>
      <c r="O521" s="147"/>
    </row>
    <row r="522">
      <c r="A522" s="273" t="s">
        <v>2863</v>
      </c>
      <c r="B522" s="157"/>
      <c r="C522" s="157"/>
      <c r="D522" s="250" t="s">
        <v>2612</v>
      </c>
      <c r="E522" s="263"/>
      <c r="F522" s="272"/>
      <c r="G522" s="255" t="s">
        <v>2878</v>
      </c>
      <c r="H522" s="255" t="s">
        <v>2879</v>
      </c>
      <c r="I522" s="255" t="s">
        <v>2880</v>
      </c>
      <c r="J522" s="194" t="s">
        <v>412</v>
      </c>
      <c r="K522" s="256" t="s">
        <v>438</v>
      </c>
      <c r="L522" s="250" t="s">
        <v>439</v>
      </c>
      <c r="M522" s="263"/>
      <c r="N522" s="147"/>
      <c r="O522" s="147"/>
    </row>
    <row r="523">
      <c r="A523" s="273" t="s">
        <v>2863</v>
      </c>
      <c r="B523" s="157"/>
      <c r="C523" s="157"/>
      <c r="D523" s="250" t="s">
        <v>2619</v>
      </c>
      <c r="E523" s="263"/>
      <c r="F523" s="272"/>
      <c r="G523" s="255" t="s">
        <v>2882</v>
      </c>
      <c r="H523" s="255" t="s">
        <v>2883</v>
      </c>
      <c r="I523" s="255" t="s">
        <v>2884</v>
      </c>
      <c r="J523" s="194" t="s">
        <v>412</v>
      </c>
      <c r="K523" s="256" t="s">
        <v>438</v>
      </c>
      <c r="L523" s="250" t="s">
        <v>439</v>
      </c>
      <c r="M523" s="263"/>
      <c r="N523" s="147"/>
      <c r="O523" s="147"/>
    </row>
    <row r="524">
      <c r="A524" s="273" t="s">
        <v>2863</v>
      </c>
      <c r="B524" s="157"/>
      <c r="C524" s="157"/>
      <c r="D524" s="250" t="s">
        <v>2623</v>
      </c>
      <c r="E524" s="263"/>
      <c r="F524" s="272"/>
      <c r="G524" s="255" t="s">
        <v>2886</v>
      </c>
      <c r="H524" s="255" t="s">
        <v>2887</v>
      </c>
      <c r="I524" s="255" t="s">
        <v>2884</v>
      </c>
      <c r="J524" s="194" t="s">
        <v>412</v>
      </c>
      <c r="K524" s="256" t="s">
        <v>438</v>
      </c>
      <c r="L524" s="250" t="s">
        <v>439</v>
      </c>
      <c r="M524" s="263"/>
      <c r="N524" s="147"/>
      <c r="O524" s="147"/>
    </row>
    <row r="525">
      <c r="A525" s="273" t="s">
        <v>2863</v>
      </c>
      <c r="B525" s="157"/>
      <c r="C525" s="157"/>
      <c r="D525" s="250" t="s">
        <v>2625</v>
      </c>
      <c r="E525" s="263"/>
      <c r="F525" s="272"/>
      <c r="G525" s="255" t="s">
        <v>2889</v>
      </c>
      <c r="H525" s="255" t="s">
        <v>2890</v>
      </c>
      <c r="I525" s="255" t="s">
        <v>2891</v>
      </c>
      <c r="J525" s="194" t="s">
        <v>412</v>
      </c>
      <c r="K525" s="256" t="s">
        <v>438</v>
      </c>
      <c r="L525" s="250" t="s">
        <v>439</v>
      </c>
      <c r="M525" s="263"/>
      <c r="N525" s="147"/>
      <c r="O525" s="147"/>
    </row>
    <row r="526">
      <c r="A526" s="273" t="s">
        <v>2892</v>
      </c>
      <c r="B526" s="274"/>
      <c r="C526" s="275" t="s">
        <v>2893</v>
      </c>
      <c r="D526" s="250" t="s">
        <v>2629</v>
      </c>
      <c r="E526" s="263"/>
      <c r="F526" s="272"/>
      <c r="G526" s="255" t="s">
        <v>2895</v>
      </c>
      <c r="H526" s="255" t="s">
        <v>2896</v>
      </c>
      <c r="I526" s="255" t="s">
        <v>2897</v>
      </c>
      <c r="J526" s="194" t="s">
        <v>412</v>
      </c>
      <c r="K526" s="256" t="s">
        <v>413</v>
      </c>
      <c r="L526" s="263"/>
      <c r="M526" s="263"/>
      <c r="N526" s="147"/>
      <c r="O526" s="147"/>
    </row>
    <row r="527">
      <c r="A527" s="273" t="s">
        <v>2892</v>
      </c>
      <c r="B527" s="157"/>
      <c r="C527" s="157"/>
      <c r="D527" s="250" t="s">
        <v>2631</v>
      </c>
      <c r="E527" s="263"/>
      <c r="F527" s="272"/>
      <c r="G527" s="255" t="s">
        <v>2899</v>
      </c>
      <c r="H527" s="255" t="s">
        <v>2896</v>
      </c>
      <c r="I527" s="255" t="s">
        <v>2900</v>
      </c>
      <c r="J527" s="194" t="s">
        <v>412</v>
      </c>
      <c r="K527" s="256" t="s">
        <v>413</v>
      </c>
      <c r="L527" s="263"/>
      <c r="M527" s="263"/>
      <c r="N527" s="147"/>
      <c r="O527" s="147"/>
    </row>
    <row r="528">
      <c r="A528" s="273" t="s">
        <v>2892</v>
      </c>
      <c r="B528" s="157"/>
      <c r="C528" s="157"/>
      <c r="D528" s="250" t="s">
        <v>2635</v>
      </c>
      <c r="E528" s="263"/>
      <c r="F528" s="272"/>
      <c r="G528" s="255" t="s">
        <v>2902</v>
      </c>
      <c r="H528" s="255" t="s">
        <v>2896</v>
      </c>
      <c r="I528" s="255" t="s">
        <v>2903</v>
      </c>
      <c r="J528" s="194" t="s">
        <v>412</v>
      </c>
      <c r="K528" s="256" t="s">
        <v>413</v>
      </c>
      <c r="L528" s="263"/>
      <c r="M528" s="263"/>
      <c r="N528" s="147"/>
      <c r="O528" s="147"/>
    </row>
    <row r="529">
      <c r="A529" s="273" t="s">
        <v>2892</v>
      </c>
      <c r="B529" s="157"/>
      <c r="C529" s="157"/>
      <c r="D529" s="250" t="s">
        <v>2638</v>
      </c>
      <c r="E529" s="263"/>
      <c r="F529" s="272"/>
      <c r="G529" s="255" t="s">
        <v>2899</v>
      </c>
      <c r="H529" s="255" t="s">
        <v>2905</v>
      </c>
      <c r="I529" s="255" t="s">
        <v>2900</v>
      </c>
      <c r="J529" s="194" t="s">
        <v>412</v>
      </c>
      <c r="K529" s="256" t="s">
        <v>413</v>
      </c>
      <c r="L529" s="263"/>
      <c r="M529" s="263"/>
      <c r="N529" s="147"/>
      <c r="O529" s="147"/>
    </row>
    <row r="530">
      <c r="A530" s="273" t="s">
        <v>2892</v>
      </c>
      <c r="B530" s="157"/>
      <c r="C530" s="157"/>
      <c r="D530" s="250" t="s">
        <v>2641</v>
      </c>
      <c r="E530" s="263"/>
      <c r="F530" s="272"/>
      <c r="G530" s="255" t="s">
        <v>2907</v>
      </c>
      <c r="H530" s="255" t="s">
        <v>2905</v>
      </c>
      <c r="I530" s="255" t="s">
        <v>2908</v>
      </c>
      <c r="J530" s="194" t="s">
        <v>412</v>
      </c>
      <c r="K530" s="256" t="s">
        <v>413</v>
      </c>
      <c r="L530" s="263"/>
      <c r="M530" s="263"/>
      <c r="N530" s="147"/>
      <c r="O530" s="147"/>
    </row>
    <row r="531">
      <c r="A531" s="273" t="s">
        <v>2892</v>
      </c>
      <c r="B531" s="157"/>
      <c r="C531" s="157"/>
      <c r="D531" s="250" t="s">
        <v>2645</v>
      </c>
      <c r="E531" s="263"/>
      <c r="F531" s="272"/>
      <c r="G531" s="255" t="s">
        <v>2910</v>
      </c>
      <c r="H531" s="255" t="s">
        <v>2905</v>
      </c>
      <c r="I531" s="255" t="s">
        <v>2911</v>
      </c>
      <c r="J531" s="194" t="s">
        <v>412</v>
      </c>
      <c r="K531" s="256" t="s">
        <v>413</v>
      </c>
      <c r="L531" s="263"/>
      <c r="M531" s="263"/>
      <c r="N531" s="147"/>
      <c r="O531" s="147"/>
    </row>
    <row r="532">
      <c r="A532" s="273" t="s">
        <v>2892</v>
      </c>
      <c r="B532" s="157"/>
      <c r="C532" s="157"/>
      <c r="D532" s="250" t="s">
        <v>2649</v>
      </c>
      <c r="E532" s="263"/>
      <c r="F532" s="272"/>
      <c r="G532" s="255" t="s">
        <v>2913</v>
      </c>
      <c r="H532" s="255" t="s">
        <v>2914</v>
      </c>
      <c r="I532" s="255" t="s">
        <v>2908</v>
      </c>
      <c r="J532" s="194" t="s">
        <v>412</v>
      </c>
      <c r="K532" s="256" t="s">
        <v>413</v>
      </c>
      <c r="L532" s="263"/>
      <c r="M532" s="263"/>
      <c r="N532" s="147"/>
      <c r="O532" s="147"/>
    </row>
    <row r="533">
      <c r="A533" s="273" t="s">
        <v>2892</v>
      </c>
      <c r="B533" s="157"/>
      <c r="C533" s="157"/>
      <c r="D533" s="250" t="s">
        <v>2653</v>
      </c>
      <c r="E533" s="263"/>
      <c r="F533" s="272"/>
      <c r="G533" s="255" t="s">
        <v>2916</v>
      </c>
      <c r="H533" s="255" t="s">
        <v>2917</v>
      </c>
      <c r="I533" s="255" t="s">
        <v>2918</v>
      </c>
      <c r="J533" s="194" t="s">
        <v>412</v>
      </c>
      <c r="K533" s="256" t="s">
        <v>413</v>
      </c>
      <c r="L533" s="263"/>
      <c r="M533" s="263"/>
      <c r="N533" s="147"/>
      <c r="O533" s="147"/>
    </row>
    <row r="534">
      <c r="A534" s="273" t="s">
        <v>2919</v>
      </c>
      <c r="B534" s="274"/>
      <c r="C534" s="275" t="s">
        <v>2920</v>
      </c>
      <c r="D534" s="250" t="s">
        <v>2657</v>
      </c>
      <c r="E534" s="263"/>
      <c r="F534" s="272"/>
      <c r="G534" s="255" t="s">
        <v>2478</v>
      </c>
      <c r="H534" s="255" t="s">
        <v>2922</v>
      </c>
      <c r="I534" s="255" t="s">
        <v>2480</v>
      </c>
      <c r="J534" s="194" t="s">
        <v>412</v>
      </c>
      <c r="K534" s="256" t="s">
        <v>438</v>
      </c>
      <c r="L534" s="250" t="s">
        <v>439</v>
      </c>
      <c r="M534" s="263"/>
      <c r="N534" s="147"/>
      <c r="O534" s="147"/>
    </row>
    <row r="535">
      <c r="A535" s="273" t="s">
        <v>2919</v>
      </c>
      <c r="B535" s="157"/>
      <c r="C535" s="157"/>
      <c r="D535" s="250" t="s">
        <v>2661</v>
      </c>
      <c r="E535" s="263"/>
      <c r="F535" s="272"/>
      <c r="G535" s="255" t="s">
        <v>2924</v>
      </c>
      <c r="H535" s="255" t="s">
        <v>2925</v>
      </c>
      <c r="I535" s="255" t="s">
        <v>2926</v>
      </c>
      <c r="J535" s="194" t="s">
        <v>412</v>
      </c>
      <c r="K535" s="256" t="s">
        <v>413</v>
      </c>
      <c r="L535" s="263"/>
      <c r="M535" s="263"/>
      <c r="N535" s="147"/>
      <c r="O535" s="147"/>
    </row>
    <row r="536">
      <c r="A536" s="273" t="s">
        <v>2919</v>
      </c>
      <c r="B536" s="157"/>
      <c r="C536" s="157"/>
      <c r="D536" s="250" t="s">
        <v>2663</v>
      </c>
      <c r="E536" s="263"/>
      <c r="F536" s="272"/>
      <c r="G536" s="255" t="s">
        <v>2928</v>
      </c>
      <c r="H536" s="255" t="s">
        <v>2925</v>
      </c>
      <c r="I536" s="255" t="s">
        <v>2929</v>
      </c>
      <c r="J536" s="194" t="s">
        <v>412</v>
      </c>
      <c r="K536" s="256" t="s">
        <v>413</v>
      </c>
      <c r="L536" s="263"/>
      <c r="M536" s="263"/>
      <c r="N536" s="147"/>
      <c r="O536" s="147"/>
    </row>
    <row r="537">
      <c r="A537" s="273" t="s">
        <v>2919</v>
      </c>
      <c r="B537" s="157"/>
      <c r="C537" s="157"/>
      <c r="D537" s="250" t="s">
        <v>2669</v>
      </c>
      <c r="E537" s="263"/>
      <c r="F537" s="272"/>
      <c r="G537" s="255" t="s">
        <v>2931</v>
      </c>
      <c r="H537" s="255" t="s">
        <v>2932</v>
      </c>
      <c r="I537" s="255" t="s">
        <v>2933</v>
      </c>
      <c r="J537" s="194" t="s">
        <v>412</v>
      </c>
      <c r="K537" s="256" t="s">
        <v>413</v>
      </c>
      <c r="L537" s="263"/>
      <c r="M537" s="263"/>
      <c r="N537" s="147"/>
      <c r="O537" s="147"/>
    </row>
    <row r="538">
      <c r="A538" s="273" t="s">
        <v>2919</v>
      </c>
      <c r="B538" s="157"/>
      <c r="C538" s="157"/>
      <c r="D538" s="250" t="s">
        <v>2673</v>
      </c>
      <c r="E538" s="263"/>
      <c r="F538" s="272"/>
      <c r="G538" s="255" t="s">
        <v>2935</v>
      </c>
      <c r="H538" s="255" t="s">
        <v>2936</v>
      </c>
      <c r="I538" s="255" t="s">
        <v>2496</v>
      </c>
      <c r="J538" s="194" t="s">
        <v>412</v>
      </c>
      <c r="K538" s="256" t="s">
        <v>413</v>
      </c>
      <c r="L538" s="263"/>
      <c r="M538" s="263"/>
      <c r="N538" s="147"/>
      <c r="O538" s="147"/>
    </row>
    <row r="539">
      <c r="A539" s="273" t="s">
        <v>2919</v>
      </c>
      <c r="B539" s="157"/>
      <c r="C539" s="157"/>
      <c r="D539" s="250" t="s">
        <v>2678</v>
      </c>
      <c r="E539" s="263"/>
      <c r="F539" s="272"/>
      <c r="G539" s="255" t="s">
        <v>2938</v>
      </c>
      <c r="H539" s="255" t="s">
        <v>2939</v>
      </c>
      <c r="I539" s="255" t="s">
        <v>2500</v>
      </c>
      <c r="J539" s="194" t="s">
        <v>412</v>
      </c>
      <c r="K539" s="256" t="s">
        <v>413</v>
      </c>
      <c r="L539" s="263"/>
      <c r="M539" s="263"/>
      <c r="N539" s="147"/>
      <c r="O539" s="147"/>
    </row>
    <row r="540">
      <c r="A540" s="273" t="s">
        <v>2919</v>
      </c>
      <c r="B540" s="157"/>
      <c r="C540" s="157"/>
      <c r="D540" s="250" t="s">
        <v>2682</v>
      </c>
      <c r="E540" s="263"/>
      <c r="F540" s="272"/>
      <c r="G540" s="255" t="s">
        <v>2924</v>
      </c>
      <c r="H540" s="255" t="s">
        <v>2941</v>
      </c>
      <c r="I540" s="255" t="s">
        <v>2929</v>
      </c>
      <c r="J540" s="194" t="s">
        <v>412</v>
      </c>
      <c r="K540" s="256" t="s">
        <v>413</v>
      </c>
      <c r="L540" s="263"/>
      <c r="M540" s="263"/>
      <c r="N540" s="147"/>
      <c r="O540" s="147"/>
    </row>
    <row r="541">
      <c r="A541" s="273" t="s">
        <v>2919</v>
      </c>
      <c r="B541" s="157"/>
      <c r="C541" s="157"/>
      <c r="D541" s="250" t="s">
        <v>2685</v>
      </c>
      <c r="E541" s="263"/>
      <c r="F541" s="272"/>
      <c r="G541" s="255" t="s">
        <v>2931</v>
      </c>
      <c r="H541" s="255" t="s">
        <v>2943</v>
      </c>
      <c r="I541" s="255" t="s">
        <v>2933</v>
      </c>
      <c r="J541" s="194" t="s">
        <v>412</v>
      </c>
      <c r="K541" s="256" t="s">
        <v>413</v>
      </c>
      <c r="L541" s="263"/>
      <c r="M541" s="263"/>
      <c r="N541" s="147"/>
      <c r="O541" s="147"/>
    </row>
    <row r="542">
      <c r="A542" s="273" t="s">
        <v>2712</v>
      </c>
      <c r="B542" s="274"/>
      <c r="C542" s="275" t="s">
        <v>2713</v>
      </c>
      <c r="D542" s="250" t="s">
        <v>2689</v>
      </c>
      <c r="E542" s="256" t="s">
        <v>790</v>
      </c>
      <c r="F542" s="272"/>
      <c r="G542" s="255" t="s">
        <v>2945</v>
      </c>
      <c r="H542" s="255" t="s">
        <v>2946</v>
      </c>
      <c r="I542" s="255" t="s">
        <v>2717</v>
      </c>
      <c r="J542" s="194" t="s">
        <v>412</v>
      </c>
      <c r="K542" s="256" t="s">
        <v>413</v>
      </c>
      <c r="L542" s="263"/>
      <c r="M542" s="263"/>
      <c r="N542" s="147"/>
      <c r="O542" s="147"/>
    </row>
    <row r="543">
      <c r="A543" s="273" t="s">
        <v>2712</v>
      </c>
      <c r="B543" s="157"/>
      <c r="C543" s="157"/>
      <c r="D543" s="250" t="s">
        <v>2693</v>
      </c>
      <c r="E543" s="256" t="s">
        <v>790</v>
      </c>
      <c r="F543" s="272"/>
      <c r="G543" s="255" t="s">
        <v>2719</v>
      </c>
      <c r="H543" s="255" t="s">
        <v>2716</v>
      </c>
      <c r="I543" s="255" t="s">
        <v>2720</v>
      </c>
      <c r="J543" s="194" t="s">
        <v>412</v>
      </c>
      <c r="K543" s="256" t="s">
        <v>413</v>
      </c>
      <c r="L543" s="263"/>
      <c r="M543" s="263"/>
      <c r="N543" s="147"/>
      <c r="O543" s="147"/>
    </row>
    <row r="544">
      <c r="A544" s="273" t="s">
        <v>2712</v>
      </c>
      <c r="B544" s="157"/>
      <c r="C544" s="157"/>
      <c r="D544" s="250" t="s">
        <v>2697</v>
      </c>
      <c r="E544" s="256" t="s">
        <v>790</v>
      </c>
      <c r="F544" s="272"/>
      <c r="G544" s="255" t="s">
        <v>2722</v>
      </c>
      <c r="H544" s="255" t="s">
        <v>2716</v>
      </c>
      <c r="I544" s="255" t="s">
        <v>2723</v>
      </c>
      <c r="J544" s="194" t="s">
        <v>412</v>
      </c>
      <c r="K544" s="256" t="s">
        <v>413</v>
      </c>
      <c r="L544" s="263"/>
      <c r="M544" s="263"/>
      <c r="N544" s="147"/>
      <c r="O544" s="147"/>
    </row>
    <row r="545">
      <c r="A545" s="273" t="s">
        <v>2712</v>
      </c>
      <c r="B545" s="157"/>
      <c r="C545" s="157"/>
      <c r="D545" s="250" t="s">
        <v>2700</v>
      </c>
      <c r="E545" s="256" t="s">
        <v>790</v>
      </c>
      <c r="F545" s="272"/>
      <c r="G545" s="255" t="s">
        <v>2725</v>
      </c>
      <c r="H545" s="255" t="s">
        <v>2726</v>
      </c>
      <c r="I545" s="255" t="s">
        <v>2727</v>
      </c>
      <c r="J545" s="194" t="s">
        <v>412</v>
      </c>
      <c r="K545" s="256" t="s">
        <v>413</v>
      </c>
      <c r="L545" s="263"/>
      <c r="M545" s="263"/>
      <c r="N545" s="147"/>
      <c r="O545" s="147"/>
    </row>
    <row r="546">
      <c r="A546" s="273" t="s">
        <v>2712</v>
      </c>
      <c r="B546" s="157"/>
      <c r="C546" s="157"/>
      <c r="D546" s="250" t="s">
        <v>2703</v>
      </c>
      <c r="E546" s="256" t="s">
        <v>790</v>
      </c>
      <c r="F546" s="272"/>
      <c r="G546" s="255" t="s">
        <v>2729</v>
      </c>
      <c r="H546" s="255" t="s">
        <v>2730</v>
      </c>
      <c r="I546" s="255" t="s">
        <v>2731</v>
      </c>
      <c r="J546" s="194" t="s">
        <v>412</v>
      </c>
      <c r="K546" s="256" t="s">
        <v>413</v>
      </c>
      <c r="L546" s="263"/>
      <c r="M546" s="263"/>
      <c r="N546" s="147"/>
      <c r="O546" s="147"/>
    </row>
    <row r="547">
      <c r="A547" s="273" t="s">
        <v>2712</v>
      </c>
      <c r="B547" s="157"/>
      <c r="C547" s="157"/>
      <c r="D547" s="250" t="s">
        <v>2707</v>
      </c>
      <c r="E547" s="256" t="s">
        <v>790</v>
      </c>
      <c r="F547" s="272"/>
      <c r="G547" s="255" t="s">
        <v>2733</v>
      </c>
      <c r="H547" s="255" t="s">
        <v>2734</v>
      </c>
      <c r="I547" s="255" t="s">
        <v>2735</v>
      </c>
      <c r="J547" s="194" t="s">
        <v>412</v>
      </c>
      <c r="K547" s="256" t="s">
        <v>413</v>
      </c>
      <c r="L547" s="263"/>
      <c r="M547" s="263"/>
      <c r="N547" s="147"/>
      <c r="O547" s="147"/>
    </row>
    <row r="548">
      <c r="A548" s="273" t="s">
        <v>2712</v>
      </c>
      <c r="B548" s="157"/>
      <c r="C548" s="157"/>
      <c r="D548" s="250" t="s">
        <v>2714</v>
      </c>
      <c r="E548" s="256" t="s">
        <v>790</v>
      </c>
      <c r="F548" s="272"/>
      <c r="G548" s="255" t="s">
        <v>2737</v>
      </c>
      <c r="H548" s="255" t="s">
        <v>2716</v>
      </c>
      <c r="I548" s="255" t="s">
        <v>2717</v>
      </c>
      <c r="J548" s="194" t="s">
        <v>412</v>
      </c>
      <c r="K548" s="256" t="s">
        <v>413</v>
      </c>
      <c r="L548" s="263"/>
      <c r="M548" s="263"/>
      <c r="N548" s="147"/>
      <c r="O548" s="147"/>
    </row>
    <row r="549">
      <c r="A549" s="273" t="s">
        <v>2712</v>
      </c>
      <c r="B549" s="157"/>
      <c r="C549" s="157"/>
      <c r="D549" s="250" t="s">
        <v>2718</v>
      </c>
      <c r="E549" s="256" t="s">
        <v>790</v>
      </c>
      <c r="F549" s="271" t="s">
        <v>2739</v>
      </c>
      <c r="G549" s="255" t="s">
        <v>2740</v>
      </c>
      <c r="H549" s="255" t="s">
        <v>2741</v>
      </c>
      <c r="I549" s="255" t="s">
        <v>2717</v>
      </c>
      <c r="J549" s="194" t="s">
        <v>412</v>
      </c>
      <c r="K549" s="256" t="s">
        <v>413</v>
      </c>
      <c r="L549" s="263"/>
      <c r="M549" s="263"/>
      <c r="N549" s="147"/>
      <c r="O549" s="147"/>
    </row>
    <row r="550">
      <c r="A550" s="273" t="s">
        <v>2712</v>
      </c>
      <c r="B550" s="157"/>
      <c r="C550" s="157"/>
      <c r="D550" s="250" t="s">
        <v>2721</v>
      </c>
      <c r="E550" s="256" t="s">
        <v>790</v>
      </c>
      <c r="F550" s="272"/>
      <c r="G550" s="255" t="s">
        <v>2743</v>
      </c>
      <c r="H550" s="255" t="s">
        <v>2744</v>
      </c>
      <c r="I550" s="255" t="s">
        <v>2745</v>
      </c>
      <c r="J550" s="194" t="s">
        <v>412</v>
      </c>
      <c r="K550" s="256" t="s">
        <v>413</v>
      </c>
      <c r="L550" s="263"/>
      <c r="M550" s="263"/>
      <c r="N550" s="147"/>
      <c r="O550" s="147"/>
    </row>
    <row r="551">
      <c r="A551" s="269"/>
      <c r="B551" s="256" t="s">
        <v>2956</v>
      </c>
      <c r="C551" s="271" t="s">
        <v>2957</v>
      </c>
      <c r="D551" s="250" t="s">
        <v>2724</v>
      </c>
      <c r="E551" s="263"/>
      <c r="F551" s="271" t="s">
        <v>2959</v>
      </c>
      <c r="G551" s="278" t="s">
        <v>2960</v>
      </c>
      <c r="H551" s="255" t="s">
        <v>2961</v>
      </c>
      <c r="I551" s="255" t="s">
        <v>2962</v>
      </c>
      <c r="J551" s="194" t="s">
        <v>412</v>
      </c>
      <c r="K551" s="256" t="s">
        <v>413</v>
      </c>
      <c r="L551" s="263"/>
      <c r="M551" s="263"/>
      <c r="N551" s="147"/>
      <c r="O551" s="147"/>
    </row>
    <row r="552">
      <c r="A552" s="269"/>
      <c r="B552" s="256" t="s">
        <v>2963</v>
      </c>
      <c r="C552" s="271" t="s">
        <v>2964</v>
      </c>
      <c r="D552" s="250" t="s">
        <v>2728</v>
      </c>
      <c r="E552" s="263"/>
      <c r="F552" s="271" t="s">
        <v>2966</v>
      </c>
      <c r="G552" s="278" t="s">
        <v>2964</v>
      </c>
      <c r="H552" s="255" t="s">
        <v>2967</v>
      </c>
      <c r="I552" s="255" t="s">
        <v>2968</v>
      </c>
      <c r="J552" s="194" t="s">
        <v>412</v>
      </c>
      <c r="K552" s="250" t="s">
        <v>438</v>
      </c>
      <c r="L552" s="250" t="s">
        <v>439</v>
      </c>
      <c r="M552" s="250" t="s">
        <v>439</v>
      </c>
      <c r="N552" s="147"/>
      <c r="O552" s="147"/>
    </row>
    <row r="553">
      <c r="A553" s="269"/>
      <c r="B553" s="256" t="s">
        <v>2969</v>
      </c>
      <c r="C553" s="271" t="s">
        <v>2970</v>
      </c>
      <c r="D553" s="250" t="s">
        <v>2732</v>
      </c>
      <c r="E553" s="263"/>
      <c r="F553" s="271" t="s">
        <v>2749</v>
      </c>
      <c r="G553" s="278" t="s">
        <v>2972</v>
      </c>
      <c r="H553" s="255" t="s">
        <v>2973</v>
      </c>
      <c r="I553" s="255" t="s">
        <v>2974</v>
      </c>
      <c r="J553" s="194" t="s">
        <v>412</v>
      </c>
      <c r="K553" s="256" t="s">
        <v>413</v>
      </c>
      <c r="L553" s="263"/>
      <c r="M553" s="263"/>
      <c r="N553" s="147"/>
      <c r="O553" s="147"/>
    </row>
    <row r="554">
      <c r="A554" s="269"/>
      <c r="B554" s="256" t="s">
        <v>6445</v>
      </c>
      <c r="C554" s="271" t="s">
        <v>6446</v>
      </c>
      <c r="D554" s="250" t="s">
        <v>2736</v>
      </c>
      <c r="E554" s="263"/>
      <c r="F554" s="271" t="s">
        <v>6447</v>
      </c>
      <c r="G554" s="278" t="s">
        <v>2972</v>
      </c>
      <c r="H554" s="255" t="s">
        <v>6448</v>
      </c>
      <c r="I554" s="255" t="s">
        <v>6449</v>
      </c>
      <c r="J554" s="194" t="s">
        <v>412</v>
      </c>
      <c r="K554" s="256" t="s">
        <v>413</v>
      </c>
      <c r="L554" s="263"/>
      <c r="M554" s="263"/>
      <c r="N554" s="147"/>
      <c r="O554" s="147"/>
    </row>
    <row r="555">
      <c r="A555" s="269"/>
      <c r="B555" s="256" t="s">
        <v>2975</v>
      </c>
      <c r="C555" s="271" t="s">
        <v>2976</v>
      </c>
      <c r="D555" s="250" t="s">
        <v>2738</v>
      </c>
      <c r="E555" s="263"/>
      <c r="F555" s="271" t="s">
        <v>2776</v>
      </c>
      <c r="G555" s="278" t="s">
        <v>2978</v>
      </c>
      <c r="H555" s="255" t="s">
        <v>2979</v>
      </c>
      <c r="I555" s="255" t="s">
        <v>2980</v>
      </c>
      <c r="J555" s="194" t="s">
        <v>412</v>
      </c>
      <c r="K555" s="256" t="s">
        <v>413</v>
      </c>
      <c r="L555" s="263"/>
      <c r="M555" s="263"/>
      <c r="N555" s="147"/>
      <c r="O555" s="147"/>
    </row>
    <row r="556">
      <c r="A556" s="269"/>
      <c r="B556" s="256" t="s">
        <v>2981</v>
      </c>
      <c r="C556" s="271" t="s">
        <v>2982</v>
      </c>
      <c r="D556" s="250" t="s">
        <v>2742</v>
      </c>
      <c r="E556" s="263"/>
      <c r="F556" s="272"/>
      <c r="G556" s="278" t="s">
        <v>2984</v>
      </c>
      <c r="H556" s="255" t="s">
        <v>2985</v>
      </c>
      <c r="I556" s="255" t="s">
        <v>2986</v>
      </c>
      <c r="J556" s="194" t="s">
        <v>412</v>
      </c>
      <c r="K556" s="256" t="s">
        <v>413</v>
      </c>
      <c r="L556" s="263"/>
      <c r="M556" s="263"/>
      <c r="N556" s="147"/>
      <c r="O556" s="147"/>
    </row>
    <row r="557">
      <c r="A557" s="269"/>
      <c r="B557" s="256" t="s">
        <v>2994</v>
      </c>
      <c r="C557" s="271" t="s">
        <v>2995</v>
      </c>
      <c r="D557" s="250" t="s">
        <v>2748</v>
      </c>
      <c r="E557" s="263"/>
      <c r="F557" s="272"/>
      <c r="G557" s="278" t="s">
        <v>2995</v>
      </c>
      <c r="H557" s="255" t="s">
        <v>2997</v>
      </c>
      <c r="I557" s="255" t="s">
        <v>2998</v>
      </c>
      <c r="J557" s="194" t="s">
        <v>412</v>
      </c>
      <c r="K557" s="256" t="s">
        <v>413</v>
      </c>
      <c r="L557" s="263"/>
      <c r="M557" s="263"/>
      <c r="N557" s="147"/>
      <c r="O557" s="147"/>
    </row>
    <row r="558">
      <c r="A558" s="269"/>
      <c r="B558" s="256" t="s">
        <v>2999</v>
      </c>
      <c r="C558" s="271" t="s">
        <v>3000</v>
      </c>
      <c r="D558" s="250" t="s">
        <v>2753</v>
      </c>
      <c r="E558" s="263"/>
      <c r="F558" s="272"/>
      <c r="G558" s="279" t="s">
        <v>3000</v>
      </c>
      <c r="H558" s="255" t="s">
        <v>3002</v>
      </c>
      <c r="I558" s="255" t="s">
        <v>3003</v>
      </c>
      <c r="J558" s="194" t="s">
        <v>412</v>
      </c>
      <c r="K558" s="256" t="s">
        <v>438</v>
      </c>
      <c r="L558" s="250" t="s">
        <v>439</v>
      </c>
      <c r="M558" s="263"/>
      <c r="N558" s="147"/>
      <c r="O558" s="147"/>
    </row>
    <row r="559">
      <c r="A559" s="269"/>
      <c r="B559" s="256" t="s">
        <v>3010</v>
      </c>
      <c r="C559" s="271" t="s">
        <v>3011</v>
      </c>
      <c r="D559" s="250" t="s">
        <v>2757</v>
      </c>
      <c r="E559" s="263"/>
      <c r="F559" s="272"/>
      <c r="G559" s="280" t="s">
        <v>3013</v>
      </c>
      <c r="H559" s="255" t="s">
        <v>3014</v>
      </c>
      <c r="I559" s="255" t="s">
        <v>3015</v>
      </c>
      <c r="J559" s="194" t="s">
        <v>412</v>
      </c>
      <c r="K559" s="256" t="s">
        <v>413</v>
      </c>
      <c r="L559" s="263"/>
      <c r="M559" s="263"/>
      <c r="N559" s="147"/>
      <c r="O559" s="147"/>
    </row>
    <row r="560">
      <c r="A560" s="269"/>
      <c r="B560" s="256" t="s">
        <v>3016</v>
      </c>
      <c r="C560" s="271" t="s">
        <v>3017</v>
      </c>
      <c r="D560" s="250" t="s">
        <v>2761</v>
      </c>
      <c r="E560" s="263"/>
      <c r="F560" s="272"/>
      <c r="G560" s="278" t="s">
        <v>3019</v>
      </c>
      <c r="H560" s="255" t="s">
        <v>3014</v>
      </c>
      <c r="I560" s="255" t="s">
        <v>3020</v>
      </c>
      <c r="J560" s="194" t="s">
        <v>412</v>
      </c>
      <c r="K560" s="256" t="s">
        <v>413</v>
      </c>
      <c r="L560" s="263"/>
      <c r="M560" s="263"/>
      <c r="N560" s="147"/>
      <c r="O560" s="147"/>
    </row>
    <row r="561">
      <c r="A561" s="269"/>
      <c r="B561" s="256" t="s">
        <v>3038</v>
      </c>
      <c r="C561" s="271" t="s">
        <v>3039</v>
      </c>
      <c r="D561" s="250" t="s">
        <v>2766</v>
      </c>
      <c r="E561" s="263"/>
      <c r="F561" s="272"/>
      <c r="G561" s="278" t="s">
        <v>3039</v>
      </c>
      <c r="H561" s="255" t="s">
        <v>3041</v>
      </c>
      <c r="I561" s="255" t="s">
        <v>3042</v>
      </c>
      <c r="J561" s="194" t="s">
        <v>412</v>
      </c>
      <c r="K561" s="256" t="s">
        <v>413</v>
      </c>
      <c r="L561" s="263"/>
      <c r="M561" s="263"/>
      <c r="N561" s="147"/>
      <c r="O561" s="147"/>
    </row>
    <row r="562">
      <c r="A562" s="269"/>
      <c r="B562" s="256" t="s">
        <v>3043</v>
      </c>
      <c r="C562" s="271" t="s">
        <v>3044</v>
      </c>
      <c r="D562" s="250" t="s">
        <v>2769</v>
      </c>
      <c r="E562" s="263"/>
      <c r="F562" s="272"/>
      <c r="G562" s="279" t="s">
        <v>3044</v>
      </c>
      <c r="H562" s="255" t="s">
        <v>3046</v>
      </c>
      <c r="I562" s="255" t="s">
        <v>3047</v>
      </c>
      <c r="J562" s="194" t="s">
        <v>412</v>
      </c>
      <c r="K562" s="256" t="s">
        <v>413</v>
      </c>
      <c r="L562" s="263"/>
      <c r="M562" s="263"/>
      <c r="N562" s="147"/>
      <c r="O562" s="147"/>
    </row>
    <row r="563">
      <c r="A563" s="269"/>
      <c r="B563" s="256" t="s">
        <v>3048</v>
      </c>
      <c r="C563" s="271" t="s">
        <v>3049</v>
      </c>
      <c r="D563" s="250" t="s">
        <v>2775</v>
      </c>
      <c r="E563" s="263"/>
      <c r="F563" s="272"/>
      <c r="G563" s="280" t="s">
        <v>3049</v>
      </c>
      <c r="H563" s="255" t="s">
        <v>3051</v>
      </c>
      <c r="I563" s="255" t="s">
        <v>3052</v>
      </c>
      <c r="J563" s="194" t="s">
        <v>412</v>
      </c>
      <c r="K563" s="256" t="s">
        <v>438</v>
      </c>
      <c r="L563" s="250" t="s">
        <v>439</v>
      </c>
      <c r="M563" s="263"/>
      <c r="N563" s="147"/>
      <c r="O563" s="147"/>
    </row>
    <row r="564">
      <c r="A564" s="269"/>
      <c r="B564" s="256" t="s">
        <v>3053</v>
      </c>
      <c r="C564" s="271" t="s">
        <v>3054</v>
      </c>
      <c r="D564" s="250" t="s">
        <v>2781</v>
      </c>
      <c r="E564" s="263"/>
      <c r="F564" s="272"/>
      <c r="G564" s="280" t="s">
        <v>3054</v>
      </c>
      <c r="H564" s="255" t="s">
        <v>3056</v>
      </c>
      <c r="I564" s="255" t="s">
        <v>3057</v>
      </c>
      <c r="J564" s="194" t="s">
        <v>412</v>
      </c>
      <c r="K564" s="256" t="s">
        <v>413</v>
      </c>
      <c r="L564" s="263"/>
      <c r="M564" s="263"/>
      <c r="N564" s="147"/>
      <c r="O564" s="147"/>
    </row>
    <row r="565">
      <c r="A565" s="269"/>
      <c r="B565" s="256" t="s">
        <v>3058</v>
      </c>
      <c r="C565" s="271" t="s">
        <v>3059</v>
      </c>
      <c r="D565" s="250" t="s">
        <v>2785</v>
      </c>
      <c r="E565" s="263"/>
      <c r="F565" s="272"/>
      <c r="G565" s="280" t="s">
        <v>3061</v>
      </c>
      <c r="H565" s="255" t="s">
        <v>3062</v>
      </c>
      <c r="I565" s="255" t="s">
        <v>3063</v>
      </c>
      <c r="J565" s="194" t="s">
        <v>412</v>
      </c>
      <c r="K565" s="256" t="s">
        <v>413</v>
      </c>
      <c r="L565" s="263"/>
      <c r="M565" s="263"/>
      <c r="N565" s="147"/>
      <c r="O565" s="147"/>
    </row>
    <row r="566">
      <c r="A566" s="269"/>
      <c r="B566" s="256" t="s">
        <v>3064</v>
      </c>
      <c r="C566" s="271" t="s">
        <v>3065</v>
      </c>
      <c r="D566" s="250" t="s">
        <v>2789</v>
      </c>
      <c r="E566" s="263"/>
      <c r="F566" s="272"/>
      <c r="G566" s="280" t="s">
        <v>3065</v>
      </c>
      <c r="H566" s="255" t="s">
        <v>3067</v>
      </c>
      <c r="I566" s="255" t="s">
        <v>3068</v>
      </c>
      <c r="J566" s="194" t="s">
        <v>412</v>
      </c>
      <c r="K566" s="256" t="s">
        <v>438</v>
      </c>
      <c r="L566" s="250" t="s">
        <v>439</v>
      </c>
      <c r="M566" s="263"/>
      <c r="N566" s="147"/>
      <c r="O566" s="147"/>
    </row>
    <row r="567">
      <c r="A567" s="269"/>
      <c r="B567" s="256" t="s">
        <v>3069</v>
      </c>
      <c r="C567" s="271" t="s">
        <v>3070</v>
      </c>
      <c r="D567" s="250" t="s">
        <v>2793</v>
      </c>
      <c r="E567" s="263"/>
      <c r="F567" s="272"/>
      <c r="G567" s="280" t="s">
        <v>3070</v>
      </c>
      <c r="H567" s="255" t="s">
        <v>3072</v>
      </c>
      <c r="I567" s="255" t="s">
        <v>3073</v>
      </c>
      <c r="J567" s="194" t="s">
        <v>412</v>
      </c>
      <c r="K567" s="256" t="s">
        <v>413</v>
      </c>
      <c r="L567" s="263"/>
      <c r="M567" s="263"/>
      <c r="N567" s="147"/>
      <c r="O567" s="147"/>
    </row>
    <row r="568">
      <c r="A568" s="269"/>
      <c r="B568" s="256" t="s">
        <v>3074</v>
      </c>
      <c r="C568" s="271" t="s">
        <v>3075</v>
      </c>
      <c r="D568" s="250" t="s">
        <v>2797</v>
      </c>
      <c r="E568" s="263"/>
      <c r="F568" s="272"/>
      <c r="G568" s="280" t="s">
        <v>3077</v>
      </c>
      <c r="H568" s="255" t="s">
        <v>3078</v>
      </c>
      <c r="I568" s="255" t="s">
        <v>3079</v>
      </c>
      <c r="J568" s="194" t="s">
        <v>412</v>
      </c>
      <c r="K568" s="256" t="s">
        <v>438</v>
      </c>
      <c r="L568" s="250" t="s">
        <v>439</v>
      </c>
      <c r="M568" s="263"/>
      <c r="N568" s="147"/>
      <c r="O568" s="147"/>
    </row>
    <row r="569">
      <c r="A569" s="269"/>
      <c r="B569" s="256" t="s">
        <v>3080</v>
      </c>
      <c r="C569" s="271" t="s">
        <v>3081</v>
      </c>
      <c r="D569" s="250" t="s">
        <v>2801</v>
      </c>
      <c r="E569" s="263"/>
      <c r="F569" s="272"/>
      <c r="G569" s="280" t="s">
        <v>3083</v>
      </c>
      <c r="H569" s="255" t="s">
        <v>3084</v>
      </c>
      <c r="I569" s="255" t="s">
        <v>3085</v>
      </c>
      <c r="J569" s="194" t="s">
        <v>412</v>
      </c>
      <c r="K569" s="256" t="s">
        <v>438</v>
      </c>
      <c r="L569" s="250" t="s">
        <v>439</v>
      </c>
      <c r="M569" s="263"/>
      <c r="N569" s="147"/>
      <c r="O569" s="147"/>
    </row>
    <row r="570">
      <c r="A570" s="269"/>
      <c r="B570" s="256" t="s">
        <v>3086</v>
      </c>
      <c r="C570" s="271" t="e">
        <v>#ERROR!</v>
      </c>
      <c r="D570" s="250" t="s">
        <v>2805</v>
      </c>
      <c r="E570" s="263"/>
      <c r="F570" s="272"/>
      <c r="G570" s="281" t="str">
        <f>+' icon used for downloading vc is occupying three dots ellipses of last vc</f>
        <v>#ERROR!</v>
      </c>
      <c r="H570" s="255" t="s">
        <v>3088</v>
      </c>
      <c r="I570" s="255" t="s">
        <v>3089</v>
      </c>
      <c r="J570" s="194" t="s">
        <v>412</v>
      </c>
      <c r="K570" s="256" t="s">
        <v>413</v>
      </c>
      <c r="L570" s="263"/>
      <c r="M570" s="263"/>
      <c r="N570" s="147"/>
      <c r="O570" s="147"/>
    </row>
    <row r="571">
      <c r="A571" s="269"/>
      <c r="B571" s="263"/>
      <c r="C571" s="271" t="s">
        <v>6450</v>
      </c>
      <c r="D571" s="250" t="s">
        <v>2808</v>
      </c>
      <c r="E571" s="263"/>
      <c r="F571" s="272"/>
      <c r="G571" s="255" t="s">
        <v>6451</v>
      </c>
      <c r="H571" s="255" t="s">
        <v>6452</v>
      </c>
      <c r="I571" s="255" t="s">
        <v>6453</v>
      </c>
      <c r="J571" s="194" t="s">
        <v>412</v>
      </c>
      <c r="K571" s="256" t="s">
        <v>438</v>
      </c>
      <c r="L571" s="250" t="s">
        <v>439</v>
      </c>
      <c r="M571" s="263"/>
      <c r="N571" s="147"/>
      <c r="O571" s="147"/>
    </row>
    <row r="572">
      <c r="A572" s="269"/>
      <c r="B572" s="256" t="s">
        <v>3090</v>
      </c>
      <c r="C572" s="271" t="s">
        <v>3091</v>
      </c>
      <c r="D572" s="250" t="s">
        <v>2812</v>
      </c>
      <c r="E572" s="263"/>
      <c r="F572" s="272"/>
      <c r="G572" s="255" t="s">
        <v>3091</v>
      </c>
      <c r="H572" s="255" t="s">
        <v>3093</v>
      </c>
      <c r="I572" s="255" t="s">
        <v>3094</v>
      </c>
      <c r="J572" s="194" t="s">
        <v>412</v>
      </c>
      <c r="K572" s="256" t="s">
        <v>438</v>
      </c>
      <c r="L572" s="250" t="s">
        <v>439</v>
      </c>
      <c r="M572" s="263"/>
      <c r="N572" s="147"/>
      <c r="O572" s="147"/>
    </row>
    <row r="573">
      <c r="A573" s="269"/>
      <c r="B573" s="256" t="s">
        <v>6454</v>
      </c>
      <c r="C573" s="271" t="s">
        <v>6455</v>
      </c>
      <c r="D573" s="250" t="s">
        <v>2818</v>
      </c>
      <c r="E573" s="263"/>
      <c r="F573" s="272"/>
      <c r="G573" s="255" t="s">
        <v>6456</v>
      </c>
      <c r="H573" s="255" t="s">
        <v>6457</v>
      </c>
      <c r="I573" s="255" t="s">
        <v>6458</v>
      </c>
      <c r="J573" s="194" t="s">
        <v>412</v>
      </c>
      <c r="K573" s="256" t="s">
        <v>413</v>
      </c>
      <c r="L573" s="263"/>
      <c r="M573" s="263"/>
      <c r="N573" s="147"/>
      <c r="O573" s="147"/>
    </row>
    <row r="574">
      <c r="A574" s="269"/>
      <c r="B574" s="256" t="s">
        <v>3095</v>
      </c>
      <c r="C574" s="271" t="s">
        <v>3096</v>
      </c>
      <c r="D574" s="250" t="s">
        <v>2823</v>
      </c>
      <c r="E574" s="263"/>
      <c r="F574" s="272"/>
      <c r="G574" s="255" t="s">
        <v>3096</v>
      </c>
      <c r="H574" s="255" t="s">
        <v>3098</v>
      </c>
      <c r="I574" s="255" t="s">
        <v>3099</v>
      </c>
      <c r="J574" s="194" t="s">
        <v>412</v>
      </c>
      <c r="K574" s="256" t="s">
        <v>413</v>
      </c>
      <c r="L574" s="263"/>
      <c r="M574" s="263"/>
      <c r="N574" s="147"/>
      <c r="O574" s="147"/>
    </row>
    <row r="575">
      <c r="A575" s="269"/>
      <c r="B575" s="263"/>
      <c r="C575" s="271" t="s">
        <v>3101</v>
      </c>
      <c r="D575" s="250" t="s">
        <v>2827</v>
      </c>
      <c r="E575" s="263"/>
      <c r="F575" s="272"/>
      <c r="G575" s="255" t="s">
        <v>3101</v>
      </c>
      <c r="H575" s="255" t="s">
        <v>3103</v>
      </c>
      <c r="I575" s="255" t="s">
        <v>3104</v>
      </c>
      <c r="J575" s="194" t="s">
        <v>412</v>
      </c>
      <c r="K575" s="256" t="s">
        <v>413</v>
      </c>
      <c r="L575" s="263"/>
      <c r="M575" s="263"/>
      <c r="N575" s="147"/>
      <c r="O575" s="147"/>
    </row>
    <row r="576">
      <c r="A576" s="269"/>
      <c r="B576" s="256" t="s">
        <v>1969</v>
      </c>
      <c r="C576" s="271" t="s">
        <v>1970</v>
      </c>
      <c r="D576" s="250" t="s">
        <v>2831</v>
      </c>
      <c r="E576" s="263"/>
      <c r="F576" s="272"/>
      <c r="G576" s="255" t="s">
        <v>3106</v>
      </c>
      <c r="H576" s="255" t="s">
        <v>3107</v>
      </c>
      <c r="I576" s="255" t="s">
        <v>3108</v>
      </c>
      <c r="J576" s="194" t="s">
        <v>412</v>
      </c>
      <c r="K576" s="256" t="s">
        <v>413</v>
      </c>
      <c r="L576" s="263"/>
      <c r="M576" s="263"/>
      <c r="N576" s="147"/>
      <c r="O576" s="147"/>
    </row>
    <row r="577">
      <c r="A577" s="269"/>
      <c r="B577" s="256" t="s">
        <v>3109</v>
      </c>
      <c r="C577" s="271" t="s">
        <v>3110</v>
      </c>
      <c r="D577" s="250" t="s">
        <v>2834</v>
      </c>
      <c r="E577" s="263"/>
      <c r="F577" s="272"/>
      <c r="G577" s="255" t="s">
        <v>3112</v>
      </c>
      <c r="H577" s="255" t="s">
        <v>3113</v>
      </c>
      <c r="I577" s="255" t="s">
        <v>3114</v>
      </c>
      <c r="J577" s="194" t="s">
        <v>412</v>
      </c>
      <c r="K577" s="256" t="s">
        <v>413</v>
      </c>
      <c r="L577" s="263"/>
      <c r="M577" s="263"/>
      <c r="N577" s="147"/>
      <c r="O577" s="147"/>
    </row>
    <row r="578">
      <c r="A578" s="269"/>
      <c r="B578" s="256" t="s">
        <v>3115</v>
      </c>
      <c r="C578" s="271" t="s">
        <v>3116</v>
      </c>
      <c r="D578" s="250" t="s">
        <v>2839</v>
      </c>
      <c r="E578" s="263"/>
      <c r="F578" s="272"/>
      <c r="G578" s="255" t="s">
        <v>3118</v>
      </c>
      <c r="H578" s="255" t="s">
        <v>3119</v>
      </c>
      <c r="I578" s="255" t="s">
        <v>3120</v>
      </c>
      <c r="J578" s="194" t="s">
        <v>412</v>
      </c>
      <c r="K578" s="256" t="s">
        <v>413</v>
      </c>
      <c r="L578" s="263"/>
      <c r="M578" s="263"/>
      <c r="N578" s="147"/>
      <c r="O578" s="147"/>
    </row>
    <row r="579">
      <c r="A579" s="269"/>
      <c r="B579" s="256" t="s">
        <v>2075</v>
      </c>
      <c r="C579" s="271" t="s">
        <v>320</v>
      </c>
      <c r="D579" s="250" t="s">
        <v>2845</v>
      </c>
      <c r="E579" s="263"/>
      <c r="F579" s="272"/>
      <c r="G579" s="255" t="s">
        <v>6459</v>
      </c>
      <c r="H579" s="255" t="s">
        <v>6460</v>
      </c>
      <c r="I579" s="255" t="s">
        <v>2079</v>
      </c>
      <c r="J579" s="258" t="s">
        <v>626</v>
      </c>
      <c r="K579" s="271" t="s">
        <v>438</v>
      </c>
      <c r="L579" s="251" t="s">
        <v>439</v>
      </c>
      <c r="M579" s="259" t="s">
        <v>6461</v>
      </c>
      <c r="N579" s="147"/>
      <c r="O579" s="147"/>
    </row>
    <row r="580">
      <c r="A580" s="269"/>
      <c r="B580" s="256" t="s">
        <v>6376</v>
      </c>
      <c r="C580" s="271" t="s">
        <v>6377</v>
      </c>
      <c r="D580" s="250" t="s">
        <v>2850</v>
      </c>
      <c r="E580" s="263"/>
      <c r="F580" s="272"/>
      <c r="G580" s="255" t="s">
        <v>6377</v>
      </c>
      <c r="H580" s="255" t="s">
        <v>6462</v>
      </c>
      <c r="I580" s="255" t="s">
        <v>6463</v>
      </c>
      <c r="J580" s="194" t="s">
        <v>412</v>
      </c>
      <c r="K580" s="256" t="s">
        <v>413</v>
      </c>
      <c r="L580" s="263"/>
      <c r="M580" s="263"/>
      <c r="N580" s="147"/>
      <c r="O580" s="147"/>
    </row>
    <row r="581">
      <c r="A581" s="269"/>
      <c r="B581" s="256" t="s">
        <v>6464</v>
      </c>
      <c r="C581" s="271" t="s">
        <v>6465</v>
      </c>
      <c r="D581" s="250" t="s">
        <v>2854</v>
      </c>
      <c r="E581" s="263"/>
      <c r="F581" s="272"/>
      <c r="G581" s="255" t="s">
        <v>6466</v>
      </c>
      <c r="H581" s="255" t="s">
        <v>6467</v>
      </c>
      <c r="I581" s="255" t="s">
        <v>6468</v>
      </c>
      <c r="J581" s="194" t="s">
        <v>412</v>
      </c>
      <c r="K581" s="256" t="s">
        <v>438</v>
      </c>
      <c r="L581" s="250" t="s">
        <v>439</v>
      </c>
      <c r="M581" s="263"/>
      <c r="N581" s="147"/>
      <c r="O581" s="147"/>
    </row>
    <row r="582">
      <c r="A582" s="269"/>
      <c r="B582" s="256" t="s">
        <v>3121</v>
      </c>
      <c r="C582" s="271" t="s">
        <v>3122</v>
      </c>
      <c r="D582" s="250" t="s">
        <v>2858</v>
      </c>
      <c r="E582" s="263"/>
      <c r="F582" s="272"/>
      <c r="G582" s="255" t="s">
        <v>3122</v>
      </c>
      <c r="H582" s="255" t="s">
        <v>3124</v>
      </c>
      <c r="I582" s="255" t="s">
        <v>3125</v>
      </c>
      <c r="J582" s="194" t="s">
        <v>412</v>
      </c>
      <c r="K582" s="256" t="s">
        <v>438</v>
      </c>
      <c r="L582" s="250" t="s">
        <v>439</v>
      </c>
      <c r="M582" s="263"/>
      <c r="N582" s="147"/>
      <c r="O582" s="147"/>
    </row>
    <row r="583">
      <c r="A583" s="269"/>
      <c r="B583" s="256" t="s">
        <v>3131</v>
      </c>
      <c r="C583" s="271" t="s">
        <v>3132</v>
      </c>
      <c r="D583" s="250" t="s">
        <v>2865</v>
      </c>
      <c r="E583" s="263"/>
      <c r="F583" s="272"/>
      <c r="G583" s="255" t="s">
        <v>3132</v>
      </c>
      <c r="H583" s="255" t="s">
        <v>3134</v>
      </c>
      <c r="I583" s="255" t="s">
        <v>3135</v>
      </c>
      <c r="J583" s="194" t="s">
        <v>412</v>
      </c>
      <c r="K583" s="256" t="s">
        <v>413</v>
      </c>
      <c r="L583" s="263"/>
      <c r="M583" s="263"/>
      <c r="N583" s="147"/>
      <c r="O583" s="147"/>
    </row>
    <row r="584">
      <c r="A584" s="269"/>
      <c r="B584" s="256" t="s">
        <v>3136</v>
      </c>
      <c r="C584" s="271" t="s">
        <v>3137</v>
      </c>
      <c r="D584" s="250" t="s">
        <v>2869</v>
      </c>
      <c r="E584" s="263"/>
      <c r="F584" s="272"/>
      <c r="G584" s="255" t="s">
        <v>3137</v>
      </c>
      <c r="H584" s="255" t="s">
        <v>3139</v>
      </c>
      <c r="I584" s="255" t="s">
        <v>3140</v>
      </c>
      <c r="J584" s="194" t="s">
        <v>412</v>
      </c>
      <c r="K584" s="256" t="s">
        <v>413</v>
      </c>
      <c r="L584" s="263"/>
      <c r="M584" s="263"/>
      <c r="N584" s="147"/>
      <c r="O584" s="147"/>
    </row>
    <row r="585">
      <c r="A585" s="269"/>
      <c r="B585" s="256" t="s">
        <v>1581</v>
      </c>
      <c r="C585" s="271" t="s">
        <v>3141</v>
      </c>
      <c r="D585" s="250" t="s">
        <v>2873</v>
      </c>
      <c r="E585" s="263"/>
      <c r="F585" s="272"/>
      <c r="G585" s="255" t="s">
        <v>1582</v>
      </c>
      <c r="H585" s="255" t="s">
        <v>3143</v>
      </c>
      <c r="I585" s="255" t="s">
        <v>1585</v>
      </c>
      <c r="J585" s="194" t="s">
        <v>412</v>
      </c>
      <c r="K585" s="256" t="s">
        <v>438</v>
      </c>
      <c r="L585" s="250" t="s">
        <v>439</v>
      </c>
      <c r="M585" s="263"/>
      <c r="N585" s="147"/>
      <c r="O585" s="147"/>
    </row>
    <row r="586">
      <c r="A586" s="269"/>
      <c r="B586" s="256" t="s">
        <v>1591</v>
      </c>
      <c r="C586" s="271" t="s">
        <v>3144</v>
      </c>
      <c r="D586" s="250" t="s">
        <v>2877</v>
      </c>
      <c r="E586" s="263"/>
      <c r="F586" s="272"/>
      <c r="G586" s="255" t="s">
        <v>1592</v>
      </c>
      <c r="H586" s="255" t="s">
        <v>3146</v>
      </c>
      <c r="I586" s="255" t="s">
        <v>1595</v>
      </c>
      <c r="J586" s="194" t="s">
        <v>412</v>
      </c>
      <c r="K586" s="256" t="s">
        <v>438</v>
      </c>
      <c r="L586" s="250" t="s">
        <v>439</v>
      </c>
      <c r="M586" s="263"/>
      <c r="N586" s="147"/>
      <c r="O586" s="147"/>
    </row>
    <row r="587">
      <c r="A587" s="269"/>
      <c r="B587" s="256" t="s">
        <v>3147</v>
      </c>
      <c r="C587" s="271" t="s">
        <v>3148</v>
      </c>
      <c r="D587" s="250" t="s">
        <v>2881</v>
      </c>
      <c r="E587" s="263"/>
      <c r="F587" s="272"/>
      <c r="G587" s="255" t="s">
        <v>3150</v>
      </c>
      <c r="H587" s="255" t="s">
        <v>3151</v>
      </c>
      <c r="I587" s="255" t="s">
        <v>3152</v>
      </c>
      <c r="J587" s="194" t="s">
        <v>412</v>
      </c>
      <c r="K587" s="256" t="s">
        <v>438</v>
      </c>
      <c r="L587" s="250" t="s">
        <v>439</v>
      </c>
      <c r="M587" s="263"/>
      <c r="N587" s="147"/>
      <c r="O587" s="147"/>
    </row>
    <row r="588">
      <c r="A588" s="269"/>
      <c r="B588" s="256" t="s">
        <v>2141</v>
      </c>
      <c r="C588" s="271" t="s">
        <v>2142</v>
      </c>
      <c r="D588" s="250" t="s">
        <v>2885</v>
      </c>
      <c r="E588" s="263"/>
      <c r="F588" s="272"/>
      <c r="G588" s="255" t="s">
        <v>3154</v>
      </c>
      <c r="H588" s="255" t="s">
        <v>2145</v>
      </c>
      <c r="I588" s="255" t="s">
        <v>2146</v>
      </c>
      <c r="J588" s="194" t="s">
        <v>412</v>
      </c>
      <c r="K588" s="256" t="s">
        <v>438</v>
      </c>
      <c r="L588" s="250" t="s">
        <v>439</v>
      </c>
      <c r="M588" s="263"/>
      <c r="N588" s="147"/>
      <c r="O588" s="147"/>
    </row>
    <row r="589">
      <c r="A589" s="269"/>
      <c r="B589" s="256" t="s">
        <v>3158</v>
      </c>
      <c r="C589" s="271" t="s">
        <v>3159</v>
      </c>
      <c r="D589" s="250" t="s">
        <v>2888</v>
      </c>
      <c r="E589" s="263"/>
      <c r="F589" s="272"/>
      <c r="G589" s="255" t="s">
        <v>3161</v>
      </c>
      <c r="H589" s="255" t="s">
        <v>3162</v>
      </c>
      <c r="I589" s="255" t="s">
        <v>3163</v>
      </c>
      <c r="J589" s="194" t="s">
        <v>412</v>
      </c>
      <c r="K589" s="256" t="s">
        <v>413</v>
      </c>
      <c r="L589" s="263"/>
      <c r="M589" s="263"/>
      <c r="N589" s="147"/>
      <c r="O589" s="147"/>
    </row>
    <row r="590">
      <c r="A590" s="269"/>
      <c r="B590" s="256" t="s">
        <v>3164</v>
      </c>
      <c r="C590" s="271" t="s">
        <v>3165</v>
      </c>
      <c r="D590" s="250" t="s">
        <v>2894</v>
      </c>
      <c r="E590" s="263"/>
      <c r="F590" s="272"/>
      <c r="G590" s="255" t="s">
        <v>3167</v>
      </c>
      <c r="H590" s="255" t="s">
        <v>3168</v>
      </c>
      <c r="I590" s="255" t="s">
        <v>3169</v>
      </c>
      <c r="J590" s="194" t="s">
        <v>412</v>
      </c>
      <c r="K590" s="256" t="s">
        <v>438</v>
      </c>
      <c r="L590" s="250" t="s">
        <v>439</v>
      </c>
      <c r="M590" s="263"/>
      <c r="N590" s="147"/>
      <c r="O590" s="147"/>
    </row>
    <row r="591">
      <c r="A591" s="269"/>
      <c r="B591" s="256" t="s">
        <v>3170</v>
      </c>
      <c r="C591" s="271" t="s">
        <v>3171</v>
      </c>
      <c r="D591" s="250" t="s">
        <v>2898</v>
      </c>
      <c r="E591" s="263"/>
      <c r="F591" s="272"/>
      <c r="G591" s="255" t="s">
        <v>3173</v>
      </c>
      <c r="H591" s="255" t="s">
        <v>3174</v>
      </c>
      <c r="I591" s="255" t="s">
        <v>3175</v>
      </c>
      <c r="J591" s="194" t="s">
        <v>412</v>
      </c>
      <c r="K591" s="256" t="s">
        <v>413</v>
      </c>
      <c r="L591" s="263"/>
      <c r="M591" s="263"/>
      <c r="N591" s="147"/>
      <c r="O591" s="147"/>
    </row>
    <row r="592">
      <c r="A592" s="269"/>
      <c r="B592" s="256" t="s">
        <v>2153</v>
      </c>
      <c r="C592" s="271" t="s">
        <v>2154</v>
      </c>
      <c r="D592" s="250" t="s">
        <v>2901</v>
      </c>
      <c r="E592" s="263"/>
      <c r="F592" s="272"/>
      <c r="G592" s="255" t="s">
        <v>3180</v>
      </c>
      <c r="H592" s="255" t="s">
        <v>3181</v>
      </c>
      <c r="I592" s="255" t="s">
        <v>3182</v>
      </c>
      <c r="J592" s="194" t="s">
        <v>412</v>
      </c>
      <c r="K592" s="256" t="s">
        <v>438</v>
      </c>
      <c r="L592" s="250" t="s">
        <v>439</v>
      </c>
      <c r="M592" s="263"/>
      <c r="N592" s="147"/>
      <c r="O592" s="147"/>
    </row>
    <row r="593">
      <c r="A593" s="269"/>
      <c r="B593" s="256" t="s">
        <v>2159</v>
      </c>
      <c r="C593" s="271" t="s">
        <v>2160</v>
      </c>
      <c r="D593" s="250" t="s">
        <v>2904</v>
      </c>
      <c r="E593" s="263"/>
      <c r="F593" s="272"/>
      <c r="G593" s="255" t="s">
        <v>3184</v>
      </c>
      <c r="H593" s="255" t="s">
        <v>2163</v>
      </c>
      <c r="I593" s="255" t="s">
        <v>2164</v>
      </c>
      <c r="J593" s="194" t="s">
        <v>412</v>
      </c>
      <c r="K593" s="256" t="s">
        <v>413</v>
      </c>
      <c r="L593" s="263"/>
      <c r="M593" s="263"/>
      <c r="N593" s="147"/>
      <c r="O593" s="147"/>
    </row>
    <row r="594">
      <c r="A594" s="269"/>
      <c r="B594" s="256" t="s">
        <v>1927</v>
      </c>
      <c r="C594" s="271" t="s">
        <v>1928</v>
      </c>
      <c r="D594" s="250" t="s">
        <v>2906</v>
      </c>
      <c r="E594" s="263"/>
      <c r="F594" s="272"/>
      <c r="G594" s="255" t="s">
        <v>3186</v>
      </c>
      <c r="H594" s="255" t="s">
        <v>3187</v>
      </c>
      <c r="I594" s="255" t="s">
        <v>3188</v>
      </c>
      <c r="J594" s="194" t="s">
        <v>412</v>
      </c>
      <c r="K594" s="256" t="s">
        <v>413</v>
      </c>
      <c r="L594" s="263"/>
      <c r="M594" s="263"/>
      <c r="N594" s="147"/>
      <c r="O594" s="147"/>
    </row>
    <row r="595">
      <c r="A595" s="269"/>
      <c r="B595" s="256" t="s">
        <v>3189</v>
      </c>
      <c r="C595" s="271" t="s">
        <v>3190</v>
      </c>
      <c r="D595" s="250" t="s">
        <v>2909</v>
      </c>
      <c r="E595" s="263"/>
      <c r="F595" s="272"/>
      <c r="G595" s="255" t="s">
        <v>3190</v>
      </c>
      <c r="H595" s="255" t="s">
        <v>6469</v>
      </c>
      <c r="I595" s="255" t="s">
        <v>3193</v>
      </c>
      <c r="J595" s="194" t="s">
        <v>412</v>
      </c>
      <c r="K595" s="256" t="s">
        <v>413</v>
      </c>
      <c r="L595" s="263"/>
      <c r="M595" s="263"/>
      <c r="N595" s="147"/>
      <c r="O595" s="147"/>
    </row>
    <row r="596">
      <c r="A596" s="269"/>
      <c r="B596" s="256" t="s">
        <v>6371</v>
      </c>
      <c r="C596" s="271" t="s">
        <v>6372</v>
      </c>
      <c r="D596" s="250" t="s">
        <v>2912</v>
      </c>
      <c r="E596" s="263"/>
      <c r="F596" s="272"/>
      <c r="G596" s="255" t="s">
        <v>6470</v>
      </c>
      <c r="H596" s="255" t="s">
        <v>6471</v>
      </c>
      <c r="I596" s="255" t="s">
        <v>6472</v>
      </c>
      <c r="J596" s="194" t="s">
        <v>412</v>
      </c>
      <c r="K596" s="256" t="s">
        <v>413</v>
      </c>
      <c r="L596" s="263"/>
      <c r="M596" s="263"/>
      <c r="N596" s="147"/>
      <c r="O596" s="147"/>
    </row>
    <row r="597">
      <c r="A597" s="269"/>
      <c r="B597" s="256" t="s">
        <v>3199</v>
      </c>
      <c r="C597" s="271" t="s">
        <v>352</v>
      </c>
      <c r="D597" s="250" t="s">
        <v>2915</v>
      </c>
      <c r="E597" s="263"/>
      <c r="F597" s="272"/>
      <c r="G597" s="255" t="s">
        <v>352</v>
      </c>
      <c r="H597" s="280" t="s">
        <v>3201</v>
      </c>
      <c r="I597" s="255" t="s">
        <v>3202</v>
      </c>
      <c r="J597" s="258" t="s">
        <v>626</v>
      </c>
      <c r="K597" s="271" t="s">
        <v>413</v>
      </c>
      <c r="L597" s="272"/>
      <c r="M597" s="259" t="s">
        <v>5218</v>
      </c>
      <c r="N597" s="147"/>
      <c r="O597" s="147"/>
    </row>
    <row r="598">
      <c r="A598" s="269"/>
      <c r="B598" s="256" t="s">
        <v>3203</v>
      </c>
      <c r="C598" s="271" t="s">
        <v>3204</v>
      </c>
      <c r="D598" s="250" t="s">
        <v>2921</v>
      </c>
      <c r="E598" s="263"/>
      <c r="F598" s="272"/>
      <c r="G598" s="255" t="s">
        <v>3204</v>
      </c>
      <c r="H598" s="255" t="s">
        <v>3206</v>
      </c>
      <c r="I598" s="255" t="s">
        <v>3207</v>
      </c>
      <c r="J598" s="194" t="s">
        <v>412</v>
      </c>
      <c r="K598" s="256" t="s">
        <v>438</v>
      </c>
      <c r="L598" s="250" t="s">
        <v>439</v>
      </c>
      <c r="M598" s="263"/>
      <c r="N598" s="147"/>
      <c r="O598" s="147"/>
    </row>
    <row r="599">
      <c r="A599" s="273" t="s">
        <v>2948</v>
      </c>
      <c r="B599" s="274"/>
      <c r="C599" s="275" t="s">
        <v>3208</v>
      </c>
      <c r="D599" s="250" t="s">
        <v>2923</v>
      </c>
      <c r="E599" s="256" t="s">
        <v>1448</v>
      </c>
      <c r="F599" s="272"/>
      <c r="G599" s="255" t="s">
        <v>1449</v>
      </c>
      <c r="H599" s="255" t="s">
        <v>1450</v>
      </c>
      <c r="I599" s="255" t="s">
        <v>1451</v>
      </c>
      <c r="J599" s="194" t="s">
        <v>412</v>
      </c>
      <c r="K599" s="250" t="s">
        <v>438</v>
      </c>
      <c r="L599" s="250" t="s">
        <v>439</v>
      </c>
      <c r="M599" s="263"/>
      <c r="N599" s="147"/>
      <c r="O599" s="147"/>
    </row>
    <row r="600">
      <c r="A600" s="273" t="s">
        <v>2948</v>
      </c>
      <c r="B600" s="157"/>
      <c r="C600" s="157"/>
      <c r="D600" s="250" t="s">
        <v>2927</v>
      </c>
      <c r="E600" s="263"/>
      <c r="F600" s="272"/>
      <c r="G600" s="255" t="s">
        <v>1453</v>
      </c>
      <c r="H600" s="255" t="s">
        <v>1454</v>
      </c>
      <c r="I600" s="255" t="s">
        <v>1455</v>
      </c>
      <c r="J600" s="194" t="s">
        <v>412</v>
      </c>
      <c r="K600" s="250" t="s">
        <v>438</v>
      </c>
      <c r="L600" s="250" t="s">
        <v>439</v>
      </c>
      <c r="M600" s="263"/>
      <c r="N600" s="147"/>
      <c r="O600" s="147"/>
    </row>
    <row r="601">
      <c r="A601" s="273" t="s">
        <v>2948</v>
      </c>
      <c r="B601" s="157"/>
      <c r="C601" s="157"/>
      <c r="D601" s="250" t="s">
        <v>2930</v>
      </c>
      <c r="E601" s="263"/>
      <c r="F601" s="272"/>
      <c r="G601" s="255" t="s">
        <v>1457</v>
      </c>
      <c r="H601" s="255" t="s">
        <v>1458</v>
      </c>
      <c r="I601" s="255" t="s">
        <v>1459</v>
      </c>
      <c r="J601" s="194" t="s">
        <v>412</v>
      </c>
      <c r="K601" s="250" t="s">
        <v>438</v>
      </c>
      <c r="L601" s="250" t="s">
        <v>439</v>
      </c>
      <c r="M601" s="263"/>
      <c r="N601" s="147"/>
      <c r="O601" s="147"/>
    </row>
    <row r="602">
      <c r="A602" s="273" t="s">
        <v>2948</v>
      </c>
      <c r="B602" s="157"/>
      <c r="C602" s="157"/>
      <c r="D602" s="250" t="s">
        <v>2934</v>
      </c>
      <c r="E602" s="263"/>
      <c r="F602" s="272"/>
      <c r="G602" s="255" t="s">
        <v>1461</v>
      </c>
      <c r="H602" s="255" t="s">
        <v>1462</v>
      </c>
      <c r="I602" s="255" t="s">
        <v>1463</v>
      </c>
      <c r="J602" s="194" t="s">
        <v>412</v>
      </c>
      <c r="K602" s="250" t="s">
        <v>438</v>
      </c>
      <c r="L602" s="250" t="s">
        <v>439</v>
      </c>
      <c r="M602" s="263"/>
      <c r="N602" s="147"/>
      <c r="O602" s="147"/>
    </row>
    <row r="603">
      <c r="A603" s="273" t="s">
        <v>2948</v>
      </c>
      <c r="B603" s="157"/>
      <c r="C603" s="157"/>
      <c r="D603" s="250" t="s">
        <v>2937</v>
      </c>
      <c r="E603" s="263"/>
      <c r="F603" s="272"/>
      <c r="G603" s="255" t="s">
        <v>1465</v>
      </c>
      <c r="H603" s="255" t="s">
        <v>1466</v>
      </c>
      <c r="I603" s="255" t="s">
        <v>1467</v>
      </c>
      <c r="J603" s="194" t="s">
        <v>412</v>
      </c>
      <c r="K603" s="250" t="s">
        <v>438</v>
      </c>
      <c r="L603" s="250" t="s">
        <v>439</v>
      </c>
      <c r="M603" s="263"/>
      <c r="N603" s="147"/>
      <c r="O603" s="147"/>
    </row>
    <row r="604">
      <c r="A604" s="273" t="s">
        <v>2948</v>
      </c>
      <c r="B604" s="157"/>
      <c r="C604" s="157"/>
      <c r="D604" s="250" t="s">
        <v>2940</v>
      </c>
      <c r="E604" s="263"/>
      <c r="F604" s="272"/>
      <c r="G604" s="255" t="s">
        <v>1469</v>
      </c>
      <c r="H604" s="255" t="s">
        <v>1470</v>
      </c>
      <c r="I604" s="255" t="s">
        <v>1471</v>
      </c>
      <c r="J604" s="194" t="s">
        <v>412</v>
      </c>
      <c r="K604" s="250" t="s">
        <v>438</v>
      </c>
      <c r="L604" s="250" t="s">
        <v>439</v>
      </c>
      <c r="M604" s="263"/>
      <c r="N604" s="147"/>
      <c r="O604" s="147"/>
    </row>
    <row r="605">
      <c r="A605" s="273" t="s">
        <v>2948</v>
      </c>
      <c r="B605" s="157"/>
      <c r="C605" s="157"/>
      <c r="D605" s="250" t="s">
        <v>2942</v>
      </c>
      <c r="E605" s="263"/>
      <c r="F605" s="272"/>
      <c r="G605" s="255" t="s">
        <v>1473</v>
      </c>
      <c r="H605" s="255" t="s">
        <v>1474</v>
      </c>
      <c r="I605" s="255" t="s">
        <v>1475</v>
      </c>
      <c r="J605" s="194" t="s">
        <v>412</v>
      </c>
      <c r="K605" s="250" t="s">
        <v>438</v>
      </c>
      <c r="L605" s="250" t="s">
        <v>439</v>
      </c>
      <c r="M605" s="263"/>
      <c r="N605" s="147"/>
      <c r="O605" s="147"/>
    </row>
    <row r="606">
      <c r="A606" s="273" t="s">
        <v>2948</v>
      </c>
      <c r="B606" s="157"/>
      <c r="C606" s="157"/>
      <c r="D606" s="250" t="s">
        <v>2944</v>
      </c>
      <c r="E606" s="263"/>
      <c r="F606" s="272"/>
      <c r="G606" s="255" t="s">
        <v>1477</v>
      </c>
      <c r="H606" s="255" t="s">
        <v>1478</v>
      </c>
      <c r="I606" s="255" t="s">
        <v>1479</v>
      </c>
      <c r="J606" s="194" t="s">
        <v>412</v>
      </c>
      <c r="K606" s="250" t="s">
        <v>438</v>
      </c>
      <c r="L606" s="250" t="s">
        <v>439</v>
      </c>
      <c r="M606" s="263"/>
      <c r="N606" s="147"/>
      <c r="O606" s="147"/>
    </row>
    <row r="607">
      <c r="A607" s="273" t="s">
        <v>2948</v>
      </c>
      <c r="B607" s="157"/>
      <c r="C607" s="157"/>
      <c r="D607" s="250" t="s">
        <v>2947</v>
      </c>
      <c r="E607" s="263"/>
      <c r="F607" s="272"/>
      <c r="G607" s="255" t="s">
        <v>1481</v>
      </c>
      <c r="H607" s="255" t="s">
        <v>1482</v>
      </c>
      <c r="I607" s="255" t="s">
        <v>1483</v>
      </c>
      <c r="J607" s="194" t="s">
        <v>412</v>
      </c>
      <c r="K607" s="250" t="s">
        <v>438</v>
      </c>
      <c r="L607" s="250" t="s">
        <v>439</v>
      </c>
      <c r="M607" s="263"/>
      <c r="N607" s="147"/>
      <c r="O607" s="147"/>
    </row>
    <row r="608">
      <c r="A608" s="273" t="s">
        <v>2948</v>
      </c>
      <c r="B608" s="157"/>
      <c r="C608" s="157"/>
      <c r="D608" s="250" t="s">
        <v>2949</v>
      </c>
      <c r="E608" s="263"/>
      <c r="F608" s="272"/>
      <c r="G608" s="255" t="s">
        <v>1485</v>
      </c>
      <c r="H608" s="255" t="s">
        <v>1486</v>
      </c>
      <c r="I608" s="255" t="s">
        <v>1487</v>
      </c>
      <c r="J608" s="194" t="s">
        <v>412</v>
      </c>
      <c r="K608" s="250" t="s">
        <v>438</v>
      </c>
      <c r="L608" s="250" t="s">
        <v>439</v>
      </c>
      <c r="M608" s="263"/>
      <c r="N608" s="147"/>
      <c r="O608" s="147"/>
    </row>
    <row r="609">
      <c r="A609" s="273" t="s">
        <v>2948</v>
      </c>
      <c r="B609" s="157"/>
      <c r="C609" s="157"/>
      <c r="D609" s="250" t="s">
        <v>2950</v>
      </c>
      <c r="E609" s="263"/>
      <c r="F609" s="272"/>
      <c r="G609" s="255" t="s">
        <v>1489</v>
      </c>
      <c r="H609" s="255" t="s">
        <v>1490</v>
      </c>
      <c r="I609" s="255" t="s">
        <v>1491</v>
      </c>
      <c r="J609" s="194" t="s">
        <v>412</v>
      </c>
      <c r="K609" s="250" t="s">
        <v>438</v>
      </c>
      <c r="L609" s="250" t="s">
        <v>439</v>
      </c>
      <c r="M609" s="263"/>
      <c r="N609" s="147"/>
      <c r="O609" s="147"/>
    </row>
    <row r="610">
      <c r="A610" s="273" t="s">
        <v>2948</v>
      </c>
      <c r="B610" s="157"/>
      <c r="C610" s="157"/>
      <c r="D610" s="250" t="s">
        <v>2951</v>
      </c>
      <c r="E610" s="263"/>
      <c r="F610" s="272"/>
      <c r="G610" s="255" t="s">
        <v>1493</v>
      </c>
      <c r="H610" s="255" t="s">
        <v>1494</v>
      </c>
      <c r="I610" s="255" t="s">
        <v>1495</v>
      </c>
      <c r="J610" s="194" t="s">
        <v>412</v>
      </c>
      <c r="K610" s="250" t="s">
        <v>413</v>
      </c>
      <c r="L610" s="263"/>
      <c r="M610" s="263"/>
      <c r="N610" s="147"/>
      <c r="O610" s="147"/>
    </row>
    <row r="611">
      <c r="A611" s="273" t="s">
        <v>2948</v>
      </c>
      <c r="B611" s="157"/>
      <c r="C611" s="157"/>
      <c r="D611" s="250" t="s">
        <v>2952</v>
      </c>
      <c r="E611" s="263"/>
      <c r="F611" s="272"/>
      <c r="G611" s="255" t="s">
        <v>1497</v>
      </c>
      <c r="H611" s="255" t="s">
        <v>1498</v>
      </c>
      <c r="I611" s="255" t="s">
        <v>1499</v>
      </c>
      <c r="J611" s="194" t="s">
        <v>412</v>
      </c>
      <c r="K611" s="250" t="s">
        <v>413</v>
      </c>
      <c r="L611" s="263"/>
      <c r="M611" s="263"/>
      <c r="N611" s="147"/>
      <c r="O611" s="147"/>
    </row>
    <row r="612">
      <c r="A612" s="273" t="s">
        <v>2948</v>
      </c>
      <c r="B612" s="157"/>
      <c r="C612" s="157"/>
      <c r="D612" s="250" t="s">
        <v>2953</v>
      </c>
      <c r="E612" s="263"/>
      <c r="F612" s="272"/>
      <c r="G612" s="255" t="s">
        <v>1501</v>
      </c>
      <c r="H612" s="255" t="s">
        <v>3223</v>
      </c>
      <c r="I612" s="255" t="s">
        <v>1503</v>
      </c>
      <c r="J612" s="194" t="s">
        <v>412</v>
      </c>
      <c r="K612" s="250" t="s">
        <v>413</v>
      </c>
      <c r="L612" s="263"/>
      <c r="M612" s="263"/>
      <c r="N612" s="147"/>
      <c r="O612" s="147"/>
    </row>
    <row r="613">
      <c r="A613" s="273" t="s">
        <v>2948</v>
      </c>
      <c r="B613" s="157"/>
      <c r="C613" s="157"/>
      <c r="D613" s="250" t="s">
        <v>2954</v>
      </c>
      <c r="E613" s="263"/>
      <c r="F613" s="272"/>
      <c r="G613" s="255" t="s">
        <v>1505</v>
      </c>
      <c r="H613" s="255" t="s">
        <v>1470</v>
      </c>
      <c r="I613" s="255" t="s">
        <v>1506</v>
      </c>
      <c r="J613" s="194" t="s">
        <v>412</v>
      </c>
      <c r="K613" s="250" t="s">
        <v>438</v>
      </c>
      <c r="L613" s="250" t="s">
        <v>439</v>
      </c>
      <c r="M613" s="263"/>
      <c r="N613" s="147"/>
      <c r="O613" s="147"/>
    </row>
    <row r="614">
      <c r="A614" s="273" t="s">
        <v>2948</v>
      </c>
      <c r="B614" s="157"/>
      <c r="C614" s="157"/>
      <c r="D614" s="250" t="s">
        <v>2955</v>
      </c>
      <c r="E614" s="263"/>
      <c r="F614" s="272"/>
      <c r="G614" s="255" t="s">
        <v>1508</v>
      </c>
      <c r="H614" s="255" t="s">
        <v>1509</v>
      </c>
      <c r="I614" s="255" t="s">
        <v>1510</v>
      </c>
      <c r="J614" s="194" t="s">
        <v>412</v>
      </c>
      <c r="K614" s="250" t="s">
        <v>438</v>
      </c>
      <c r="L614" s="250" t="s">
        <v>439</v>
      </c>
      <c r="M614" s="263"/>
      <c r="N614" s="147"/>
      <c r="O614" s="147"/>
    </row>
    <row r="615">
      <c r="A615" s="273" t="s">
        <v>3226</v>
      </c>
      <c r="B615" s="274"/>
      <c r="C615" s="275" t="s">
        <v>3227</v>
      </c>
      <c r="D615" s="250" t="s">
        <v>2958</v>
      </c>
      <c r="E615" s="263"/>
      <c r="F615" s="271" t="s">
        <v>1374</v>
      </c>
      <c r="G615" s="255" t="s">
        <v>1375</v>
      </c>
      <c r="H615" s="255" t="s">
        <v>1376</v>
      </c>
      <c r="I615" s="255" t="s">
        <v>1377</v>
      </c>
      <c r="J615" s="194" t="s">
        <v>412</v>
      </c>
      <c r="K615" s="250" t="s">
        <v>438</v>
      </c>
      <c r="L615" s="250" t="s">
        <v>439</v>
      </c>
      <c r="M615" s="263"/>
      <c r="N615" s="147"/>
      <c r="O615" s="147"/>
    </row>
    <row r="616">
      <c r="A616" s="273" t="s">
        <v>3226</v>
      </c>
      <c r="B616" s="157"/>
      <c r="C616" s="157"/>
      <c r="D616" s="250" t="s">
        <v>2965</v>
      </c>
      <c r="E616" s="263"/>
      <c r="F616" s="271" t="s">
        <v>1374</v>
      </c>
      <c r="G616" s="255" t="s">
        <v>1379</v>
      </c>
      <c r="H616" s="255" t="s">
        <v>3230</v>
      </c>
      <c r="I616" s="255" t="s">
        <v>1381</v>
      </c>
      <c r="J616" s="194" t="s">
        <v>412</v>
      </c>
      <c r="K616" s="250" t="s">
        <v>413</v>
      </c>
      <c r="L616" s="263"/>
      <c r="M616" s="263"/>
      <c r="N616" s="147"/>
      <c r="O616" s="147"/>
    </row>
    <row r="617">
      <c r="A617" s="273" t="s">
        <v>3226</v>
      </c>
      <c r="B617" s="157"/>
      <c r="C617" s="157"/>
      <c r="D617" s="250" t="s">
        <v>2971</v>
      </c>
      <c r="E617" s="263"/>
      <c r="F617" s="271" t="s">
        <v>1374</v>
      </c>
      <c r="G617" s="255" t="s">
        <v>1383</v>
      </c>
      <c r="H617" s="255" t="s">
        <v>3232</v>
      </c>
      <c r="I617" s="255" t="s">
        <v>1385</v>
      </c>
      <c r="J617" s="194" t="s">
        <v>412</v>
      </c>
      <c r="K617" s="250" t="s">
        <v>413</v>
      </c>
      <c r="L617" s="263"/>
      <c r="M617" s="263"/>
      <c r="N617" s="147"/>
      <c r="O617" s="147"/>
    </row>
    <row r="618">
      <c r="A618" s="273" t="s">
        <v>3226</v>
      </c>
      <c r="B618" s="157"/>
      <c r="C618" s="157"/>
      <c r="D618" s="250" t="s">
        <v>2977</v>
      </c>
      <c r="E618" s="263"/>
      <c r="F618" s="271" t="s">
        <v>1374</v>
      </c>
      <c r="G618" s="255" t="s">
        <v>1387</v>
      </c>
      <c r="H618" s="255" t="s">
        <v>3234</v>
      </c>
      <c r="I618" s="255" t="s">
        <v>1389</v>
      </c>
      <c r="J618" s="194" t="s">
        <v>412</v>
      </c>
      <c r="K618" s="250" t="s">
        <v>438</v>
      </c>
      <c r="L618" s="250" t="s">
        <v>439</v>
      </c>
      <c r="M618" s="263"/>
      <c r="N618" s="147"/>
      <c r="O618" s="147"/>
    </row>
    <row r="619">
      <c r="A619" s="273" t="s">
        <v>3226</v>
      </c>
      <c r="B619" s="157"/>
      <c r="C619" s="157"/>
      <c r="D619" s="250" t="s">
        <v>2983</v>
      </c>
      <c r="E619" s="263"/>
      <c r="F619" s="271" t="s">
        <v>1374</v>
      </c>
      <c r="G619" s="255" t="s">
        <v>1391</v>
      </c>
      <c r="H619" s="255" t="s">
        <v>3234</v>
      </c>
      <c r="I619" s="255" t="s">
        <v>1396</v>
      </c>
      <c r="J619" s="194" t="s">
        <v>412</v>
      </c>
      <c r="K619" s="250" t="s">
        <v>438</v>
      </c>
      <c r="L619" s="250" t="s">
        <v>439</v>
      </c>
      <c r="M619" s="263"/>
      <c r="N619" s="147"/>
      <c r="O619" s="147"/>
    </row>
    <row r="620">
      <c r="A620" s="273" t="s">
        <v>3226</v>
      </c>
      <c r="B620" s="157"/>
      <c r="C620" s="157"/>
      <c r="D620" s="250" t="s">
        <v>2989</v>
      </c>
      <c r="E620" s="263"/>
      <c r="F620" s="271" t="s">
        <v>1374</v>
      </c>
      <c r="G620" s="255" t="s">
        <v>1394</v>
      </c>
      <c r="H620" s="255" t="s">
        <v>3237</v>
      </c>
      <c r="I620" s="255" t="s">
        <v>1396</v>
      </c>
      <c r="J620" s="194" t="s">
        <v>412</v>
      </c>
      <c r="K620" s="250" t="s">
        <v>438</v>
      </c>
      <c r="L620" s="250" t="s">
        <v>439</v>
      </c>
      <c r="M620" s="263"/>
      <c r="N620" s="147"/>
      <c r="O620" s="147"/>
    </row>
    <row r="621">
      <c r="A621" s="273" t="s">
        <v>3226</v>
      </c>
      <c r="B621" s="157"/>
      <c r="C621" s="157"/>
      <c r="D621" s="250" t="s">
        <v>2996</v>
      </c>
      <c r="E621" s="263"/>
      <c r="F621" s="271" t="s">
        <v>1374</v>
      </c>
      <c r="G621" s="255" t="s">
        <v>1398</v>
      </c>
      <c r="H621" s="255" t="s">
        <v>3239</v>
      </c>
      <c r="I621" s="255" t="s">
        <v>3240</v>
      </c>
      <c r="J621" s="194" t="s">
        <v>412</v>
      </c>
      <c r="K621" s="250" t="s">
        <v>413</v>
      </c>
      <c r="L621" s="263"/>
      <c r="M621" s="263"/>
      <c r="N621" s="147"/>
      <c r="O621" s="147"/>
    </row>
    <row r="622">
      <c r="A622" s="273" t="s">
        <v>3226</v>
      </c>
      <c r="B622" s="157"/>
      <c r="C622" s="157"/>
      <c r="D622" s="250" t="s">
        <v>3001</v>
      </c>
      <c r="E622" s="263"/>
      <c r="F622" s="272"/>
      <c r="G622" s="255" t="s">
        <v>3242</v>
      </c>
      <c r="H622" s="255" t="s">
        <v>3243</v>
      </c>
      <c r="I622" s="255" t="s">
        <v>3244</v>
      </c>
      <c r="J622" s="194" t="s">
        <v>412</v>
      </c>
      <c r="K622" s="250" t="s">
        <v>438</v>
      </c>
      <c r="L622" s="250" t="s">
        <v>439</v>
      </c>
      <c r="M622" s="263"/>
      <c r="N622" s="147"/>
      <c r="O622" s="147"/>
    </row>
    <row r="623">
      <c r="A623" s="273" t="s">
        <v>3226</v>
      </c>
      <c r="B623" s="157"/>
      <c r="C623" s="157"/>
      <c r="D623" s="250" t="s">
        <v>3006</v>
      </c>
      <c r="E623" s="263"/>
      <c r="F623" s="272"/>
      <c r="G623" s="255" t="s">
        <v>3246</v>
      </c>
      <c r="H623" s="255" t="s">
        <v>1376</v>
      </c>
      <c r="I623" s="255" t="s">
        <v>3247</v>
      </c>
      <c r="J623" s="194" t="s">
        <v>412</v>
      </c>
      <c r="K623" s="250" t="s">
        <v>438</v>
      </c>
      <c r="L623" s="250" t="s">
        <v>439</v>
      </c>
      <c r="M623" s="263"/>
      <c r="N623" s="147"/>
      <c r="O623" s="147"/>
    </row>
    <row r="624">
      <c r="A624" s="273" t="s">
        <v>3226</v>
      </c>
      <c r="B624" s="157"/>
      <c r="C624" s="157"/>
      <c r="D624" s="250" t="s">
        <v>3012</v>
      </c>
      <c r="E624" s="263"/>
      <c r="F624" s="272"/>
      <c r="G624" s="255" t="s">
        <v>3249</v>
      </c>
      <c r="H624" s="255" t="s">
        <v>1376</v>
      </c>
      <c r="I624" s="255" t="s">
        <v>3250</v>
      </c>
      <c r="J624" s="194" t="s">
        <v>412</v>
      </c>
      <c r="K624" s="250" t="s">
        <v>438</v>
      </c>
      <c r="L624" s="250" t="s">
        <v>439</v>
      </c>
      <c r="M624" s="263"/>
      <c r="N624" s="147"/>
      <c r="O624" s="147"/>
    </row>
    <row r="625">
      <c r="A625" s="273" t="s">
        <v>3226</v>
      </c>
      <c r="B625" s="157"/>
      <c r="C625" s="157"/>
      <c r="D625" s="250" t="s">
        <v>3018</v>
      </c>
      <c r="E625" s="263"/>
      <c r="F625" s="272"/>
      <c r="G625" s="255" t="s">
        <v>3252</v>
      </c>
      <c r="H625" s="255" t="s">
        <v>1376</v>
      </c>
      <c r="I625" s="255" t="s">
        <v>3253</v>
      </c>
      <c r="J625" s="194" t="s">
        <v>412</v>
      </c>
      <c r="K625" s="250" t="s">
        <v>438</v>
      </c>
      <c r="L625" s="250" t="s">
        <v>439</v>
      </c>
      <c r="M625" s="263"/>
      <c r="N625" s="147"/>
      <c r="O625" s="147"/>
    </row>
    <row r="626">
      <c r="A626" s="273" t="s">
        <v>3226</v>
      </c>
      <c r="B626" s="157"/>
      <c r="C626" s="157"/>
      <c r="D626" s="250" t="s">
        <v>3023</v>
      </c>
      <c r="E626" s="263"/>
      <c r="F626" s="272"/>
      <c r="G626" s="255" t="s">
        <v>3255</v>
      </c>
      <c r="H626" s="255" t="s">
        <v>1376</v>
      </c>
      <c r="I626" s="255" t="s">
        <v>3256</v>
      </c>
      <c r="J626" s="194" t="s">
        <v>412</v>
      </c>
      <c r="K626" s="250" t="s">
        <v>438</v>
      </c>
      <c r="L626" s="250" t="s">
        <v>439</v>
      </c>
      <c r="M626" s="263"/>
      <c r="N626" s="147"/>
      <c r="O626" s="147"/>
    </row>
    <row r="627">
      <c r="A627" s="273" t="s">
        <v>3226</v>
      </c>
      <c r="B627" s="157"/>
      <c r="C627" s="157"/>
      <c r="D627" s="250" t="s">
        <v>3029</v>
      </c>
      <c r="E627" s="263"/>
      <c r="F627" s="272"/>
      <c r="G627" s="255" t="s">
        <v>3258</v>
      </c>
      <c r="H627" s="255" t="s">
        <v>1376</v>
      </c>
      <c r="I627" s="255" t="s">
        <v>3259</v>
      </c>
      <c r="J627" s="194" t="s">
        <v>412</v>
      </c>
      <c r="K627" s="250" t="s">
        <v>438</v>
      </c>
      <c r="L627" s="250" t="s">
        <v>439</v>
      </c>
      <c r="M627" s="263"/>
      <c r="N627" s="147"/>
      <c r="O627" s="147"/>
    </row>
    <row r="628">
      <c r="A628" s="273" t="s">
        <v>3226</v>
      </c>
      <c r="B628" s="157"/>
      <c r="C628" s="157"/>
      <c r="D628" s="250" t="s">
        <v>3034</v>
      </c>
      <c r="E628" s="263"/>
      <c r="F628" s="272"/>
      <c r="G628" s="255" t="s">
        <v>3261</v>
      </c>
      <c r="H628" s="255" t="s">
        <v>1376</v>
      </c>
      <c r="I628" s="255" t="s">
        <v>3262</v>
      </c>
      <c r="J628" s="194" t="s">
        <v>412</v>
      </c>
      <c r="K628" s="250" t="s">
        <v>438</v>
      </c>
      <c r="L628" s="250" t="s">
        <v>439</v>
      </c>
      <c r="M628" s="263"/>
      <c r="N628" s="147"/>
      <c r="O628" s="147"/>
    </row>
    <row r="629">
      <c r="A629" s="273" t="s">
        <v>3226</v>
      </c>
      <c r="B629" s="157"/>
      <c r="C629" s="157"/>
      <c r="D629" s="250" t="s">
        <v>3040</v>
      </c>
      <c r="E629" s="263"/>
      <c r="F629" s="272"/>
      <c r="G629" s="255" t="s">
        <v>3264</v>
      </c>
      <c r="H629" s="255" t="s">
        <v>3265</v>
      </c>
      <c r="I629" s="255" t="s">
        <v>3266</v>
      </c>
      <c r="J629" s="194" t="s">
        <v>412</v>
      </c>
      <c r="K629" s="250" t="s">
        <v>413</v>
      </c>
      <c r="L629" s="263"/>
      <c r="M629" s="263"/>
      <c r="N629" s="147"/>
      <c r="O629" s="147"/>
    </row>
    <row r="630">
      <c r="A630" s="273" t="s">
        <v>3226</v>
      </c>
      <c r="B630" s="157"/>
      <c r="C630" s="157"/>
      <c r="D630" s="250" t="s">
        <v>3045</v>
      </c>
      <c r="E630" s="263"/>
      <c r="F630" s="272"/>
      <c r="G630" s="255" t="s">
        <v>3268</v>
      </c>
      <c r="H630" s="255" t="s">
        <v>3269</v>
      </c>
      <c r="I630" s="255" t="s">
        <v>3270</v>
      </c>
      <c r="J630" s="194" t="s">
        <v>412</v>
      </c>
      <c r="K630" s="250" t="s">
        <v>413</v>
      </c>
      <c r="L630" s="263"/>
      <c r="M630" s="263"/>
      <c r="N630" s="147"/>
      <c r="O630" s="147"/>
    </row>
    <row r="631">
      <c r="A631" s="273" t="s">
        <v>3271</v>
      </c>
      <c r="B631" s="274"/>
      <c r="C631" s="275" t="s">
        <v>3272</v>
      </c>
      <c r="D631" s="250" t="s">
        <v>3050</v>
      </c>
      <c r="E631" s="263"/>
      <c r="F631" s="272"/>
      <c r="G631" s="255" t="s">
        <v>3274</v>
      </c>
      <c r="H631" s="255" t="s">
        <v>3275</v>
      </c>
      <c r="I631" s="255" t="s">
        <v>3276</v>
      </c>
      <c r="J631" s="194" t="s">
        <v>412</v>
      </c>
      <c r="K631" s="250" t="s">
        <v>413</v>
      </c>
      <c r="L631" s="263"/>
      <c r="M631" s="263"/>
      <c r="N631" s="147"/>
      <c r="O631" s="147"/>
    </row>
    <row r="632">
      <c r="A632" s="273" t="s">
        <v>3271</v>
      </c>
      <c r="B632" s="157"/>
      <c r="C632" s="157"/>
      <c r="D632" s="250" t="s">
        <v>3055</v>
      </c>
      <c r="E632" s="263"/>
      <c r="F632" s="272"/>
      <c r="G632" s="255" t="s">
        <v>3278</v>
      </c>
      <c r="H632" s="255" t="s">
        <v>3279</v>
      </c>
      <c r="I632" s="255" t="s">
        <v>3280</v>
      </c>
      <c r="J632" s="194" t="s">
        <v>412</v>
      </c>
      <c r="K632" s="250" t="s">
        <v>413</v>
      </c>
      <c r="L632" s="263"/>
      <c r="M632" s="263"/>
      <c r="N632" s="147"/>
      <c r="O632" s="147"/>
    </row>
    <row r="633">
      <c r="A633" s="273" t="s">
        <v>3285</v>
      </c>
      <c r="B633" s="263"/>
      <c r="C633" s="271" t="s">
        <v>3154</v>
      </c>
      <c r="D633" s="250" t="s">
        <v>3060</v>
      </c>
      <c r="E633" s="263"/>
      <c r="F633" s="272"/>
      <c r="G633" s="255" t="s">
        <v>3287</v>
      </c>
      <c r="H633" s="255" t="s">
        <v>3288</v>
      </c>
      <c r="I633" s="255" t="s">
        <v>3289</v>
      </c>
      <c r="J633" s="194" t="s">
        <v>412</v>
      </c>
      <c r="K633" s="250" t="s">
        <v>438</v>
      </c>
      <c r="L633" s="250" t="s">
        <v>439</v>
      </c>
      <c r="M633" s="263"/>
      <c r="N633" s="147"/>
      <c r="O633" s="147"/>
    </row>
    <row r="634">
      <c r="A634" s="273" t="s">
        <v>6473</v>
      </c>
      <c r="B634" s="274"/>
      <c r="C634" s="275" t="s">
        <v>3291</v>
      </c>
      <c r="D634" s="250" t="s">
        <v>3066</v>
      </c>
      <c r="E634" s="263"/>
      <c r="F634" s="272"/>
      <c r="G634" s="255" t="s">
        <v>3293</v>
      </c>
      <c r="H634" s="255" t="s">
        <v>3294</v>
      </c>
      <c r="I634" s="277" t="s">
        <v>3295</v>
      </c>
      <c r="J634" s="194" t="s">
        <v>412</v>
      </c>
      <c r="K634" s="250" t="s">
        <v>438</v>
      </c>
      <c r="L634" s="250" t="s">
        <v>439</v>
      </c>
      <c r="M634" s="263"/>
      <c r="N634" s="147"/>
      <c r="O634" s="147"/>
    </row>
    <row r="635">
      <c r="A635" s="273" t="s">
        <v>6473</v>
      </c>
      <c r="B635" s="157"/>
      <c r="C635" s="157"/>
      <c r="D635" s="250" t="s">
        <v>3071</v>
      </c>
      <c r="E635" s="263"/>
      <c r="F635" s="272"/>
      <c r="G635" s="255" t="s">
        <v>3297</v>
      </c>
      <c r="H635" s="255" t="s">
        <v>3294</v>
      </c>
      <c r="I635" s="255" t="s">
        <v>3298</v>
      </c>
      <c r="J635" s="194" t="s">
        <v>412</v>
      </c>
      <c r="K635" s="250" t="s">
        <v>438</v>
      </c>
      <c r="L635" s="250" t="s">
        <v>439</v>
      </c>
      <c r="M635" s="263"/>
      <c r="N635" s="147"/>
      <c r="O635" s="147"/>
    </row>
    <row r="636">
      <c r="A636" s="273" t="s">
        <v>6473</v>
      </c>
      <c r="B636" s="157"/>
      <c r="C636" s="157"/>
      <c r="D636" s="250" t="s">
        <v>3076</v>
      </c>
      <c r="E636" s="263"/>
      <c r="F636" s="272"/>
      <c r="G636" s="255" t="s">
        <v>3300</v>
      </c>
      <c r="H636" s="255" t="s">
        <v>3294</v>
      </c>
      <c r="I636" s="255" t="s">
        <v>3301</v>
      </c>
      <c r="J636" s="194" t="s">
        <v>412</v>
      </c>
      <c r="K636" s="250" t="s">
        <v>438</v>
      </c>
      <c r="L636" s="250" t="s">
        <v>439</v>
      </c>
      <c r="M636" s="263"/>
      <c r="N636" s="147"/>
      <c r="O636" s="147"/>
    </row>
    <row r="637">
      <c r="A637" s="273" t="s">
        <v>6473</v>
      </c>
      <c r="B637" s="157"/>
      <c r="C637" s="157"/>
      <c r="D637" s="250" t="s">
        <v>3082</v>
      </c>
      <c r="E637" s="263"/>
      <c r="F637" s="272"/>
      <c r="G637" s="255" t="s">
        <v>3303</v>
      </c>
      <c r="H637" s="255" t="s">
        <v>3304</v>
      </c>
      <c r="I637" s="255" t="s">
        <v>3305</v>
      </c>
      <c r="J637" s="194" t="s">
        <v>412</v>
      </c>
      <c r="K637" s="250" t="s">
        <v>413</v>
      </c>
      <c r="L637" s="263"/>
      <c r="M637" s="263"/>
      <c r="N637" s="147"/>
      <c r="O637" s="147"/>
    </row>
    <row r="638">
      <c r="A638" s="273" t="s">
        <v>6473</v>
      </c>
      <c r="B638" s="157"/>
      <c r="C638" s="157"/>
      <c r="D638" s="250" t="s">
        <v>3087</v>
      </c>
      <c r="E638" s="263"/>
      <c r="F638" s="272"/>
      <c r="G638" s="255" t="s">
        <v>3307</v>
      </c>
      <c r="H638" s="255" t="s">
        <v>3308</v>
      </c>
      <c r="I638" s="255" t="s">
        <v>3309</v>
      </c>
      <c r="J638" s="194" t="s">
        <v>412</v>
      </c>
      <c r="K638" s="250" t="s">
        <v>413</v>
      </c>
      <c r="L638" s="263"/>
      <c r="M638" s="263"/>
      <c r="N638" s="147"/>
      <c r="O638" s="147"/>
    </row>
    <row r="639">
      <c r="A639" s="273" t="s">
        <v>6473</v>
      </c>
      <c r="B639" s="157"/>
      <c r="C639" s="157"/>
      <c r="D639" s="250" t="s">
        <v>3092</v>
      </c>
      <c r="E639" s="263"/>
      <c r="F639" s="272"/>
      <c r="G639" s="255" t="s">
        <v>3311</v>
      </c>
      <c r="H639" s="255" t="s">
        <v>3312</v>
      </c>
      <c r="I639" s="255" t="s">
        <v>3313</v>
      </c>
      <c r="J639" s="194" t="s">
        <v>412</v>
      </c>
      <c r="K639" s="250" t="s">
        <v>413</v>
      </c>
      <c r="L639" s="263"/>
      <c r="M639" s="256" t="s">
        <v>6474</v>
      </c>
      <c r="N639" s="147"/>
      <c r="O639" s="147"/>
    </row>
    <row r="640">
      <c r="A640" s="273" t="s">
        <v>6473</v>
      </c>
      <c r="B640" s="157"/>
      <c r="C640" s="157"/>
      <c r="D640" s="250" t="s">
        <v>3097</v>
      </c>
      <c r="E640" s="263"/>
      <c r="F640" s="272"/>
      <c r="G640" s="255" t="s">
        <v>3315</v>
      </c>
      <c r="H640" s="255" t="s">
        <v>3316</v>
      </c>
      <c r="I640" s="255" t="s">
        <v>3317</v>
      </c>
      <c r="J640" s="194" t="s">
        <v>412</v>
      </c>
      <c r="K640" s="250" t="s">
        <v>413</v>
      </c>
      <c r="L640" s="263"/>
      <c r="M640" s="256" t="s">
        <v>6474</v>
      </c>
      <c r="N640" s="147"/>
      <c r="O640" s="147"/>
    </row>
    <row r="641">
      <c r="A641" s="273" t="s">
        <v>6473</v>
      </c>
      <c r="B641" s="157"/>
      <c r="C641" s="157"/>
      <c r="D641" s="250" t="s">
        <v>3102</v>
      </c>
      <c r="E641" s="263"/>
      <c r="F641" s="272"/>
      <c r="G641" s="255" t="s">
        <v>3319</v>
      </c>
      <c r="H641" s="255" t="s">
        <v>3320</v>
      </c>
      <c r="I641" s="255" t="s">
        <v>3321</v>
      </c>
      <c r="J641" s="194" t="s">
        <v>412</v>
      </c>
      <c r="K641" s="250" t="s">
        <v>438</v>
      </c>
      <c r="L641" s="250" t="s">
        <v>439</v>
      </c>
      <c r="M641" s="263"/>
      <c r="N641" s="147"/>
      <c r="O641" s="147"/>
    </row>
    <row r="642">
      <c r="A642" s="273" t="s">
        <v>6473</v>
      </c>
      <c r="B642" s="157"/>
      <c r="C642" s="157"/>
      <c r="D642" s="250" t="s">
        <v>3105</v>
      </c>
      <c r="E642" s="263"/>
      <c r="F642" s="272"/>
      <c r="G642" s="255" t="s">
        <v>3323</v>
      </c>
      <c r="H642" s="255" t="s">
        <v>3320</v>
      </c>
      <c r="I642" s="255" t="s">
        <v>3324</v>
      </c>
      <c r="J642" s="194" t="s">
        <v>412</v>
      </c>
      <c r="K642" s="250" t="s">
        <v>438</v>
      </c>
      <c r="L642" s="250" t="s">
        <v>439</v>
      </c>
      <c r="M642" s="263"/>
      <c r="N642" s="147"/>
      <c r="O642" s="147"/>
    </row>
    <row r="643">
      <c r="A643" s="273" t="s">
        <v>6473</v>
      </c>
      <c r="B643" s="157"/>
      <c r="C643" s="157"/>
      <c r="D643" s="250" t="s">
        <v>3111</v>
      </c>
      <c r="E643" s="263"/>
      <c r="F643" s="272"/>
      <c r="G643" s="255" t="s">
        <v>3326</v>
      </c>
      <c r="H643" s="255" t="s">
        <v>3327</v>
      </c>
      <c r="I643" s="255" t="s">
        <v>3328</v>
      </c>
      <c r="J643" s="194" t="s">
        <v>412</v>
      </c>
      <c r="K643" s="250" t="s">
        <v>413</v>
      </c>
      <c r="L643" s="263"/>
      <c r="M643" s="256" t="s">
        <v>6474</v>
      </c>
      <c r="N643" s="147"/>
      <c r="O643" s="147"/>
    </row>
    <row r="644">
      <c r="A644" s="273" t="s">
        <v>6473</v>
      </c>
      <c r="B644" s="157"/>
      <c r="C644" s="157"/>
      <c r="D644" s="250" t="s">
        <v>3117</v>
      </c>
      <c r="E644" s="263"/>
      <c r="F644" s="272"/>
      <c r="G644" s="255" t="s">
        <v>3315</v>
      </c>
      <c r="H644" s="255" t="s">
        <v>3330</v>
      </c>
      <c r="I644" s="255" t="s">
        <v>3317</v>
      </c>
      <c r="J644" s="194" t="s">
        <v>412</v>
      </c>
      <c r="K644" s="250" t="s">
        <v>413</v>
      </c>
      <c r="L644" s="263"/>
      <c r="M644" s="256" t="s">
        <v>6474</v>
      </c>
      <c r="N644" s="147"/>
      <c r="O644" s="147"/>
    </row>
    <row r="645">
      <c r="A645" s="273" t="s">
        <v>6473</v>
      </c>
      <c r="B645" s="157"/>
      <c r="C645" s="157"/>
      <c r="D645" s="250" t="s">
        <v>3123</v>
      </c>
      <c r="E645" s="263"/>
      <c r="F645" s="272"/>
      <c r="G645" s="255" t="s">
        <v>3332</v>
      </c>
      <c r="H645" s="255" t="s">
        <v>3333</v>
      </c>
      <c r="I645" s="255" t="s">
        <v>3334</v>
      </c>
      <c r="J645" s="194" t="s">
        <v>412</v>
      </c>
      <c r="K645" s="250" t="s">
        <v>413</v>
      </c>
      <c r="L645" s="263"/>
      <c r="M645" s="263"/>
      <c r="N645" s="147"/>
      <c r="O645" s="147"/>
    </row>
    <row r="646">
      <c r="A646" s="273" t="s">
        <v>3335</v>
      </c>
      <c r="B646" s="274"/>
      <c r="C646" s="275" t="s">
        <v>3336</v>
      </c>
      <c r="D646" s="250" t="s">
        <v>3128</v>
      </c>
      <c r="E646" s="263"/>
      <c r="F646" s="272"/>
      <c r="G646" s="255" t="s">
        <v>3338</v>
      </c>
      <c r="H646" s="255" t="s">
        <v>3339</v>
      </c>
      <c r="I646" s="255" t="s">
        <v>3340</v>
      </c>
      <c r="J646" s="194" t="s">
        <v>412</v>
      </c>
      <c r="K646" s="250" t="s">
        <v>438</v>
      </c>
      <c r="L646" s="250" t="s">
        <v>439</v>
      </c>
      <c r="M646" s="263"/>
      <c r="N646" s="147"/>
      <c r="O646" s="147"/>
    </row>
    <row r="647">
      <c r="A647" s="273" t="s">
        <v>3335</v>
      </c>
      <c r="B647" s="157"/>
      <c r="C647" s="157"/>
      <c r="D647" s="250" t="s">
        <v>3133</v>
      </c>
      <c r="E647" s="263"/>
      <c r="F647" s="272"/>
      <c r="G647" s="255" t="s">
        <v>3342</v>
      </c>
      <c r="H647" s="255" t="s">
        <v>3343</v>
      </c>
      <c r="I647" s="255" t="s">
        <v>3344</v>
      </c>
      <c r="J647" s="194" t="s">
        <v>412</v>
      </c>
      <c r="K647" s="250" t="s">
        <v>413</v>
      </c>
      <c r="L647" s="263"/>
      <c r="M647" s="263"/>
      <c r="N647" s="147"/>
      <c r="O647" s="147"/>
    </row>
    <row r="648">
      <c r="A648" s="273" t="s">
        <v>3335</v>
      </c>
      <c r="B648" s="157"/>
      <c r="C648" s="157"/>
      <c r="D648" s="250" t="s">
        <v>3138</v>
      </c>
      <c r="E648" s="263"/>
      <c r="F648" s="272"/>
      <c r="G648" s="255" t="s">
        <v>3346</v>
      </c>
      <c r="H648" s="255" t="s">
        <v>3347</v>
      </c>
      <c r="I648" s="255" t="s">
        <v>3348</v>
      </c>
      <c r="J648" s="194" t="s">
        <v>412</v>
      </c>
      <c r="K648" s="250" t="s">
        <v>438</v>
      </c>
      <c r="L648" s="250" t="s">
        <v>439</v>
      </c>
      <c r="M648" s="263"/>
      <c r="N648" s="147"/>
      <c r="O648" s="147"/>
    </row>
    <row r="649">
      <c r="A649" s="273" t="s">
        <v>3349</v>
      </c>
      <c r="B649" s="274"/>
      <c r="C649" s="275" t="s">
        <v>3350</v>
      </c>
      <c r="D649" s="250" t="s">
        <v>3142</v>
      </c>
      <c r="E649" s="263"/>
      <c r="F649" s="272"/>
      <c r="G649" s="255" t="s">
        <v>3352</v>
      </c>
      <c r="H649" s="255" t="s">
        <v>3353</v>
      </c>
      <c r="I649" s="255" t="s">
        <v>3354</v>
      </c>
      <c r="J649" s="194" t="s">
        <v>412</v>
      </c>
      <c r="K649" s="250" t="s">
        <v>438</v>
      </c>
      <c r="L649" s="250" t="s">
        <v>439</v>
      </c>
      <c r="M649" s="263"/>
      <c r="N649" s="147"/>
      <c r="O649" s="147"/>
    </row>
    <row r="650">
      <c r="A650" s="273" t="s">
        <v>3349</v>
      </c>
      <c r="B650" s="157"/>
      <c r="C650" s="157"/>
      <c r="D650" s="250" t="s">
        <v>3145</v>
      </c>
      <c r="E650" s="263"/>
      <c r="F650" s="272"/>
      <c r="G650" s="255" t="s">
        <v>3356</v>
      </c>
      <c r="H650" s="255" t="s">
        <v>3357</v>
      </c>
      <c r="I650" s="255" t="s">
        <v>3358</v>
      </c>
      <c r="J650" s="194" t="s">
        <v>412</v>
      </c>
      <c r="K650" s="250" t="s">
        <v>438</v>
      </c>
      <c r="L650" s="250" t="s">
        <v>439</v>
      </c>
      <c r="M650" s="263"/>
      <c r="N650" s="147"/>
      <c r="O650" s="147"/>
    </row>
    <row r="651">
      <c r="A651" s="273" t="s">
        <v>3349</v>
      </c>
      <c r="B651" s="157"/>
      <c r="C651" s="157"/>
      <c r="D651" s="250" t="s">
        <v>3149</v>
      </c>
      <c r="E651" s="263"/>
      <c r="F651" s="272"/>
      <c r="G651" s="255" t="s">
        <v>3360</v>
      </c>
      <c r="H651" s="255" t="s">
        <v>3361</v>
      </c>
      <c r="I651" s="255" t="s">
        <v>3362</v>
      </c>
      <c r="J651" s="194" t="s">
        <v>412</v>
      </c>
      <c r="K651" s="250" t="s">
        <v>438</v>
      </c>
      <c r="L651" s="250" t="s">
        <v>439</v>
      </c>
      <c r="M651" s="263"/>
      <c r="N651" s="147"/>
      <c r="O651" s="147"/>
    </row>
    <row r="652">
      <c r="A652" s="273" t="s">
        <v>3349</v>
      </c>
      <c r="B652" s="157"/>
      <c r="C652" s="157"/>
      <c r="D652" s="250" t="s">
        <v>3153</v>
      </c>
      <c r="E652" s="263"/>
      <c r="F652" s="272"/>
      <c r="G652" s="255" t="s">
        <v>3364</v>
      </c>
      <c r="H652" s="255" t="s">
        <v>3365</v>
      </c>
      <c r="I652" s="255" t="s">
        <v>3366</v>
      </c>
      <c r="J652" s="194" t="s">
        <v>412</v>
      </c>
      <c r="K652" s="250" t="s">
        <v>438</v>
      </c>
      <c r="L652" s="250" t="s">
        <v>439</v>
      </c>
      <c r="M652" s="263"/>
      <c r="N652" s="147"/>
      <c r="O652" s="147"/>
    </row>
    <row r="653">
      <c r="A653" s="273" t="s">
        <v>3349</v>
      </c>
      <c r="B653" s="157"/>
      <c r="C653" s="157"/>
      <c r="D653" s="250" t="s">
        <v>3155</v>
      </c>
      <c r="E653" s="263"/>
      <c r="F653" s="272"/>
      <c r="G653" s="255" t="s">
        <v>3368</v>
      </c>
      <c r="H653" s="255" t="s">
        <v>3365</v>
      </c>
      <c r="I653" s="255" t="s">
        <v>3369</v>
      </c>
      <c r="J653" s="194" t="s">
        <v>412</v>
      </c>
      <c r="K653" s="250" t="s">
        <v>438</v>
      </c>
      <c r="L653" s="250" t="s">
        <v>439</v>
      </c>
      <c r="M653" s="263"/>
      <c r="N653" s="147"/>
      <c r="O653" s="147"/>
    </row>
    <row r="654">
      <c r="A654" s="273" t="s">
        <v>3349</v>
      </c>
      <c r="B654" s="157"/>
      <c r="C654" s="157"/>
      <c r="D654" s="250" t="s">
        <v>3160</v>
      </c>
      <c r="E654" s="263"/>
      <c r="F654" s="272"/>
      <c r="G654" s="255" t="s">
        <v>2870</v>
      </c>
      <c r="H654" s="255" t="s">
        <v>3371</v>
      </c>
      <c r="I654" s="255" t="s">
        <v>2872</v>
      </c>
      <c r="J654" s="194" t="s">
        <v>412</v>
      </c>
      <c r="K654" s="250" t="s">
        <v>438</v>
      </c>
      <c r="L654" s="250" t="s">
        <v>439</v>
      </c>
      <c r="M654" s="263"/>
      <c r="N654" s="147"/>
      <c r="O654" s="147"/>
    </row>
    <row r="655">
      <c r="A655" s="273" t="s">
        <v>3349</v>
      </c>
      <c r="B655" s="157"/>
      <c r="C655" s="157"/>
      <c r="D655" s="250" t="s">
        <v>3166</v>
      </c>
      <c r="E655" s="263"/>
      <c r="F655" s="272"/>
      <c r="G655" s="255" t="s">
        <v>3332</v>
      </c>
      <c r="H655" s="255" t="s">
        <v>3373</v>
      </c>
      <c r="I655" s="255" t="s">
        <v>3334</v>
      </c>
      <c r="J655" s="194" t="s">
        <v>412</v>
      </c>
      <c r="K655" s="250" t="s">
        <v>413</v>
      </c>
      <c r="L655" s="263"/>
      <c r="M655" s="263"/>
      <c r="N655" s="147"/>
      <c r="O655" s="147"/>
    </row>
    <row r="656">
      <c r="A656" s="273" t="s">
        <v>3349</v>
      </c>
      <c r="B656" s="157"/>
      <c r="C656" s="157"/>
      <c r="D656" s="250" t="s">
        <v>3172</v>
      </c>
      <c r="E656" s="263"/>
      <c r="F656" s="272"/>
      <c r="G656" s="255" t="s">
        <v>2847</v>
      </c>
      <c r="H656" s="255" t="s">
        <v>3375</v>
      </c>
      <c r="I656" s="255" t="s">
        <v>2849</v>
      </c>
      <c r="J656" s="194" t="s">
        <v>412</v>
      </c>
      <c r="K656" s="250" t="s">
        <v>413</v>
      </c>
      <c r="L656" s="263"/>
      <c r="M656" s="263"/>
      <c r="N656" s="147"/>
      <c r="O656" s="147"/>
    </row>
    <row r="657">
      <c r="A657" s="273" t="s">
        <v>3349</v>
      </c>
      <c r="B657" s="157"/>
      <c r="C657" s="157"/>
      <c r="D657" s="250" t="s">
        <v>3176</v>
      </c>
      <c r="E657" s="263"/>
      <c r="F657" s="272"/>
      <c r="G657" s="255" t="s">
        <v>2851</v>
      </c>
      <c r="H657" s="255" t="s">
        <v>2852</v>
      </c>
      <c r="I657" s="255" t="s">
        <v>2853</v>
      </c>
      <c r="J657" s="194" t="s">
        <v>412</v>
      </c>
      <c r="K657" s="250" t="s">
        <v>413</v>
      </c>
      <c r="L657" s="263"/>
      <c r="M657" s="263"/>
      <c r="N657" s="147"/>
      <c r="O657" s="147"/>
    </row>
    <row r="658">
      <c r="A658" s="273" t="s">
        <v>3377</v>
      </c>
      <c r="B658" s="274"/>
      <c r="C658" s="282" t="s">
        <v>3378</v>
      </c>
      <c r="D658" s="250" t="s">
        <v>3179</v>
      </c>
      <c r="E658" s="263"/>
      <c r="F658" s="272"/>
      <c r="G658" s="255" t="s">
        <v>3380</v>
      </c>
      <c r="H658" s="255" t="s">
        <v>3381</v>
      </c>
      <c r="I658" s="255" t="s">
        <v>3382</v>
      </c>
      <c r="J658" s="194" t="s">
        <v>412</v>
      </c>
      <c r="K658" s="250" t="s">
        <v>438</v>
      </c>
      <c r="L658" s="250" t="s">
        <v>439</v>
      </c>
      <c r="M658" s="263"/>
      <c r="N658" s="147"/>
      <c r="O658" s="147"/>
    </row>
    <row r="659">
      <c r="A659" s="273" t="s">
        <v>3377</v>
      </c>
      <c r="B659" s="157"/>
      <c r="C659" s="157"/>
      <c r="D659" s="250" t="s">
        <v>3183</v>
      </c>
      <c r="E659" s="263"/>
      <c r="F659" s="272"/>
      <c r="G659" s="255" t="s">
        <v>3342</v>
      </c>
      <c r="H659" s="255" t="s">
        <v>3384</v>
      </c>
      <c r="I659" s="255" t="s">
        <v>3344</v>
      </c>
      <c r="J659" s="194" t="s">
        <v>412</v>
      </c>
      <c r="K659" s="250" t="s">
        <v>413</v>
      </c>
      <c r="L659" s="263"/>
      <c r="M659" s="263"/>
      <c r="N659" s="147"/>
      <c r="O659" s="147"/>
    </row>
    <row r="660">
      <c r="A660" s="273" t="s">
        <v>3377</v>
      </c>
      <c r="B660" s="157"/>
      <c r="C660" s="157"/>
      <c r="D660" s="250" t="s">
        <v>3185</v>
      </c>
      <c r="E660" s="263"/>
      <c r="F660" s="272"/>
      <c r="G660" s="255" t="s">
        <v>3346</v>
      </c>
      <c r="H660" s="255" t="s">
        <v>3386</v>
      </c>
      <c r="I660" s="255" t="s">
        <v>3387</v>
      </c>
      <c r="J660" s="194" t="s">
        <v>412</v>
      </c>
      <c r="K660" s="250" t="s">
        <v>438</v>
      </c>
      <c r="L660" s="250" t="s">
        <v>439</v>
      </c>
      <c r="M660" s="263"/>
      <c r="N660" s="147"/>
      <c r="O660" s="147"/>
    </row>
    <row r="661">
      <c r="A661" s="273" t="s">
        <v>3428</v>
      </c>
      <c r="B661" s="274"/>
      <c r="C661" s="275" t="s">
        <v>3429</v>
      </c>
      <c r="D661" s="250" t="s">
        <v>3191</v>
      </c>
      <c r="E661" s="263"/>
      <c r="F661" s="271" t="s">
        <v>3431</v>
      </c>
      <c r="G661" s="255" t="s">
        <v>3432</v>
      </c>
      <c r="H661" s="255" t="s">
        <v>3433</v>
      </c>
      <c r="I661" s="255" t="s">
        <v>3434</v>
      </c>
      <c r="J661" s="194" t="s">
        <v>412</v>
      </c>
      <c r="K661" s="250" t="s">
        <v>438</v>
      </c>
      <c r="L661" s="250" t="s">
        <v>439</v>
      </c>
      <c r="M661" s="263"/>
      <c r="N661" s="147"/>
      <c r="O661" s="147"/>
    </row>
    <row r="662">
      <c r="A662" s="273" t="s">
        <v>3428</v>
      </c>
      <c r="B662" s="157"/>
      <c r="C662" s="157"/>
      <c r="D662" s="250" t="s">
        <v>3196</v>
      </c>
      <c r="E662" s="263"/>
      <c r="F662" s="272"/>
      <c r="G662" s="255" t="s">
        <v>3436</v>
      </c>
      <c r="H662" s="255" t="s">
        <v>3437</v>
      </c>
      <c r="I662" s="255" t="s">
        <v>3438</v>
      </c>
      <c r="J662" s="194" t="s">
        <v>412</v>
      </c>
      <c r="K662" s="250" t="s">
        <v>438</v>
      </c>
      <c r="L662" s="250" t="s">
        <v>439</v>
      </c>
      <c r="M662" s="263"/>
      <c r="N662" s="147"/>
      <c r="O662" s="147"/>
    </row>
    <row r="663">
      <c r="A663" s="273" t="s">
        <v>3428</v>
      </c>
      <c r="B663" s="157"/>
      <c r="C663" s="157"/>
      <c r="D663" s="250" t="s">
        <v>3200</v>
      </c>
      <c r="E663" s="263"/>
      <c r="F663" s="272"/>
      <c r="G663" s="255" t="s">
        <v>3440</v>
      </c>
      <c r="H663" s="255" t="s">
        <v>3437</v>
      </c>
      <c r="I663" s="255" t="s">
        <v>3441</v>
      </c>
      <c r="J663" s="194" t="s">
        <v>412</v>
      </c>
      <c r="K663" s="250" t="s">
        <v>438</v>
      </c>
      <c r="L663" s="250" t="s">
        <v>439</v>
      </c>
      <c r="M663" s="253"/>
      <c r="N663" s="147"/>
      <c r="O663" s="147"/>
    </row>
    <row r="664">
      <c r="A664" s="273" t="s">
        <v>3428</v>
      </c>
      <c r="B664" s="157"/>
      <c r="C664" s="157"/>
      <c r="D664" s="250" t="s">
        <v>3205</v>
      </c>
      <c r="E664" s="263"/>
      <c r="F664" s="272"/>
      <c r="G664" s="255" t="s">
        <v>3443</v>
      </c>
      <c r="H664" s="255" t="s">
        <v>3444</v>
      </c>
      <c r="I664" s="255" t="s">
        <v>3445</v>
      </c>
      <c r="J664" s="194" t="s">
        <v>412</v>
      </c>
      <c r="K664" s="250" t="s">
        <v>438</v>
      </c>
      <c r="L664" s="250" t="s">
        <v>439</v>
      </c>
      <c r="M664" s="253"/>
      <c r="N664" s="147"/>
      <c r="O664" s="147"/>
    </row>
    <row r="665">
      <c r="A665" s="273" t="s">
        <v>3428</v>
      </c>
      <c r="B665" s="157"/>
      <c r="C665" s="157"/>
      <c r="D665" s="250" t="s">
        <v>3209</v>
      </c>
      <c r="E665" s="263"/>
      <c r="F665" s="272"/>
      <c r="G665" s="255" t="s">
        <v>3447</v>
      </c>
      <c r="H665" s="255" t="s">
        <v>3433</v>
      </c>
      <c r="I665" s="255" t="s">
        <v>3448</v>
      </c>
      <c r="J665" s="194" t="s">
        <v>412</v>
      </c>
      <c r="K665" s="250" t="s">
        <v>438</v>
      </c>
      <c r="L665" s="250" t="s">
        <v>439</v>
      </c>
      <c r="M665" s="263"/>
      <c r="N665" s="147"/>
      <c r="O665" s="147"/>
    </row>
    <row r="666">
      <c r="A666" s="273" t="s">
        <v>3428</v>
      </c>
      <c r="B666" s="157"/>
      <c r="C666" s="157"/>
      <c r="D666" s="250" t="s">
        <v>3210</v>
      </c>
      <c r="E666" s="263"/>
      <c r="F666" s="272"/>
      <c r="G666" s="255" t="s">
        <v>3450</v>
      </c>
      <c r="H666" s="255" t="s">
        <v>3437</v>
      </c>
      <c r="I666" s="255" t="s">
        <v>3451</v>
      </c>
      <c r="J666" s="194" t="s">
        <v>412</v>
      </c>
      <c r="K666" s="250" t="s">
        <v>413</v>
      </c>
      <c r="L666" s="263"/>
      <c r="M666" s="263"/>
      <c r="N666" s="147"/>
      <c r="O666" s="147"/>
    </row>
    <row r="667">
      <c r="A667" s="273" t="s">
        <v>3428</v>
      </c>
      <c r="B667" s="157"/>
      <c r="C667" s="157"/>
      <c r="D667" s="250" t="s">
        <v>3211</v>
      </c>
      <c r="E667" s="263"/>
      <c r="F667" s="272"/>
      <c r="G667" s="255" t="s">
        <v>3453</v>
      </c>
      <c r="H667" s="255" t="s">
        <v>3454</v>
      </c>
      <c r="I667" s="255" t="s">
        <v>3455</v>
      </c>
      <c r="J667" s="194" t="s">
        <v>412</v>
      </c>
      <c r="K667" s="250" t="s">
        <v>413</v>
      </c>
      <c r="L667" s="263"/>
      <c r="M667" s="263"/>
      <c r="N667" s="147"/>
      <c r="O667" s="147"/>
    </row>
    <row r="668">
      <c r="A668" s="273" t="s">
        <v>3428</v>
      </c>
      <c r="B668" s="157"/>
      <c r="C668" s="157"/>
      <c r="D668" s="250" t="s">
        <v>3212</v>
      </c>
      <c r="E668" s="263"/>
      <c r="F668" s="272"/>
      <c r="G668" s="255" t="s">
        <v>3457</v>
      </c>
      <c r="H668" s="255" t="s">
        <v>3458</v>
      </c>
      <c r="I668" s="255" t="s">
        <v>3459</v>
      </c>
      <c r="J668" s="194" t="s">
        <v>412</v>
      </c>
      <c r="K668" s="250" t="s">
        <v>413</v>
      </c>
      <c r="L668" s="263"/>
      <c r="M668" s="263"/>
      <c r="N668" s="147"/>
      <c r="O668" s="147"/>
    </row>
    <row r="669">
      <c r="A669" s="273" t="s">
        <v>3428</v>
      </c>
      <c r="B669" s="157"/>
      <c r="C669" s="157"/>
      <c r="D669" s="250" t="s">
        <v>3213</v>
      </c>
      <c r="E669" s="263"/>
      <c r="F669" s="272"/>
      <c r="G669" s="255" t="s">
        <v>3461</v>
      </c>
      <c r="H669" s="255" t="s">
        <v>3462</v>
      </c>
      <c r="I669" s="255" t="s">
        <v>3463</v>
      </c>
      <c r="J669" s="194" t="s">
        <v>412</v>
      </c>
      <c r="K669" s="250" t="s">
        <v>413</v>
      </c>
      <c r="L669" s="263"/>
      <c r="M669" s="263"/>
      <c r="N669" s="147"/>
      <c r="O669" s="147"/>
    </row>
    <row r="670">
      <c r="A670" s="273" t="s">
        <v>3428</v>
      </c>
      <c r="B670" s="157"/>
      <c r="C670" s="157"/>
      <c r="D670" s="250" t="s">
        <v>3214</v>
      </c>
      <c r="E670" s="263"/>
      <c r="F670" s="272"/>
      <c r="G670" s="255" t="s">
        <v>3465</v>
      </c>
      <c r="H670" s="255" t="s">
        <v>3437</v>
      </c>
      <c r="I670" s="255" t="s">
        <v>3466</v>
      </c>
      <c r="J670" s="194" t="s">
        <v>412</v>
      </c>
      <c r="K670" s="250" t="s">
        <v>438</v>
      </c>
      <c r="L670" s="250" t="s">
        <v>439</v>
      </c>
      <c r="M670" s="263"/>
      <c r="N670" s="147"/>
      <c r="O670" s="147"/>
    </row>
    <row r="671">
      <c r="A671" s="273" t="s">
        <v>3388</v>
      </c>
      <c r="B671" s="274"/>
      <c r="C671" s="282" t="s">
        <v>3389</v>
      </c>
      <c r="D671" s="250" t="s">
        <v>3215</v>
      </c>
      <c r="E671" s="263"/>
      <c r="F671" s="272"/>
      <c r="G671" s="255" t="s">
        <v>3391</v>
      </c>
      <c r="H671" s="255" t="s">
        <v>3392</v>
      </c>
      <c r="I671" s="255" t="s">
        <v>3393</v>
      </c>
      <c r="J671" s="194" t="s">
        <v>412</v>
      </c>
      <c r="K671" s="250" t="s">
        <v>413</v>
      </c>
      <c r="L671" s="263"/>
      <c r="M671" s="263"/>
      <c r="N671" s="147"/>
      <c r="O671" s="147"/>
    </row>
    <row r="672">
      <c r="A672" s="273" t="s">
        <v>3388</v>
      </c>
      <c r="B672" s="157"/>
      <c r="C672" s="157"/>
      <c r="D672" s="250" t="s">
        <v>3216</v>
      </c>
      <c r="E672" s="263"/>
      <c r="F672" s="272"/>
      <c r="G672" s="255" t="s">
        <v>3391</v>
      </c>
      <c r="H672" s="255" t="s">
        <v>3395</v>
      </c>
      <c r="I672" s="255" t="s">
        <v>3393</v>
      </c>
      <c r="J672" s="194" t="s">
        <v>412</v>
      </c>
      <c r="K672" s="250" t="s">
        <v>413</v>
      </c>
      <c r="L672" s="263"/>
      <c r="M672" s="263"/>
      <c r="N672" s="147"/>
      <c r="O672" s="147"/>
    </row>
    <row r="673">
      <c r="A673" s="273" t="s">
        <v>3388</v>
      </c>
      <c r="B673" s="157"/>
      <c r="C673" s="157"/>
      <c r="D673" s="250" t="s">
        <v>3217</v>
      </c>
      <c r="E673" s="263"/>
      <c r="F673" s="272"/>
      <c r="G673" s="255" t="s">
        <v>3397</v>
      </c>
      <c r="H673" s="255" t="s">
        <v>3392</v>
      </c>
      <c r="I673" s="255" t="s">
        <v>3398</v>
      </c>
      <c r="J673" s="194" t="s">
        <v>412</v>
      </c>
      <c r="K673" s="250" t="s">
        <v>413</v>
      </c>
      <c r="L673" s="263"/>
      <c r="M673" s="263"/>
      <c r="N673" s="147"/>
      <c r="O673" s="147"/>
    </row>
    <row r="674">
      <c r="A674" s="273" t="s">
        <v>3388</v>
      </c>
      <c r="B674" s="157"/>
      <c r="C674" s="157"/>
      <c r="D674" s="250" t="s">
        <v>3218</v>
      </c>
      <c r="E674" s="263"/>
      <c r="F674" s="272"/>
      <c r="G674" s="255" t="s">
        <v>3400</v>
      </c>
      <c r="H674" s="255" t="s">
        <v>3395</v>
      </c>
      <c r="I674" s="255" t="s">
        <v>3401</v>
      </c>
      <c r="J674" s="194" t="s">
        <v>412</v>
      </c>
      <c r="K674" s="250" t="s">
        <v>413</v>
      </c>
      <c r="L674" s="263"/>
      <c r="M674" s="263"/>
      <c r="N674" s="147"/>
      <c r="O674" s="147"/>
    </row>
    <row r="675">
      <c r="A675" s="273" t="s">
        <v>3388</v>
      </c>
      <c r="B675" s="157"/>
      <c r="C675" s="157"/>
      <c r="D675" s="250" t="s">
        <v>3219</v>
      </c>
      <c r="E675" s="263"/>
      <c r="F675" s="272"/>
      <c r="G675" s="255" t="s">
        <v>3403</v>
      </c>
      <c r="H675" s="255" t="s">
        <v>3404</v>
      </c>
      <c r="I675" s="255" t="s">
        <v>3405</v>
      </c>
      <c r="J675" s="194" t="s">
        <v>412</v>
      </c>
      <c r="K675" s="250" t="s">
        <v>413</v>
      </c>
      <c r="L675" s="263"/>
      <c r="M675" s="263"/>
      <c r="N675" s="147"/>
      <c r="O675" s="147"/>
    </row>
    <row r="676">
      <c r="A676" s="273" t="s">
        <v>3388</v>
      </c>
      <c r="B676" s="157"/>
      <c r="C676" s="157"/>
      <c r="D676" s="250" t="s">
        <v>3220</v>
      </c>
      <c r="E676" s="263"/>
      <c r="F676" s="272"/>
      <c r="G676" s="255" t="s">
        <v>3403</v>
      </c>
      <c r="H676" s="255" t="s">
        <v>3407</v>
      </c>
      <c r="I676" s="255" t="s">
        <v>3405</v>
      </c>
      <c r="J676" s="194" t="s">
        <v>412</v>
      </c>
      <c r="K676" s="250" t="s">
        <v>413</v>
      </c>
      <c r="L676" s="263"/>
      <c r="M676" s="263"/>
      <c r="N676" s="147"/>
      <c r="O676" s="147"/>
    </row>
    <row r="677">
      <c r="A677" s="273" t="s">
        <v>3388</v>
      </c>
      <c r="B677" s="157"/>
      <c r="C677" s="157"/>
      <c r="D677" s="250" t="s">
        <v>3221</v>
      </c>
      <c r="E677" s="263"/>
      <c r="F677" s="272"/>
      <c r="G677" s="255" t="s">
        <v>3409</v>
      </c>
      <c r="H677" s="255" t="s">
        <v>3410</v>
      </c>
      <c r="I677" s="255" t="s">
        <v>3411</v>
      </c>
      <c r="J677" s="194" t="s">
        <v>412</v>
      </c>
      <c r="K677" s="250" t="s">
        <v>413</v>
      </c>
      <c r="L677" s="263"/>
      <c r="M677" s="263"/>
      <c r="N677" s="147"/>
      <c r="O677" s="147"/>
    </row>
    <row r="678">
      <c r="A678" s="273" t="s">
        <v>3388</v>
      </c>
      <c r="B678" s="157"/>
      <c r="C678" s="157"/>
      <c r="D678" s="250" t="s">
        <v>3222</v>
      </c>
      <c r="E678" s="263"/>
      <c r="F678" s="272"/>
      <c r="G678" s="255" t="s">
        <v>3409</v>
      </c>
      <c r="H678" s="255" t="s">
        <v>3413</v>
      </c>
      <c r="I678" s="255" t="s">
        <v>3411</v>
      </c>
      <c r="J678" s="194" t="s">
        <v>412</v>
      </c>
      <c r="K678" s="250" t="s">
        <v>413</v>
      </c>
      <c r="L678" s="263"/>
      <c r="M678" s="263"/>
      <c r="N678" s="147"/>
      <c r="O678" s="147"/>
    </row>
    <row r="679">
      <c r="A679" s="273" t="s">
        <v>3388</v>
      </c>
      <c r="B679" s="157"/>
      <c r="C679" s="157"/>
      <c r="D679" s="250" t="s">
        <v>3224</v>
      </c>
      <c r="E679" s="263"/>
      <c r="F679" s="272"/>
      <c r="G679" s="255" t="s">
        <v>3415</v>
      </c>
      <c r="H679" s="255" t="s">
        <v>3416</v>
      </c>
      <c r="I679" s="255" t="s">
        <v>3417</v>
      </c>
      <c r="J679" s="194" t="s">
        <v>412</v>
      </c>
      <c r="K679" s="250" t="s">
        <v>413</v>
      </c>
      <c r="L679" s="263"/>
      <c r="M679" s="263"/>
      <c r="N679" s="147"/>
      <c r="O679" s="147"/>
    </row>
    <row r="680">
      <c r="A680" s="273" t="s">
        <v>3388</v>
      </c>
      <c r="B680" s="157"/>
      <c r="C680" s="157"/>
      <c r="D680" s="250" t="s">
        <v>3225</v>
      </c>
      <c r="E680" s="263"/>
      <c r="F680" s="272"/>
      <c r="G680" s="255" t="s">
        <v>3419</v>
      </c>
      <c r="H680" s="255" t="s">
        <v>3420</v>
      </c>
      <c r="I680" s="255" t="s">
        <v>3421</v>
      </c>
      <c r="J680" s="194" t="s">
        <v>412</v>
      </c>
      <c r="K680" s="250" t="s">
        <v>413</v>
      </c>
      <c r="L680" s="263"/>
      <c r="M680" s="263"/>
      <c r="N680" s="147"/>
      <c r="O680" s="147"/>
    </row>
    <row r="681">
      <c r="A681" s="273" t="s">
        <v>3388</v>
      </c>
      <c r="B681" s="157"/>
      <c r="C681" s="157"/>
      <c r="D681" s="250" t="s">
        <v>3228</v>
      </c>
      <c r="E681" s="263"/>
      <c r="F681" s="272"/>
      <c r="G681" s="255" t="s">
        <v>3423</v>
      </c>
      <c r="H681" s="255" t="s">
        <v>3392</v>
      </c>
      <c r="I681" s="255" t="s">
        <v>3424</v>
      </c>
      <c r="J681" s="194" t="s">
        <v>412</v>
      </c>
      <c r="K681" s="250" t="s">
        <v>413</v>
      </c>
      <c r="L681" s="263"/>
      <c r="M681" s="263"/>
      <c r="N681" s="147"/>
      <c r="O681" s="147"/>
    </row>
    <row r="682">
      <c r="A682" s="273" t="s">
        <v>3388</v>
      </c>
      <c r="B682" s="157"/>
      <c r="C682" s="157"/>
      <c r="D682" s="250" t="s">
        <v>3229</v>
      </c>
      <c r="E682" s="263"/>
      <c r="F682" s="272"/>
      <c r="G682" s="255" t="s">
        <v>3332</v>
      </c>
      <c r="H682" s="255" t="s">
        <v>6475</v>
      </c>
      <c r="I682" s="255" t="s">
        <v>3334</v>
      </c>
      <c r="J682" s="258" t="s">
        <v>626</v>
      </c>
      <c r="K682" s="251" t="s">
        <v>413</v>
      </c>
      <c r="L682" s="272"/>
      <c r="M682" s="259" t="s">
        <v>3427</v>
      </c>
      <c r="N682" s="147"/>
      <c r="O682" s="147"/>
    </row>
    <row r="683">
      <c r="A683" s="273" t="s">
        <v>3467</v>
      </c>
      <c r="B683" s="274"/>
      <c r="C683" s="282" t="s">
        <v>3468</v>
      </c>
      <c r="D683" s="250" t="s">
        <v>3231</v>
      </c>
      <c r="E683" s="263"/>
      <c r="F683" s="272"/>
      <c r="G683" s="255" t="s">
        <v>3470</v>
      </c>
      <c r="H683" s="255" t="s">
        <v>3471</v>
      </c>
      <c r="I683" s="255" t="s">
        <v>3472</v>
      </c>
      <c r="J683" s="194" t="s">
        <v>412</v>
      </c>
      <c r="K683" s="250" t="s">
        <v>438</v>
      </c>
      <c r="L683" s="250" t="s">
        <v>439</v>
      </c>
      <c r="M683" s="263"/>
      <c r="N683" s="147"/>
      <c r="O683" s="147"/>
    </row>
    <row r="684">
      <c r="A684" s="273" t="s">
        <v>3467</v>
      </c>
      <c r="B684" s="157"/>
      <c r="C684" s="157"/>
      <c r="D684" s="250" t="s">
        <v>3233</v>
      </c>
      <c r="E684" s="263"/>
      <c r="F684" s="272"/>
      <c r="G684" s="255" t="s">
        <v>3474</v>
      </c>
      <c r="H684" s="255" t="s">
        <v>3475</v>
      </c>
      <c r="I684" s="255" t="s">
        <v>3472</v>
      </c>
      <c r="J684" s="194" t="s">
        <v>412</v>
      </c>
      <c r="K684" s="250" t="s">
        <v>438</v>
      </c>
      <c r="L684" s="250" t="s">
        <v>439</v>
      </c>
      <c r="M684" s="263"/>
      <c r="N684" s="147"/>
      <c r="O684" s="147"/>
    </row>
    <row r="685">
      <c r="A685" s="273" t="s">
        <v>3467</v>
      </c>
      <c r="B685" s="157"/>
      <c r="C685" s="157"/>
      <c r="D685" s="250" t="s">
        <v>3235</v>
      </c>
      <c r="E685" s="263"/>
      <c r="F685" s="272"/>
      <c r="G685" s="255" t="s">
        <v>3477</v>
      </c>
      <c r="H685" s="255" t="s">
        <v>1634</v>
      </c>
      <c r="I685" s="255" t="s">
        <v>3478</v>
      </c>
      <c r="J685" s="194" t="s">
        <v>412</v>
      </c>
      <c r="K685" s="250" t="s">
        <v>438</v>
      </c>
      <c r="L685" s="250" t="s">
        <v>439</v>
      </c>
      <c r="M685" s="263"/>
      <c r="N685" s="147"/>
      <c r="O685" s="147"/>
    </row>
    <row r="686">
      <c r="A686" s="273" t="s">
        <v>3467</v>
      </c>
      <c r="B686" s="157"/>
      <c r="C686" s="157"/>
      <c r="D686" s="250" t="s">
        <v>3236</v>
      </c>
      <c r="E686" s="263"/>
      <c r="F686" s="272"/>
      <c r="G686" s="255" t="s">
        <v>1633</v>
      </c>
      <c r="H686" s="255" t="s">
        <v>1634</v>
      </c>
      <c r="I686" s="255" t="s">
        <v>1635</v>
      </c>
      <c r="J686" s="194" t="s">
        <v>412</v>
      </c>
      <c r="K686" s="250" t="s">
        <v>438</v>
      </c>
      <c r="L686" s="250" t="s">
        <v>439</v>
      </c>
      <c r="M686" s="263"/>
      <c r="N686" s="147"/>
      <c r="O686" s="147"/>
    </row>
    <row r="687">
      <c r="A687" s="273" t="s">
        <v>3467</v>
      </c>
      <c r="B687" s="157"/>
      <c r="C687" s="157"/>
      <c r="D687" s="250" t="s">
        <v>3238</v>
      </c>
      <c r="E687" s="263"/>
      <c r="F687" s="272"/>
      <c r="G687" s="255" t="s">
        <v>3481</v>
      </c>
      <c r="H687" s="255" t="s">
        <v>3471</v>
      </c>
      <c r="I687" s="255" t="s">
        <v>3482</v>
      </c>
      <c r="J687" s="194" t="s">
        <v>412</v>
      </c>
      <c r="K687" s="250" t="s">
        <v>438</v>
      </c>
      <c r="L687" s="250" t="s">
        <v>439</v>
      </c>
      <c r="M687" s="263"/>
      <c r="N687" s="147"/>
      <c r="O687" s="147"/>
    </row>
    <row r="688">
      <c r="A688" s="273" t="s">
        <v>3467</v>
      </c>
      <c r="B688" s="157"/>
      <c r="C688" s="157"/>
      <c r="D688" s="250" t="s">
        <v>3241</v>
      </c>
      <c r="E688" s="263"/>
      <c r="F688" s="272"/>
      <c r="G688" s="255" t="s">
        <v>3484</v>
      </c>
      <c r="H688" s="255" t="s">
        <v>3471</v>
      </c>
      <c r="I688" s="255" t="s">
        <v>3485</v>
      </c>
      <c r="J688" s="194" t="s">
        <v>412</v>
      </c>
      <c r="K688" s="250" t="s">
        <v>438</v>
      </c>
      <c r="L688" s="250" t="s">
        <v>439</v>
      </c>
      <c r="M688" s="263"/>
      <c r="N688" s="147"/>
      <c r="O688" s="147"/>
    </row>
    <row r="689">
      <c r="A689" s="273" t="s">
        <v>3467</v>
      </c>
      <c r="B689" s="157"/>
      <c r="C689" s="157"/>
      <c r="D689" s="250" t="s">
        <v>3245</v>
      </c>
      <c r="E689" s="263"/>
      <c r="F689" s="272"/>
      <c r="G689" s="255" t="s">
        <v>3487</v>
      </c>
      <c r="H689" s="255" t="s">
        <v>3488</v>
      </c>
      <c r="I689" s="255" t="s">
        <v>3489</v>
      </c>
      <c r="J689" s="194" t="s">
        <v>412</v>
      </c>
      <c r="K689" s="250" t="s">
        <v>438</v>
      </c>
      <c r="L689" s="250" t="s">
        <v>439</v>
      </c>
      <c r="M689" s="263"/>
      <c r="N689" s="147"/>
      <c r="O689" s="147"/>
    </row>
    <row r="690">
      <c r="A690" s="273" t="s">
        <v>3467</v>
      </c>
      <c r="B690" s="157"/>
      <c r="C690" s="157"/>
      <c r="D690" s="250" t="s">
        <v>3248</v>
      </c>
      <c r="E690" s="263"/>
      <c r="F690" s="272"/>
      <c r="G690" s="255" t="s">
        <v>3491</v>
      </c>
      <c r="H690" s="255" t="s">
        <v>3471</v>
      </c>
      <c r="I690" s="255" t="s">
        <v>3492</v>
      </c>
      <c r="J690" s="194" t="s">
        <v>412</v>
      </c>
      <c r="K690" s="250" t="s">
        <v>438</v>
      </c>
      <c r="L690" s="250" t="s">
        <v>439</v>
      </c>
      <c r="M690" s="263"/>
      <c r="N690" s="147"/>
      <c r="O690" s="147"/>
    </row>
    <row r="691">
      <c r="A691" s="273" t="s">
        <v>3467</v>
      </c>
      <c r="B691" s="157"/>
      <c r="C691" s="157"/>
      <c r="D691" s="250" t="s">
        <v>3251</v>
      </c>
      <c r="E691" s="263"/>
      <c r="F691" s="272"/>
      <c r="G691" s="255" t="s">
        <v>1658</v>
      </c>
      <c r="H691" s="255" t="s">
        <v>3494</v>
      </c>
      <c r="I691" s="255" t="s">
        <v>3495</v>
      </c>
      <c r="J691" s="258" t="s">
        <v>626</v>
      </c>
      <c r="K691" s="251" t="s">
        <v>438</v>
      </c>
      <c r="L691" s="251" t="s">
        <v>439</v>
      </c>
      <c r="M691" s="259" t="s">
        <v>3496</v>
      </c>
      <c r="N691" s="265" t="s">
        <v>6476</v>
      </c>
      <c r="O691" s="147"/>
    </row>
    <row r="692">
      <c r="A692" s="283" t="s">
        <v>3497</v>
      </c>
      <c r="B692" s="274"/>
      <c r="C692" s="284"/>
      <c r="D692" s="250" t="s">
        <v>3254</v>
      </c>
      <c r="E692" s="263"/>
      <c r="F692" s="272"/>
      <c r="G692" s="255" t="s">
        <v>3504</v>
      </c>
      <c r="H692" s="255" t="s">
        <v>3505</v>
      </c>
      <c r="I692" s="255" t="s">
        <v>3506</v>
      </c>
      <c r="J692" s="194" t="s">
        <v>412</v>
      </c>
      <c r="K692" s="250" t="s">
        <v>438</v>
      </c>
      <c r="L692" s="250" t="s">
        <v>439</v>
      </c>
      <c r="M692" s="263"/>
      <c r="N692" s="147"/>
      <c r="O692" s="147"/>
    </row>
    <row r="693">
      <c r="A693" s="283" t="s">
        <v>3497</v>
      </c>
      <c r="B693" s="157"/>
      <c r="C693" s="157"/>
      <c r="D693" s="250" t="s">
        <v>3257</v>
      </c>
      <c r="E693" s="263"/>
      <c r="F693" s="272"/>
      <c r="G693" s="255" t="s">
        <v>3508</v>
      </c>
      <c r="H693" s="255" t="s">
        <v>3509</v>
      </c>
      <c r="I693" s="255" t="s">
        <v>3510</v>
      </c>
      <c r="J693" s="194" t="s">
        <v>412</v>
      </c>
      <c r="K693" s="250" t="s">
        <v>413</v>
      </c>
      <c r="L693" s="263"/>
      <c r="M693" s="263"/>
      <c r="N693" s="147"/>
      <c r="O693" s="147"/>
    </row>
    <row r="694">
      <c r="A694" s="283" t="s">
        <v>3497</v>
      </c>
      <c r="B694" s="157"/>
      <c r="C694" s="157"/>
      <c r="D694" s="250" t="s">
        <v>3260</v>
      </c>
      <c r="E694" s="263"/>
      <c r="F694" s="272"/>
      <c r="G694" s="255" t="s">
        <v>3508</v>
      </c>
      <c r="H694" s="255" t="s">
        <v>3509</v>
      </c>
      <c r="I694" s="255" t="s">
        <v>3512</v>
      </c>
      <c r="J694" s="194" t="s">
        <v>412</v>
      </c>
      <c r="K694" s="250" t="s">
        <v>413</v>
      </c>
      <c r="L694" s="263"/>
      <c r="M694" s="263"/>
      <c r="N694" s="147"/>
      <c r="O694" s="147"/>
    </row>
    <row r="695">
      <c r="A695" s="283" t="s">
        <v>3497</v>
      </c>
      <c r="B695" s="157"/>
      <c r="C695" s="157"/>
      <c r="D695" s="250" t="s">
        <v>3263</v>
      </c>
      <c r="E695" s="263"/>
      <c r="F695" s="272"/>
      <c r="G695" s="255" t="s">
        <v>3514</v>
      </c>
      <c r="H695" s="255" t="s">
        <v>3509</v>
      </c>
      <c r="I695" s="255" t="s">
        <v>3515</v>
      </c>
      <c r="J695" s="194" t="s">
        <v>412</v>
      </c>
      <c r="K695" s="250" t="s">
        <v>413</v>
      </c>
      <c r="L695" s="263"/>
      <c r="M695" s="263"/>
      <c r="N695" s="147"/>
      <c r="O695" s="147"/>
    </row>
    <row r="696">
      <c r="A696" s="283" t="s">
        <v>3497</v>
      </c>
      <c r="B696" s="157"/>
      <c r="C696" s="157"/>
      <c r="D696" s="250" t="s">
        <v>3267</v>
      </c>
      <c r="E696" s="263"/>
      <c r="F696" s="272"/>
      <c r="G696" s="255" t="s">
        <v>3517</v>
      </c>
      <c r="H696" s="255" t="s">
        <v>3509</v>
      </c>
      <c r="I696" s="255" t="s">
        <v>3518</v>
      </c>
      <c r="J696" s="194" t="s">
        <v>412</v>
      </c>
      <c r="K696" s="250" t="s">
        <v>413</v>
      </c>
      <c r="L696" s="263"/>
      <c r="M696" s="263"/>
      <c r="N696" s="147"/>
      <c r="O696" s="147"/>
    </row>
    <row r="697">
      <c r="A697" s="283" t="s">
        <v>3497</v>
      </c>
      <c r="B697" s="157"/>
      <c r="C697" s="157"/>
      <c r="D697" s="250" t="s">
        <v>3273</v>
      </c>
      <c r="E697" s="263"/>
      <c r="F697" s="272"/>
      <c r="G697" s="255" t="s">
        <v>3520</v>
      </c>
      <c r="H697" s="255" t="s">
        <v>3509</v>
      </c>
      <c r="I697" s="255" t="s">
        <v>3521</v>
      </c>
      <c r="J697" s="194" t="s">
        <v>412</v>
      </c>
      <c r="K697" s="250" t="s">
        <v>413</v>
      </c>
      <c r="L697" s="263"/>
      <c r="M697" s="263"/>
      <c r="N697" s="147"/>
      <c r="O697" s="147"/>
    </row>
    <row r="698">
      <c r="A698" s="283" t="s">
        <v>3497</v>
      </c>
      <c r="B698" s="157"/>
      <c r="C698" s="157"/>
      <c r="D698" s="250" t="s">
        <v>3277</v>
      </c>
      <c r="E698" s="263"/>
      <c r="F698" s="272"/>
      <c r="G698" s="255" t="s">
        <v>3523</v>
      </c>
      <c r="H698" s="255" t="s">
        <v>3524</v>
      </c>
      <c r="I698" s="255" t="s">
        <v>3525</v>
      </c>
      <c r="J698" s="194" t="s">
        <v>412</v>
      </c>
      <c r="K698" s="250" t="s">
        <v>413</v>
      </c>
      <c r="L698" s="263"/>
      <c r="M698" s="263"/>
      <c r="N698" s="147"/>
      <c r="O698" s="147"/>
    </row>
    <row r="699">
      <c r="A699" s="283" t="s">
        <v>3497</v>
      </c>
      <c r="B699" s="157"/>
      <c r="C699" s="157"/>
      <c r="D699" s="250" t="s">
        <v>3281</v>
      </c>
      <c r="E699" s="263"/>
      <c r="F699" s="272"/>
      <c r="G699" s="255" t="s">
        <v>3527</v>
      </c>
      <c r="H699" s="255" t="s">
        <v>3528</v>
      </c>
      <c r="I699" s="255" t="s">
        <v>3529</v>
      </c>
      <c r="J699" s="194" t="s">
        <v>412</v>
      </c>
      <c r="K699" s="250" t="s">
        <v>413</v>
      </c>
      <c r="L699" s="263"/>
      <c r="M699" s="263"/>
      <c r="N699" s="147"/>
      <c r="O699" s="147"/>
    </row>
    <row r="700">
      <c r="A700" s="283" t="s">
        <v>3497</v>
      </c>
      <c r="B700" s="157"/>
      <c r="C700" s="157"/>
      <c r="D700" s="250" t="s">
        <v>3286</v>
      </c>
      <c r="E700" s="263"/>
      <c r="F700" s="272"/>
      <c r="G700" s="255" t="s">
        <v>3527</v>
      </c>
      <c r="H700" s="255" t="s">
        <v>3531</v>
      </c>
      <c r="I700" s="255" t="s">
        <v>3532</v>
      </c>
      <c r="J700" s="194" t="s">
        <v>412</v>
      </c>
      <c r="K700" s="250" t="s">
        <v>413</v>
      </c>
      <c r="L700" s="263"/>
      <c r="M700" s="263"/>
      <c r="N700" s="147"/>
      <c r="O700" s="147"/>
    </row>
    <row r="701">
      <c r="A701" s="283" t="s">
        <v>3497</v>
      </c>
      <c r="B701" s="157"/>
      <c r="C701" s="157"/>
      <c r="D701" s="250" t="s">
        <v>3292</v>
      </c>
      <c r="E701" s="263"/>
      <c r="F701" s="272"/>
      <c r="G701" s="255" t="s">
        <v>3534</v>
      </c>
      <c r="H701" s="255" t="s">
        <v>3535</v>
      </c>
      <c r="I701" s="255" t="s">
        <v>3536</v>
      </c>
      <c r="J701" s="194" t="s">
        <v>412</v>
      </c>
      <c r="K701" s="250" t="s">
        <v>413</v>
      </c>
      <c r="L701" s="263"/>
      <c r="M701" s="263"/>
      <c r="N701" s="147"/>
      <c r="O701" s="147"/>
    </row>
    <row r="702">
      <c r="A702" s="283" t="s">
        <v>3497</v>
      </c>
      <c r="B702" s="157"/>
      <c r="C702" s="157"/>
      <c r="D702" s="250" t="s">
        <v>3296</v>
      </c>
      <c r="E702" s="263"/>
      <c r="F702" s="272"/>
      <c r="G702" s="255" t="s">
        <v>3538</v>
      </c>
      <c r="H702" s="255" t="s">
        <v>3539</v>
      </c>
      <c r="I702" s="255" t="s">
        <v>3540</v>
      </c>
      <c r="J702" s="194" t="s">
        <v>412</v>
      </c>
      <c r="K702" s="250" t="s">
        <v>413</v>
      </c>
      <c r="L702" s="263"/>
      <c r="M702" s="263"/>
      <c r="N702" s="147"/>
      <c r="O702" s="147"/>
    </row>
    <row r="703">
      <c r="A703" s="283" t="s">
        <v>3497</v>
      </c>
      <c r="B703" s="157"/>
      <c r="C703" s="157"/>
      <c r="D703" s="250" t="s">
        <v>3299</v>
      </c>
      <c r="E703" s="263"/>
      <c r="F703" s="272"/>
      <c r="G703" s="255" t="s">
        <v>3542</v>
      </c>
      <c r="H703" s="255" t="s">
        <v>3543</v>
      </c>
      <c r="I703" s="255" t="s">
        <v>3544</v>
      </c>
      <c r="J703" s="194" t="s">
        <v>412</v>
      </c>
      <c r="K703" s="250" t="s">
        <v>413</v>
      </c>
      <c r="L703" s="263"/>
      <c r="M703" s="263"/>
      <c r="N703" s="147"/>
      <c r="O703" s="147"/>
    </row>
    <row r="704">
      <c r="A704" s="283" t="s">
        <v>3497</v>
      </c>
      <c r="B704" s="157"/>
      <c r="C704" s="157"/>
      <c r="D704" s="250" t="s">
        <v>3302</v>
      </c>
      <c r="E704" s="263"/>
      <c r="F704" s="272"/>
      <c r="G704" s="255" t="s">
        <v>3546</v>
      </c>
      <c r="H704" s="255" t="s">
        <v>3547</v>
      </c>
      <c r="I704" s="255" t="s">
        <v>3548</v>
      </c>
      <c r="J704" s="194" t="s">
        <v>412</v>
      </c>
      <c r="K704" s="250" t="s">
        <v>413</v>
      </c>
      <c r="L704" s="263"/>
      <c r="M704" s="263"/>
      <c r="N704" s="147"/>
      <c r="O704" s="147"/>
    </row>
    <row r="705">
      <c r="A705" s="283" t="s">
        <v>3497</v>
      </c>
      <c r="B705" s="157"/>
      <c r="C705" s="157"/>
      <c r="D705" s="250" t="s">
        <v>3306</v>
      </c>
      <c r="E705" s="263"/>
      <c r="F705" s="272"/>
      <c r="G705" s="255" t="s">
        <v>3550</v>
      </c>
      <c r="H705" s="255" t="s">
        <v>3551</v>
      </c>
      <c r="I705" s="255" t="s">
        <v>3552</v>
      </c>
      <c r="J705" s="194" t="s">
        <v>412</v>
      </c>
      <c r="K705" s="250" t="s">
        <v>413</v>
      </c>
      <c r="L705" s="263"/>
      <c r="M705" s="263"/>
      <c r="N705" s="147"/>
      <c r="O705" s="147"/>
    </row>
    <row r="706">
      <c r="A706" s="283" t="s">
        <v>3497</v>
      </c>
      <c r="B706" s="157"/>
      <c r="C706" s="157"/>
      <c r="D706" s="250" t="s">
        <v>3310</v>
      </c>
      <c r="E706" s="263"/>
      <c r="F706" s="272"/>
      <c r="G706" s="255" t="s">
        <v>3554</v>
      </c>
      <c r="H706" s="255" t="s">
        <v>3551</v>
      </c>
      <c r="I706" s="255" t="s">
        <v>3555</v>
      </c>
      <c r="J706" s="194" t="s">
        <v>412</v>
      </c>
      <c r="K706" s="250" t="s">
        <v>413</v>
      </c>
      <c r="L706" s="263"/>
      <c r="M706" s="263"/>
      <c r="N706" s="147"/>
      <c r="O706" s="147"/>
    </row>
    <row r="707">
      <c r="A707" s="283" t="s">
        <v>3497</v>
      </c>
      <c r="B707" s="157"/>
      <c r="C707" s="157"/>
      <c r="D707" s="250" t="s">
        <v>3314</v>
      </c>
      <c r="E707" s="263"/>
      <c r="F707" s="272"/>
      <c r="G707" s="255" t="s">
        <v>3557</v>
      </c>
      <c r="H707" s="255" t="s">
        <v>3509</v>
      </c>
      <c r="I707" s="255" t="s">
        <v>3558</v>
      </c>
      <c r="J707" s="194" t="s">
        <v>412</v>
      </c>
      <c r="K707" s="250" t="s">
        <v>413</v>
      </c>
      <c r="L707" s="263"/>
      <c r="M707" s="263"/>
      <c r="N707" s="147"/>
      <c r="O707" s="147"/>
    </row>
    <row r="708">
      <c r="A708" s="273" t="s">
        <v>3559</v>
      </c>
      <c r="B708" s="274"/>
      <c r="C708" s="275" t="s">
        <v>3560</v>
      </c>
      <c r="D708" s="250" t="s">
        <v>3318</v>
      </c>
      <c r="E708" s="263"/>
      <c r="F708" s="285" t="s">
        <v>3562</v>
      </c>
      <c r="G708" s="252" t="s">
        <v>3563</v>
      </c>
      <c r="H708" s="255" t="s">
        <v>3564</v>
      </c>
      <c r="I708" s="252" t="s">
        <v>3565</v>
      </c>
      <c r="J708" s="194" t="s">
        <v>412</v>
      </c>
      <c r="K708" s="250" t="s">
        <v>413</v>
      </c>
      <c r="L708" s="263"/>
      <c r="M708" s="263"/>
      <c r="N708" s="147"/>
      <c r="O708" s="147"/>
    </row>
    <row r="709">
      <c r="A709" s="273" t="s">
        <v>3559</v>
      </c>
      <c r="B709" s="157"/>
      <c r="C709" s="157"/>
      <c r="D709" s="250" t="s">
        <v>3322</v>
      </c>
      <c r="E709" s="263"/>
      <c r="F709" s="272"/>
      <c r="G709" s="252" t="s">
        <v>3567</v>
      </c>
      <c r="H709" s="252" t="s">
        <v>3568</v>
      </c>
      <c r="I709" s="255" t="s">
        <v>3569</v>
      </c>
      <c r="J709" s="194" t="s">
        <v>412</v>
      </c>
      <c r="K709" s="250" t="s">
        <v>413</v>
      </c>
      <c r="L709" s="263"/>
      <c r="M709" s="263"/>
      <c r="N709" s="147"/>
      <c r="O709" s="147"/>
    </row>
    <row r="710">
      <c r="A710" s="273" t="s">
        <v>3559</v>
      </c>
      <c r="B710" s="157"/>
      <c r="C710" s="157"/>
      <c r="D710" s="250" t="s">
        <v>3325</v>
      </c>
      <c r="E710" s="263"/>
      <c r="F710" s="272"/>
      <c r="G710" s="252" t="s">
        <v>3571</v>
      </c>
      <c r="H710" s="255" t="s">
        <v>3568</v>
      </c>
      <c r="I710" s="255" t="s">
        <v>3572</v>
      </c>
      <c r="J710" s="194" t="s">
        <v>412</v>
      </c>
      <c r="K710" s="250" t="s">
        <v>413</v>
      </c>
      <c r="L710" s="263"/>
      <c r="M710" s="263"/>
      <c r="N710" s="147"/>
      <c r="O710" s="147"/>
    </row>
    <row r="711">
      <c r="A711" s="273" t="s">
        <v>3559</v>
      </c>
      <c r="B711" s="157"/>
      <c r="C711" s="157"/>
      <c r="D711" s="250" t="s">
        <v>3329</v>
      </c>
      <c r="E711" s="263"/>
      <c r="F711" s="254"/>
      <c r="G711" s="255" t="s">
        <v>3574</v>
      </c>
      <c r="H711" s="255" t="s">
        <v>3568</v>
      </c>
      <c r="I711" s="255" t="s">
        <v>3575</v>
      </c>
      <c r="J711" s="194" t="s">
        <v>412</v>
      </c>
      <c r="K711" s="250" t="s">
        <v>413</v>
      </c>
      <c r="L711" s="263"/>
      <c r="M711" s="263"/>
      <c r="N711" s="147"/>
      <c r="O711" s="147"/>
    </row>
    <row r="712">
      <c r="A712" s="273" t="s">
        <v>3559</v>
      </c>
      <c r="B712" s="157"/>
      <c r="C712" s="157"/>
      <c r="D712" s="250" t="s">
        <v>3331</v>
      </c>
      <c r="E712" s="263"/>
      <c r="F712" s="272"/>
      <c r="G712" s="255" t="s">
        <v>3577</v>
      </c>
      <c r="H712" s="255" t="s">
        <v>3578</v>
      </c>
      <c r="I712" s="255" t="s">
        <v>3579</v>
      </c>
      <c r="J712" s="194" t="s">
        <v>412</v>
      </c>
      <c r="K712" s="250" t="s">
        <v>413</v>
      </c>
      <c r="L712" s="263"/>
      <c r="M712" s="263"/>
      <c r="N712" s="147"/>
      <c r="O712" s="147"/>
    </row>
    <row r="713">
      <c r="A713" s="273" t="s">
        <v>3559</v>
      </c>
      <c r="B713" s="157"/>
      <c r="C713" s="157"/>
      <c r="D713" s="250" t="s">
        <v>3337</v>
      </c>
      <c r="E713" s="263"/>
      <c r="F713" s="272"/>
      <c r="G713" s="252" t="s">
        <v>3581</v>
      </c>
      <c r="H713" s="255" t="s">
        <v>3582</v>
      </c>
      <c r="I713" s="255" t="s">
        <v>3583</v>
      </c>
      <c r="J713" s="194" t="s">
        <v>412</v>
      </c>
      <c r="K713" s="250" t="s">
        <v>413</v>
      </c>
      <c r="L713" s="263"/>
      <c r="M713" s="263"/>
      <c r="N713" s="147"/>
      <c r="O713" s="147"/>
    </row>
    <row r="714">
      <c r="A714" s="273" t="s">
        <v>3559</v>
      </c>
      <c r="B714" s="157"/>
      <c r="C714" s="157"/>
      <c r="D714" s="250" t="s">
        <v>3341</v>
      </c>
      <c r="E714" s="263"/>
      <c r="F714" s="272"/>
      <c r="G714" s="255" t="s">
        <v>3585</v>
      </c>
      <c r="H714" s="255" t="s">
        <v>3586</v>
      </c>
      <c r="I714" s="255" t="s">
        <v>3587</v>
      </c>
      <c r="J714" s="194" t="s">
        <v>412</v>
      </c>
      <c r="K714" s="250" t="s">
        <v>413</v>
      </c>
      <c r="L714" s="263"/>
      <c r="M714" s="263"/>
      <c r="N714" s="147"/>
      <c r="O714" s="147"/>
    </row>
    <row r="715">
      <c r="A715" s="273" t="s">
        <v>3559</v>
      </c>
      <c r="B715" s="157"/>
      <c r="C715" s="157"/>
      <c r="D715" s="250" t="s">
        <v>3345</v>
      </c>
      <c r="E715" s="263"/>
      <c r="F715" s="272"/>
      <c r="G715" s="255" t="s">
        <v>3589</v>
      </c>
      <c r="H715" s="255" t="s">
        <v>3590</v>
      </c>
      <c r="I715" s="255" t="s">
        <v>3591</v>
      </c>
      <c r="J715" s="194" t="s">
        <v>412</v>
      </c>
      <c r="K715" s="250" t="s">
        <v>413</v>
      </c>
      <c r="L715" s="263"/>
      <c r="M715" s="263"/>
      <c r="N715" s="147"/>
      <c r="O715" s="147"/>
    </row>
    <row r="716">
      <c r="A716" s="273" t="s">
        <v>3559</v>
      </c>
      <c r="B716" s="157"/>
      <c r="C716" s="157"/>
      <c r="D716" s="250" t="s">
        <v>3351</v>
      </c>
      <c r="E716" s="263"/>
      <c r="F716" s="254"/>
      <c r="G716" s="255" t="s">
        <v>3593</v>
      </c>
      <c r="H716" s="255" t="s">
        <v>3594</v>
      </c>
      <c r="I716" s="255" t="s">
        <v>3595</v>
      </c>
      <c r="J716" s="194" t="s">
        <v>412</v>
      </c>
      <c r="K716" s="250" t="s">
        <v>413</v>
      </c>
      <c r="L716" s="263"/>
      <c r="M716" s="263"/>
      <c r="N716" s="147"/>
      <c r="O716" s="147"/>
    </row>
    <row r="717">
      <c r="A717" s="273" t="s">
        <v>3559</v>
      </c>
      <c r="B717" s="157"/>
      <c r="C717" s="157"/>
      <c r="D717" s="250" t="s">
        <v>3355</v>
      </c>
      <c r="E717" s="263"/>
      <c r="F717" s="272"/>
      <c r="G717" s="255" t="s">
        <v>3597</v>
      </c>
      <c r="H717" s="255" t="s">
        <v>3598</v>
      </c>
      <c r="I717" s="255" t="s">
        <v>3599</v>
      </c>
      <c r="J717" s="194" t="s">
        <v>412</v>
      </c>
      <c r="K717" s="250" t="s">
        <v>413</v>
      </c>
      <c r="L717" s="263"/>
      <c r="M717" s="263"/>
      <c r="N717" s="147"/>
      <c r="O717" s="147"/>
    </row>
    <row r="718">
      <c r="A718" s="273" t="s">
        <v>3600</v>
      </c>
      <c r="B718" s="274"/>
      <c r="C718" s="275" t="s">
        <v>6477</v>
      </c>
      <c r="D718" s="250" t="s">
        <v>3359</v>
      </c>
      <c r="E718" s="263"/>
      <c r="F718" s="272"/>
      <c r="G718" s="255" t="s">
        <v>3603</v>
      </c>
      <c r="H718" s="255" t="s">
        <v>3604</v>
      </c>
      <c r="I718" s="255" t="s">
        <v>3605</v>
      </c>
      <c r="J718" s="194" t="s">
        <v>412</v>
      </c>
      <c r="K718" s="250" t="s">
        <v>413</v>
      </c>
      <c r="L718" s="263"/>
      <c r="M718" s="263"/>
      <c r="N718" s="147"/>
      <c r="O718" s="147"/>
    </row>
    <row r="719">
      <c r="A719" s="273" t="s">
        <v>3600</v>
      </c>
      <c r="B719" s="157"/>
      <c r="C719" s="157"/>
      <c r="D719" s="250" t="s">
        <v>3363</v>
      </c>
      <c r="E719" s="263"/>
      <c r="F719" s="272"/>
      <c r="G719" s="255" t="s">
        <v>3607</v>
      </c>
      <c r="H719" s="255" t="s">
        <v>3604</v>
      </c>
      <c r="I719" s="255" t="s">
        <v>3608</v>
      </c>
      <c r="J719" s="194" t="s">
        <v>412</v>
      </c>
      <c r="K719" s="250" t="s">
        <v>413</v>
      </c>
      <c r="L719" s="263"/>
      <c r="M719" s="263"/>
      <c r="N719" s="147"/>
      <c r="O719" s="147"/>
    </row>
    <row r="720">
      <c r="A720" s="273" t="s">
        <v>3600</v>
      </c>
      <c r="B720" s="157"/>
      <c r="C720" s="157"/>
      <c r="D720" s="250" t="s">
        <v>3367</v>
      </c>
      <c r="E720" s="263"/>
      <c r="F720" s="272"/>
      <c r="G720" s="255" t="s">
        <v>3610</v>
      </c>
      <c r="H720" s="255" t="s">
        <v>3611</v>
      </c>
      <c r="I720" s="255" t="s">
        <v>3612</v>
      </c>
      <c r="J720" s="194" t="s">
        <v>412</v>
      </c>
      <c r="K720" s="250" t="s">
        <v>413</v>
      </c>
      <c r="L720" s="263"/>
      <c r="M720" s="263"/>
      <c r="N720" s="147"/>
      <c r="O720" s="147"/>
    </row>
    <row r="721">
      <c r="A721" s="273" t="s">
        <v>3600</v>
      </c>
      <c r="B721" s="157"/>
      <c r="C721" s="157"/>
      <c r="D721" s="250" t="s">
        <v>3370</v>
      </c>
      <c r="E721" s="263"/>
      <c r="F721" s="272"/>
      <c r="G721" s="255" t="s">
        <v>3614</v>
      </c>
      <c r="H721" s="255" t="s">
        <v>3615</v>
      </c>
      <c r="I721" s="255" t="s">
        <v>3616</v>
      </c>
      <c r="J721" s="194" t="s">
        <v>412</v>
      </c>
      <c r="K721" s="250" t="s">
        <v>413</v>
      </c>
      <c r="L721" s="263"/>
      <c r="M721" s="263"/>
      <c r="N721" s="147"/>
      <c r="O721" s="147"/>
    </row>
    <row r="722">
      <c r="A722" s="273" t="s">
        <v>3600</v>
      </c>
      <c r="B722" s="157"/>
      <c r="C722" s="157"/>
      <c r="D722" s="250" t="s">
        <v>3372</v>
      </c>
      <c r="E722" s="263"/>
      <c r="F722" s="272"/>
      <c r="G722" s="255" t="s">
        <v>3618</v>
      </c>
      <c r="H722" s="255" t="s">
        <v>3615</v>
      </c>
      <c r="I722" s="255" t="s">
        <v>3619</v>
      </c>
      <c r="J722" s="194" t="s">
        <v>412</v>
      </c>
      <c r="K722" s="250" t="s">
        <v>413</v>
      </c>
      <c r="L722" s="263"/>
      <c r="M722" s="263"/>
      <c r="N722" s="147"/>
      <c r="O722" s="147"/>
    </row>
    <row r="723">
      <c r="A723" s="273" t="s">
        <v>3600</v>
      </c>
      <c r="B723" s="157"/>
      <c r="C723" s="157"/>
      <c r="D723" s="250" t="s">
        <v>3374</v>
      </c>
      <c r="E723" s="263"/>
      <c r="F723" s="272"/>
      <c r="G723" s="255" t="s">
        <v>3621</v>
      </c>
      <c r="H723" s="255" t="s">
        <v>3622</v>
      </c>
      <c r="I723" s="255" t="s">
        <v>3623</v>
      </c>
      <c r="J723" s="194" t="s">
        <v>412</v>
      </c>
      <c r="K723" s="250" t="s">
        <v>413</v>
      </c>
      <c r="L723" s="263"/>
      <c r="M723" s="263"/>
      <c r="N723" s="147"/>
      <c r="O723" s="147"/>
    </row>
    <row r="724">
      <c r="A724" s="273" t="s">
        <v>3600</v>
      </c>
      <c r="B724" s="157"/>
      <c r="C724" s="157"/>
      <c r="D724" s="250" t="s">
        <v>3376</v>
      </c>
      <c r="E724" s="263"/>
      <c r="F724" s="272"/>
      <c r="G724" s="255" t="s">
        <v>3645</v>
      </c>
      <c r="H724" s="255" t="s">
        <v>3646</v>
      </c>
      <c r="I724" s="255" t="s">
        <v>3647</v>
      </c>
      <c r="J724" s="194" t="s">
        <v>412</v>
      </c>
      <c r="K724" s="250" t="s">
        <v>413</v>
      </c>
      <c r="L724" s="263"/>
      <c r="M724" s="263"/>
      <c r="N724" s="147"/>
      <c r="O724" s="147"/>
    </row>
    <row r="725">
      <c r="A725" s="273" t="s">
        <v>3600</v>
      </c>
      <c r="B725" s="157"/>
      <c r="C725" s="157"/>
      <c r="D725" s="250" t="s">
        <v>3379</v>
      </c>
      <c r="E725" s="263"/>
      <c r="F725" s="272"/>
      <c r="G725" s="255" t="s">
        <v>3649</v>
      </c>
      <c r="H725" s="255" t="s">
        <v>3650</v>
      </c>
      <c r="I725" s="255" t="s">
        <v>3651</v>
      </c>
      <c r="J725" s="194" t="s">
        <v>412</v>
      </c>
      <c r="K725" s="250" t="s">
        <v>413</v>
      </c>
      <c r="L725" s="263"/>
      <c r="M725" s="263"/>
      <c r="N725" s="147"/>
      <c r="O725" s="147"/>
    </row>
    <row r="726">
      <c r="A726" s="273" t="s">
        <v>3600</v>
      </c>
      <c r="B726" s="157"/>
      <c r="C726" s="157"/>
      <c r="D726" s="250" t="s">
        <v>3383</v>
      </c>
      <c r="E726" s="263"/>
      <c r="F726" s="272"/>
      <c r="G726" s="255" t="s">
        <v>3653</v>
      </c>
      <c r="H726" s="255" t="s">
        <v>3654</v>
      </c>
      <c r="I726" s="255" t="s">
        <v>3655</v>
      </c>
      <c r="J726" s="194" t="s">
        <v>412</v>
      </c>
      <c r="K726" s="250" t="s">
        <v>413</v>
      </c>
      <c r="L726" s="263"/>
      <c r="M726" s="263"/>
      <c r="N726" s="147"/>
      <c r="O726" s="147"/>
    </row>
    <row r="727">
      <c r="A727" s="273" t="s">
        <v>3600</v>
      </c>
      <c r="B727" s="157"/>
      <c r="C727" s="157"/>
      <c r="D727" s="250" t="s">
        <v>3385</v>
      </c>
      <c r="E727" s="263"/>
      <c r="F727" s="272"/>
      <c r="G727" s="255" t="s">
        <v>3661</v>
      </c>
      <c r="H727" s="255" t="s">
        <v>3662</v>
      </c>
      <c r="I727" s="255" t="s">
        <v>3663</v>
      </c>
      <c r="J727" s="258" t="s">
        <v>626</v>
      </c>
      <c r="K727" s="251" t="s">
        <v>413</v>
      </c>
      <c r="L727" s="272"/>
      <c r="M727" s="259" t="s">
        <v>3664</v>
      </c>
      <c r="N727" s="147"/>
      <c r="O727" s="147"/>
    </row>
    <row r="728">
      <c r="A728" s="273" t="s">
        <v>3665</v>
      </c>
      <c r="B728" s="274"/>
      <c r="C728" s="275" t="s">
        <v>3666</v>
      </c>
      <c r="D728" s="250" t="s">
        <v>3390</v>
      </c>
      <c r="E728" s="263"/>
      <c r="F728" s="272"/>
      <c r="G728" s="255" t="s">
        <v>3668</v>
      </c>
      <c r="H728" s="255" t="s">
        <v>3626</v>
      </c>
      <c r="I728" s="255" t="s">
        <v>3669</v>
      </c>
      <c r="J728" s="194" t="s">
        <v>412</v>
      </c>
      <c r="K728" s="250" t="s">
        <v>413</v>
      </c>
      <c r="L728" s="263"/>
      <c r="M728" s="263"/>
      <c r="N728" s="147"/>
      <c r="O728" s="147"/>
    </row>
    <row r="729">
      <c r="A729" s="273" t="s">
        <v>3665</v>
      </c>
      <c r="B729" s="157"/>
      <c r="C729" s="157"/>
      <c r="D729" s="250" t="s">
        <v>3394</v>
      </c>
      <c r="E729" s="263"/>
      <c r="F729" s="272"/>
      <c r="G729" s="255" t="s">
        <v>3671</v>
      </c>
      <c r="H729" s="255" t="s">
        <v>3672</v>
      </c>
      <c r="I729" s="255" t="s">
        <v>3673</v>
      </c>
      <c r="J729" s="194" t="s">
        <v>412</v>
      </c>
      <c r="K729" s="250" t="s">
        <v>413</v>
      </c>
      <c r="L729" s="263"/>
      <c r="M729" s="263"/>
      <c r="N729" s="147"/>
      <c r="O729" s="147"/>
    </row>
    <row r="730">
      <c r="A730" s="273" t="s">
        <v>3665</v>
      </c>
      <c r="B730" s="157"/>
      <c r="C730" s="157"/>
      <c r="D730" s="250" t="s">
        <v>3396</v>
      </c>
      <c r="E730" s="263"/>
      <c r="F730" s="272"/>
      <c r="G730" s="255" t="s">
        <v>3675</v>
      </c>
      <c r="H730" s="255" t="s">
        <v>3672</v>
      </c>
      <c r="I730" s="255" t="s">
        <v>3676</v>
      </c>
      <c r="J730" s="194" t="s">
        <v>412</v>
      </c>
      <c r="K730" s="250" t="s">
        <v>413</v>
      </c>
      <c r="L730" s="263"/>
      <c r="M730" s="263"/>
      <c r="N730" s="147"/>
      <c r="O730" s="147"/>
    </row>
    <row r="731">
      <c r="A731" s="273" t="s">
        <v>3665</v>
      </c>
      <c r="B731" s="157"/>
      <c r="C731" s="157"/>
      <c r="D731" s="250" t="s">
        <v>3399</v>
      </c>
      <c r="E731" s="263"/>
      <c r="F731" s="272"/>
      <c r="G731" s="255" t="s">
        <v>3678</v>
      </c>
      <c r="H731" s="255" t="s">
        <v>3679</v>
      </c>
      <c r="I731" s="255" t="s">
        <v>3680</v>
      </c>
      <c r="J731" s="194" t="s">
        <v>412</v>
      </c>
      <c r="K731" s="250" t="s">
        <v>413</v>
      </c>
      <c r="L731" s="263"/>
      <c r="M731" s="263"/>
      <c r="N731" s="147"/>
      <c r="O731" s="147"/>
    </row>
    <row r="732">
      <c r="A732" s="273" t="s">
        <v>3665</v>
      </c>
      <c r="B732" s="157"/>
      <c r="C732" s="157"/>
      <c r="D732" s="250" t="s">
        <v>3402</v>
      </c>
      <c r="E732" s="263"/>
      <c r="F732" s="272"/>
      <c r="G732" s="255" t="s">
        <v>3682</v>
      </c>
      <c r="H732" s="255" t="s">
        <v>3672</v>
      </c>
      <c r="I732" s="255" t="s">
        <v>3683</v>
      </c>
      <c r="J732" s="194" t="s">
        <v>412</v>
      </c>
      <c r="K732" s="250" t="s">
        <v>413</v>
      </c>
      <c r="L732" s="263"/>
      <c r="M732" s="263"/>
      <c r="N732" s="147"/>
      <c r="O732" s="147"/>
    </row>
    <row r="733">
      <c r="A733" s="273" t="s">
        <v>3665</v>
      </c>
      <c r="B733" s="157"/>
      <c r="C733" s="157"/>
      <c r="D733" s="250" t="s">
        <v>3406</v>
      </c>
      <c r="E733" s="263"/>
      <c r="F733" s="272"/>
      <c r="G733" s="255" t="s">
        <v>3685</v>
      </c>
      <c r="H733" s="255" t="s">
        <v>3686</v>
      </c>
      <c r="I733" s="255" t="s">
        <v>3687</v>
      </c>
      <c r="J733" s="194" t="s">
        <v>412</v>
      </c>
      <c r="K733" s="250" t="s">
        <v>413</v>
      </c>
      <c r="L733" s="263"/>
      <c r="M733" s="263"/>
      <c r="N733" s="147"/>
      <c r="O733" s="147"/>
    </row>
    <row r="734">
      <c r="A734" s="273" t="s">
        <v>3665</v>
      </c>
      <c r="B734" s="157"/>
      <c r="C734" s="157"/>
      <c r="D734" s="250" t="s">
        <v>3408</v>
      </c>
      <c r="E734" s="263"/>
      <c r="F734" s="272"/>
      <c r="G734" s="255" t="s">
        <v>3689</v>
      </c>
      <c r="H734" s="255" t="s">
        <v>3690</v>
      </c>
      <c r="I734" s="255" t="s">
        <v>3691</v>
      </c>
      <c r="J734" s="194" t="s">
        <v>412</v>
      </c>
      <c r="K734" s="250" t="s">
        <v>413</v>
      </c>
      <c r="L734" s="263"/>
      <c r="M734" s="263"/>
      <c r="N734" s="147"/>
      <c r="O734" s="147"/>
    </row>
    <row r="735">
      <c r="A735" s="273" t="s">
        <v>3665</v>
      </c>
      <c r="B735" s="157"/>
      <c r="C735" s="157"/>
      <c r="D735" s="250" t="s">
        <v>3412</v>
      </c>
      <c r="E735" s="263"/>
      <c r="F735" s="272"/>
      <c r="G735" s="255" t="s">
        <v>3693</v>
      </c>
      <c r="H735" s="255" t="s">
        <v>3694</v>
      </c>
      <c r="I735" s="255" t="s">
        <v>3695</v>
      </c>
      <c r="J735" s="194" t="s">
        <v>412</v>
      </c>
      <c r="K735" s="250" t="s">
        <v>413</v>
      </c>
      <c r="L735" s="263"/>
      <c r="M735" s="263"/>
      <c r="N735" s="147"/>
      <c r="O735" s="147"/>
    </row>
    <row r="736">
      <c r="A736" s="273" t="s">
        <v>3665</v>
      </c>
      <c r="B736" s="157"/>
      <c r="C736" s="157"/>
      <c r="D736" s="250" t="s">
        <v>3414</v>
      </c>
      <c r="E736" s="263"/>
      <c r="F736" s="272"/>
      <c r="G736" s="255" t="s">
        <v>3697</v>
      </c>
      <c r="H736" s="255" t="s">
        <v>3698</v>
      </c>
      <c r="I736" s="255" t="s">
        <v>3699</v>
      </c>
      <c r="J736" s="194" t="s">
        <v>412</v>
      </c>
      <c r="K736" s="250" t="s">
        <v>413</v>
      </c>
      <c r="L736" s="263"/>
      <c r="M736" s="263"/>
      <c r="N736" s="147"/>
      <c r="O736" s="147"/>
    </row>
    <row r="737">
      <c r="A737" s="273" t="s">
        <v>3665</v>
      </c>
      <c r="B737" s="157"/>
      <c r="C737" s="157"/>
      <c r="D737" s="250" t="s">
        <v>3418</v>
      </c>
      <c r="E737" s="263"/>
      <c r="F737" s="272"/>
      <c r="G737" s="255" t="s">
        <v>3701</v>
      </c>
      <c r="H737" s="255" t="s">
        <v>3702</v>
      </c>
      <c r="I737" s="255" t="s">
        <v>3703</v>
      </c>
      <c r="J737" s="194" t="s">
        <v>412</v>
      </c>
      <c r="K737" s="250" t="s">
        <v>413</v>
      </c>
      <c r="L737" s="263"/>
      <c r="M737" s="263"/>
      <c r="N737" s="147"/>
      <c r="O737" s="147"/>
    </row>
    <row r="738">
      <c r="A738" s="273" t="s">
        <v>3665</v>
      </c>
      <c r="B738" s="157"/>
      <c r="C738" s="157"/>
      <c r="D738" s="250" t="s">
        <v>3422</v>
      </c>
      <c r="E738" s="263"/>
      <c r="F738" s="272"/>
      <c r="G738" s="255" t="s">
        <v>3705</v>
      </c>
      <c r="H738" s="255" t="s">
        <v>3706</v>
      </c>
      <c r="I738" s="255" t="s">
        <v>3707</v>
      </c>
      <c r="J738" s="194" t="s">
        <v>412</v>
      </c>
      <c r="K738" s="250" t="s">
        <v>413</v>
      </c>
      <c r="L738" s="263"/>
      <c r="M738" s="263"/>
      <c r="N738" s="147"/>
      <c r="O738" s="147"/>
    </row>
    <row r="739">
      <c r="A739" s="273" t="s">
        <v>3708</v>
      </c>
      <c r="B739" s="274"/>
      <c r="C739" s="275" t="s">
        <v>3709</v>
      </c>
      <c r="D739" s="250" t="s">
        <v>3425</v>
      </c>
      <c r="E739" s="263"/>
      <c r="F739" s="272"/>
      <c r="G739" s="255" t="s">
        <v>3711</v>
      </c>
      <c r="H739" s="255" t="s">
        <v>3712</v>
      </c>
      <c r="I739" s="255" t="s">
        <v>3713</v>
      </c>
      <c r="J739" s="194" t="s">
        <v>412</v>
      </c>
      <c r="K739" s="250" t="s">
        <v>413</v>
      </c>
      <c r="L739" s="263"/>
      <c r="M739" s="263"/>
      <c r="N739" s="147"/>
      <c r="O739" s="147"/>
    </row>
    <row r="740">
      <c r="A740" s="273" t="s">
        <v>3708</v>
      </c>
      <c r="B740" s="157"/>
      <c r="C740" s="157"/>
      <c r="D740" s="250" t="s">
        <v>3430</v>
      </c>
      <c r="E740" s="263"/>
      <c r="F740" s="272"/>
      <c r="G740" s="255" t="s">
        <v>3715</v>
      </c>
      <c r="H740" s="255" t="s">
        <v>3712</v>
      </c>
      <c r="I740" s="255" t="s">
        <v>3716</v>
      </c>
      <c r="J740" s="194" t="s">
        <v>412</v>
      </c>
      <c r="K740" s="250" t="s">
        <v>413</v>
      </c>
      <c r="L740" s="263"/>
      <c r="M740" s="263"/>
      <c r="N740" s="147"/>
      <c r="O740" s="147"/>
    </row>
    <row r="741">
      <c r="A741" s="273" t="s">
        <v>3708</v>
      </c>
      <c r="B741" s="157"/>
      <c r="C741" s="157"/>
      <c r="D741" s="250" t="s">
        <v>3435</v>
      </c>
      <c r="E741" s="263"/>
      <c r="F741" s="272"/>
      <c r="G741" s="255" t="s">
        <v>3718</v>
      </c>
      <c r="H741" s="255" t="s">
        <v>3712</v>
      </c>
      <c r="I741" s="255" t="s">
        <v>3719</v>
      </c>
      <c r="J741" s="194" t="s">
        <v>412</v>
      </c>
      <c r="K741" s="250" t="s">
        <v>413</v>
      </c>
      <c r="L741" s="263"/>
      <c r="M741" s="263"/>
      <c r="N741" s="147"/>
      <c r="O741" s="147"/>
    </row>
    <row r="742">
      <c r="A742" s="273" t="s">
        <v>3708</v>
      </c>
      <c r="B742" s="157"/>
      <c r="C742" s="157"/>
      <c r="D742" s="250" t="s">
        <v>3439</v>
      </c>
      <c r="E742" s="263"/>
      <c r="F742" s="272"/>
      <c r="G742" s="255" t="s">
        <v>3721</v>
      </c>
      <c r="H742" s="255" t="s">
        <v>3722</v>
      </c>
      <c r="I742" s="255" t="s">
        <v>3723</v>
      </c>
      <c r="J742" s="194" t="s">
        <v>412</v>
      </c>
      <c r="K742" s="250" t="s">
        <v>413</v>
      </c>
      <c r="L742" s="263"/>
      <c r="M742" s="263"/>
      <c r="N742" s="147"/>
      <c r="O742" s="147"/>
    </row>
    <row r="743">
      <c r="A743" s="273" t="s">
        <v>3708</v>
      </c>
      <c r="B743" s="157"/>
      <c r="C743" s="157"/>
      <c r="D743" s="250" t="s">
        <v>3442</v>
      </c>
      <c r="E743" s="263"/>
      <c r="F743" s="272"/>
      <c r="G743" s="255" t="s">
        <v>3725</v>
      </c>
      <c r="H743" s="255" t="s">
        <v>6478</v>
      </c>
      <c r="I743" s="255" t="s">
        <v>3727</v>
      </c>
      <c r="J743" s="194" t="s">
        <v>412</v>
      </c>
      <c r="K743" s="250" t="s">
        <v>413</v>
      </c>
      <c r="L743" s="263"/>
      <c r="M743" s="263"/>
      <c r="N743" s="147"/>
      <c r="O743" s="147"/>
    </row>
    <row r="744">
      <c r="A744" s="273" t="s">
        <v>3869</v>
      </c>
      <c r="B744" s="274"/>
      <c r="C744" s="275" t="s">
        <v>3870</v>
      </c>
      <c r="D744" s="250" t="s">
        <v>3446</v>
      </c>
      <c r="E744" s="256" t="s">
        <v>3872</v>
      </c>
      <c r="F744" s="272"/>
      <c r="G744" s="255" t="s">
        <v>3873</v>
      </c>
      <c r="H744" s="255" t="s">
        <v>3874</v>
      </c>
      <c r="I744" s="255" t="s">
        <v>3875</v>
      </c>
      <c r="J744" s="194" t="s">
        <v>412</v>
      </c>
      <c r="K744" s="250" t="s">
        <v>413</v>
      </c>
      <c r="L744" s="263"/>
      <c r="M744" s="263"/>
      <c r="N744" s="147"/>
      <c r="O744" s="147"/>
    </row>
    <row r="745">
      <c r="A745" s="273" t="s">
        <v>3869</v>
      </c>
      <c r="B745" s="157"/>
      <c r="C745" s="157"/>
      <c r="D745" s="250" t="s">
        <v>3449</v>
      </c>
      <c r="E745" s="263"/>
      <c r="F745" s="272"/>
      <c r="G745" s="255" t="s">
        <v>3877</v>
      </c>
      <c r="H745" s="255" t="s">
        <v>3878</v>
      </c>
      <c r="I745" s="255" t="s">
        <v>3879</v>
      </c>
      <c r="J745" s="194" t="s">
        <v>412</v>
      </c>
      <c r="K745" s="250" t="s">
        <v>413</v>
      </c>
      <c r="L745" s="263"/>
      <c r="M745" s="263"/>
      <c r="N745" s="147"/>
      <c r="O745" s="147"/>
    </row>
    <row r="746">
      <c r="A746" s="273" t="s">
        <v>3869</v>
      </c>
      <c r="B746" s="157"/>
      <c r="C746" s="157"/>
      <c r="D746" s="250" t="s">
        <v>3452</v>
      </c>
      <c r="E746" s="263"/>
      <c r="F746" s="272"/>
      <c r="G746" s="255" t="s">
        <v>3881</v>
      </c>
      <c r="H746" s="255" t="s">
        <v>3882</v>
      </c>
      <c r="I746" s="255" t="s">
        <v>3883</v>
      </c>
      <c r="J746" s="194" t="s">
        <v>412</v>
      </c>
      <c r="K746" s="250" t="s">
        <v>413</v>
      </c>
      <c r="L746" s="263"/>
      <c r="M746" s="263"/>
      <c r="N746" s="147"/>
      <c r="O746" s="147"/>
    </row>
    <row r="747">
      <c r="A747" s="273" t="s">
        <v>3884</v>
      </c>
      <c r="B747" s="274"/>
      <c r="C747" s="275" t="s">
        <v>3885</v>
      </c>
      <c r="D747" s="250" t="s">
        <v>3456</v>
      </c>
      <c r="E747" s="256" t="s">
        <v>3887</v>
      </c>
      <c r="F747" s="272"/>
      <c r="G747" s="255" t="s">
        <v>3888</v>
      </c>
      <c r="H747" s="255" t="s">
        <v>3889</v>
      </c>
      <c r="I747" s="255" t="s">
        <v>3890</v>
      </c>
      <c r="J747" s="194" t="s">
        <v>412</v>
      </c>
      <c r="K747" s="250" t="s">
        <v>413</v>
      </c>
      <c r="L747" s="263"/>
      <c r="M747" s="263"/>
      <c r="N747" s="147"/>
      <c r="O747" s="147"/>
    </row>
    <row r="748">
      <c r="A748" s="273" t="s">
        <v>3884</v>
      </c>
      <c r="B748" s="157"/>
      <c r="C748" s="157"/>
      <c r="D748" s="250" t="s">
        <v>3460</v>
      </c>
      <c r="E748" s="263"/>
      <c r="F748" s="272"/>
      <c r="G748" s="255" t="s">
        <v>3892</v>
      </c>
      <c r="H748" s="255" t="s">
        <v>3893</v>
      </c>
      <c r="I748" s="255" t="s">
        <v>3894</v>
      </c>
      <c r="J748" s="194" t="s">
        <v>412</v>
      </c>
      <c r="K748" s="250" t="s">
        <v>413</v>
      </c>
      <c r="L748" s="263"/>
      <c r="M748" s="263"/>
      <c r="N748" s="147"/>
      <c r="O748" s="147"/>
    </row>
    <row r="749">
      <c r="A749" s="273" t="s">
        <v>3884</v>
      </c>
      <c r="B749" s="157"/>
      <c r="C749" s="157"/>
      <c r="D749" s="250" t="s">
        <v>3464</v>
      </c>
      <c r="E749" s="263"/>
      <c r="F749" s="272"/>
      <c r="G749" s="255" t="s">
        <v>3896</v>
      </c>
      <c r="H749" s="255" t="s">
        <v>3897</v>
      </c>
      <c r="I749" s="255" t="s">
        <v>3898</v>
      </c>
      <c r="J749" s="194" t="s">
        <v>412</v>
      </c>
      <c r="K749" s="250" t="s">
        <v>413</v>
      </c>
      <c r="L749" s="263"/>
      <c r="M749" s="263"/>
      <c r="N749" s="147"/>
      <c r="O749" s="147"/>
    </row>
    <row r="750">
      <c r="A750" s="273" t="s">
        <v>3884</v>
      </c>
      <c r="B750" s="157"/>
      <c r="C750" s="157"/>
      <c r="D750" s="250" t="s">
        <v>3469</v>
      </c>
      <c r="E750" s="263"/>
      <c r="F750" s="272"/>
      <c r="G750" s="255" t="s">
        <v>1398</v>
      </c>
      <c r="H750" s="255" t="s">
        <v>3900</v>
      </c>
      <c r="I750" s="255" t="s">
        <v>3901</v>
      </c>
      <c r="J750" s="194" t="s">
        <v>412</v>
      </c>
      <c r="K750" s="250" t="s">
        <v>413</v>
      </c>
      <c r="L750" s="263"/>
      <c r="M750" s="263"/>
      <c r="N750" s="147"/>
      <c r="O750" s="147"/>
    </row>
    <row r="751">
      <c r="A751" s="273" t="s">
        <v>3884</v>
      </c>
      <c r="B751" s="157"/>
      <c r="C751" s="157"/>
      <c r="D751" s="250" t="s">
        <v>3473</v>
      </c>
      <c r="E751" s="263"/>
      <c r="F751" s="272"/>
      <c r="G751" s="255" t="s">
        <v>3903</v>
      </c>
      <c r="H751" s="255" t="s">
        <v>3904</v>
      </c>
      <c r="I751" s="255" t="s">
        <v>3905</v>
      </c>
      <c r="J751" s="194" t="s">
        <v>412</v>
      </c>
      <c r="K751" s="250" t="s">
        <v>413</v>
      </c>
      <c r="L751" s="263"/>
      <c r="M751" s="263"/>
      <c r="N751" s="147"/>
      <c r="O751" s="147"/>
    </row>
    <row r="752">
      <c r="A752" s="273" t="s">
        <v>3728</v>
      </c>
      <c r="B752" s="274"/>
      <c r="C752" s="275" t="s">
        <v>3729</v>
      </c>
      <c r="D752" s="250" t="s">
        <v>3476</v>
      </c>
      <c r="E752" s="263"/>
      <c r="F752" s="272"/>
      <c r="G752" s="255" t="s">
        <v>3731</v>
      </c>
      <c r="H752" s="255" t="s">
        <v>3732</v>
      </c>
      <c r="I752" s="255" t="s">
        <v>3733</v>
      </c>
      <c r="J752" s="194" t="s">
        <v>412</v>
      </c>
      <c r="K752" s="250" t="s">
        <v>413</v>
      </c>
      <c r="L752" s="263"/>
      <c r="M752" s="263"/>
      <c r="N752" s="147"/>
      <c r="O752" s="147"/>
    </row>
    <row r="753">
      <c r="A753" s="273" t="s">
        <v>3728</v>
      </c>
      <c r="B753" s="157"/>
      <c r="C753" s="157"/>
      <c r="D753" s="250" t="s">
        <v>3479</v>
      </c>
      <c r="E753" s="263"/>
      <c r="F753" s="272"/>
      <c r="G753" s="255" t="s">
        <v>3735</v>
      </c>
      <c r="H753" s="252" t="s">
        <v>3736</v>
      </c>
      <c r="I753" s="255" t="s">
        <v>3737</v>
      </c>
      <c r="J753" s="194" t="s">
        <v>412</v>
      </c>
      <c r="K753" s="250" t="s">
        <v>413</v>
      </c>
      <c r="L753" s="263"/>
      <c r="M753" s="263"/>
      <c r="N753" s="147"/>
      <c r="O753" s="147"/>
    </row>
    <row r="754">
      <c r="A754" s="273" t="s">
        <v>3728</v>
      </c>
      <c r="B754" s="157"/>
      <c r="C754" s="157"/>
      <c r="D754" s="250" t="s">
        <v>3480</v>
      </c>
      <c r="E754" s="263"/>
      <c r="F754" s="272"/>
      <c r="G754" s="255" t="s">
        <v>3739</v>
      </c>
      <c r="H754" s="252" t="s">
        <v>3740</v>
      </c>
      <c r="I754" s="255" t="s">
        <v>3741</v>
      </c>
      <c r="J754" s="194" t="s">
        <v>412</v>
      </c>
      <c r="K754" s="250" t="s">
        <v>413</v>
      </c>
      <c r="L754" s="263"/>
      <c r="M754" s="263"/>
      <c r="N754" s="147"/>
      <c r="O754" s="147"/>
    </row>
    <row r="755">
      <c r="A755" s="273" t="s">
        <v>3728</v>
      </c>
      <c r="B755" s="157"/>
      <c r="C755" s="157"/>
      <c r="D755" s="250" t="s">
        <v>3483</v>
      </c>
      <c r="E755" s="263"/>
      <c r="F755" s="272"/>
      <c r="G755" s="255" t="s">
        <v>3743</v>
      </c>
      <c r="H755" s="252" t="s">
        <v>3740</v>
      </c>
      <c r="I755" s="255" t="s">
        <v>3744</v>
      </c>
      <c r="J755" s="194" t="s">
        <v>412</v>
      </c>
      <c r="K755" s="250" t="s">
        <v>413</v>
      </c>
      <c r="L755" s="263"/>
      <c r="M755" s="263"/>
      <c r="N755" s="147"/>
      <c r="O755" s="147"/>
    </row>
    <row r="756">
      <c r="A756" s="273" t="s">
        <v>3745</v>
      </c>
      <c r="B756" s="274"/>
      <c r="C756" s="275" t="s">
        <v>3746</v>
      </c>
      <c r="D756" s="250" t="s">
        <v>3486</v>
      </c>
      <c r="E756" s="263"/>
      <c r="F756" s="272"/>
      <c r="G756" s="255" t="s">
        <v>3752</v>
      </c>
      <c r="H756" s="252" t="s">
        <v>3753</v>
      </c>
      <c r="I756" s="255" t="s">
        <v>3754</v>
      </c>
      <c r="J756" s="194" t="s">
        <v>412</v>
      </c>
      <c r="K756" s="250" t="s">
        <v>413</v>
      </c>
      <c r="L756" s="263"/>
      <c r="M756" s="263"/>
      <c r="N756" s="147"/>
      <c r="O756" s="147"/>
    </row>
    <row r="757">
      <c r="A757" s="273" t="s">
        <v>3745</v>
      </c>
      <c r="B757" s="157"/>
      <c r="C757" s="157"/>
      <c r="D757" s="250" t="s">
        <v>3490</v>
      </c>
      <c r="E757" s="263"/>
      <c r="F757" s="272"/>
      <c r="G757" s="255" t="s">
        <v>3756</v>
      </c>
      <c r="H757" s="252" t="s">
        <v>3757</v>
      </c>
      <c r="I757" s="255" t="s">
        <v>3758</v>
      </c>
      <c r="J757" s="194" t="s">
        <v>412</v>
      </c>
      <c r="K757" s="250" t="s">
        <v>413</v>
      </c>
      <c r="L757" s="263"/>
      <c r="M757" s="263"/>
      <c r="N757" s="147"/>
      <c r="O757" s="147"/>
    </row>
    <row r="758">
      <c r="A758" s="273" t="s">
        <v>3745</v>
      </c>
      <c r="B758" s="157"/>
      <c r="C758" s="157"/>
      <c r="D758" s="250" t="s">
        <v>3493</v>
      </c>
      <c r="E758" s="263"/>
      <c r="F758" s="272"/>
      <c r="G758" s="255" t="s">
        <v>3760</v>
      </c>
      <c r="H758" s="252" t="s">
        <v>3761</v>
      </c>
      <c r="I758" s="255" t="s">
        <v>3762</v>
      </c>
      <c r="J758" s="194" t="s">
        <v>412</v>
      </c>
      <c r="K758" s="250" t="s">
        <v>413</v>
      </c>
      <c r="L758" s="263"/>
      <c r="M758" s="263"/>
      <c r="N758" s="147"/>
      <c r="O758" s="147"/>
    </row>
    <row r="759">
      <c r="A759" s="273" t="s">
        <v>3745</v>
      </c>
      <c r="B759" s="157"/>
      <c r="C759" s="157"/>
      <c r="D759" s="250" t="s">
        <v>3499</v>
      </c>
      <c r="E759" s="263"/>
      <c r="F759" s="272"/>
      <c r="G759" s="255" t="s">
        <v>3764</v>
      </c>
      <c r="H759" s="252" t="s">
        <v>3765</v>
      </c>
      <c r="I759" s="255" t="s">
        <v>3766</v>
      </c>
      <c r="J759" s="194" t="s">
        <v>412</v>
      </c>
      <c r="K759" s="250" t="s">
        <v>413</v>
      </c>
      <c r="L759" s="263"/>
      <c r="M759" s="263"/>
      <c r="N759" s="147"/>
      <c r="O759" s="147"/>
    </row>
    <row r="760">
      <c r="A760" s="273" t="s">
        <v>3745</v>
      </c>
      <c r="B760" s="157"/>
      <c r="C760" s="157"/>
      <c r="D760" s="250" t="s">
        <v>3503</v>
      </c>
      <c r="E760" s="263"/>
      <c r="F760" s="272"/>
      <c r="G760" s="255" t="s">
        <v>3768</v>
      </c>
      <c r="H760" s="252" t="s">
        <v>3769</v>
      </c>
      <c r="I760" s="255" t="s">
        <v>3770</v>
      </c>
      <c r="J760" s="194" t="s">
        <v>412</v>
      </c>
      <c r="K760" s="250" t="s">
        <v>413</v>
      </c>
      <c r="L760" s="263"/>
      <c r="M760" s="263"/>
      <c r="N760" s="147"/>
      <c r="O760" s="147"/>
    </row>
    <row r="761">
      <c r="A761" s="273" t="s">
        <v>3745</v>
      </c>
      <c r="B761" s="157"/>
      <c r="C761" s="157"/>
      <c r="D761" s="250" t="s">
        <v>3507</v>
      </c>
      <c r="E761" s="263"/>
      <c r="F761" s="272"/>
      <c r="G761" s="255" t="s">
        <v>3764</v>
      </c>
      <c r="H761" s="252" t="s">
        <v>3772</v>
      </c>
      <c r="I761" s="255" t="s">
        <v>3773</v>
      </c>
      <c r="J761" s="194" t="s">
        <v>412</v>
      </c>
      <c r="K761" s="250" t="s">
        <v>413</v>
      </c>
      <c r="L761" s="263"/>
      <c r="M761" s="263"/>
      <c r="N761" s="147"/>
      <c r="O761" s="147"/>
    </row>
    <row r="762">
      <c r="A762" s="273" t="s">
        <v>3774</v>
      </c>
      <c r="B762" s="274"/>
      <c r="C762" s="284"/>
      <c r="D762" s="250" t="s">
        <v>3511</v>
      </c>
      <c r="E762" s="263"/>
      <c r="F762" s="272"/>
      <c r="G762" s="255" t="s">
        <v>3776</v>
      </c>
      <c r="H762" s="255" t="s">
        <v>3777</v>
      </c>
      <c r="I762" s="255" t="s">
        <v>3778</v>
      </c>
      <c r="J762" s="194" t="s">
        <v>412</v>
      </c>
      <c r="K762" s="250" t="s">
        <v>413</v>
      </c>
      <c r="L762" s="263"/>
      <c r="M762" s="263"/>
      <c r="N762" s="147"/>
      <c r="O762" s="147"/>
    </row>
    <row r="763">
      <c r="A763" s="273" t="s">
        <v>3774</v>
      </c>
      <c r="B763" s="157"/>
      <c r="C763" s="157"/>
      <c r="D763" s="250" t="s">
        <v>3513</v>
      </c>
      <c r="E763" s="263"/>
      <c r="F763" s="272"/>
      <c r="G763" s="255" t="s">
        <v>3780</v>
      </c>
      <c r="H763" s="255" t="s">
        <v>3781</v>
      </c>
      <c r="I763" s="255" t="s">
        <v>3782</v>
      </c>
      <c r="J763" s="194" t="s">
        <v>412</v>
      </c>
      <c r="K763" s="250" t="s">
        <v>413</v>
      </c>
      <c r="L763" s="263"/>
      <c r="M763" s="263"/>
      <c r="N763" s="147"/>
      <c r="O763" s="147"/>
    </row>
    <row r="764">
      <c r="A764" s="273" t="s">
        <v>3774</v>
      </c>
      <c r="B764" s="157"/>
      <c r="C764" s="157"/>
      <c r="D764" s="250" t="s">
        <v>3516</v>
      </c>
      <c r="E764" s="263"/>
      <c r="F764" s="272"/>
      <c r="G764" s="255" t="s">
        <v>3784</v>
      </c>
      <c r="H764" s="255" t="s">
        <v>3785</v>
      </c>
      <c r="I764" s="255" t="s">
        <v>3786</v>
      </c>
      <c r="J764" s="194" t="s">
        <v>412</v>
      </c>
      <c r="K764" s="250" t="s">
        <v>413</v>
      </c>
      <c r="L764" s="263"/>
      <c r="M764" s="263"/>
      <c r="N764" s="147"/>
      <c r="O764" s="147"/>
    </row>
    <row r="765">
      <c r="A765" s="273" t="s">
        <v>3774</v>
      </c>
      <c r="B765" s="157"/>
      <c r="C765" s="157"/>
      <c r="D765" s="250" t="s">
        <v>3519</v>
      </c>
      <c r="E765" s="263"/>
      <c r="F765" s="272"/>
      <c r="G765" s="255" t="s">
        <v>3788</v>
      </c>
      <c r="H765" s="255" t="s">
        <v>3789</v>
      </c>
      <c r="I765" s="255" t="s">
        <v>3790</v>
      </c>
      <c r="J765" s="194" t="s">
        <v>412</v>
      </c>
      <c r="K765" s="250" t="s">
        <v>413</v>
      </c>
      <c r="L765" s="263"/>
      <c r="M765" s="263"/>
      <c r="N765" s="147"/>
      <c r="O765" s="147"/>
    </row>
    <row r="766">
      <c r="A766" s="273" t="s">
        <v>3774</v>
      </c>
      <c r="B766" s="157"/>
      <c r="C766" s="157"/>
      <c r="D766" s="250" t="s">
        <v>3522</v>
      </c>
      <c r="E766" s="263"/>
      <c r="F766" s="272"/>
      <c r="G766" s="255" t="s">
        <v>3792</v>
      </c>
      <c r="H766" s="255" t="s">
        <v>3789</v>
      </c>
      <c r="I766" s="255" t="s">
        <v>3790</v>
      </c>
      <c r="J766" s="194" t="s">
        <v>412</v>
      </c>
      <c r="K766" s="250" t="s">
        <v>413</v>
      </c>
      <c r="L766" s="263"/>
      <c r="M766" s="263"/>
      <c r="N766" s="147"/>
      <c r="O766" s="147"/>
    </row>
    <row r="767">
      <c r="A767" s="273" t="s">
        <v>3774</v>
      </c>
      <c r="B767" s="157"/>
      <c r="C767" s="157"/>
      <c r="D767" s="250" t="s">
        <v>3526</v>
      </c>
      <c r="E767" s="263"/>
      <c r="F767" s="272"/>
      <c r="G767" s="255" t="s">
        <v>3795</v>
      </c>
      <c r="H767" s="252" t="s">
        <v>3796</v>
      </c>
      <c r="I767" s="255" t="s">
        <v>3797</v>
      </c>
      <c r="J767" s="194" t="s">
        <v>412</v>
      </c>
      <c r="K767" s="250" t="s">
        <v>413</v>
      </c>
      <c r="L767" s="263"/>
      <c r="M767" s="263"/>
      <c r="N767" s="147"/>
      <c r="O767" s="147"/>
    </row>
    <row r="768">
      <c r="A768" s="273" t="s">
        <v>3774</v>
      </c>
      <c r="B768" s="157"/>
      <c r="C768" s="157"/>
      <c r="D768" s="250" t="s">
        <v>3530</v>
      </c>
      <c r="E768" s="263"/>
      <c r="F768" s="272"/>
      <c r="G768" s="255" t="s">
        <v>3799</v>
      </c>
      <c r="H768" s="252" t="s">
        <v>3800</v>
      </c>
      <c r="I768" s="255" t="s">
        <v>3801</v>
      </c>
      <c r="J768" s="194" t="s">
        <v>412</v>
      </c>
      <c r="K768" s="250" t="s">
        <v>413</v>
      </c>
      <c r="L768" s="263"/>
      <c r="M768" s="263"/>
      <c r="N768" s="147"/>
      <c r="O768" s="147"/>
    </row>
    <row r="769">
      <c r="A769" s="273" t="s">
        <v>3774</v>
      </c>
      <c r="B769" s="157"/>
      <c r="C769" s="157"/>
      <c r="D769" s="250" t="s">
        <v>3533</v>
      </c>
      <c r="E769" s="263"/>
      <c r="F769" s="272"/>
      <c r="G769" s="255" t="s">
        <v>3803</v>
      </c>
      <c r="H769" s="255" t="s">
        <v>3804</v>
      </c>
      <c r="I769" s="255" t="s">
        <v>3805</v>
      </c>
      <c r="J769" s="194" t="s">
        <v>412</v>
      </c>
      <c r="K769" s="250" t="s">
        <v>413</v>
      </c>
      <c r="L769" s="263"/>
      <c r="M769" s="263"/>
      <c r="N769" s="147"/>
      <c r="O769" s="147"/>
    </row>
    <row r="770">
      <c r="A770" s="273" t="s">
        <v>3774</v>
      </c>
      <c r="B770" s="157"/>
      <c r="C770" s="157"/>
      <c r="D770" s="250" t="s">
        <v>3537</v>
      </c>
      <c r="E770" s="263"/>
      <c r="F770" s="272"/>
      <c r="G770" s="255" t="s">
        <v>3807</v>
      </c>
      <c r="H770" s="252" t="s">
        <v>3808</v>
      </c>
      <c r="I770" s="255" t="s">
        <v>3809</v>
      </c>
      <c r="J770" s="194" t="s">
        <v>412</v>
      </c>
      <c r="K770" s="250" t="s">
        <v>413</v>
      </c>
      <c r="L770" s="263"/>
      <c r="M770" s="263"/>
      <c r="N770" s="147"/>
      <c r="O770" s="147"/>
    </row>
    <row r="771">
      <c r="A771" s="273" t="s">
        <v>3774</v>
      </c>
      <c r="B771" s="157"/>
      <c r="C771" s="157"/>
      <c r="D771" s="250" t="s">
        <v>3541</v>
      </c>
      <c r="E771" s="263"/>
      <c r="F771" s="272"/>
      <c r="G771" s="255" t="s">
        <v>3811</v>
      </c>
      <c r="H771" s="252" t="s">
        <v>3812</v>
      </c>
      <c r="I771" s="255" t="s">
        <v>3813</v>
      </c>
      <c r="J771" s="194" t="s">
        <v>412</v>
      </c>
      <c r="K771" s="250" t="s">
        <v>413</v>
      </c>
      <c r="L771" s="263"/>
      <c r="M771" s="263"/>
      <c r="N771" s="147"/>
      <c r="O771" s="147"/>
    </row>
    <row r="772">
      <c r="A772" s="273" t="s">
        <v>3774</v>
      </c>
      <c r="B772" s="157"/>
      <c r="C772" s="157"/>
      <c r="D772" s="250" t="s">
        <v>3545</v>
      </c>
      <c r="E772" s="263"/>
      <c r="F772" s="272"/>
      <c r="G772" s="255" t="s">
        <v>3815</v>
      </c>
      <c r="H772" s="252" t="s">
        <v>3816</v>
      </c>
      <c r="I772" s="255" t="s">
        <v>3817</v>
      </c>
      <c r="J772" s="194" t="s">
        <v>412</v>
      </c>
      <c r="K772" s="250" t="s">
        <v>413</v>
      </c>
      <c r="L772" s="263"/>
      <c r="M772" s="263"/>
      <c r="N772" s="147"/>
      <c r="O772" s="147"/>
    </row>
    <row r="773">
      <c r="A773" s="273" t="s">
        <v>3774</v>
      </c>
      <c r="B773" s="157"/>
      <c r="C773" s="157"/>
      <c r="D773" s="250" t="s">
        <v>3549</v>
      </c>
      <c r="E773" s="263"/>
      <c r="F773" s="272"/>
      <c r="G773" s="255" t="s">
        <v>3819</v>
      </c>
      <c r="H773" s="252" t="s">
        <v>3820</v>
      </c>
      <c r="I773" s="255" t="s">
        <v>3821</v>
      </c>
      <c r="J773" s="194" t="s">
        <v>412</v>
      </c>
      <c r="K773" s="250" t="s">
        <v>413</v>
      </c>
      <c r="L773" s="263"/>
      <c r="M773" s="263"/>
      <c r="N773" s="147"/>
      <c r="O773" s="147"/>
    </row>
    <row r="774">
      <c r="A774" s="273" t="s">
        <v>3822</v>
      </c>
      <c r="B774" s="274"/>
      <c r="C774" s="275" t="s">
        <v>3823</v>
      </c>
      <c r="D774" s="250" t="s">
        <v>3553</v>
      </c>
      <c r="E774" s="263"/>
      <c r="F774" s="272"/>
      <c r="G774" s="255" t="s">
        <v>3825</v>
      </c>
      <c r="H774" s="252" t="s">
        <v>3826</v>
      </c>
      <c r="I774" s="255" t="s">
        <v>3827</v>
      </c>
      <c r="J774" s="194" t="s">
        <v>412</v>
      </c>
      <c r="K774" s="250" t="s">
        <v>413</v>
      </c>
      <c r="L774" s="263"/>
      <c r="M774" s="263"/>
      <c r="N774" s="147"/>
      <c r="O774" s="147"/>
    </row>
    <row r="775">
      <c r="A775" s="273" t="s">
        <v>3822</v>
      </c>
      <c r="B775" s="157"/>
      <c r="C775" s="157"/>
      <c r="D775" s="250" t="s">
        <v>3556</v>
      </c>
      <c r="E775" s="256" t="s">
        <v>3829</v>
      </c>
      <c r="F775" s="272"/>
      <c r="G775" s="255" t="s">
        <v>3830</v>
      </c>
      <c r="H775" s="252" t="s">
        <v>3831</v>
      </c>
      <c r="I775" s="255" t="s">
        <v>3827</v>
      </c>
      <c r="J775" s="194" t="s">
        <v>412</v>
      </c>
      <c r="K775" s="250" t="s">
        <v>413</v>
      </c>
      <c r="L775" s="263"/>
      <c r="M775" s="263"/>
      <c r="N775" s="147"/>
      <c r="O775" s="147"/>
    </row>
    <row r="776">
      <c r="A776" s="273" t="s">
        <v>3822</v>
      </c>
      <c r="B776" s="157"/>
      <c r="C776" s="157"/>
      <c r="D776" s="250" t="s">
        <v>3561</v>
      </c>
      <c r="E776" s="256" t="s">
        <v>3833</v>
      </c>
      <c r="F776" s="272"/>
      <c r="G776" s="255" t="s">
        <v>3834</v>
      </c>
      <c r="H776" s="252" t="s">
        <v>3826</v>
      </c>
      <c r="I776" s="255" t="s">
        <v>3835</v>
      </c>
      <c r="J776" s="194" t="s">
        <v>412</v>
      </c>
      <c r="K776" s="250" t="s">
        <v>413</v>
      </c>
      <c r="L776" s="263"/>
      <c r="M776" s="263"/>
      <c r="N776" s="147"/>
      <c r="O776" s="147"/>
    </row>
    <row r="777">
      <c r="A777" s="273" t="s">
        <v>3822</v>
      </c>
      <c r="B777" s="157"/>
      <c r="C777" s="157"/>
      <c r="D777" s="250" t="s">
        <v>3566</v>
      </c>
      <c r="E777" s="263"/>
      <c r="F777" s="272"/>
      <c r="G777" s="255" t="s">
        <v>3837</v>
      </c>
      <c r="H777" s="252" t="s">
        <v>3838</v>
      </c>
      <c r="I777" s="255" t="s">
        <v>3839</v>
      </c>
      <c r="J777" s="194" t="s">
        <v>412</v>
      </c>
      <c r="K777" s="250" t="s">
        <v>413</v>
      </c>
      <c r="L777" s="263"/>
      <c r="M777" s="263"/>
      <c r="N777" s="147"/>
      <c r="O777" s="147"/>
    </row>
    <row r="778">
      <c r="A778" s="273" t="s">
        <v>3822</v>
      </c>
      <c r="B778" s="157"/>
      <c r="C778" s="157"/>
      <c r="D778" s="250" t="s">
        <v>3570</v>
      </c>
      <c r="E778" s="263"/>
      <c r="F778" s="272"/>
      <c r="G778" s="255" t="s">
        <v>3841</v>
      </c>
      <c r="H778" s="252" t="s">
        <v>3838</v>
      </c>
      <c r="I778" s="255" t="s">
        <v>3842</v>
      </c>
      <c r="J778" s="194" t="s">
        <v>412</v>
      </c>
      <c r="K778" s="250" t="s">
        <v>413</v>
      </c>
      <c r="L778" s="263"/>
      <c r="M778" s="263"/>
      <c r="N778" s="147"/>
      <c r="O778" s="147"/>
    </row>
    <row r="779">
      <c r="A779" s="273" t="s">
        <v>3822</v>
      </c>
      <c r="B779" s="157"/>
      <c r="C779" s="157"/>
      <c r="D779" s="250" t="s">
        <v>3573</v>
      </c>
      <c r="E779" s="263"/>
      <c r="F779" s="272"/>
      <c r="G779" s="255" t="s">
        <v>3844</v>
      </c>
      <c r="H779" s="252" t="s">
        <v>3845</v>
      </c>
      <c r="I779" s="255" t="s">
        <v>3846</v>
      </c>
      <c r="J779" s="194" t="s">
        <v>412</v>
      </c>
      <c r="K779" s="250" t="s">
        <v>413</v>
      </c>
      <c r="L779" s="263"/>
      <c r="M779" s="263"/>
      <c r="N779" s="147"/>
      <c r="O779" s="147"/>
    </row>
    <row r="780">
      <c r="A780" s="273" t="s">
        <v>3822</v>
      </c>
      <c r="B780" s="157"/>
      <c r="C780" s="157"/>
      <c r="D780" s="250" t="s">
        <v>3576</v>
      </c>
      <c r="E780" s="263"/>
      <c r="F780" s="272"/>
      <c r="G780" s="255" t="s">
        <v>3848</v>
      </c>
      <c r="H780" s="252" t="s">
        <v>3849</v>
      </c>
      <c r="I780" s="255" t="s">
        <v>3850</v>
      </c>
      <c r="J780" s="194" t="s">
        <v>412</v>
      </c>
      <c r="K780" s="250" t="s">
        <v>413</v>
      </c>
      <c r="L780" s="263"/>
      <c r="M780" s="263"/>
      <c r="N780" s="147"/>
      <c r="O780" s="147"/>
    </row>
    <row r="781">
      <c r="A781" s="273" t="s">
        <v>3822</v>
      </c>
      <c r="B781" s="157"/>
      <c r="C781" s="157"/>
      <c r="D781" s="250" t="s">
        <v>3580</v>
      </c>
      <c r="E781" s="263"/>
      <c r="F781" s="272"/>
      <c r="G781" s="255" t="s">
        <v>3852</v>
      </c>
      <c r="H781" s="252" t="s">
        <v>3853</v>
      </c>
      <c r="I781" s="255" t="s">
        <v>3846</v>
      </c>
      <c r="J781" s="194" t="s">
        <v>412</v>
      </c>
      <c r="K781" s="250" t="s">
        <v>413</v>
      </c>
      <c r="L781" s="263"/>
      <c r="M781" s="263"/>
      <c r="N781" s="147"/>
      <c r="O781" s="147"/>
    </row>
    <row r="782">
      <c r="A782" s="273" t="s">
        <v>3822</v>
      </c>
      <c r="B782" s="157"/>
      <c r="C782" s="157"/>
      <c r="D782" s="250" t="s">
        <v>3584</v>
      </c>
      <c r="E782" s="263"/>
      <c r="F782" s="272"/>
      <c r="G782" s="255" t="s">
        <v>3855</v>
      </c>
      <c r="H782" s="252" t="s">
        <v>3853</v>
      </c>
      <c r="I782" s="255" t="s">
        <v>3850</v>
      </c>
      <c r="J782" s="194" t="s">
        <v>412</v>
      </c>
      <c r="K782" s="250" t="s">
        <v>413</v>
      </c>
      <c r="L782" s="263"/>
      <c r="M782" s="263"/>
      <c r="N782" s="147"/>
      <c r="O782" s="147"/>
    </row>
    <row r="783">
      <c r="A783" s="273" t="s">
        <v>3822</v>
      </c>
      <c r="B783" s="157"/>
      <c r="C783" s="157"/>
      <c r="D783" s="250" t="s">
        <v>3588</v>
      </c>
      <c r="E783" s="263"/>
      <c r="F783" s="272"/>
      <c r="G783" s="255" t="s">
        <v>3852</v>
      </c>
      <c r="H783" s="252" t="s">
        <v>3857</v>
      </c>
      <c r="I783" s="255" t="s">
        <v>3846</v>
      </c>
      <c r="J783" s="194" t="s">
        <v>412</v>
      </c>
      <c r="K783" s="250" t="s">
        <v>413</v>
      </c>
      <c r="L783" s="263"/>
      <c r="M783" s="263"/>
      <c r="N783" s="147"/>
      <c r="O783" s="147"/>
    </row>
    <row r="784">
      <c r="A784" s="273" t="s">
        <v>3822</v>
      </c>
      <c r="B784" s="157"/>
      <c r="C784" s="157"/>
      <c r="D784" s="250" t="s">
        <v>3592</v>
      </c>
      <c r="E784" s="263"/>
      <c r="F784" s="272"/>
      <c r="G784" s="255" t="s">
        <v>3859</v>
      </c>
      <c r="H784" s="252" t="s">
        <v>3860</v>
      </c>
      <c r="I784" s="255" t="s">
        <v>3861</v>
      </c>
      <c r="J784" s="194" t="s">
        <v>412</v>
      </c>
      <c r="K784" s="250" t="s">
        <v>413</v>
      </c>
      <c r="L784" s="263"/>
      <c r="M784" s="263"/>
      <c r="N784" s="147"/>
      <c r="O784" s="147"/>
    </row>
    <row r="785">
      <c r="A785" s="273" t="s">
        <v>3822</v>
      </c>
      <c r="B785" s="157"/>
      <c r="C785" s="157"/>
      <c r="D785" s="250" t="s">
        <v>3596</v>
      </c>
      <c r="E785" s="263"/>
      <c r="F785" s="272"/>
      <c r="G785" s="255" t="s">
        <v>3863</v>
      </c>
      <c r="H785" s="252" t="s">
        <v>3864</v>
      </c>
      <c r="I785" s="255" t="s">
        <v>3515</v>
      </c>
      <c r="J785" s="194" t="s">
        <v>412</v>
      </c>
      <c r="K785" s="250" t="s">
        <v>413</v>
      </c>
      <c r="L785" s="263"/>
      <c r="M785" s="263"/>
      <c r="N785" s="147"/>
      <c r="O785" s="147"/>
    </row>
    <row r="786">
      <c r="A786" s="273" t="s">
        <v>3822</v>
      </c>
      <c r="B786" s="157"/>
      <c r="C786" s="157"/>
      <c r="D786" s="250" t="s">
        <v>3602</v>
      </c>
      <c r="E786" s="263"/>
      <c r="F786" s="272"/>
      <c r="G786" s="255" t="s">
        <v>3866</v>
      </c>
      <c r="H786" s="252" t="s">
        <v>3867</v>
      </c>
      <c r="I786" s="255" t="s">
        <v>3868</v>
      </c>
      <c r="J786" s="194" t="s">
        <v>412</v>
      </c>
      <c r="K786" s="250" t="s">
        <v>413</v>
      </c>
      <c r="L786" s="263"/>
      <c r="M786" s="263"/>
      <c r="N786" s="147"/>
      <c r="O786" s="147"/>
    </row>
    <row r="787">
      <c r="A787" s="273" t="s">
        <v>6479</v>
      </c>
      <c r="B787" s="274"/>
      <c r="C787" s="275" t="s">
        <v>6480</v>
      </c>
      <c r="D787" s="250" t="s">
        <v>3606</v>
      </c>
      <c r="E787" s="263"/>
      <c r="F787" s="272"/>
      <c r="G787" s="255" t="s">
        <v>6481</v>
      </c>
      <c r="H787" s="255" t="s">
        <v>6482</v>
      </c>
      <c r="I787" s="255" t="s">
        <v>6483</v>
      </c>
      <c r="J787" s="194" t="s">
        <v>412</v>
      </c>
      <c r="K787" s="250" t="s">
        <v>413</v>
      </c>
      <c r="L787" s="263"/>
      <c r="M787" s="263"/>
      <c r="N787" s="147"/>
      <c r="O787" s="147"/>
    </row>
    <row r="788">
      <c r="A788" s="273" t="s">
        <v>6479</v>
      </c>
      <c r="B788" s="157"/>
      <c r="C788" s="157"/>
      <c r="D788" s="250" t="s">
        <v>3609</v>
      </c>
      <c r="E788" s="263"/>
      <c r="F788" s="272"/>
      <c r="G788" s="255" t="s">
        <v>6484</v>
      </c>
      <c r="H788" s="255" t="s">
        <v>6485</v>
      </c>
      <c r="I788" s="255" t="s">
        <v>6486</v>
      </c>
      <c r="J788" s="194" t="s">
        <v>412</v>
      </c>
      <c r="K788" s="250" t="s">
        <v>413</v>
      </c>
      <c r="L788" s="263"/>
      <c r="M788" s="263"/>
      <c r="N788" s="147"/>
      <c r="O788" s="147"/>
    </row>
    <row r="789">
      <c r="A789" s="273" t="s">
        <v>6479</v>
      </c>
      <c r="B789" s="157"/>
      <c r="C789" s="157"/>
      <c r="D789" s="250" t="s">
        <v>3613</v>
      </c>
      <c r="E789" s="263"/>
      <c r="F789" s="272"/>
      <c r="G789" s="255" t="s">
        <v>6487</v>
      </c>
      <c r="H789" s="255" t="s">
        <v>6488</v>
      </c>
      <c r="I789" s="255" t="s">
        <v>6489</v>
      </c>
      <c r="J789" s="194" t="s">
        <v>412</v>
      </c>
      <c r="K789" s="250" t="s">
        <v>413</v>
      </c>
      <c r="L789" s="263"/>
      <c r="M789" s="263"/>
      <c r="N789" s="147"/>
      <c r="O789" s="147"/>
    </row>
    <row r="790">
      <c r="A790" s="273" t="s">
        <v>6479</v>
      </c>
      <c r="B790" s="157"/>
      <c r="C790" s="157"/>
      <c r="D790" s="250" t="s">
        <v>3617</v>
      </c>
      <c r="E790" s="263"/>
      <c r="F790" s="272"/>
      <c r="G790" s="255" t="s">
        <v>6490</v>
      </c>
      <c r="H790" s="255" t="s">
        <v>6491</v>
      </c>
      <c r="I790" s="255" t="s">
        <v>6492</v>
      </c>
      <c r="J790" s="194" t="s">
        <v>412</v>
      </c>
      <c r="K790" s="250" t="s">
        <v>413</v>
      </c>
      <c r="L790" s="263"/>
      <c r="M790" s="263"/>
      <c r="N790" s="147"/>
      <c r="O790" s="147"/>
    </row>
    <row r="791">
      <c r="A791" s="273" t="s">
        <v>6479</v>
      </c>
      <c r="B791" s="157"/>
      <c r="C791" s="157"/>
      <c r="D791" s="250" t="s">
        <v>3620</v>
      </c>
      <c r="E791" s="263"/>
      <c r="F791" s="272"/>
      <c r="G791" s="255" t="s">
        <v>6493</v>
      </c>
      <c r="H791" s="255" t="s">
        <v>6494</v>
      </c>
      <c r="I791" s="255" t="s">
        <v>6495</v>
      </c>
      <c r="J791" s="194" t="s">
        <v>412</v>
      </c>
      <c r="K791" s="250" t="s">
        <v>413</v>
      </c>
      <c r="L791" s="263"/>
      <c r="M791" s="263"/>
      <c r="N791" s="147"/>
      <c r="O791" s="147"/>
    </row>
    <row r="792">
      <c r="A792" s="273" t="s">
        <v>6479</v>
      </c>
      <c r="B792" s="157"/>
      <c r="C792" s="157"/>
      <c r="D792" s="250" t="s">
        <v>3624</v>
      </c>
      <c r="E792" s="263"/>
      <c r="F792" s="272"/>
      <c r="G792" s="255" t="s">
        <v>6496</v>
      </c>
      <c r="H792" s="255" t="s">
        <v>6494</v>
      </c>
      <c r="I792" s="255" t="s">
        <v>6497</v>
      </c>
      <c r="J792" s="194" t="s">
        <v>412</v>
      </c>
      <c r="K792" s="250" t="s">
        <v>413</v>
      </c>
      <c r="L792" s="263"/>
      <c r="M792" s="263"/>
      <c r="N792" s="147"/>
      <c r="O792" s="147"/>
    </row>
    <row r="793">
      <c r="A793" s="273" t="s">
        <v>6479</v>
      </c>
      <c r="B793" s="157"/>
      <c r="C793" s="157"/>
      <c r="D793" s="250" t="s">
        <v>3628</v>
      </c>
      <c r="E793" s="263"/>
      <c r="F793" s="286" t="e">
        <v>#VALUE!</v>
      </c>
      <c r="G793" s="255" t="s">
        <v>6498</v>
      </c>
      <c r="H793" s="255" t="s">
        <v>6499</v>
      </c>
      <c r="I793" s="255" t="s">
        <v>6500</v>
      </c>
      <c r="J793" s="194" t="s">
        <v>412</v>
      </c>
      <c r="K793" s="250" t="s">
        <v>413</v>
      </c>
      <c r="L793" s="263"/>
      <c r="M793" s="263"/>
      <c r="N793" s="147"/>
      <c r="O793" s="147"/>
    </row>
    <row r="794">
      <c r="A794" s="273" t="s">
        <v>3906</v>
      </c>
      <c r="B794" s="274"/>
      <c r="C794" s="275" t="s">
        <v>3907</v>
      </c>
      <c r="D794" s="250" t="s">
        <v>3632</v>
      </c>
      <c r="E794" s="263"/>
      <c r="F794" s="272"/>
      <c r="G794" s="255" t="s">
        <v>3909</v>
      </c>
      <c r="H794" s="255" t="s">
        <v>3910</v>
      </c>
      <c r="I794" s="255" t="s">
        <v>3911</v>
      </c>
      <c r="J794" s="194" t="s">
        <v>412</v>
      </c>
      <c r="K794" s="256" t="s">
        <v>438</v>
      </c>
      <c r="L794" s="250" t="s">
        <v>439</v>
      </c>
      <c r="M794" s="263"/>
      <c r="N794" s="147"/>
      <c r="O794" s="147"/>
    </row>
    <row r="795">
      <c r="A795" s="273" t="s">
        <v>3906</v>
      </c>
      <c r="B795" s="157"/>
      <c r="C795" s="157"/>
      <c r="D795" s="250" t="s">
        <v>3636</v>
      </c>
      <c r="E795" s="263"/>
      <c r="F795" s="272"/>
      <c r="G795" s="255" t="s">
        <v>3913</v>
      </c>
      <c r="H795" s="255" t="s">
        <v>3914</v>
      </c>
      <c r="I795" s="255" t="s">
        <v>3915</v>
      </c>
      <c r="J795" s="194" t="s">
        <v>412</v>
      </c>
      <c r="K795" s="256" t="s">
        <v>438</v>
      </c>
      <c r="L795" s="250" t="s">
        <v>439</v>
      </c>
      <c r="M795" s="263"/>
      <c r="N795" s="147"/>
      <c r="O795" s="147"/>
    </row>
    <row r="796">
      <c r="A796" s="273" t="s">
        <v>3906</v>
      </c>
      <c r="B796" s="157"/>
      <c r="C796" s="157"/>
      <c r="D796" s="250" t="s">
        <v>3640</v>
      </c>
      <c r="E796" s="263"/>
      <c r="F796" s="272"/>
      <c r="G796" s="255" t="s">
        <v>3917</v>
      </c>
      <c r="H796" s="255" t="s">
        <v>3918</v>
      </c>
      <c r="I796" s="255" t="s">
        <v>3919</v>
      </c>
      <c r="J796" s="194" t="s">
        <v>412</v>
      </c>
      <c r="K796" s="287" t="s">
        <v>438</v>
      </c>
      <c r="L796" s="250" t="s">
        <v>439</v>
      </c>
      <c r="M796" s="263"/>
      <c r="N796" s="147"/>
      <c r="O796" s="147"/>
    </row>
    <row r="797">
      <c r="A797" s="273" t="s">
        <v>3906</v>
      </c>
      <c r="B797" s="157"/>
      <c r="C797" s="157"/>
      <c r="D797" s="250" t="s">
        <v>3644</v>
      </c>
      <c r="E797" s="263"/>
      <c r="F797" s="272"/>
      <c r="G797" s="255" t="s">
        <v>3921</v>
      </c>
      <c r="H797" s="255" t="s">
        <v>3922</v>
      </c>
      <c r="I797" s="255" t="s">
        <v>1539</v>
      </c>
      <c r="J797" s="194" t="s">
        <v>412</v>
      </c>
      <c r="K797" s="287" t="s">
        <v>413</v>
      </c>
      <c r="L797" s="263"/>
      <c r="M797" s="263"/>
      <c r="N797" s="147"/>
      <c r="O797" s="147"/>
    </row>
    <row r="798">
      <c r="A798" s="269"/>
      <c r="B798" s="256" t="s">
        <v>3923</v>
      </c>
      <c r="C798" s="271" t="s">
        <v>3924</v>
      </c>
      <c r="D798" s="250" t="s">
        <v>3648</v>
      </c>
      <c r="E798" s="263"/>
      <c r="F798" s="272"/>
      <c r="G798" s="255" t="s">
        <v>3926</v>
      </c>
      <c r="H798" s="255" t="s">
        <v>3927</v>
      </c>
      <c r="I798" s="255" t="s">
        <v>3928</v>
      </c>
      <c r="J798" s="194" t="s">
        <v>412</v>
      </c>
      <c r="K798" s="256" t="s">
        <v>438</v>
      </c>
      <c r="L798" s="250" t="s">
        <v>439</v>
      </c>
      <c r="M798" s="263"/>
      <c r="N798" s="147"/>
      <c r="O798" s="147"/>
    </row>
    <row r="799">
      <c r="A799" s="269"/>
      <c r="B799" s="256" t="s">
        <v>3929</v>
      </c>
      <c r="C799" s="271" t="s">
        <v>3930</v>
      </c>
      <c r="D799" s="250" t="s">
        <v>3652</v>
      </c>
      <c r="E799" s="263"/>
      <c r="F799" s="272"/>
      <c r="G799" s="255" t="s">
        <v>3932</v>
      </c>
      <c r="H799" s="255" t="s">
        <v>3933</v>
      </c>
      <c r="I799" s="255" t="s">
        <v>3934</v>
      </c>
      <c r="J799" s="194" t="s">
        <v>412</v>
      </c>
      <c r="K799" s="256" t="s">
        <v>438</v>
      </c>
      <c r="L799" s="250" t="s">
        <v>439</v>
      </c>
      <c r="M799" s="263"/>
      <c r="N799" s="147"/>
      <c r="O799" s="147"/>
    </row>
    <row r="800">
      <c r="A800" s="269"/>
      <c r="B800" s="256" t="s">
        <v>3935</v>
      </c>
      <c r="C800" s="271" t="s">
        <v>3936</v>
      </c>
      <c r="D800" s="250" t="s">
        <v>3656</v>
      </c>
      <c r="E800" s="263"/>
      <c r="F800" s="272"/>
      <c r="G800" s="255" t="s">
        <v>3938</v>
      </c>
      <c r="H800" s="255" t="s">
        <v>3939</v>
      </c>
      <c r="I800" s="255" t="s">
        <v>3940</v>
      </c>
      <c r="J800" s="194" t="s">
        <v>412</v>
      </c>
      <c r="K800" s="256" t="s">
        <v>413</v>
      </c>
      <c r="L800" s="263"/>
      <c r="M800" s="263"/>
      <c r="N800" s="147"/>
      <c r="O800" s="147"/>
    </row>
    <row r="801">
      <c r="A801" s="269"/>
      <c r="B801" s="256" t="s">
        <v>3941</v>
      </c>
      <c r="C801" s="271" t="s">
        <v>3942</v>
      </c>
      <c r="D801" s="250" t="s">
        <v>3660</v>
      </c>
      <c r="E801" s="263"/>
      <c r="F801" s="272"/>
      <c r="G801" s="255" t="s">
        <v>3944</v>
      </c>
      <c r="H801" s="255" t="s">
        <v>3945</v>
      </c>
      <c r="I801" s="255" t="s">
        <v>3946</v>
      </c>
      <c r="J801" s="194" t="s">
        <v>412</v>
      </c>
      <c r="K801" s="256" t="s">
        <v>413</v>
      </c>
      <c r="L801" s="263"/>
      <c r="M801" s="263"/>
      <c r="N801" s="147"/>
      <c r="O801" s="147"/>
    </row>
    <row r="802">
      <c r="A802" s="269"/>
      <c r="B802" s="256" t="s">
        <v>3947</v>
      </c>
      <c r="C802" s="271" t="s">
        <v>3948</v>
      </c>
      <c r="D802" s="250" t="s">
        <v>3667</v>
      </c>
      <c r="E802" s="263"/>
      <c r="F802" s="272"/>
      <c r="G802" s="255" t="s">
        <v>3950</v>
      </c>
      <c r="H802" s="255" t="s">
        <v>3951</v>
      </c>
      <c r="I802" s="255" t="s">
        <v>3952</v>
      </c>
      <c r="J802" s="194" t="s">
        <v>412</v>
      </c>
      <c r="K802" s="256" t="s">
        <v>413</v>
      </c>
      <c r="L802" s="263"/>
      <c r="M802" s="263"/>
      <c r="N802" s="147"/>
      <c r="O802" s="147"/>
    </row>
    <row r="803">
      <c r="A803" s="269"/>
      <c r="B803" s="256" t="s">
        <v>3953</v>
      </c>
      <c r="C803" s="271" t="s">
        <v>3954</v>
      </c>
      <c r="D803" s="250" t="s">
        <v>3670</v>
      </c>
      <c r="E803" s="263"/>
      <c r="F803" s="272"/>
      <c r="G803" s="255" t="s">
        <v>3956</v>
      </c>
      <c r="H803" s="255" t="s">
        <v>3957</v>
      </c>
      <c r="I803" s="255" t="s">
        <v>3958</v>
      </c>
      <c r="J803" s="194" t="s">
        <v>412</v>
      </c>
      <c r="K803" s="256" t="s">
        <v>413</v>
      </c>
      <c r="L803" s="263"/>
      <c r="M803" s="263"/>
      <c r="N803" s="147"/>
      <c r="O803" s="147"/>
    </row>
    <row r="804">
      <c r="A804" s="269"/>
      <c r="B804" s="256" t="s">
        <v>3959</v>
      </c>
      <c r="C804" s="271" t="s">
        <v>3960</v>
      </c>
      <c r="D804" s="250" t="s">
        <v>3674</v>
      </c>
      <c r="E804" s="263"/>
      <c r="F804" s="272"/>
      <c r="G804" s="255" t="s">
        <v>3962</v>
      </c>
      <c r="H804" s="255" t="s">
        <v>3963</v>
      </c>
      <c r="I804" s="255" t="s">
        <v>3964</v>
      </c>
      <c r="J804" s="194" t="s">
        <v>412</v>
      </c>
      <c r="K804" s="256" t="s">
        <v>413</v>
      </c>
      <c r="L804" s="263"/>
      <c r="M804" s="263"/>
      <c r="N804" s="147"/>
      <c r="O804" s="147"/>
    </row>
    <row r="805">
      <c r="A805" s="269"/>
      <c r="B805" s="256" t="s">
        <v>3965</v>
      </c>
      <c r="C805" s="271" t="s">
        <v>3966</v>
      </c>
      <c r="D805" s="250" t="s">
        <v>3677</v>
      </c>
      <c r="E805" s="263"/>
      <c r="F805" s="272"/>
      <c r="G805" s="255" t="s">
        <v>3968</v>
      </c>
      <c r="H805" s="255" t="s">
        <v>3969</v>
      </c>
      <c r="I805" s="255" t="s">
        <v>3970</v>
      </c>
      <c r="J805" s="194" t="s">
        <v>412</v>
      </c>
      <c r="K805" s="256" t="s">
        <v>413</v>
      </c>
      <c r="L805" s="263"/>
      <c r="M805" s="263"/>
      <c r="N805" s="147"/>
      <c r="O805" s="147"/>
    </row>
    <row r="806">
      <c r="A806" s="269"/>
      <c r="B806" s="256" t="s">
        <v>3971</v>
      </c>
      <c r="C806" s="271" t="s">
        <v>3972</v>
      </c>
      <c r="D806" s="250" t="s">
        <v>3681</v>
      </c>
      <c r="E806" s="263"/>
      <c r="F806" s="272"/>
      <c r="G806" s="255" t="s">
        <v>3974</v>
      </c>
      <c r="H806" s="255" t="s">
        <v>3975</v>
      </c>
      <c r="I806" s="255" t="s">
        <v>3976</v>
      </c>
      <c r="J806" s="194" t="s">
        <v>412</v>
      </c>
      <c r="K806" s="256" t="s">
        <v>413</v>
      </c>
      <c r="L806" s="263"/>
      <c r="M806" s="263"/>
      <c r="N806" s="147"/>
      <c r="O806" s="147"/>
    </row>
    <row r="807">
      <c r="A807" s="269"/>
      <c r="B807" s="256" t="s">
        <v>3977</v>
      </c>
      <c r="C807" s="271" t="s">
        <v>3978</v>
      </c>
      <c r="D807" s="250" t="s">
        <v>3684</v>
      </c>
      <c r="E807" s="263"/>
      <c r="F807" s="272"/>
      <c r="G807" s="255" t="s">
        <v>3980</v>
      </c>
      <c r="H807" s="255" t="s">
        <v>3981</v>
      </c>
      <c r="I807" s="255" t="s">
        <v>3982</v>
      </c>
      <c r="J807" s="194" t="s">
        <v>412</v>
      </c>
      <c r="K807" s="256" t="s">
        <v>413</v>
      </c>
      <c r="L807" s="263"/>
      <c r="M807" s="263"/>
      <c r="N807" s="147"/>
      <c r="O807" s="147"/>
    </row>
    <row r="808">
      <c r="A808" s="269"/>
      <c r="B808" s="256" t="s">
        <v>3983</v>
      </c>
      <c r="C808" s="271" t="s">
        <v>3984</v>
      </c>
      <c r="D808" s="250" t="s">
        <v>3688</v>
      </c>
      <c r="E808" s="263"/>
      <c r="F808" s="272"/>
      <c r="G808" s="255" t="s">
        <v>3986</v>
      </c>
      <c r="H808" s="255" t="s">
        <v>3987</v>
      </c>
      <c r="I808" s="255" t="s">
        <v>3988</v>
      </c>
      <c r="J808" s="194" t="s">
        <v>412</v>
      </c>
      <c r="K808" s="256" t="s">
        <v>413</v>
      </c>
      <c r="L808" s="263"/>
      <c r="M808" s="263"/>
      <c r="N808" s="147"/>
      <c r="O808" s="147"/>
    </row>
    <row r="809">
      <c r="A809" s="269"/>
      <c r="B809" s="256" t="s">
        <v>3989</v>
      </c>
      <c r="C809" s="271" t="s">
        <v>3990</v>
      </c>
      <c r="D809" s="250" t="s">
        <v>3692</v>
      </c>
      <c r="E809" s="263"/>
      <c r="F809" s="272"/>
      <c r="G809" s="255" t="s">
        <v>3990</v>
      </c>
      <c r="H809" s="255" t="s">
        <v>3992</v>
      </c>
      <c r="I809" s="255" t="s">
        <v>3993</v>
      </c>
      <c r="J809" s="194" t="s">
        <v>412</v>
      </c>
      <c r="K809" s="256" t="s">
        <v>413</v>
      </c>
      <c r="L809" s="263"/>
      <c r="M809" s="263"/>
      <c r="N809" s="147"/>
      <c r="O809" s="147"/>
    </row>
    <row r="810">
      <c r="A810" s="269"/>
      <c r="B810" s="256" t="s">
        <v>3994</v>
      </c>
      <c r="C810" s="271" t="s">
        <v>3995</v>
      </c>
      <c r="D810" s="250" t="s">
        <v>3696</v>
      </c>
      <c r="E810" s="263"/>
      <c r="F810" s="272"/>
      <c r="G810" s="255" t="s">
        <v>3997</v>
      </c>
      <c r="H810" s="255" t="s">
        <v>3998</v>
      </c>
      <c r="I810" s="255" t="s">
        <v>3999</v>
      </c>
      <c r="J810" s="194" t="s">
        <v>412</v>
      </c>
      <c r="K810" s="287" t="s">
        <v>413</v>
      </c>
      <c r="L810" s="263"/>
      <c r="M810" s="263"/>
      <c r="N810" s="147"/>
      <c r="O810" s="147"/>
    </row>
    <row r="811">
      <c r="A811" s="269"/>
      <c r="B811" s="256" t="s">
        <v>4000</v>
      </c>
      <c r="C811" s="271" t="s">
        <v>4001</v>
      </c>
      <c r="D811" s="250" t="s">
        <v>3700</v>
      </c>
      <c r="E811" s="263"/>
      <c r="F811" s="272"/>
      <c r="G811" s="255" t="s">
        <v>4003</v>
      </c>
      <c r="H811" s="255" t="s">
        <v>4004</v>
      </c>
      <c r="I811" s="255" t="s">
        <v>4005</v>
      </c>
      <c r="J811" s="194" t="s">
        <v>412</v>
      </c>
      <c r="K811" s="256" t="s">
        <v>413</v>
      </c>
      <c r="L811" s="263"/>
      <c r="M811" s="263"/>
      <c r="N811" s="147"/>
      <c r="O811" s="147"/>
    </row>
    <row r="812">
      <c r="A812" s="269"/>
      <c r="B812" s="256" t="s">
        <v>4006</v>
      </c>
      <c r="C812" s="271" t="s">
        <v>4007</v>
      </c>
      <c r="D812" s="250" t="s">
        <v>3704</v>
      </c>
      <c r="E812" s="263"/>
      <c r="F812" s="272"/>
      <c r="G812" s="255" t="s">
        <v>4009</v>
      </c>
      <c r="H812" s="255" t="s">
        <v>4010</v>
      </c>
      <c r="I812" s="255" t="s">
        <v>4011</v>
      </c>
      <c r="J812" s="194" t="s">
        <v>412</v>
      </c>
      <c r="K812" s="256" t="s">
        <v>438</v>
      </c>
      <c r="L812" s="250" t="s">
        <v>439</v>
      </c>
      <c r="M812" s="263"/>
      <c r="N812" s="147"/>
      <c r="O812" s="147"/>
    </row>
    <row r="813">
      <c r="A813" s="269"/>
      <c r="B813" s="256" t="s">
        <v>4012</v>
      </c>
      <c r="C813" s="271" t="s">
        <v>4013</v>
      </c>
      <c r="D813" s="250" t="s">
        <v>3710</v>
      </c>
      <c r="E813" s="263"/>
      <c r="F813" s="272"/>
      <c r="G813" s="255" t="s">
        <v>4015</v>
      </c>
      <c r="H813" s="255" t="s">
        <v>4016</v>
      </c>
      <c r="I813" s="255" t="s">
        <v>4017</v>
      </c>
      <c r="J813" s="194" t="s">
        <v>412</v>
      </c>
      <c r="K813" s="256" t="s">
        <v>413</v>
      </c>
      <c r="L813" s="263"/>
      <c r="M813" s="263"/>
      <c r="N813" s="147"/>
      <c r="O813" s="147"/>
    </row>
    <row r="814">
      <c r="A814" s="269"/>
      <c r="B814" s="256" t="s">
        <v>4018</v>
      </c>
      <c r="C814" s="271" t="s">
        <v>4019</v>
      </c>
      <c r="D814" s="250" t="s">
        <v>3714</v>
      </c>
      <c r="E814" s="263"/>
      <c r="F814" s="272"/>
      <c r="G814" s="255" t="s">
        <v>4021</v>
      </c>
      <c r="H814" s="255" t="s">
        <v>4022</v>
      </c>
      <c r="I814" s="255" t="s">
        <v>4023</v>
      </c>
      <c r="J814" s="194" t="s">
        <v>412</v>
      </c>
      <c r="K814" s="256" t="s">
        <v>438</v>
      </c>
      <c r="L814" s="250" t="s">
        <v>439</v>
      </c>
      <c r="M814" s="263"/>
      <c r="N814" s="147"/>
      <c r="O814" s="147"/>
    </row>
    <row r="815">
      <c r="A815" s="269"/>
      <c r="B815" s="256" t="s">
        <v>4024</v>
      </c>
      <c r="C815" s="271" t="s">
        <v>4025</v>
      </c>
      <c r="D815" s="250" t="s">
        <v>3717</v>
      </c>
      <c r="E815" s="263"/>
      <c r="F815" s="272"/>
      <c r="G815" s="255" t="s">
        <v>4025</v>
      </c>
      <c r="H815" s="255" t="s">
        <v>4027</v>
      </c>
      <c r="I815" s="255" t="s">
        <v>4028</v>
      </c>
      <c r="J815" s="194" t="s">
        <v>412</v>
      </c>
      <c r="K815" s="256" t="s">
        <v>413</v>
      </c>
      <c r="L815" s="263"/>
      <c r="M815" s="263"/>
      <c r="N815" s="147"/>
      <c r="O815" s="147"/>
    </row>
    <row r="816">
      <c r="A816" s="269"/>
      <c r="B816" s="256" t="s">
        <v>4029</v>
      </c>
      <c r="C816" s="271" t="s">
        <v>4030</v>
      </c>
      <c r="D816" s="250" t="s">
        <v>3720</v>
      </c>
      <c r="E816" s="263"/>
      <c r="F816" s="272"/>
      <c r="G816" s="255" t="s">
        <v>4030</v>
      </c>
      <c r="H816" s="255" t="s">
        <v>4032</v>
      </c>
      <c r="I816" s="255" t="s">
        <v>4033</v>
      </c>
      <c r="J816" s="194" t="s">
        <v>412</v>
      </c>
      <c r="K816" s="256" t="s">
        <v>413</v>
      </c>
      <c r="L816" s="263"/>
      <c r="M816" s="263"/>
      <c r="N816" s="147"/>
      <c r="O816" s="147"/>
    </row>
    <row r="817">
      <c r="A817" s="269"/>
      <c r="B817" s="256" t="s">
        <v>4040</v>
      </c>
      <c r="C817" s="271" t="s">
        <v>4041</v>
      </c>
      <c r="D817" s="250" t="s">
        <v>3724</v>
      </c>
      <c r="E817" s="263"/>
      <c r="F817" s="272"/>
      <c r="G817" s="255" t="s">
        <v>4043</v>
      </c>
      <c r="H817" s="255" t="s">
        <v>4044</v>
      </c>
      <c r="I817" s="255" t="s">
        <v>6501</v>
      </c>
      <c r="J817" s="194" t="s">
        <v>412</v>
      </c>
      <c r="K817" s="287" t="s">
        <v>438</v>
      </c>
      <c r="L817" s="250" t="s">
        <v>439</v>
      </c>
      <c r="M817" s="263"/>
      <c r="N817" s="147"/>
      <c r="O817" s="147"/>
    </row>
    <row r="818">
      <c r="A818" s="269"/>
      <c r="B818" s="256" t="s">
        <v>4046</v>
      </c>
      <c r="C818" s="271" t="s">
        <v>4047</v>
      </c>
      <c r="D818" s="250" t="s">
        <v>3730</v>
      </c>
      <c r="E818" s="263"/>
      <c r="F818" s="272"/>
      <c r="G818" s="255" t="s">
        <v>4049</v>
      </c>
      <c r="H818" s="255" t="s">
        <v>4050</v>
      </c>
      <c r="I818" s="255" t="s">
        <v>4051</v>
      </c>
      <c r="J818" s="194" t="s">
        <v>412</v>
      </c>
      <c r="K818" s="256" t="s">
        <v>413</v>
      </c>
      <c r="L818" s="263"/>
      <c r="M818" s="263"/>
      <c r="N818" s="147"/>
      <c r="O818" s="147"/>
    </row>
    <row r="819">
      <c r="A819" s="269"/>
      <c r="B819" s="256" t="s">
        <v>4052</v>
      </c>
      <c r="C819" s="271" t="s">
        <v>4053</v>
      </c>
      <c r="D819" s="250" t="s">
        <v>3734</v>
      </c>
      <c r="E819" s="263"/>
      <c r="F819" s="272"/>
      <c r="G819" s="255" t="s">
        <v>4055</v>
      </c>
      <c r="H819" s="255" t="s">
        <v>4056</v>
      </c>
      <c r="I819" s="255" t="s">
        <v>4057</v>
      </c>
      <c r="J819" s="194" t="s">
        <v>412</v>
      </c>
      <c r="K819" s="256" t="s">
        <v>438</v>
      </c>
      <c r="L819" s="250" t="s">
        <v>439</v>
      </c>
      <c r="M819" s="263"/>
      <c r="N819" s="147"/>
      <c r="O819" s="147"/>
    </row>
    <row r="820">
      <c r="A820" s="269"/>
      <c r="B820" s="256" t="s">
        <v>239</v>
      </c>
      <c r="C820" s="271" t="s">
        <v>240</v>
      </c>
      <c r="D820" s="250" t="s">
        <v>3738</v>
      </c>
      <c r="E820" s="263"/>
      <c r="F820" s="272"/>
      <c r="G820" s="255" t="s">
        <v>4059</v>
      </c>
      <c r="H820" s="255" t="s">
        <v>4060</v>
      </c>
      <c r="I820" s="255" t="s">
        <v>6502</v>
      </c>
      <c r="J820" s="194" t="s">
        <v>412</v>
      </c>
      <c r="K820" s="256" t="s">
        <v>413</v>
      </c>
      <c r="L820" s="263"/>
      <c r="M820" s="263"/>
      <c r="N820" s="147"/>
      <c r="O820" s="147"/>
    </row>
    <row r="821">
      <c r="A821" s="269"/>
      <c r="B821" s="256" t="s">
        <v>4063</v>
      </c>
      <c r="C821" s="271" t="s">
        <v>4064</v>
      </c>
      <c r="D821" s="250" t="s">
        <v>3742</v>
      </c>
      <c r="E821" s="263"/>
      <c r="F821" s="272"/>
      <c r="G821" s="255" t="s">
        <v>4066</v>
      </c>
      <c r="H821" s="255" t="s">
        <v>4067</v>
      </c>
      <c r="I821" s="255" t="s">
        <v>4068</v>
      </c>
      <c r="J821" s="194" t="s">
        <v>412</v>
      </c>
      <c r="K821" s="256" t="s">
        <v>438</v>
      </c>
      <c r="L821" s="250" t="s">
        <v>439</v>
      </c>
      <c r="M821" s="263"/>
      <c r="N821" s="147"/>
      <c r="O821" s="147"/>
    </row>
    <row r="822">
      <c r="A822" s="269"/>
      <c r="B822" s="256" t="s">
        <v>4069</v>
      </c>
      <c r="C822" s="271" t="s">
        <v>4070</v>
      </c>
      <c r="D822" s="250" t="s">
        <v>3747</v>
      </c>
      <c r="E822" s="263"/>
      <c r="F822" s="272"/>
      <c r="G822" s="255" t="s">
        <v>4072</v>
      </c>
      <c r="H822" s="255" t="s">
        <v>4073</v>
      </c>
      <c r="I822" s="255" t="s">
        <v>4074</v>
      </c>
      <c r="J822" s="194" t="s">
        <v>412</v>
      </c>
      <c r="K822" s="256" t="s">
        <v>438</v>
      </c>
      <c r="L822" s="250" t="s">
        <v>439</v>
      </c>
      <c r="M822" s="263"/>
      <c r="N822" s="147"/>
      <c r="O822" s="147"/>
    </row>
    <row r="823">
      <c r="A823" s="269"/>
      <c r="B823" s="256" t="s">
        <v>4075</v>
      </c>
      <c r="C823" s="271" t="s">
        <v>4076</v>
      </c>
      <c r="D823" s="250" t="s">
        <v>3751</v>
      </c>
      <c r="E823" s="263"/>
      <c r="F823" s="272"/>
      <c r="G823" s="255" t="s">
        <v>4078</v>
      </c>
      <c r="H823" s="255" t="s">
        <v>4079</v>
      </c>
      <c r="I823" s="255" t="s">
        <v>4080</v>
      </c>
      <c r="J823" s="194" t="s">
        <v>412</v>
      </c>
      <c r="K823" s="256" t="s">
        <v>438</v>
      </c>
      <c r="L823" s="250" t="s">
        <v>439</v>
      </c>
      <c r="M823" s="263"/>
      <c r="N823" s="147"/>
      <c r="O823" s="147"/>
    </row>
    <row r="824">
      <c r="A824" s="269"/>
      <c r="B824" s="256" t="s">
        <v>4081</v>
      </c>
      <c r="C824" s="271" t="s">
        <v>4082</v>
      </c>
      <c r="D824" s="250" t="s">
        <v>3755</v>
      </c>
      <c r="E824" s="263"/>
      <c r="F824" s="272"/>
      <c r="G824" s="255" t="s">
        <v>4084</v>
      </c>
      <c r="H824" s="255" t="s">
        <v>4085</v>
      </c>
      <c r="I824" s="255" t="s">
        <v>4086</v>
      </c>
      <c r="J824" s="194" t="s">
        <v>412</v>
      </c>
      <c r="K824" s="256" t="s">
        <v>413</v>
      </c>
      <c r="L824" s="263"/>
      <c r="M824" s="263"/>
      <c r="N824" s="147"/>
      <c r="O824" s="147"/>
    </row>
    <row r="825">
      <c r="A825" s="269"/>
      <c r="B825" s="256" t="s">
        <v>4087</v>
      </c>
      <c r="C825" s="271" t="s">
        <v>4088</v>
      </c>
      <c r="D825" s="250" t="s">
        <v>3759</v>
      </c>
      <c r="E825" s="263"/>
      <c r="F825" s="272"/>
      <c r="G825" s="255" t="s">
        <v>4090</v>
      </c>
      <c r="H825" s="255" t="s">
        <v>4091</v>
      </c>
      <c r="I825" s="255" t="s">
        <v>4092</v>
      </c>
      <c r="J825" s="194" t="s">
        <v>412</v>
      </c>
      <c r="K825" s="256" t="s">
        <v>438</v>
      </c>
      <c r="L825" s="250" t="s">
        <v>439</v>
      </c>
      <c r="M825" s="263"/>
      <c r="N825" s="147"/>
      <c r="O825" s="147"/>
    </row>
    <row r="826">
      <c r="A826" s="269"/>
      <c r="B826" s="263"/>
      <c r="C826" s="272"/>
      <c r="D826" s="250" t="s">
        <v>3763</v>
      </c>
      <c r="E826" s="263"/>
      <c r="F826" s="272"/>
      <c r="G826" s="255" t="s">
        <v>4090</v>
      </c>
      <c r="H826" s="255" t="s">
        <v>4094</v>
      </c>
      <c r="I826" s="255" t="s">
        <v>4092</v>
      </c>
      <c r="J826" s="194" t="s">
        <v>412</v>
      </c>
      <c r="K826" s="256" t="s">
        <v>438</v>
      </c>
      <c r="L826" s="250" t="s">
        <v>439</v>
      </c>
      <c r="M826" s="263"/>
      <c r="N826" s="147"/>
      <c r="O826" s="147"/>
    </row>
    <row r="827">
      <c r="A827" s="269"/>
      <c r="B827" s="256" t="s">
        <v>4095</v>
      </c>
      <c r="C827" s="271" t="s">
        <v>4096</v>
      </c>
      <c r="D827" s="250" t="s">
        <v>3767</v>
      </c>
      <c r="E827" s="263"/>
      <c r="F827" s="272"/>
      <c r="G827" s="255" t="s">
        <v>4098</v>
      </c>
      <c r="H827" s="255" t="s">
        <v>4099</v>
      </c>
      <c r="I827" s="255" t="s">
        <v>4100</v>
      </c>
      <c r="J827" s="194" t="s">
        <v>412</v>
      </c>
      <c r="K827" s="256" t="s">
        <v>413</v>
      </c>
      <c r="L827" s="263"/>
      <c r="M827" s="263"/>
      <c r="N827" s="147"/>
      <c r="O827" s="147"/>
    </row>
    <row r="828">
      <c r="A828" s="269"/>
      <c r="B828" s="256" t="s">
        <v>4101</v>
      </c>
      <c r="C828" s="271" t="s">
        <v>4102</v>
      </c>
      <c r="D828" s="250" t="s">
        <v>3775</v>
      </c>
      <c r="E828" s="263"/>
      <c r="F828" s="272"/>
      <c r="G828" s="255" t="s">
        <v>4104</v>
      </c>
      <c r="H828" s="255" t="s">
        <v>4105</v>
      </c>
      <c r="I828" s="255" t="s">
        <v>4106</v>
      </c>
      <c r="J828" s="194" t="s">
        <v>412</v>
      </c>
      <c r="K828" s="256" t="s">
        <v>413</v>
      </c>
      <c r="L828" s="263"/>
      <c r="M828" s="263"/>
      <c r="N828" s="147"/>
      <c r="O828" s="147"/>
    </row>
    <row r="829">
      <c r="A829" s="269"/>
      <c r="B829" s="256" t="s">
        <v>4107</v>
      </c>
      <c r="C829" s="271" t="s">
        <v>4108</v>
      </c>
      <c r="D829" s="250" t="s">
        <v>3779</v>
      </c>
      <c r="E829" s="263"/>
      <c r="F829" s="272"/>
      <c r="G829" s="255" t="s">
        <v>4110</v>
      </c>
      <c r="H829" s="255" t="s">
        <v>4111</v>
      </c>
      <c r="I829" s="255" t="s">
        <v>4112</v>
      </c>
      <c r="J829" s="194" t="s">
        <v>412</v>
      </c>
      <c r="K829" s="287" t="s">
        <v>438</v>
      </c>
      <c r="L829" s="250" t="s">
        <v>439</v>
      </c>
      <c r="M829" s="263"/>
      <c r="N829" s="147"/>
      <c r="O829" s="147"/>
    </row>
    <row r="830">
      <c r="A830" s="269"/>
      <c r="B830" s="256" t="s">
        <v>4113</v>
      </c>
      <c r="C830" s="271" t="s">
        <v>4114</v>
      </c>
      <c r="D830" s="250" t="s">
        <v>3783</v>
      </c>
      <c r="E830" s="263"/>
      <c r="F830" s="272"/>
      <c r="G830" s="255" t="s">
        <v>4116</v>
      </c>
      <c r="H830" s="255" t="s">
        <v>4111</v>
      </c>
      <c r="I830" s="255" t="s">
        <v>4117</v>
      </c>
      <c r="J830" s="194" t="s">
        <v>412</v>
      </c>
      <c r="K830" s="256" t="s">
        <v>438</v>
      </c>
      <c r="L830" s="250" t="s">
        <v>439</v>
      </c>
      <c r="M830" s="263"/>
      <c r="N830" s="147"/>
      <c r="O830" s="147"/>
    </row>
    <row r="831">
      <c r="A831" s="269"/>
      <c r="B831" s="256" t="s">
        <v>4118</v>
      </c>
      <c r="C831" s="271" t="s">
        <v>4119</v>
      </c>
      <c r="D831" s="250" t="s">
        <v>3787</v>
      </c>
      <c r="E831" s="263"/>
      <c r="F831" s="272"/>
      <c r="G831" s="255" t="s">
        <v>4121</v>
      </c>
      <c r="H831" s="255" t="s">
        <v>4122</v>
      </c>
      <c r="I831" s="255" t="s">
        <v>4123</v>
      </c>
      <c r="J831" s="194" t="s">
        <v>412</v>
      </c>
      <c r="K831" s="256" t="s">
        <v>438</v>
      </c>
      <c r="L831" s="250" t="s">
        <v>439</v>
      </c>
      <c r="M831" s="263"/>
      <c r="N831" s="147"/>
      <c r="O831" s="147"/>
    </row>
    <row r="832">
      <c r="A832" s="269"/>
      <c r="B832" s="256" t="s">
        <v>251</v>
      </c>
      <c r="C832" s="271" t="s">
        <v>4124</v>
      </c>
      <c r="D832" s="250" t="s">
        <v>3791</v>
      </c>
      <c r="E832" s="263"/>
      <c r="F832" s="272"/>
      <c r="G832" s="255" t="s">
        <v>4126</v>
      </c>
      <c r="H832" s="255" t="s">
        <v>4127</v>
      </c>
      <c r="I832" s="255" t="s">
        <v>4128</v>
      </c>
      <c r="J832" s="194" t="s">
        <v>412</v>
      </c>
      <c r="K832" s="287" t="s">
        <v>413</v>
      </c>
      <c r="L832" s="263"/>
      <c r="M832" s="263"/>
      <c r="N832" s="147"/>
      <c r="O832" s="147"/>
    </row>
    <row r="833">
      <c r="A833" s="269"/>
      <c r="B833" s="256" t="s">
        <v>4130</v>
      </c>
      <c r="C833" s="271" t="s">
        <v>4131</v>
      </c>
      <c r="D833" s="250" t="s">
        <v>3794</v>
      </c>
      <c r="E833" s="263"/>
      <c r="F833" s="272"/>
      <c r="G833" s="255" t="s">
        <v>4133</v>
      </c>
      <c r="H833" s="255" t="s">
        <v>4134</v>
      </c>
      <c r="I833" s="255" t="s">
        <v>4135</v>
      </c>
      <c r="J833" s="194" t="s">
        <v>412</v>
      </c>
      <c r="K833" s="256" t="s">
        <v>438</v>
      </c>
      <c r="L833" s="250" t="s">
        <v>439</v>
      </c>
      <c r="M833" s="263"/>
      <c r="N833" s="147"/>
      <c r="O833" s="147"/>
    </row>
    <row r="834">
      <c r="A834" s="269"/>
      <c r="B834" s="256" t="s">
        <v>4136</v>
      </c>
      <c r="C834" s="271" t="s">
        <v>4137</v>
      </c>
      <c r="D834" s="250" t="s">
        <v>3798</v>
      </c>
      <c r="E834" s="263"/>
      <c r="F834" s="272"/>
      <c r="G834" s="255" t="s">
        <v>4139</v>
      </c>
      <c r="H834" s="255" t="s">
        <v>4140</v>
      </c>
      <c r="I834" s="255" t="s">
        <v>4141</v>
      </c>
      <c r="J834" s="194" t="s">
        <v>412</v>
      </c>
      <c r="K834" s="256" t="s">
        <v>413</v>
      </c>
      <c r="L834" s="263"/>
      <c r="M834" s="263"/>
      <c r="N834" s="147"/>
      <c r="O834" s="147"/>
    </row>
    <row r="835">
      <c r="A835" s="269"/>
      <c r="B835" s="256" t="s">
        <v>255</v>
      </c>
      <c r="C835" s="271" t="s">
        <v>256</v>
      </c>
      <c r="D835" s="250" t="s">
        <v>3802</v>
      </c>
      <c r="E835" s="263"/>
      <c r="F835" s="272"/>
      <c r="G835" s="255" t="s">
        <v>4143</v>
      </c>
      <c r="H835" s="255" t="s">
        <v>4144</v>
      </c>
      <c r="I835" s="255" t="s">
        <v>4145</v>
      </c>
      <c r="J835" s="194" t="s">
        <v>412</v>
      </c>
      <c r="K835" s="256" t="s">
        <v>438</v>
      </c>
      <c r="L835" s="250" t="s">
        <v>439</v>
      </c>
      <c r="M835" s="263"/>
      <c r="N835" s="147"/>
      <c r="O835" s="147"/>
    </row>
    <row r="836">
      <c r="A836" s="269"/>
      <c r="B836" s="256" t="s">
        <v>257</v>
      </c>
      <c r="C836" s="271" t="s">
        <v>258</v>
      </c>
      <c r="D836" s="250" t="s">
        <v>3806</v>
      </c>
      <c r="E836" s="263"/>
      <c r="F836" s="272"/>
      <c r="G836" s="255" t="s">
        <v>4148</v>
      </c>
      <c r="H836" s="255" t="s">
        <v>4149</v>
      </c>
      <c r="I836" s="255" t="s">
        <v>4150</v>
      </c>
      <c r="J836" s="194" t="s">
        <v>412</v>
      </c>
      <c r="K836" s="250" t="s">
        <v>438</v>
      </c>
      <c r="L836" s="250" t="s">
        <v>439</v>
      </c>
      <c r="M836" s="263"/>
      <c r="N836" s="147"/>
      <c r="O836" s="147"/>
    </row>
    <row r="837">
      <c r="A837" s="269"/>
      <c r="B837" s="256" t="s">
        <v>4153</v>
      </c>
      <c r="C837" s="271" t="s">
        <v>4154</v>
      </c>
      <c r="D837" s="250" t="s">
        <v>3810</v>
      </c>
      <c r="E837" s="263"/>
      <c r="F837" s="272"/>
      <c r="G837" s="255" t="s">
        <v>4156</v>
      </c>
      <c r="H837" s="255" t="s">
        <v>4157</v>
      </c>
      <c r="I837" s="255" t="s">
        <v>4158</v>
      </c>
      <c r="J837" s="194" t="s">
        <v>412</v>
      </c>
      <c r="K837" s="256" t="s">
        <v>438</v>
      </c>
      <c r="L837" s="250" t="s">
        <v>439</v>
      </c>
      <c r="M837" s="263"/>
      <c r="N837" s="147"/>
      <c r="O837" s="147"/>
    </row>
    <row r="838">
      <c r="A838" s="269"/>
      <c r="B838" s="256" t="s">
        <v>261</v>
      </c>
      <c r="C838" s="271" t="s">
        <v>262</v>
      </c>
      <c r="D838" s="250" t="s">
        <v>3814</v>
      </c>
      <c r="E838" s="263"/>
      <c r="F838" s="272"/>
      <c r="G838" s="255" t="s">
        <v>6503</v>
      </c>
      <c r="H838" s="255" t="s">
        <v>3339</v>
      </c>
      <c r="I838" s="255" t="s">
        <v>6504</v>
      </c>
      <c r="J838" s="194" t="s">
        <v>412</v>
      </c>
      <c r="K838" s="256" t="s">
        <v>413</v>
      </c>
      <c r="L838" s="263"/>
      <c r="M838" s="263"/>
      <c r="N838" s="147"/>
      <c r="O838" s="147"/>
    </row>
    <row r="839">
      <c r="A839" s="269"/>
      <c r="B839" s="256" t="s">
        <v>261</v>
      </c>
      <c r="C839" s="272"/>
      <c r="D839" s="250" t="s">
        <v>3818</v>
      </c>
      <c r="E839" s="263"/>
      <c r="F839" s="272"/>
      <c r="G839" s="255" t="s">
        <v>6505</v>
      </c>
      <c r="H839" s="255" t="s">
        <v>6506</v>
      </c>
      <c r="I839" s="255" t="s">
        <v>6507</v>
      </c>
      <c r="J839" s="194" t="s">
        <v>412</v>
      </c>
      <c r="K839" s="256" t="s">
        <v>413</v>
      </c>
      <c r="L839" s="263"/>
      <c r="M839" s="263"/>
      <c r="N839" s="147"/>
      <c r="O839" s="147"/>
    </row>
    <row r="840">
      <c r="A840" s="269"/>
      <c r="B840" s="256" t="s">
        <v>309</v>
      </c>
      <c r="C840" s="271" t="s">
        <v>310</v>
      </c>
      <c r="D840" s="250" t="s">
        <v>3824</v>
      </c>
      <c r="E840" s="263"/>
      <c r="F840" s="272"/>
      <c r="G840" s="255" t="s">
        <v>310</v>
      </c>
      <c r="H840" s="255" t="s">
        <v>4166</v>
      </c>
      <c r="I840" s="255" t="s">
        <v>4167</v>
      </c>
      <c r="J840" s="258" t="s">
        <v>626</v>
      </c>
      <c r="K840" s="271" t="s">
        <v>413</v>
      </c>
      <c r="L840" s="272"/>
      <c r="M840" s="259" t="s">
        <v>4168</v>
      </c>
      <c r="N840" s="147"/>
      <c r="O840" s="147"/>
    </row>
    <row r="841">
      <c r="A841" s="273" t="s">
        <v>4169</v>
      </c>
      <c r="B841" s="274"/>
      <c r="C841" s="275" t="s">
        <v>4170</v>
      </c>
      <c r="D841" s="250" t="s">
        <v>3828</v>
      </c>
      <c r="E841" s="263"/>
      <c r="F841" s="272"/>
      <c r="G841" s="255" t="s">
        <v>4172</v>
      </c>
      <c r="H841" s="255" t="s">
        <v>4173</v>
      </c>
      <c r="I841" s="255" t="s">
        <v>4174</v>
      </c>
      <c r="J841" s="194" t="s">
        <v>412</v>
      </c>
      <c r="K841" s="256" t="s">
        <v>438</v>
      </c>
      <c r="L841" s="250" t="s">
        <v>439</v>
      </c>
      <c r="M841" s="263"/>
      <c r="N841" s="147"/>
      <c r="O841" s="147"/>
    </row>
    <row r="842">
      <c r="A842" s="273" t="s">
        <v>4169</v>
      </c>
      <c r="B842" s="157"/>
      <c r="C842" s="157"/>
      <c r="D842" s="250" t="s">
        <v>3832</v>
      </c>
      <c r="E842" s="263"/>
      <c r="F842" s="272"/>
      <c r="G842" s="255" t="s">
        <v>4176</v>
      </c>
      <c r="H842" s="255" t="s">
        <v>4177</v>
      </c>
      <c r="I842" s="255" t="s">
        <v>4174</v>
      </c>
      <c r="J842" s="194" t="s">
        <v>412</v>
      </c>
      <c r="K842" s="256" t="s">
        <v>438</v>
      </c>
      <c r="L842" s="250" t="s">
        <v>439</v>
      </c>
      <c r="M842" s="263"/>
      <c r="N842" s="147"/>
      <c r="O842" s="147"/>
    </row>
    <row r="843">
      <c r="A843" s="273" t="s">
        <v>4169</v>
      </c>
      <c r="B843" s="157"/>
      <c r="C843" s="157"/>
      <c r="D843" s="250" t="s">
        <v>3836</v>
      </c>
      <c r="E843" s="263"/>
      <c r="F843" s="272"/>
      <c r="G843" s="255" t="s">
        <v>4179</v>
      </c>
      <c r="H843" s="255" t="s">
        <v>4180</v>
      </c>
      <c r="I843" s="255" t="s">
        <v>4181</v>
      </c>
      <c r="J843" s="194" t="s">
        <v>412</v>
      </c>
      <c r="K843" s="256" t="s">
        <v>438</v>
      </c>
      <c r="L843" s="250" t="s">
        <v>439</v>
      </c>
      <c r="M843" s="263"/>
      <c r="N843" s="147"/>
      <c r="O843" s="147"/>
    </row>
    <row r="844">
      <c r="A844" s="273" t="s">
        <v>4169</v>
      </c>
      <c r="B844" s="157"/>
      <c r="C844" s="157"/>
      <c r="D844" s="250" t="s">
        <v>3840</v>
      </c>
      <c r="E844" s="263"/>
      <c r="F844" s="272"/>
      <c r="G844" s="255" t="s">
        <v>4183</v>
      </c>
      <c r="H844" s="255" t="s">
        <v>4184</v>
      </c>
      <c r="I844" s="255" t="s">
        <v>4185</v>
      </c>
      <c r="J844" s="194" t="s">
        <v>412</v>
      </c>
      <c r="K844" s="256" t="s">
        <v>438</v>
      </c>
      <c r="L844" s="250" t="s">
        <v>439</v>
      </c>
      <c r="M844" s="263"/>
      <c r="N844" s="147"/>
      <c r="O844" s="147"/>
    </row>
    <row r="845">
      <c r="A845" s="273" t="s">
        <v>4169</v>
      </c>
      <c r="B845" s="157"/>
      <c r="C845" s="157"/>
      <c r="D845" s="250" t="s">
        <v>3843</v>
      </c>
      <c r="E845" s="263"/>
      <c r="F845" s="272"/>
      <c r="G845" s="255" t="s">
        <v>4183</v>
      </c>
      <c r="H845" s="255" t="s">
        <v>4187</v>
      </c>
      <c r="I845" s="255" t="s">
        <v>4185</v>
      </c>
      <c r="J845" s="194" t="s">
        <v>412</v>
      </c>
      <c r="K845" s="256" t="s">
        <v>438</v>
      </c>
      <c r="L845" s="250" t="s">
        <v>439</v>
      </c>
      <c r="M845" s="263"/>
      <c r="N845" s="147"/>
      <c r="O845" s="147"/>
    </row>
    <row r="846">
      <c r="A846" s="273" t="s">
        <v>4188</v>
      </c>
      <c r="B846" s="274"/>
      <c r="C846" s="275" t="s">
        <v>4189</v>
      </c>
      <c r="D846" s="250" t="s">
        <v>3847</v>
      </c>
      <c r="E846" s="263"/>
      <c r="F846" s="272"/>
      <c r="G846" s="255" t="s">
        <v>4191</v>
      </c>
      <c r="H846" s="255" t="s">
        <v>4192</v>
      </c>
      <c r="I846" s="255" t="s">
        <v>4193</v>
      </c>
      <c r="J846" s="194" t="s">
        <v>412</v>
      </c>
      <c r="K846" s="256" t="s">
        <v>413</v>
      </c>
      <c r="L846" s="263"/>
      <c r="M846" s="263"/>
      <c r="N846" s="147"/>
      <c r="O846" s="147"/>
    </row>
    <row r="847">
      <c r="A847" s="273" t="s">
        <v>4188</v>
      </c>
      <c r="B847" s="157"/>
      <c r="C847" s="157"/>
      <c r="D847" s="250" t="s">
        <v>3851</v>
      </c>
      <c r="E847" s="263"/>
      <c r="F847" s="272"/>
      <c r="G847" s="255" t="s">
        <v>4195</v>
      </c>
      <c r="H847" s="255" t="s">
        <v>4196</v>
      </c>
      <c r="I847" s="255" t="s">
        <v>4197</v>
      </c>
      <c r="J847" s="194" t="s">
        <v>412</v>
      </c>
      <c r="K847" s="256" t="s">
        <v>413</v>
      </c>
      <c r="L847" s="263"/>
      <c r="M847" s="263"/>
      <c r="N847" s="147"/>
      <c r="O847" s="147"/>
    </row>
    <row r="848">
      <c r="A848" s="273" t="s">
        <v>4188</v>
      </c>
      <c r="B848" s="157"/>
      <c r="C848" s="157"/>
      <c r="D848" s="250" t="s">
        <v>3854</v>
      </c>
      <c r="E848" s="263"/>
      <c r="F848" s="272"/>
      <c r="G848" s="255" t="s">
        <v>4199</v>
      </c>
      <c r="H848" s="255" t="s">
        <v>4200</v>
      </c>
      <c r="I848" s="255" t="s">
        <v>4201</v>
      </c>
      <c r="J848" s="194" t="s">
        <v>412</v>
      </c>
      <c r="K848" s="256" t="s">
        <v>413</v>
      </c>
      <c r="L848" s="263"/>
      <c r="M848" s="263"/>
      <c r="N848" s="147"/>
      <c r="O848" s="147"/>
    </row>
    <row r="849">
      <c r="A849" s="273" t="s">
        <v>4188</v>
      </c>
      <c r="B849" s="157"/>
      <c r="C849" s="157"/>
      <c r="D849" s="250" t="s">
        <v>3856</v>
      </c>
      <c r="E849" s="263"/>
      <c r="F849" s="272"/>
      <c r="G849" s="255" t="s">
        <v>4203</v>
      </c>
      <c r="H849" s="255" t="s">
        <v>4204</v>
      </c>
      <c r="I849" s="255" t="s">
        <v>4201</v>
      </c>
      <c r="J849" s="194" t="s">
        <v>412</v>
      </c>
      <c r="K849" s="256" t="s">
        <v>413</v>
      </c>
      <c r="L849" s="263"/>
      <c r="M849" s="263"/>
      <c r="N849" s="147"/>
      <c r="O849" s="147"/>
    </row>
    <row r="850">
      <c r="A850" s="273" t="s">
        <v>4188</v>
      </c>
      <c r="B850" s="157"/>
      <c r="C850" s="157"/>
      <c r="D850" s="250" t="s">
        <v>3858</v>
      </c>
      <c r="E850" s="263"/>
      <c r="F850" s="272"/>
      <c r="G850" s="255" t="s">
        <v>4206</v>
      </c>
      <c r="H850" s="255" t="s">
        <v>4192</v>
      </c>
      <c r="I850" s="255" t="s">
        <v>4207</v>
      </c>
      <c r="J850" s="194" t="s">
        <v>412</v>
      </c>
      <c r="K850" s="256" t="s">
        <v>413</v>
      </c>
      <c r="L850" s="263"/>
      <c r="M850" s="263"/>
      <c r="N850" s="147"/>
      <c r="O850" s="147"/>
    </row>
    <row r="851">
      <c r="A851" s="273" t="s">
        <v>4188</v>
      </c>
      <c r="B851" s="157"/>
      <c r="C851" s="157"/>
      <c r="D851" s="250" t="s">
        <v>3862</v>
      </c>
      <c r="E851" s="263"/>
      <c r="F851" s="272"/>
      <c r="G851" s="255" t="s">
        <v>4209</v>
      </c>
      <c r="H851" s="255" t="s">
        <v>4196</v>
      </c>
      <c r="I851" s="255" t="s">
        <v>4207</v>
      </c>
      <c r="J851" s="194" t="s">
        <v>412</v>
      </c>
      <c r="K851" s="256" t="s">
        <v>413</v>
      </c>
      <c r="L851" s="263"/>
      <c r="M851" s="263"/>
      <c r="N851" s="147"/>
      <c r="O851" s="147"/>
    </row>
    <row r="852">
      <c r="A852" s="273" t="s">
        <v>4188</v>
      </c>
      <c r="B852" s="157"/>
      <c r="C852" s="157"/>
      <c r="D852" s="250" t="s">
        <v>3865</v>
      </c>
      <c r="E852" s="263"/>
      <c r="F852" s="272"/>
      <c r="G852" s="255" t="s">
        <v>4211</v>
      </c>
      <c r="H852" s="255" t="s">
        <v>4212</v>
      </c>
      <c r="I852" s="255" t="s">
        <v>4213</v>
      </c>
      <c r="J852" s="194" t="s">
        <v>412</v>
      </c>
      <c r="K852" s="256" t="s">
        <v>413</v>
      </c>
      <c r="L852" s="263"/>
      <c r="M852" s="263"/>
      <c r="N852" s="147"/>
      <c r="O852" s="147"/>
    </row>
    <row r="853">
      <c r="A853" s="273" t="s">
        <v>4188</v>
      </c>
      <c r="B853" s="157"/>
      <c r="C853" s="157"/>
      <c r="D853" s="250" t="s">
        <v>3871</v>
      </c>
      <c r="E853" s="263"/>
      <c r="F853" s="272"/>
      <c r="G853" s="255" t="s">
        <v>4215</v>
      </c>
      <c r="H853" s="255" t="s">
        <v>4216</v>
      </c>
      <c r="I853" s="255" t="s">
        <v>4217</v>
      </c>
      <c r="J853" s="194" t="s">
        <v>412</v>
      </c>
      <c r="K853" s="256" t="s">
        <v>413</v>
      </c>
      <c r="L853" s="263"/>
      <c r="M853" s="263"/>
      <c r="N853" s="147"/>
      <c r="O853" s="147"/>
    </row>
    <row r="854">
      <c r="A854" s="273" t="s">
        <v>4188</v>
      </c>
      <c r="B854" s="157"/>
      <c r="C854" s="157"/>
      <c r="D854" s="250" t="s">
        <v>3876</v>
      </c>
      <c r="E854" s="263"/>
      <c r="F854" s="272"/>
      <c r="G854" s="255" t="s">
        <v>4219</v>
      </c>
      <c r="H854" s="255" t="s">
        <v>4220</v>
      </c>
      <c r="I854" s="255" t="s">
        <v>4221</v>
      </c>
      <c r="J854" s="194" t="s">
        <v>412</v>
      </c>
      <c r="K854" s="256" t="s">
        <v>413</v>
      </c>
      <c r="L854" s="263"/>
      <c r="M854" s="263"/>
      <c r="N854" s="147"/>
      <c r="O854" s="147"/>
    </row>
    <row r="855">
      <c r="A855" s="273" t="s">
        <v>4188</v>
      </c>
      <c r="B855" s="157"/>
      <c r="C855" s="157"/>
      <c r="D855" s="250" t="s">
        <v>3880</v>
      </c>
      <c r="E855" s="263"/>
      <c r="F855" s="272"/>
      <c r="G855" s="255" t="s">
        <v>4223</v>
      </c>
      <c r="H855" s="255" t="s">
        <v>4224</v>
      </c>
      <c r="I855" s="255" t="s">
        <v>4225</v>
      </c>
      <c r="J855" s="194" t="s">
        <v>412</v>
      </c>
      <c r="K855" s="256" t="s">
        <v>413</v>
      </c>
      <c r="L855" s="263"/>
      <c r="M855" s="263"/>
      <c r="N855" s="147"/>
      <c r="O855" s="147"/>
    </row>
    <row r="856">
      <c r="A856" s="273" t="s">
        <v>4188</v>
      </c>
      <c r="B856" s="157"/>
      <c r="C856" s="157"/>
      <c r="D856" s="250" t="s">
        <v>3886</v>
      </c>
      <c r="E856" s="263"/>
      <c r="F856" s="272"/>
      <c r="G856" s="255" t="s">
        <v>4227</v>
      </c>
      <c r="H856" s="255" t="s">
        <v>4216</v>
      </c>
      <c r="I856" s="255" t="s">
        <v>4228</v>
      </c>
      <c r="J856" s="194" t="s">
        <v>412</v>
      </c>
      <c r="K856" s="256" t="s">
        <v>413</v>
      </c>
      <c r="L856" s="263"/>
      <c r="M856" s="263"/>
      <c r="N856" s="147"/>
      <c r="O856" s="147"/>
    </row>
    <row r="857">
      <c r="A857" s="273" t="s">
        <v>4234</v>
      </c>
      <c r="B857" s="274"/>
      <c r="C857" s="275" t="s">
        <v>4229</v>
      </c>
      <c r="D857" s="250" t="s">
        <v>3891</v>
      </c>
      <c r="E857" s="263"/>
      <c r="F857" s="272"/>
      <c r="G857" s="255" t="s">
        <v>4240</v>
      </c>
      <c r="H857" s="255" t="s">
        <v>4241</v>
      </c>
      <c r="I857" s="255" t="s">
        <v>4242</v>
      </c>
      <c r="J857" s="194" t="s">
        <v>412</v>
      </c>
      <c r="K857" s="256" t="s">
        <v>438</v>
      </c>
      <c r="L857" s="250" t="s">
        <v>439</v>
      </c>
      <c r="M857" s="263"/>
      <c r="N857" s="147"/>
      <c r="O857" s="147"/>
    </row>
    <row r="858">
      <c r="A858" s="273" t="s">
        <v>4234</v>
      </c>
      <c r="B858" s="157"/>
      <c r="C858" s="157"/>
      <c r="D858" s="250" t="s">
        <v>3895</v>
      </c>
      <c r="E858" s="263"/>
      <c r="F858" s="272"/>
      <c r="G858" s="255" t="s">
        <v>4244</v>
      </c>
      <c r="H858" s="255" t="s">
        <v>4245</v>
      </c>
      <c r="I858" s="255" t="s">
        <v>4246</v>
      </c>
      <c r="J858" s="194" t="s">
        <v>412</v>
      </c>
      <c r="K858" s="256" t="s">
        <v>413</v>
      </c>
      <c r="L858" s="263"/>
      <c r="M858" s="263"/>
      <c r="N858" s="147"/>
      <c r="O858" s="147"/>
    </row>
    <row r="859">
      <c r="A859" s="273" t="s">
        <v>4234</v>
      </c>
      <c r="B859" s="157"/>
      <c r="C859" s="157"/>
      <c r="D859" s="250" t="s">
        <v>3899</v>
      </c>
      <c r="E859" s="263"/>
      <c r="F859" s="272"/>
      <c r="G859" s="255" t="s">
        <v>4248</v>
      </c>
      <c r="H859" s="255" t="s">
        <v>4249</v>
      </c>
      <c r="I859" s="255" t="s">
        <v>4086</v>
      </c>
      <c r="J859" s="194" t="s">
        <v>412</v>
      </c>
      <c r="K859" s="256" t="s">
        <v>413</v>
      </c>
      <c r="L859" s="263"/>
      <c r="M859" s="263"/>
      <c r="N859" s="147"/>
      <c r="O859" s="147"/>
    </row>
    <row r="860">
      <c r="A860" s="273" t="s">
        <v>4250</v>
      </c>
      <c r="B860" s="274"/>
      <c r="C860" s="275" t="s">
        <v>4251</v>
      </c>
      <c r="D860" s="250" t="s">
        <v>3902</v>
      </c>
      <c r="E860" s="263"/>
      <c r="F860" s="272"/>
      <c r="G860" s="255" t="s">
        <v>4253</v>
      </c>
      <c r="H860" s="255" t="s">
        <v>4254</v>
      </c>
      <c r="I860" s="255" t="s">
        <v>4255</v>
      </c>
      <c r="J860" s="194" t="s">
        <v>412</v>
      </c>
      <c r="K860" s="256" t="s">
        <v>438</v>
      </c>
      <c r="L860" s="250" t="s">
        <v>439</v>
      </c>
      <c r="M860" s="263"/>
      <c r="N860" s="147"/>
      <c r="O860" s="147"/>
    </row>
    <row r="861">
      <c r="A861" s="273" t="s">
        <v>4250</v>
      </c>
      <c r="B861" s="157"/>
      <c r="C861" s="157"/>
      <c r="D861" s="250" t="s">
        <v>3908</v>
      </c>
      <c r="E861" s="263"/>
      <c r="F861" s="272"/>
      <c r="G861" s="255" t="s">
        <v>4257</v>
      </c>
      <c r="H861" s="255" t="s">
        <v>4258</v>
      </c>
      <c r="I861" s="255" t="s">
        <v>4255</v>
      </c>
      <c r="J861" s="194" t="s">
        <v>412</v>
      </c>
      <c r="K861" s="256" t="s">
        <v>438</v>
      </c>
      <c r="L861" s="250" t="s">
        <v>439</v>
      </c>
      <c r="M861" s="263"/>
      <c r="N861" s="147"/>
      <c r="O861" s="147"/>
    </row>
    <row r="862">
      <c r="A862" s="273" t="s">
        <v>4250</v>
      </c>
      <c r="B862" s="157"/>
      <c r="C862" s="157"/>
      <c r="D862" s="250" t="s">
        <v>3912</v>
      </c>
      <c r="E862" s="263"/>
      <c r="F862" s="272"/>
      <c r="G862" s="255" t="s">
        <v>4260</v>
      </c>
      <c r="H862" s="255" t="s">
        <v>4261</v>
      </c>
      <c r="I862" s="255" t="s">
        <v>4262</v>
      </c>
      <c r="J862" s="194" t="s">
        <v>412</v>
      </c>
      <c r="K862" s="256" t="s">
        <v>438</v>
      </c>
      <c r="L862" s="250" t="s">
        <v>439</v>
      </c>
      <c r="M862" s="263"/>
      <c r="N862" s="147"/>
      <c r="O862" s="147"/>
    </row>
    <row r="863">
      <c r="A863" s="273" t="s">
        <v>4250</v>
      </c>
      <c r="B863" s="157"/>
      <c r="C863" s="157"/>
      <c r="D863" s="250" t="s">
        <v>3916</v>
      </c>
      <c r="E863" s="263"/>
      <c r="F863" s="272"/>
      <c r="G863" s="255" t="s">
        <v>4264</v>
      </c>
      <c r="H863" s="255" t="s">
        <v>4265</v>
      </c>
      <c r="I863" s="255" t="s">
        <v>4266</v>
      </c>
      <c r="J863" s="194" t="s">
        <v>412</v>
      </c>
      <c r="K863" s="256" t="s">
        <v>438</v>
      </c>
      <c r="L863" s="250" t="s">
        <v>439</v>
      </c>
      <c r="M863" s="263"/>
      <c r="N863" s="147"/>
      <c r="O863" s="147"/>
    </row>
    <row r="864">
      <c r="A864" s="273" t="s">
        <v>4250</v>
      </c>
      <c r="B864" s="157"/>
      <c r="C864" s="157"/>
      <c r="D864" s="250" t="s">
        <v>3920</v>
      </c>
      <c r="E864" s="263"/>
      <c r="F864" s="272"/>
      <c r="G864" s="255" t="s">
        <v>4268</v>
      </c>
      <c r="H864" s="255" t="s">
        <v>4269</v>
      </c>
      <c r="I864" s="255" t="s">
        <v>4266</v>
      </c>
      <c r="J864" s="194" t="s">
        <v>412</v>
      </c>
      <c r="K864" s="256" t="s">
        <v>438</v>
      </c>
      <c r="L864" s="250" t="s">
        <v>439</v>
      </c>
      <c r="M864" s="263"/>
      <c r="N864" s="147"/>
      <c r="O864" s="147"/>
    </row>
    <row r="865">
      <c r="A865" s="273" t="s">
        <v>4250</v>
      </c>
      <c r="B865" s="157"/>
      <c r="C865" s="157"/>
      <c r="D865" s="250" t="s">
        <v>3925</v>
      </c>
      <c r="E865" s="263"/>
      <c r="F865" s="272"/>
      <c r="G865" s="255" t="s">
        <v>4271</v>
      </c>
      <c r="H865" s="255" t="s">
        <v>4272</v>
      </c>
      <c r="I865" s="255" t="s">
        <v>4273</v>
      </c>
      <c r="J865" s="194" t="s">
        <v>412</v>
      </c>
      <c r="K865" s="256" t="s">
        <v>438</v>
      </c>
      <c r="L865" s="250" t="s">
        <v>439</v>
      </c>
      <c r="M865" s="263"/>
      <c r="N865" s="147"/>
      <c r="O865" s="147"/>
    </row>
    <row r="866">
      <c r="A866" s="273" t="s">
        <v>4250</v>
      </c>
      <c r="B866" s="157"/>
      <c r="C866" s="157"/>
      <c r="D866" s="250" t="s">
        <v>3931</v>
      </c>
      <c r="E866" s="263"/>
      <c r="F866" s="272"/>
      <c r="G866" s="255" t="s">
        <v>4275</v>
      </c>
      <c r="H866" s="255" t="s">
        <v>4276</v>
      </c>
      <c r="I866" s="255" t="s">
        <v>4277</v>
      </c>
      <c r="J866" s="194" t="s">
        <v>412</v>
      </c>
      <c r="K866" s="256" t="s">
        <v>413</v>
      </c>
      <c r="L866" s="263"/>
      <c r="M866" s="263"/>
      <c r="N866" s="147"/>
      <c r="O866" s="147"/>
    </row>
    <row r="867">
      <c r="A867" s="273" t="s">
        <v>4250</v>
      </c>
      <c r="B867" s="157"/>
      <c r="C867" s="157"/>
      <c r="D867" s="250" t="s">
        <v>3937</v>
      </c>
      <c r="E867" s="263"/>
      <c r="F867" s="272"/>
      <c r="G867" s="252" t="s">
        <v>4279</v>
      </c>
      <c r="H867" s="255" t="s">
        <v>4280</v>
      </c>
      <c r="I867" s="255" t="s">
        <v>4281</v>
      </c>
      <c r="J867" s="194" t="s">
        <v>412</v>
      </c>
      <c r="K867" s="256" t="s">
        <v>413</v>
      </c>
      <c r="L867" s="263"/>
      <c r="M867" s="263"/>
      <c r="N867" s="147"/>
      <c r="O867" s="147"/>
    </row>
    <row r="868">
      <c r="A868" s="273" t="s">
        <v>4250</v>
      </c>
      <c r="B868" s="157"/>
      <c r="C868" s="157"/>
      <c r="D868" s="250" t="s">
        <v>3943</v>
      </c>
      <c r="E868" s="263"/>
      <c r="F868" s="272"/>
      <c r="G868" s="252" t="s">
        <v>4283</v>
      </c>
      <c r="H868" s="255" t="s">
        <v>4284</v>
      </c>
      <c r="I868" s="255" t="s">
        <v>4285</v>
      </c>
      <c r="J868" s="194" t="s">
        <v>412</v>
      </c>
      <c r="K868" s="256" t="s">
        <v>413</v>
      </c>
      <c r="L868" s="263"/>
      <c r="M868" s="263"/>
      <c r="N868" s="147"/>
      <c r="O868" s="147"/>
    </row>
    <row r="869">
      <c r="A869" s="273" t="s">
        <v>4250</v>
      </c>
      <c r="B869" s="157"/>
      <c r="C869" s="157"/>
      <c r="D869" s="250" t="s">
        <v>3949</v>
      </c>
      <c r="E869" s="263"/>
      <c r="F869" s="272"/>
      <c r="G869" s="255" t="s">
        <v>4287</v>
      </c>
      <c r="H869" s="252" t="s">
        <v>4288</v>
      </c>
      <c r="I869" s="255" t="s">
        <v>4289</v>
      </c>
      <c r="J869" s="194" t="s">
        <v>412</v>
      </c>
      <c r="K869" s="256" t="s">
        <v>413</v>
      </c>
      <c r="L869" s="263"/>
      <c r="M869" s="263"/>
      <c r="N869" s="147"/>
      <c r="O869" s="147"/>
    </row>
    <row r="870">
      <c r="A870" s="273" t="s">
        <v>4250</v>
      </c>
      <c r="B870" s="157"/>
      <c r="C870" s="157"/>
      <c r="D870" s="250" t="s">
        <v>3955</v>
      </c>
      <c r="E870" s="263"/>
      <c r="F870" s="272"/>
      <c r="G870" s="255" t="s">
        <v>4291</v>
      </c>
      <c r="H870" s="255" t="s">
        <v>4292</v>
      </c>
      <c r="I870" s="255" t="s">
        <v>4293</v>
      </c>
      <c r="J870" s="194" t="s">
        <v>412</v>
      </c>
      <c r="K870" s="256" t="s">
        <v>438</v>
      </c>
      <c r="L870" s="250" t="s">
        <v>439</v>
      </c>
      <c r="M870" s="263"/>
      <c r="N870" s="147"/>
      <c r="O870" s="147"/>
    </row>
    <row r="871">
      <c r="A871" s="273" t="s">
        <v>4250</v>
      </c>
      <c r="B871" s="157"/>
      <c r="C871" s="157"/>
      <c r="D871" s="250" t="s">
        <v>3961</v>
      </c>
      <c r="E871" s="263"/>
      <c r="F871" s="272"/>
      <c r="G871" s="255" t="s">
        <v>4295</v>
      </c>
      <c r="H871" s="255" t="s">
        <v>4296</v>
      </c>
      <c r="I871" s="255" t="s">
        <v>4297</v>
      </c>
      <c r="J871" s="194" t="s">
        <v>412</v>
      </c>
      <c r="K871" s="256" t="s">
        <v>438</v>
      </c>
      <c r="L871" s="250" t="s">
        <v>439</v>
      </c>
      <c r="M871" s="263"/>
      <c r="N871" s="147"/>
      <c r="O871" s="147"/>
    </row>
    <row r="872">
      <c r="A872" s="273" t="s">
        <v>4250</v>
      </c>
      <c r="B872" s="157"/>
      <c r="C872" s="157"/>
      <c r="D872" s="250" t="s">
        <v>3967</v>
      </c>
      <c r="E872" s="263"/>
      <c r="F872" s="272"/>
      <c r="G872" s="255" t="s">
        <v>4299</v>
      </c>
      <c r="H872" s="255" t="s">
        <v>4300</v>
      </c>
      <c r="I872" s="255" t="s">
        <v>4301</v>
      </c>
      <c r="J872" s="194" t="s">
        <v>412</v>
      </c>
      <c r="K872" s="256" t="s">
        <v>413</v>
      </c>
      <c r="L872" s="263"/>
      <c r="M872" s="263"/>
      <c r="N872" s="147"/>
      <c r="O872" s="147"/>
    </row>
    <row r="873">
      <c r="A873" s="273" t="s">
        <v>4250</v>
      </c>
      <c r="B873" s="157"/>
      <c r="C873" s="157"/>
      <c r="D873" s="250" t="s">
        <v>3973</v>
      </c>
      <c r="E873" s="263"/>
      <c r="F873" s="272"/>
      <c r="G873" s="255" t="s">
        <v>4303</v>
      </c>
      <c r="H873" s="255" t="s">
        <v>4304</v>
      </c>
      <c r="I873" s="255" t="s">
        <v>4305</v>
      </c>
      <c r="J873" s="194" t="s">
        <v>412</v>
      </c>
      <c r="K873" s="256" t="s">
        <v>413</v>
      </c>
      <c r="L873" s="263"/>
      <c r="M873" s="263"/>
      <c r="N873" s="147"/>
      <c r="O873" s="147"/>
    </row>
    <row r="874">
      <c r="A874" s="273" t="s">
        <v>4250</v>
      </c>
      <c r="B874" s="157"/>
      <c r="C874" s="157"/>
      <c r="D874" s="250" t="s">
        <v>3979</v>
      </c>
      <c r="E874" s="263"/>
      <c r="F874" s="272"/>
      <c r="G874" s="255" t="s">
        <v>4307</v>
      </c>
      <c r="H874" s="255" t="s">
        <v>4308</v>
      </c>
      <c r="I874" s="255" t="s">
        <v>4309</v>
      </c>
      <c r="J874" s="194" t="s">
        <v>412</v>
      </c>
      <c r="K874" s="256" t="s">
        <v>438</v>
      </c>
      <c r="L874" s="250" t="s">
        <v>439</v>
      </c>
      <c r="M874" s="263"/>
      <c r="N874" s="147"/>
      <c r="O874" s="147"/>
    </row>
    <row r="875">
      <c r="A875" s="273" t="s">
        <v>4250</v>
      </c>
      <c r="B875" s="157"/>
      <c r="C875" s="157"/>
      <c r="D875" s="250" t="s">
        <v>3985</v>
      </c>
      <c r="E875" s="263"/>
      <c r="F875" s="272"/>
      <c r="G875" s="255" t="s">
        <v>4311</v>
      </c>
      <c r="H875" s="255" t="s">
        <v>4312</v>
      </c>
      <c r="I875" s="255" t="s">
        <v>4313</v>
      </c>
      <c r="J875" s="194" t="s">
        <v>412</v>
      </c>
      <c r="K875" s="256" t="s">
        <v>413</v>
      </c>
      <c r="L875" s="263"/>
      <c r="M875" s="263"/>
      <c r="N875" s="147"/>
      <c r="O875" s="147"/>
    </row>
    <row r="876">
      <c r="A876" s="273" t="s">
        <v>4314</v>
      </c>
      <c r="B876" s="274"/>
      <c r="C876" s="275" t="s">
        <v>4315</v>
      </c>
      <c r="D876" s="250" t="s">
        <v>3991</v>
      </c>
      <c r="E876" s="263"/>
      <c r="F876" s="271" t="s">
        <v>4317</v>
      </c>
      <c r="G876" s="255" t="s">
        <v>4318</v>
      </c>
      <c r="H876" s="255" t="s">
        <v>4319</v>
      </c>
      <c r="I876" s="255" t="s">
        <v>4320</v>
      </c>
      <c r="J876" s="194" t="s">
        <v>412</v>
      </c>
      <c r="K876" s="256" t="s">
        <v>413</v>
      </c>
      <c r="L876" s="263"/>
      <c r="M876" s="263"/>
      <c r="N876" s="147"/>
      <c r="O876" s="147"/>
    </row>
    <row r="877">
      <c r="A877" s="273" t="s">
        <v>4314</v>
      </c>
      <c r="B877" s="157"/>
      <c r="C877" s="157"/>
      <c r="D877" s="250" t="s">
        <v>3996</v>
      </c>
      <c r="E877" s="263"/>
      <c r="F877" s="272"/>
      <c r="G877" s="255" t="s">
        <v>4322</v>
      </c>
      <c r="H877" s="255" t="s">
        <v>4319</v>
      </c>
      <c r="I877" s="255" t="s">
        <v>4323</v>
      </c>
      <c r="J877" s="194" t="s">
        <v>412</v>
      </c>
      <c r="K877" s="256" t="s">
        <v>413</v>
      </c>
      <c r="L877" s="263"/>
      <c r="M877" s="263"/>
      <c r="N877" s="147"/>
      <c r="O877" s="147"/>
    </row>
    <row r="878">
      <c r="A878" s="273" t="s">
        <v>4314</v>
      </c>
      <c r="B878" s="157"/>
      <c r="C878" s="157"/>
      <c r="D878" s="250" t="s">
        <v>4002</v>
      </c>
      <c r="E878" s="263"/>
      <c r="F878" s="272"/>
      <c r="G878" s="255" t="s">
        <v>4325</v>
      </c>
      <c r="H878" s="255" t="s">
        <v>4326</v>
      </c>
      <c r="I878" s="255" t="s">
        <v>4327</v>
      </c>
      <c r="J878" s="194" t="s">
        <v>412</v>
      </c>
      <c r="K878" s="256" t="s">
        <v>413</v>
      </c>
      <c r="L878" s="263"/>
      <c r="M878" s="263"/>
      <c r="N878" s="147"/>
      <c r="O878" s="147"/>
    </row>
    <row r="879">
      <c r="A879" s="273" t="s">
        <v>4314</v>
      </c>
      <c r="B879" s="157"/>
      <c r="C879" s="157"/>
      <c r="D879" s="250" t="s">
        <v>4008</v>
      </c>
      <c r="E879" s="263"/>
      <c r="F879" s="272"/>
      <c r="G879" s="255" t="s">
        <v>4329</v>
      </c>
      <c r="H879" s="255" t="s">
        <v>4330</v>
      </c>
      <c r="I879" s="255" t="s">
        <v>4331</v>
      </c>
      <c r="J879" s="194" t="s">
        <v>412</v>
      </c>
      <c r="K879" s="256" t="s">
        <v>413</v>
      </c>
      <c r="L879" s="263"/>
      <c r="M879" s="263"/>
      <c r="N879" s="147"/>
      <c r="O879" s="147"/>
    </row>
    <row r="880">
      <c r="A880" s="273" t="s">
        <v>4314</v>
      </c>
      <c r="B880" s="157"/>
      <c r="C880" s="157"/>
      <c r="D880" s="250" t="s">
        <v>4014</v>
      </c>
      <c r="E880" s="263"/>
      <c r="F880" s="272"/>
      <c r="G880" s="255" t="s">
        <v>4333</v>
      </c>
      <c r="H880" s="255" t="s">
        <v>4334</v>
      </c>
      <c r="I880" s="255" t="s">
        <v>4335</v>
      </c>
      <c r="J880" s="194" t="s">
        <v>412</v>
      </c>
      <c r="K880" s="256" t="s">
        <v>413</v>
      </c>
      <c r="L880" s="263"/>
      <c r="M880" s="263"/>
      <c r="N880" s="147"/>
      <c r="O880" s="147"/>
    </row>
    <row r="881">
      <c r="A881" s="273" t="s">
        <v>4314</v>
      </c>
      <c r="B881" s="157"/>
      <c r="C881" s="157"/>
      <c r="D881" s="250" t="s">
        <v>4020</v>
      </c>
      <c r="E881" s="263"/>
      <c r="F881" s="272"/>
      <c r="G881" s="255" t="s">
        <v>4337</v>
      </c>
      <c r="H881" s="255" t="s">
        <v>4338</v>
      </c>
      <c r="I881" s="255" t="s">
        <v>4339</v>
      </c>
      <c r="J881" s="194" t="s">
        <v>412</v>
      </c>
      <c r="K881" s="256" t="s">
        <v>413</v>
      </c>
      <c r="L881" s="263"/>
      <c r="M881" s="263"/>
      <c r="N881" s="147"/>
      <c r="O881" s="147"/>
    </row>
    <row r="882">
      <c r="A882" s="273" t="s">
        <v>4314</v>
      </c>
      <c r="B882" s="157"/>
      <c r="C882" s="157"/>
      <c r="D882" s="250" t="s">
        <v>4026</v>
      </c>
      <c r="E882" s="263"/>
      <c r="F882" s="272"/>
      <c r="G882" s="255" t="s">
        <v>4341</v>
      </c>
      <c r="H882" s="255" t="s">
        <v>4342</v>
      </c>
      <c r="I882" s="255" t="s">
        <v>4335</v>
      </c>
      <c r="J882" s="194" t="s">
        <v>412</v>
      </c>
      <c r="K882" s="256" t="s">
        <v>413</v>
      </c>
      <c r="L882" s="263"/>
      <c r="M882" s="263"/>
      <c r="N882" s="147"/>
      <c r="O882" s="147"/>
    </row>
    <row r="883">
      <c r="A883" s="273" t="s">
        <v>4314</v>
      </c>
      <c r="B883" s="157"/>
      <c r="C883" s="157"/>
      <c r="D883" s="250" t="s">
        <v>4031</v>
      </c>
      <c r="E883" s="263"/>
      <c r="F883" s="272"/>
      <c r="G883" s="255" t="s">
        <v>4344</v>
      </c>
      <c r="H883" s="255" t="s">
        <v>4345</v>
      </c>
      <c r="I883" s="255" t="s">
        <v>4346</v>
      </c>
      <c r="J883" s="194" t="s">
        <v>412</v>
      </c>
      <c r="K883" s="256" t="s">
        <v>413</v>
      </c>
      <c r="L883" s="263"/>
      <c r="M883" s="263"/>
      <c r="N883" s="147"/>
      <c r="O883" s="147"/>
    </row>
    <row r="884">
      <c r="A884" s="273" t="s">
        <v>4314</v>
      </c>
      <c r="B884" s="157"/>
      <c r="C884" s="157"/>
      <c r="D884" s="250" t="s">
        <v>4036</v>
      </c>
      <c r="E884" s="263"/>
      <c r="F884" s="272"/>
      <c r="G884" s="255" t="s">
        <v>4348</v>
      </c>
      <c r="H884" s="255" t="s">
        <v>4349</v>
      </c>
      <c r="I884" s="255" t="s">
        <v>4350</v>
      </c>
      <c r="J884" s="194" t="s">
        <v>412</v>
      </c>
      <c r="K884" s="256" t="s">
        <v>413</v>
      </c>
      <c r="L884" s="263"/>
      <c r="M884" s="263"/>
      <c r="N884" s="147"/>
      <c r="O884" s="147"/>
    </row>
    <row r="885">
      <c r="A885" s="273" t="s">
        <v>4351</v>
      </c>
      <c r="B885" s="274"/>
      <c r="C885" s="275" t="s">
        <v>4352</v>
      </c>
      <c r="D885" s="250" t="s">
        <v>4042</v>
      </c>
      <c r="E885" s="263"/>
      <c r="F885" s="272"/>
      <c r="G885" s="252" t="s">
        <v>1116</v>
      </c>
      <c r="H885" s="255" t="s">
        <v>1117</v>
      </c>
      <c r="I885" s="255" t="s">
        <v>4354</v>
      </c>
      <c r="J885" s="194" t="s">
        <v>412</v>
      </c>
      <c r="K885" s="256" t="s">
        <v>413</v>
      </c>
      <c r="L885" s="263"/>
      <c r="M885" s="263"/>
      <c r="N885" s="147"/>
      <c r="O885" s="147"/>
    </row>
    <row r="886">
      <c r="A886" s="273" t="s">
        <v>4351</v>
      </c>
      <c r="B886" s="157"/>
      <c r="C886" s="157"/>
      <c r="D886" s="250" t="s">
        <v>4048</v>
      </c>
      <c r="E886" s="263"/>
      <c r="F886" s="272"/>
      <c r="G886" s="252" t="s">
        <v>1121</v>
      </c>
      <c r="H886" s="255" t="s">
        <v>1117</v>
      </c>
      <c r="I886" s="255" t="s">
        <v>4356</v>
      </c>
      <c r="J886" s="194" t="s">
        <v>412</v>
      </c>
      <c r="K886" s="256" t="s">
        <v>413</v>
      </c>
      <c r="L886" s="263"/>
      <c r="M886" s="263"/>
      <c r="N886" s="147"/>
      <c r="O886" s="147"/>
    </row>
    <row r="887">
      <c r="A887" s="273" t="s">
        <v>4351</v>
      </c>
      <c r="B887" s="157"/>
      <c r="C887" s="157"/>
      <c r="D887" s="250" t="s">
        <v>4054</v>
      </c>
      <c r="E887" s="263"/>
      <c r="F887" s="272"/>
      <c r="G887" s="252" t="s">
        <v>1124</v>
      </c>
      <c r="H887" s="255" t="s">
        <v>1125</v>
      </c>
      <c r="I887" s="255" t="s">
        <v>1126</v>
      </c>
      <c r="J887" s="194" t="s">
        <v>412</v>
      </c>
      <c r="K887" s="256" t="s">
        <v>413</v>
      </c>
      <c r="L887" s="263"/>
      <c r="M887" s="263"/>
      <c r="N887" s="147"/>
      <c r="O887" s="147"/>
    </row>
    <row r="888">
      <c r="A888" s="273" t="s">
        <v>4351</v>
      </c>
      <c r="B888" s="157"/>
      <c r="C888" s="157"/>
      <c r="D888" s="250" t="s">
        <v>4058</v>
      </c>
      <c r="E888" s="263"/>
      <c r="F888" s="272"/>
      <c r="G888" s="252" t="s">
        <v>1128</v>
      </c>
      <c r="H888" s="255" t="s">
        <v>1129</v>
      </c>
      <c r="I888" s="255" t="s">
        <v>1130</v>
      </c>
      <c r="J888" s="194" t="s">
        <v>412</v>
      </c>
      <c r="K888" s="256" t="s">
        <v>413</v>
      </c>
      <c r="L888" s="263"/>
      <c r="M888" s="263"/>
      <c r="N888" s="147"/>
      <c r="O888" s="147"/>
    </row>
    <row r="889">
      <c r="A889" s="273" t="s">
        <v>4351</v>
      </c>
      <c r="B889" s="157"/>
      <c r="C889" s="157"/>
      <c r="D889" s="250" t="s">
        <v>4065</v>
      </c>
      <c r="E889" s="263"/>
      <c r="F889" s="272"/>
      <c r="G889" s="252" t="s">
        <v>1132</v>
      </c>
      <c r="H889" s="255" t="s">
        <v>1129</v>
      </c>
      <c r="I889" s="255" t="s">
        <v>1133</v>
      </c>
      <c r="J889" s="194" t="s">
        <v>412</v>
      </c>
      <c r="K889" s="256" t="s">
        <v>413</v>
      </c>
      <c r="L889" s="263"/>
      <c r="M889" s="263"/>
      <c r="N889" s="147"/>
      <c r="O889" s="147"/>
    </row>
    <row r="890">
      <c r="A890" s="273" t="s">
        <v>4351</v>
      </c>
      <c r="B890" s="157"/>
      <c r="C890" s="157"/>
      <c r="D890" s="250" t="s">
        <v>4071</v>
      </c>
      <c r="E890" s="263"/>
      <c r="F890" s="272"/>
      <c r="G890" s="252" t="s">
        <v>1135</v>
      </c>
      <c r="H890" s="255" t="s">
        <v>1136</v>
      </c>
      <c r="I890" s="255" t="s">
        <v>1137</v>
      </c>
      <c r="J890" s="194" t="s">
        <v>412</v>
      </c>
      <c r="K890" s="256" t="s">
        <v>413</v>
      </c>
      <c r="L890" s="263"/>
      <c r="M890" s="263"/>
      <c r="N890" s="147"/>
      <c r="O890" s="147"/>
    </row>
    <row r="891">
      <c r="A891" s="273" t="s">
        <v>4351</v>
      </c>
      <c r="B891" s="157"/>
      <c r="C891" s="157"/>
      <c r="D891" s="250" t="s">
        <v>4077</v>
      </c>
      <c r="E891" s="263"/>
      <c r="F891" s="272"/>
      <c r="G891" s="252" t="s">
        <v>1139</v>
      </c>
      <c r="H891" s="255" t="s">
        <v>1140</v>
      </c>
      <c r="I891" s="255" t="s">
        <v>1141</v>
      </c>
      <c r="J891" s="194" t="s">
        <v>412</v>
      </c>
      <c r="K891" s="256" t="s">
        <v>413</v>
      </c>
      <c r="L891" s="263"/>
      <c r="M891" s="263"/>
      <c r="N891" s="147"/>
      <c r="O891" s="147"/>
    </row>
    <row r="892">
      <c r="A892" s="273" t="s">
        <v>4351</v>
      </c>
      <c r="B892" s="157"/>
      <c r="C892" s="157"/>
      <c r="D892" s="250" t="s">
        <v>4083</v>
      </c>
      <c r="E892" s="263"/>
      <c r="F892" s="272"/>
      <c r="G892" s="252" t="s">
        <v>1143</v>
      </c>
      <c r="H892" s="255" t="s">
        <v>1144</v>
      </c>
      <c r="I892" s="255" t="s">
        <v>4363</v>
      </c>
      <c r="J892" s="194" t="s">
        <v>412</v>
      </c>
      <c r="K892" s="256" t="s">
        <v>413</v>
      </c>
      <c r="L892" s="263"/>
      <c r="M892" s="263"/>
      <c r="N892" s="147"/>
      <c r="O892" s="147"/>
    </row>
    <row r="893">
      <c r="A893" s="273" t="s">
        <v>4351</v>
      </c>
      <c r="B893" s="157"/>
      <c r="C893" s="157"/>
      <c r="D893" s="250" t="s">
        <v>4089</v>
      </c>
      <c r="E893" s="263"/>
      <c r="F893" s="272"/>
      <c r="G893" s="255" t="s">
        <v>4365</v>
      </c>
      <c r="H893" s="255" t="s">
        <v>4366</v>
      </c>
      <c r="I893" s="255" t="s">
        <v>4367</v>
      </c>
      <c r="J893" s="194" t="s">
        <v>412</v>
      </c>
      <c r="K893" s="256" t="s">
        <v>413</v>
      </c>
      <c r="L893" s="263"/>
      <c r="M893" s="263"/>
      <c r="N893" s="147"/>
      <c r="O893" s="147"/>
    </row>
    <row r="894">
      <c r="A894" s="273" t="s">
        <v>4351</v>
      </c>
      <c r="B894" s="157"/>
      <c r="C894" s="157"/>
      <c r="D894" s="250" t="s">
        <v>4093</v>
      </c>
      <c r="E894" s="263"/>
      <c r="F894" s="272"/>
      <c r="G894" s="255" t="s">
        <v>4369</v>
      </c>
      <c r="H894" s="255" t="s">
        <v>4370</v>
      </c>
      <c r="I894" s="255" t="s">
        <v>4371</v>
      </c>
      <c r="J894" s="194" t="s">
        <v>412</v>
      </c>
      <c r="K894" s="256" t="s">
        <v>413</v>
      </c>
      <c r="L894" s="263"/>
      <c r="M894" s="263"/>
      <c r="N894" s="147"/>
      <c r="O894" s="147"/>
    </row>
    <row r="895">
      <c r="A895" s="273" t="s">
        <v>4351</v>
      </c>
      <c r="B895" s="157"/>
      <c r="C895" s="157"/>
      <c r="D895" s="250" t="s">
        <v>4097</v>
      </c>
      <c r="E895" s="263"/>
      <c r="F895" s="272"/>
      <c r="G895" s="255" t="s">
        <v>4373</v>
      </c>
      <c r="H895" s="255" t="s">
        <v>4374</v>
      </c>
      <c r="I895" s="255" t="s">
        <v>4375</v>
      </c>
      <c r="J895" s="194" t="s">
        <v>412</v>
      </c>
      <c r="K895" s="256" t="s">
        <v>413</v>
      </c>
      <c r="L895" s="263"/>
      <c r="M895" s="263"/>
      <c r="N895" s="147"/>
      <c r="O895" s="147"/>
    </row>
    <row r="896">
      <c r="A896" s="273" t="s">
        <v>4376</v>
      </c>
      <c r="B896" s="274"/>
      <c r="C896" s="275" t="s">
        <v>4377</v>
      </c>
      <c r="D896" s="250" t="s">
        <v>6508</v>
      </c>
      <c r="E896" s="263"/>
      <c r="F896" s="272"/>
      <c r="G896" s="255" t="s">
        <v>4379</v>
      </c>
      <c r="H896" s="255" t="s">
        <v>4380</v>
      </c>
      <c r="I896" s="255" t="s">
        <v>4381</v>
      </c>
      <c r="J896" s="194" t="s">
        <v>412</v>
      </c>
      <c r="K896" s="256" t="s">
        <v>413</v>
      </c>
      <c r="L896" s="263"/>
      <c r="M896" s="263"/>
      <c r="N896" s="147"/>
      <c r="O896" s="147"/>
    </row>
    <row r="897">
      <c r="A897" s="273" t="s">
        <v>4376</v>
      </c>
      <c r="B897" s="157"/>
      <c r="C897" s="157"/>
      <c r="D897" s="250" t="s">
        <v>4103</v>
      </c>
      <c r="E897" s="263"/>
      <c r="F897" s="272"/>
      <c r="G897" s="255" t="s">
        <v>4383</v>
      </c>
      <c r="H897" s="255" t="s">
        <v>4384</v>
      </c>
      <c r="I897" s="255" t="s">
        <v>4385</v>
      </c>
      <c r="J897" s="194" t="s">
        <v>412</v>
      </c>
      <c r="K897" s="256" t="s">
        <v>413</v>
      </c>
      <c r="L897" s="263"/>
      <c r="M897" s="263"/>
      <c r="N897" s="147"/>
      <c r="O897" s="147"/>
    </row>
    <row r="898">
      <c r="A898" s="273" t="s">
        <v>4376</v>
      </c>
      <c r="B898" s="157"/>
      <c r="C898" s="157"/>
      <c r="D898" s="250" t="s">
        <v>4109</v>
      </c>
      <c r="E898" s="263"/>
      <c r="F898" s="272"/>
      <c r="G898" s="255" t="s">
        <v>4387</v>
      </c>
      <c r="H898" s="255" t="s">
        <v>4388</v>
      </c>
      <c r="I898" s="255" t="s">
        <v>4389</v>
      </c>
      <c r="J898" s="194" t="s">
        <v>412</v>
      </c>
      <c r="K898" s="256" t="s">
        <v>413</v>
      </c>
      <c r="L898" s="263"/>
      <c r="M898" s="263"/>
      <c r="N898" s="147"/>
      <c r="O898" s="147"/>
    </row>
    <row r="899">
      <c r="A899" s="273" t="s">
        <v>4376</v>
      </c>
      <c r="B899" s="157"/>
      <c r="C899" s="157"/>
      <c r="D899" s="250" t="s">
        <v>4115</v>
      </c>
      <c r="E899" s="263"/>
      <c r="F899" s="272"/>
      <c r="G899" s="255" t="s">
        <v>4391</v>
      </c>
      <c r="H899" s="255" t="s">
        <v>4388</v>
      </c>
      <c r="I899" s="255" t="s">
        <v>4392</v>
      </c>
      <c r="J899" s="194" t="s">
        <v>412</v>
      </c>
      <c r="K899" s="256" t="s">
        <v>413</v>
      </c>
      <c r="L899" s="263"/>
      <c r="M899" s="263"/>
      <c r="N899" s="147"/>
      <c r="O899" s="147"/>
    </row>
    <row r="900">
      <c r="A900" s="273" t="s">
        <v>4376</v>
      </c>
      <c r="B900" s="157"/>
      <c r="C900" s="157"/>
      <c r="D900" s="250" t="s">
        <v>4120</v>
      </c>
      <c r="E900" s="263"/>
      <c r="F900" s="272"/>
      <c r="G900" s="255" t="s">
        <v>4394</v>
      </c>
      <c r="H900" s="255" t="s">
        <v>4395</v>
      </c>
      <c r="I900" s="255" t="s">
        <v>4367</v>
      </c>
      <c r="J900" s="194" t="s">
        <v>412</v>
      </c>
      <c r="K900" s="256" t="s">
        <v>413</v>
      </c>
      <c r="L900" s="263"/>
      <c r="M900" s="263"/>
      <c r="N900" s="147"/>
      <c r="O900" s="147"/>
    </row>
    <row r="901">
      <c r="A901" s="273" t="s">
        <v>4376</v>
      </c>
      <c r="B901" s="157"/>
      <c r="C901" s="157"/>
      <c r="D901" s="250" t="s">
        <v>4125</v>
      </c>
      <c r="E901" s="263"/>
      <c r="F901" s="272"/>
      <c r="G901" s="255" t="s">
        <v>4397</v>
      </c>
      <c r="H901" s="255" t="s">
        <v>4398</v>
      </c>
      <c r="I901" s="255" t="s">
        <v>4375</v>
      </c>
      <c r="J901" s="194" t="s">
        <v>412</v>
      </c>
      <c r="K901" s="256" t="s">
        <v>413</v>
      </c>
      <c r="L901" s="263"/>
      <c r="M901" s="263"/>
      <c r="N901" s="147"/>
      <c r="O901" s="147"/>
    </row>
    <row r="902">
      <c r="A902" s="273" t="s">
        <v>6509</v>
      </c>
      <c r="B902" s="274"/>
      <c r="C902" s="275" t="s">
        <v>4400</v>
      </c>
      <c r="D902" s="250" t="s">
        <v>4132</v>
      </c>
      <c r="E902" s="263"/>
      <c r="F902" s="272"/>
      <c r="G902" s="255" t="s">
        <v>4402</v>
      </c>
      <c r="H902" s="255" t="s">
        <v>6510</v>
      </c>
      <c r="I902" s="255" t="s">
        <v>4404</v>
      </c>
      <c r="J902" s="194" t="s">
        <v>412</v>
      </c>
      <c r="K902" s="256" t="s">
        <v>438</v>
      </c>
      <c r="L902" s="250" t="s">
        <v>439</v>
      </c>
      <c r="M902" s="263"/>
      <c r="N902" s="147"/>
      <c r="O902" s="147"/>
    </row>
    <row r="903">
      <c r="A903" s="273" t="s">
        <v>6509</v>
      </c>
      <c r="B903" s="157"/>
      <c r="C903" s="157"/>
      <c r="D903" s="250" t="s">
        <v>4138</v>
      </c>
      <c r="E903" s="263"/>
      <c r="F903" s="272"/>
      <c r="G903" s="255" t="s">
        <v>4406</v>
      </c>
      <c r="H903" s="255" t="s">
        <v>4407</v>
      </c>
      <c r="I903" s="255" t="s">
        <v>4408</v>
      </c>
      <c r="J903" s="194" t="s">
        <v>412</v>
      </c>
      <c r="K903" s="256" t="s">
        <v>438</v>
      </c>
      <c r="L903" s="250" t="s">
        <v>439</v>
      </c>
      <c r="M903" s="263"/>
      <c r="N903" s="147"/>
      <c r="O903" s="147"/>
    </row>
    <row r="904">
      <c r="A904" s="273" t="s">
        <v>6509</v>
      </c>
      <c r="B904" s="157"/>
      <c r="C904" s="157"/>
      <c r="D904" s="250" t="s">
        <v>4142</v>
      </c>
      <c r="E904" s="263"/>
      <c r="F904" s="272"/>
      <c r="G904" s="255" t="s">
        <v>4410</v>
      </c>
      <c r="H904" s="255" t="s">
        <v>4411</v>
      </c>
      <c r="I904" s="255" t="s">
        <v>4412</v>
      </c>
      <c r="J904" s="194" t="s">
        <v>412</v>
      </c>
      <c r="K904" s="256" t="s">
        <v>413</v>
      </c>
      <c r="L904" s="263"/>
      <c r="M904" s="263"/>
      <c r="N904" s="147"/>
      <c r="O904" s="147"/>
    </row>
    <row r="905">
      <c r="A905" s="273" t="s">
        <v>6509</v>
      </c>
      <c r="B905" s="157"/>
      <c r="C905" s="157"/>
      <c r="D905" s="250" t="s">
        <v>4147</v>
      </c>
      <c r="E905" s="263"/>
      <c r="F905" s="272"/>
      <c r="G905" s="255" t="s">
        <v>4414</v>
      </c>
      <c r="H905" s="255" t="s">
        <v>4415</v>
      </c>
      <c r="I905" s="255" t="s">
        <v>4416</v>
      </c>
      <c r="J905" s="194" t="s">
        <v>412</v>
      </c>
      <c r="K905" s="256" t="s">
        <v>413</v>
      </c>
      <c r="L905" s="263"/>
      <c r="M905" s="263"/>
      <c r="N905" s="147"/>
      <c r="O905" s="147"/>
    </row>
    <row r="906">
      <c r="A906" s="273" t="s">
        <v>6509</v>
      </c>
      <c r="B906" s="157"/>
      <c r="C906" s="157"/>
      <c r="D906" s="250" t="s">
        <v>4155</v>
      </c>
      <c r="E906" s="263"/>
      <c r="F906" s="272"/>
      <c r="G906" s="255" t="s">
        <v>4418</v>
      </c>
      <c r="H906" s="255" t="s">
        <v>4415</v>
      </c>
      <c r="I906" s="255" t="s">
        <v>4419</v>
      </c>
      <c r="J906" s="194" t="s">
        <v>412</v>
      </c>
      <c r="K906" s="256" t="s">
        <v>413</v>
      </c>
      <c r="L906" s="263"/>
      <c r="M906" s="263"/>
      <c r="N906" s="147"/>
      <c r="O906" s="147"/>
    </row>
    <row r="907">
      <c r="A907" s="273" t="s">
        <v>6509</v>
      </c>
      <c r="B907" s="157"/>
      <c r="C907" s="157"/>
      <c r="D907" s="250" t="s">
        <v>4161</v>
      </c>
      <c r="E907" s="263"/>
      <c r="F907" s="272"/>
      <c r="G907" s="255" t="s">
        <v>4421</v>
      </c>
      <c r="H907" s="255" t="s">
        <v>4422</v>
      </c>
      <c r="I907" s="255" t="s">
        <v>4423</v>
      </c>
      <c r="J907" s="194" t="s">
        <v>412</v>
      </c>
      <c r="K907" s="256" t="s">
        <v>413</v>
      </c>
      <c r="L907" s="263"/>
      <c r="M907" s="263"/>
      <c r="N907" s="147"/>
      <c r="O907" s="147"/>
    </row>
    <row r="908">
      <c r="A908" s="273" t="s">
        <v>6509</v>
      </c>
      <c r="B908" s="157"/>
      <c r="C908" s="157"/>
      <c r="D908" s="250" t="s">
        <v>4165</v>
      </c>
      <c r="E908" s="263"/>
      <c r="F908" s="272"/>
      <c r="G908" s="255" t="s">
        <v>4425</v>
      </c>
      <c r="H908" s="255" t="s">
        <v>4426</v>
      </c>
      <c r="I908" s="255" t="s">
        <v>4427</v>
      </c>
      <c r="J908" s="194" t="s">
        <v>412</v>
      </c>
      <c r="K908" s="287" t="s">
        <v>413</v>
      </c>
      <c r="L908" s="263"/>
      <c r="M908" s="263"/>
      <c r="N908" s="147"/>
      <c r="O908" s="147"/>
    </row>
    <row r="909">
      <c r="A909" s="273" t="s">
        <v>4428</v>
      </c>
      <c r="B909" s="274"/>
      <c r="C909" s="275" t="s">
        <v>4429</v>
      </c>
      <c r="D909" s="250" t="s">
        <v>4171</v>
      </c>
      <c r="E909" s="263"/>
      <c r="F909" s="272"/>
      <c r="G909" s="255" t="s">
        <v>4431</v>
      </c>
      <c r="H909" s="255" t="s">
        <v>4432</v>
      </c>
      <c r="I909" s="255" t="s">
        <v>4433</v>
      </c>
      <c r="J909" s="194" t="s">
        <v>412</v>
      </c>
      <c r="K909" s="287" t="s">
        <v>413</v>
      </c>
      <c r="L909" s="263"/>
      <c r="M909" s="263"/>
      <c r="N909" s="147"/>
      <c r="O909" s="147"/>
    </row>
    <row r="910">
      <c r="A910" s="273" t="s">
        <v>4428</v>
      </c>
      <c r="B910" s="157"/>
      <c r="C910" s="157"/>
      <c r="D910" s="250" t="s">
        <v>4175</v>
      </c>
      <c r="E910" s="263"/>
      <c r="F910" s="272"/>
      <c r="G910" s="255" t="s">
        <v>4435</v>
      </c>
      <c r="H910" s="255" t="s">
        <v>4432</v>
      </c>
      <c r="I910" s="255" t="s">
        <v>4436</v>
      </c>
      <c r="J910" s="194" t="s">
        <v>412</v>
      </c>
      <c r="K910" s="287" t="s">
        <v>413</v>
      </c>
      <c r="L910" s="263"/>
      <c r="M910" s="263"/>
      <c r="N910" s="147"/>
      <c r="O910" s="147"/>
    </row>
    <row r="911">
      <c r="A911" s="273" t="s">
        <v>4428</v>
      </c>
      <c r="B911" s="157"/>
      <c r="C911" s="157"/>
      <c r="D911" s="250" t="s">
        <v>4178</v>
      </c>
      <c r="E911" s="263"/>
      <c r="F911" s="272"/>
      <c r="G911" s="255" t="s">
        <v>4438</v>
      </c>
      <c r="H911" s="255" t="s">
        <v>4439</v>
      </c>
      <c r="I911" s="255" t="s">
        <v>4440</v>
      </c>
      <c r="J911" s="194" t="s">
        <v>412</v>
      </c>
      <c r="K911" s="256" t="s">
        <v>438</v>
      </c>
      <c r="L911" s="250" t="s">
        <v>439</v>
      </c>
      <c r="M911" s="263"/>
      <c r="N911" s="147"/>
      <c r="O911" s="147"/>
    </row>
    <row r="912">
      <c r="A912" s="273" t="s">
        <v>4428</v>
      </c>
      <c r="B912" s="157"/>
      <c r="C912" s="157"/>
      <c r="D912" s="250" t="s">
        <v>4182</v>
      </c>
      <c r="E912" s="263"/>
      <c r="F912" s="272"/>
      <c r="G912" s="255" t="s">
        <v>4442</v>
      </c>
      <c r="H912" s="255" t="s">
        <v>4443</v>
      </c>
      <c r="I912" s="255" t="s">
        <v>4444</v>
      </c>
      <c r="J912" s="194" t="s">
        <v>412</v>
      </c>
      <c r="K912" s="256" t="s">
        <v>438</v>
      </c>
      <c r="L912" s="250" t="s">
        <v>439</v>
      </c>
      <c r="M912" s="263"/>
      <c r="N912" s="147"/>
      <c r="O912" s="147"/>
    </row>
    <row r="913">
      <c r="A913" s="273" t="s">
        <v>4428</v>
      </c>
      <c r="B913" s="157"/>
      <c r="C913" s="157"/>
      <c r="D913" s="250" t="s">
        <v>4186</v>
      </c>
      <c r="E913" s="263"/>
      <c r="F913" s="272"/>
      <c r="G913" s="255" t="s">
        <v>4446</v>
      </c>
      <c r="H913" s="255" t="s">
        <v>4447</v>
      </c>
      <c r="I913" s="255" t="s">
        <v>4448</v>
      </c>
      <c r="J913" s="194" t="s">
        <v>412</v>
      </c>
      <c r="K913" s="256" t="s">
        <v>438</v>
      </c>
      <c r="L913" s="250" t="s">
        <v>439</v>
      </c>
      <c r="M913" s="263"/>
      <c r="N913" s="147"/>
      <c r="O913" s="147"/>
    </row>
    <row r="914">
      <c r="A914" s="273" t="s">
        <v>4428</v>
      </c>
      <c r="B914" s="157"/>
      <c r="C914" s="157"/>
      <c r="D914" s="250" t="s">
        <v>4190</v>
      </c>
      <c r="E914" s="263"/>
      <c r="F914" s="272"/>
      <c r="G914" s="255" t="s">
        <v>4450</v>
      </c>
      <c r="H914" s="255" t="s">
        <v>4451</v>
      </c>
      <c r="I914" s="255" t="s">
        <v>4452</v>
      </c>
      <c r="J914" s="194" t="s">
        <v>412</v>
      </c>
      <c r="K914" s="256" t="s">
        <v>438</v>
      </c>
      <c r="L914" s="250" t="s">
        <v>439</v>
      </c>
      <c r="M914" s="263"/>
      <c r="N914" s="147"/>
      <c r="O914" s="147"/>
    </row>
    <row r="915">
      <c r="A915" s="273" t="s">
        <v>4428</v>
      </c>
      <c r="B915" s="157"/>
      <c r="C915" s="157"/>
      <c r="D915" s="250" t="s">
        <v>4194</v>
      </c>
      <c r="E915" s="263"/>
      <c r="F915" s="272"/>
      <c r="G915" s="255" t="s">
        <v>4454</v>
      </c>
      <c r="H915" s="255" t="s">
        <v>4455</v>
      </c>
      <c r="I915" s="255" t="s">
        <v>4456</v>
      </c>
      <c r="J915" s="194" t="s">
        <v>412</v>
      </c>
      <c r="K915" s="256" t="s">
        <v>438</v>
      </c>
      <c r="L915" s="250" t="s">
        <v>439</v>
      </c>
      <c r="M915" s="263"/>
      <c r="N915" s="147"/>
      <c r="O915" s="147"/>
    </row>
    <row r="916">
      <c r="A916" s="273" t="s">
        <v>4428</v>
      </c>
      <c r="B916" s="157"/>
      <c r="C916" s="157"/>
      <c r="D916" s="250" t="s">
        <v>4198</v>
      </c>
      <c r="E916" s="263"/>
      <c r="F916" s="272"/>
      <c r="G916" s="255" t="s">
        <v>4458</v>
      </c>
      <c r="H916" s="255" t="s">
        <v>4459</v>
      </c>
      <c r="I916" s="255" t="s">
        <v>4460</v>
      </c>
      <c r="J916" s="194" t="s">
        <v>412</v>
      </c>
      <c r="K916" s="256" t="s">
        <v>438</v>
      </c>
      <c r="L916" s="250" t="s">
        <v>439</v>
      </c>
      <c r="M916" s="263"/>
      <c r="N916" s="147"/>
      <c r="O916" s="147"/>
    </row>
    <row r="917">
      <c r="A917" s="273" t="s">
        <v>4428</v>
      </c>
      <c r="B917" s="157"/>
      <c r="C917" s="157"/>
      <c r="D917" s="250" t="s">
        <v>4202</v>
      </c>
      <c r="E917" s="263"/>
      <c r="F917" s="272"/>
      <c r="G917" s="255" t="s">
        <v>4462</v>
      </c>
      <c r="H917" s="255" t="s">
        <v>4463</v>
      </c>
      <c r="I917" s="255" t="s">
        <v>4464</v>
      </c>
      <c r="J917" s="194" t="s">
        <v>412</v>
      </c>
      <c r="K917" s="256" t="s">
        <v>413</v>
      </c>
      <c r="L917" s="263"/>
      <c r="M917" s="263"/>
      <c r="N917" s="147"/>
      <c r="O917" s="147"/>
    </row>
    <row r="918">
      <c r="A918" s="273" t="s">
        <v>4428</v>
      </c>
      <c r="B918" s="157"/>
      <c r="C918" s="157"/>
      <c r="D918" s="250" t="s">
        <v>4205</v>
      </c>
      <c r="E918" s="263"/>
      <c r="F918" s="272"/>
      <c r="G918" s="255" t="s">
        <v>4466</v>
      </c>
      <c r="H918" s="255" t="s">
        <v>4467</v>
      </c>
      <c r="I918" s="255" t="s">
        <v>4448</v>
      </c>
      <c r="J918" s="194" t="s">
        <v>412</v>
      </c>
      <c r="K918" s="256" t="s">
        <v>438</v>
      </c>
      <c r="L918" s="250" t="s">
        <v>439</v>
      </c>
      <c r="M918" s="263"/>
      <c r="N918" s="147"/>
      <c r="O918" s="147"/>
    </row>
    <row r="919">
      <c r="A919" s="273" t="s">
        <v>4468</v>
      </c>
      <c r="B919" s="274"/>
      <c r="C919" s="275" t="s">
        <v>4469</v>
      </c>
      <c r="D919" s="250" t="s">
        <v>4208</v>
      </c>
      <c r="E919" s="263"/>
      <c r="F919" s="272"/>
      <c r="G919" s="255" t="s">
        <v>4471</v>
      </c>
      <c r="H919" s="255" t="s">
        <v>4472</v>
      </c>
      <c r="I919" s="255" t="s">
        <v>4473</v>
      </c>
      <c r="J919" s="194" t="s">
        <v>412</v>
      </c>
      <c r="K919" s="256" t="s">
        <v>438</v>
      </c>
      <c r="L919" s="250" t="s">
        <v>439</v>
      </c>
      <c r="M919" s="263"/>
      <c r="N919" s="147"/>
      <c r="O919" s="147"/>
    </row>
    <row r="920">
      <c r="A920" s="273" t="s">
        <v>4468</v>
      </c>
      <c r="B920" s="157"/>
      <c r="C920" s="157"/>
      <c r="D920" s="250" t="s">
        <v>4210</v>
      </c>
      <c r="E920" s="263"/>
      <c r="F920" s="272"/>
      <c r="G920" s="255" t="s">
        <v>4475</v>
      </c>
      <c r="H920" s="255" t="s">
        <v>4472</v>
      </c>
      <c r="I920" s="255" t="s">
        <v>4476</v>
      </c>
      <c r="J920" s="194" t="s">
        <v>412</v>
      </c>
      <c r="K920" s="256" t="s">
        <v>438</v>
      </c>
      <c r="L920" s="250" t="s">
        <v>439</v>
      </c>
      <c r="M920" s="263"/>
      <c r="N920" s="147"/>
      <c r="O920" s="147"/>
    </row>
    <row r="921">
      <c r="A921" s="273" t="s">
        <v>4468</v>
      </c>
      <c r="B921" s="157"/>
      <c r="C921" s="157"/>
      <c r="D921" s="250" t="s">
        <v>4214</v>
      </c>
      <c r="E921" s="263"/>
      <c r="F921" s="272"/>
      <c r="G921" s="255" t="s">
        <v>4478</v>
      </c>
      <c r="H921" s="255" t="s">
        <v>4479</v>
      </c>
      <c r="I921" s="255" t="s">
        <v>4480</v>
      </c>
      <c r="J921" s="194" t="s">
        <v>412</v>
      </c>
      <c r="K921" s="256" t="s">
        <v>438</v>
      </c>
      <c r="L921" s="250" t="s">
        <v>439</v>
      </c>
      <c r="M921" s="263"/>
      <c r="N921" s="147"/>
      <c r="O921" s="147"/>
    </row>
    <row r="922">
      <c r="A922" s="273" t="s">
        <v>4468</v>
      </c>
      <c r="B922" s="157"/>
      <c r="C922" s="157"/>
      <c r="D922" s="250" t="s">
        <v>4218</v>
      </c>
      <c r="E922" s="263"/>
      <c r="F922" s="272"/>
      <c r="G922" s="255" t="s">
        <v>4482</v>
      </c>
      <c r="H922" s="255" t="s">
        <v>4472</v>
      </c>
      <c r="I922" s="255" t="s">
        <v>4483</v>
      </c>
      <c r="J922" s="194" t="s">
        <v>412</v>
      </c>
      <c r="K922" s="256" t="s">
        <v>438</v>
      </c>
      <c r="L922" s="250" t="s">
        <v>439</v>
      </c>
      <c r="M922" s="263"/>
      <c r="N922" s="147"/>
      <c r="O922" s="147"/>
    </row>
    <row r="923">
      <c r="A923" s="273" t="s">
        <v>4468</v>
      </c>
      <c r="B923" s="157"/>
      <c r="C923" s="157"/>
      <c r="D923" s="250" t="s">
        <v>4222</v>
      </c>
      <c r="E923" s="263"/>
      <c r="F923" s="272"/>
      <c r="G923" s="255" t="s">
        <v>4485</v>
      </c>
      <c r="H923" s="255" t="s">
        <v>4479</v>
      </c>
      <c r="I923" s="255" t="s">
        <v>4486</v>
      </c>
      <c r="J923" s="194" t="s">
        <v>412</v>
      </c>
      <c r="K923" s="256" t="s">
        <v>413</v>
      </c>
      <c r="L923" s="263"/>
      <c r="M923" s="263"/>
      <c r="N923" s="147"/>
      <c r="O923" s="147"/>
    </row>
    <row r="924">
      <c r="A924" s="273" t="s">
        <v>4468</v>
      </c>
      <c r="B924" s="157"/>
      <c r="C924" s="157"/>
      <c r="D924" s="250" t="s">
        <v>4226</v>
      </c>
      <c r="E924" s="263"/>
      <c r="F924" s="272"/>
      <c r="G924" s="255" t="s">
        <v>4488</v>
      </c>
      <c r="H924" s="255" t="s">
        <v>4489</v>
      </c>
      <c r="I924" s="255" t="s">
        <v>4490</v>
      </c>
      <c r="J924" s="194" t="s">
        <v>412</v>
      </c>
      <c r="K924" s="256" t="s">
        <v>413</v>
      </c>
      <c r="L924" s="263"/>
      <c r="M924" s="263"/>
      <c r="N924" s="147"/>
      <c r="O924" s="147"/>
    </row>
    <row r="925">
      <c r="A925" s="273" t="s">
        <v>4468</v>
      </c>
      <c r="B925" s="157"/>
      <c r="C925" s="157"/>
      <c r="D925" s="250" t="s">
        <v>4230</v>
      </c>
      <c r="E925" s="263"/>
      <c r="F925" s="272"/>
      <c r="G925" s="255" t="s">
        <v>4492</v>
      </c>
      <c r="H925" s="255" t="s">
        <v>4493</v>
      </c>
      <c r="I925" s="255" t="s">
        <v>4494</v>
      </c>
      <c r="J925" s="194" t="s">
        <v>412</v>
      </c>
      <c r="K925" s="256" t="s">
        <v>413</v>
      </c>
      <c r="L925" s="263"/>
      <c r="M925" s="263"/>
      <c r="N925" s="147"/>
      <c r="O925" s="147"/>
    </row>
    <row r="926">
      <c r="A926" s="273" t="s">
        <v>4468</v>
      </c>
      <c r="B926" s="157"/>
      <c r="C926" s="157"/>
      <c r="D926" s="250" t="s">
        <v>4235</v>
      </c>
      <c r="E926" s="263"/>
      <c r="F926" s="272"/>
      <c r="G926" s="255" t="s">
        <v>4496</v>
      </c>
      <c r="H926" s="255" t="s">
        <v>4497</v>
      </c>
      <c r="I926" s="255" t="s">
        <v>4498</v>
      </c>
      <c r="J926" s="194" t="s">
        <v>412</v>
      </c>
      <c r="K926" s="256" t="s">
        <v>413</v>
      </c>
      <c r="L926" s="263"/>
      <c r="M926" s="263"/>
      <c r="N926" s="147"/>
      <c r="O926" s="147"/>
    </row>
    <row r="927">
      <c r="A927" s="273" t="s">
        <v>4468</v>
      </c>
      <c r="B927" s="157"/>
      <c r="C927" s="157"/>
      <c r="D927" s="250" t="s">
        <v>4239</v>
      </c>
      <c r="E927" s="263"/>
      <c r="F927" s="272"/>
      <c r="G927" s="255" t="s">
        <v>4500</v>
      </c>
      <c r="H927" s="255" t="s">
        <v>4501</v>
      </c>
      <c r="I927" s="255" t="s">
        <v>4502</v>
      </c>
      <c r="J927" s="194" t="s">
        <v>412</v>
      </c>
      <c r="K927" s="256" t="s">
        <v>413</v>
      </c>
      <c r="L927" s="263"/>
      <c r="M927" s="263"/>
      <c r="N927" s="147"/>
      <c r="O927" s="147"/>
    </row>
    <row r="928">
      <c r="A928" s="273" t="s">
        <v>4468</v>
      </c>
      <c r="B928" s="157"/>
      <c r="C928" s="157"/>
      <c r="D928" s="250" t="s">
        <v>4243</v>
      </c>
      <c r="E928" s="263"/>
      <c r="F928" s="272"/>
      <c r="G928" s="255" t="s">
        <v>4504</v>
      </c>
      <c r="H928" s="255" t="s">
        <v>4501</v>
      </c>
      <c r="I928" s="255" t="s">
        <v>4505</v>
      </c>
      <c r="J928" s="194" t="s">
        <v>412</v>
      </c>
      <c r="K928" s="256" t="s">
        <v>413</v>
      </c>
      <c r="L928" s="263"/>
      <c r="M928" s="263"/>
      <c r="N928" s="147"/>
      <c r="O928" s="147"/>
    </row>
    <row r="929">
      <c r="A929" s="273" t="s">
        <v>4468</v>
      </c>
      <c r="B929" s="157"/>
      <c r="C929" s="157"/>
      <c r="D929" s="250" t="s">
        <v>4247</v>
      </c>
      <c r="E929" s="263"/>
      <c r="F929" s="272"/>
      <c r="G929" s="255" t="s">
        <v>4504</v>
      </c>
      <c r="H929" s="255" t="s">
        <v>4507</v>
      </c>
      <c r="I929" s="255" t="s">
        <v>4505</v>
      </c>
      <c r="J929" s="194" t="s">
        <v>412</v>
      </c>
      <c r="K929" s="256" t="s">
        <v>413</v>
      </c>
      <c r="L929" s="263"/>
      <c r="M929" s="263"/>
      <c r="N929" s="147"/>
      <c r="O929" s="147"/>
    </row>
    <row r="930">
      <c r="A930" s="273" t="s">
        <v>4468</v>
      </c>
      <c r="B930" s="157"/>
      <c r="C930" s="157"/>
      <c r="D930" s="250" t="s">
        <v>4252</v>
      </c>
      <c r="E930" s="263"/>
      <c r="F930" s="272"/>
      <c r="G930" s="255" t="s">
        <v>4509</v>
      </c>
      <c r="H930" s="255" t="s">
        <v>4510</v>
      </c>
      <c r="I930" s="255" t="s">
        <v>4511</v>
      </c>
      <c r="J930" s="194" t="s">
        <v>412</v>
      </c>
      <c r="K930" s="256" t="s">
        <v>413</v>
      </c>
      <c r="L930" s="263"/>
      <c r="M930" s="263"/>
      <c r="N930" s="147"/>
      <c r="O930" s="147"/>
    </row>
    <row r="931">
      <c r="A931" s="273" t="s">
        <v>4468</v>
      </c>
      <c r="B931" s="157"/>
      <c r="C931" s="157"/>
      <c r="D931" s="250" t="s">
        <v>4256</v>
      </c>
      <c r="E931" s="263"/>
      <c r="F931" s="272"/>
      <c r="G931" s="255" t="s">
        <v>4513</v>
      </c>
      <c r="H931" s="255" t="s">
        <v>4514</v>
      </c>
      <c r="I931" s="255" t="s">
        <v>4515</v>
      </c>
      <c r="J931" s="194" t="s">
        <v>412</v>
      </c>
      <c r="K931" s="256" t="s">
        <v>413</v>
      </c>
      <c r="L931" s="263"/>
      <c r="M931" s="263"/>
      <c r="N931" s="147"/>
      <c r="O931" s="147"/>
    </row>
    <row r="932">
      <c r="A932" s="269"/>
      <c r="B932" s="256" t="s">
        <v>239</v>
      </c>
      <c r="C932" s="271" t="s">
        <v>240</v>
      </c>
      <c r="D932" s="250" t="s">
        <v>4259</v>
      </c>
      <c r="E932" s="263"/>
      <c r="F932" s="272"/>
      <c r="G932" s="252" t="s">
        <v>4517</v>
      </c>
      <c r="H932" s="255" t="s">
        <v>4518</v>
      </c>
      <c r="I932" s="255" t="s">
        <v>4519</v>
      </c>
      <c r="J932" s="194" t="s">
        <v>412</v>
      </c>
      <c r="K932" s="256" t="s">
        <v>413</v>
      </c>
      <c r="L932" s="263"/>
      <c r="M932" s="263"/>
      <c r="N932" s="147"/>
      <c r="O932" s="147"/>
    </row>
    <row r="933">
      <c r="A933" s="269"/>
      <c r="B933" s="256" t="s">
        <v>4520</v>
      </c>
      <c r="C933" s="271" t="s">
        <v>4521</v>
      </c>
      <c r="D933" s="250" t="s">
        <v>4263</v>
      </c>
      <c r="E933" s="263"/>
      <c r="F933" s="272"/>
      <c r="G933" s="252" t="s">
        <v>4523</v>
      </c>
      <c r="H933" s="255" t="s">
        <v>4524</v>
      </c>
      <c r="I933" s="255" t="s">
        <v>4525</v>
      </c>
      <c r="J933" s="194" t="s">
        <v>412</v>
      </c>
      <c r="K933" s="256" t="s">
        <v>413</v>
      </c>
      <c r="L933" s="263"/>
      <c r="M933" s="263"/>
      <c r="N933" s="147"/>
      <c r="O933" s="147"/>
    </row>
    <row r="934">
      <c r="A934" s="269"/>
      <c r="B934" s="256" t="s">
        <v>4520</v>
      </c>
      <c r="C934" s="272"/>
      <c r="D934" s="250" t="s">
        <v>4267</v>
      </c>
      <c r="E934" s="263"/>
      <c r="F934" s="272"/>
      <c r="G934" s="252" t="s">
        <v>4527</v>
      </c>
      <c r="H934" s="255" t="s">
        <v>4528</v>
      </c>
      <c r="I934" s="255" t="s">
        <v>4529</v>
      </c>
      <c r="J934" s="194" t="s">
        <v>412</v>
      </c>
      <c r="K934" s="256" t="s">
        <v>413</v>
      </c>
      <c r="L934" s="263"/>
      <c r="M934" s="263"/>
      <c r="N934" s="147"/>
      <c r="O934" s="147"/>
    </row>
    <row r="935">
      <c r="A935" s="269"/>
      <c r="B935" s="256" t="s">
        <v>4530</v>
      </c>
      <c r="C935" s="271" t="s">
        <v>4531</v>
      </c>
      <c r="D935" s="250" t="s">
        <v>4270</v>
      </c>
      <c r="E935" s="263"/>
      <c r="F935" s="272"/>
      <c r="G935" s="252" t="s">
        <v>4533</v>
      </c>
      <c r="H935" s="255" t="s">
        <v>4534</v>
      </c>
      <c r="I935" s="255" t="s">
        <v>4529</v>
      </c>
      <c r="J935" s="194" t="s">
        <v>412</v>
      </c>
      <c r="K935" s="256" t="s">
        <v>413</v>
      </c>
      <c r="L935" s="263"/>
      <c r="M935" s="263"/>
      <c r="N935" s="147"/>
      <c r="O935" s="147"/>
    </row>
    <row r="936">
      <c r="A936" s="269"/>
      <c r="B936" s="256" t="s">
        <v>243</v>
      </c>
      <c r="C936" s="271" t="s">
        <v>244</v>
      </c>
      <c r="D936" s="250" t="s">
        <v>4274</v>
      </c>
      <c r="E936" s="263"/>
      <c r="F936" s="272"/>
      <c r="G936" s="252" t="s">
        <v>4536</v>
      </c>
      <c r="H936" s="255" t="s">
        <v>4537</v>
      </c>
      <c r="I936" s="255" t="s">
        <v>4538</v>
      </c>
      <c r="J936" s="194" t="s">
        <v>412</v>
      </c>
      <c r="K936" s="256" t="s">
        <v>413</v>
      </c>
      <c r="L936" s="263"/>
      <c r="M936" s="263"/>
      <c r="N936" s="147"/>
      <c r="O936" s="147"/>
    </row>
    <row r="937">
      <c r="A937" s="269"/>
      <c r="B937" s="250" t="s">
        <v>4539</v>
      </c>
      <c r="C937" s="271" t="s">
        <v>4540</v>
      </c>
      <c r="D937" s="250" t="s">
        <v>4278</v>
      </c>
      <c r="E937" s="263"/>
      <c r="F937" s="272"/>
      <c r="G937" s="252" t="s">
        <v>4542</v>
      </c>
      <c r="H937" s="255" t="s">
        <v>4543</v>
      </c>
      <c r="I937" s="255" t="s">
        <v>4544</v>
      </c>
      <c r="J937" s="194" t="s">
        <v>412</v>
      </c>
      <c r="K937" s="256" t="s">
        <v>413</v>
      </c>
      <c r="L937" s="263"/>
      <c r="M937" s="263"/>
      <c r="N937" s="147"/>
      <c r="O937" s="147"/>
    </row>
    <row r="938">
      <c r="A938" s="269"/>
      <c r="B938" s="256" t="s">
        <v>4545</v>
      </c>
      <c r="C938" s="271" t="s">
        <v>6511</v>
      </c>
      <c r="D938" s="250" t="s">
        <v>4282</v>
      </c>
      <c r="E938" s="263"/>
      <c r="F938" s="272"/>
      <c r="G938" s="252" t="s">
        <v>6512</v>
      </c>
      <c r="H938" s="255" t="s">
        <v>4548</v>
      </c>
      <c r="I938" s="255" t="s">
        <v>6513</v>
      </c>
      <c r="J938" s="194" t="s">
        <v>412</v>
      </c>
      <c r="K938" s="256" t="s">
        <v>413</v>
      </c>
      <c r="L938" s="263"/>
      <c r="M938" s="263"/>
      <c r="N938" s="147"/>
      <c r="O938" s="147"/>
    </row>
    <row r="939">
      <c r="A939" s="269"/>
      <c r="B939" s="256" t="s">
        <v>4545</v>
      </c>
      <c r="C939" s="272"/>
      <c r="D939" s="250" t="s">
        <v>4286</v>
      </c>
      <c r="E939" s="263"/>
      <c r="F939" s="272"/>
      <c r="G939" s="252" t="s">
        <v>4547</v>
      </c>
      <c r="H939" s="255" t="s">
        <v>4548</v>
      </c>
      <c r="I939" s="255" t="s">
        <v>4549</v>
      </c>
      <c r="J939" s="194" t="s">
        <v>412</v>
      </c>
      <c r="K939" s="256" t="s">
        <v>413</v>
      </c>
      <c r="L939" s="263"/>
      <c r="M939" s="263"/>
      <c r="N939" s="147"/>
      <c r="O939" s="147"/>
    </row>
    <row r="940">
      <c r="A940" s="269"/>
      <c r="B940" s="256" t="s">
        <v>6514</v>
      </c>
      <c r="C940" s="271" t="s">
        <v>6515</v>
      </c>
      <c r="D940" s="250" t="s">
        <v>4290</v>
      </c>
      <c r="E940" s="263"/>
      <c r="F940" s="272"/>
      <c r="G940" s="252" t="s">
        <v>6516</v>
      </c>
      <c r="H940" s="255" t="s">
        <v>6517</v>
      </c>
      <c r="I940" s="255" t="s">
        <v>6518</v>
      </c>
      <c r="J940" s="194" t="s">
        <v>412</v>
      </c>
      <c r="K940" s="256" t="s">
        <v>413</v>
      </c>
      <c r="L940" s="263"/>
      <c r="M940" s="263"/>
      <c r="N940" s="147"/>
      <c r="O940" s="147"/>
    </row>
    <row r="941">
      <c r="A941" s="269"/>
      <c r="B941" s="256" t="s">
        <v>4550</v>
      </c>
      <c r="C941" s="271" t="s">
        <v>4551</v>
      </c>
      <c r="D941" s="250" t="s">
        <v>4294</v>
      </c>
      <c r="E941" s="263"/>
      <c r="F941" s="272"/>
      <c r="G941" s="252" t="s">
        <v>4553</v>
      </c>
      <c r="H941" s="255" t="s">
        <v>4554</v>
      </c>
      <c r="I941" s="255" t="s">
        <v>4555</v>
      </c>
      <c r="J941" s="194" t="s">
        <v>412</v>
      </c>
      <c r="K941" s="256" t="s">
        <v>413</v>
      </c>
      <c r="L941" s="263"/>
      <c r="M941" s="256" t="s">
        <v>6519</v>
      </c>
      <c r="N941" s="147"/>
      <c r="O941" s="147"/>
    </row>
    <row r="942">
      <c r="A942" s="269"/>
      <c r="B942" s="256" t="s">
        <v>4556</v>
      </c>
      <c r="C942" s="271" t="s">
        <v>4557</v>
      </c>
      <c r="D942" s="250" t="s">
        <v>4298</v>
      </c>
      <c r="E942" s="263"/>
      <c r="F942" s="272"/>
      <c r="G942" s="252" t="s">
        <v>4559</v>
      </c>
      <c r="H942" s="255" t="s">
        <v>4560</v>
      </c>
      <c r="I942" s="255" t="s">
        <v>4561</v>
      </c>
      <c r="J942" s="194" t="s">
        <v>412</v>
      </c>
      <c r="K942" s="256" t="s">
        <v>438</v>
      </c>
      <c r="L942" s="250" t="s">
        <v>439</v>
      </c>
      <c r="M942" s="263"/>
      <c r="N942" s="147"/>
      <c r="O942" s="147"/>
    </row>
    <row r="943">
      <c r="A943" s="268"/>
      <c r="B943" s="250" t="s">
        <v>4562</v>
      </c>
      <c r="C943" s="251" t="s">
        <v>4563</v>
      </c>
      <c r="D943" s="250" t="s">
        <v>4302</v>
      </c>
      <c r="E943" s="253"/>
      <c r="F943" s="254"/>
      <c r="G943" s="252" t="s">
        <v>4565</v>
      </c>
      <c r="H943" s="252" t="s">
        <v>4566</v>
      </c>
      <c r="I943" s="252" t="s">
        <v>4567</v>
      </c>
      <c r="J943" s="194" t="s">
        <v>412</v>
      </c>
      <c r="K943" s="256" t="s">
        <v>438</v>
      </c>
      <c r="L943" s="250" t="s">
        <v>439</v>
      </c>
      <c r="M943" s="253"/>
      <c r="N943" s="147"/>
      <c r="O943" s="147"/>
    </row>
    <row r="944">
      <c r="A944" s="268"/>
      <c r="B944" s="250" t="s">
        <v>4568</v>
      </c>
      <c r="C944" s="251" t="s">
        <v>4569</v>
      </c>
      <c r="D944" s="250" t="s">
        <v>4306</v>
      </c>
      <c r="E944" s="253"/>
      <c r="F944" s="254"/>
      <c r="G944" s="252" t="s">
        <v>4571</v>
      </c>
      <c r="H944" s="252" t="s">
        <v>4572</v>
      </c>
      <c r="I944" s="252" t="s">
        <v>4573</v>
      </c>
      <c r="J944" s="194" t="s">
        <v>412</v>
      </c>
      <c r="K944" s="256" t="s">
        <v>413</v>
      </c>
      <c r="L944" s="253"/>
      <c r="M944" s="253"/>
      <c r="N944" s="147"/>
      <c r="O944" s="147"/>
    </row>
    <row r="945">
      <c r="A945" s="268"/>
      <c r="B945" s="250" t="s">
        <v>4574</v>
      </c>
      <c r="C945" s="251" t="s">
        <v>4575</v>
      </c>
      <c r="D945" s="250" t="s">
        <v>4310</v>
      </c>
      <c r="E945" s="253"/>
      <c r="F945" s="254"/>
      <c r="G945" s="252" t="s">
        <v>4577</v>
      </c>
      <c r="H945" s="252" t="s">
        <v>4578</v>
      </c>
      <c r="I945" s="252" t="s">
        <v>4579</v>
      </c>
      <c r="J945" s="194" t="s">
        <v>412</v>
      </c>
      <c r="K945" s="256" t="s">
        <v>413</v>
      </c>
      <c r="L945" s="253"/>
      <c r="M945" s="253"/>
      <c r="N945" s="147"/>
      <c r="O945" s="147"/>
    </row>
    <row r="946">
      <c r="A946" s="268"/>
      <c r="B946" s="250" t="s">
        <v>4580</v>
      </c>
      <c r="C946" s="251" t="s">
        <v>4581</v>
      </c>
      <c r="D946" s="250" t="s">
        <v>4316</v>
      </c>
      <c r="E946" s="253"/>
      <c r="F946" s="254"/>
      <c r="G946" s="252" t="s">
        <v>4583</v>
      </c>
      <c r="H946" s="252" t="s">
        <v>4584</v>
      </c>
      <c r="I946" s="252" t="s">
        <v>4585</v>
      </c>
      <c r="J946" s="194" t="s">
        <v>412</v>
      </c>
      <c r="K946" s="256" t="s">
        <v>413</v>
      </c>
      <c r="L946" s="253"/>
      <c r="M946" s="253"/>
      <c r="N946" s="147"/>
      <c r="O946" s="147"/>
    </row>
    <row r="947">
      <c r="A947" s="268"/>
      <c r="B947" s="250" t="s">
        <v>4586</v>
      </c>
      <c r="C947" s="251" t="s">
        <v>4587</v>
      </c>
      <c r="D947" s="250" t="s">
        <v>4321</v>
      </c>
      <c r="E947" s="253"/>
      <c r="F947" s="254"/>
      <c r="G947" s="252" t="s">
        <v>4589</v>
      </c>
      <c r="H947" s="252" t="s">
        <v>4590</v>
      </c>
      <c r="I947" s="252" t="s">
        <v>4591</v>
      </c>
      <c r="J947" s="194" t="s">
        <v>412</v>
      </c>
      <c r="K947" s="256" t="s">
        <v>438</v>
      </c>
      <c r="L947" s="250" t="s">
        <v>439</v>
      </c>
      <c r="M947" s="253"/>
      <c r="N947" s="147"/>
      <c r="O947" s="147"/>
    </row>
    <row r="948">
      <c r="A948" s="268"/>
      <c r="B948" s="250" t="s">
        <v>4592</v>
      </c>
      <c r="C948" s="251" t="s">
        <v>4593</v>
      </c>
      <c r="D948" s="250" t="s">
        <v>4324</v>
      </c>
      <c r="E948" s="253"/>
      <c r="F948" s="254"/>
      <c r="G948" s="252" t="s">
        <v>4595</v>
      </c>
      <c r="H948" s="252" t="s">
        <v>4596</v>
      </c>
      <c r="I948" s="252" t="s">
        <v>4597</v>
      </c>
      <c r="J948" s="194" t="s">
        <v>412</v>
      </c>
      <c r="K948" s="256" t="s">
        <v>438</v>
      </c>
      <c r="L948" s="250" t="s">
        <v>439</v>
      </c>
      <c r="M948" s="253"/>
      <c r="N948" s="147"/>
      <c r="O948" s="147"/>
    </row>
    <row r="949">
      <c r="A949" s="268"/>
      <c r="B949" s="250" t="s">
        <v>6520</v>
      </c>
      <c r="C949" s="251" t="s">
        <v>6521</v>
      </c>
      <c r="D949" s="250" t="s">
        <v>4328</v>
      </c>
      <c r="E949" s="253"/>
      <c r="F949" s="254"/>
      <c r="G949" s="252" t="s">
        <v>6522</v>
      </c>
      <c r="H949" s="252" t="s">
        <v>6523</v>
      </c>
      <c r="I949" s="252" t="s">
        <v>6524</v>
      </c>
      <c r="J949" s="194" t="s">
        <v>412</v>
      </c>
      <c r="K949" s="256" t="s">
        <v>438</v>
      </c>
      <c r="L949" s="250" t="s">
        <v>439</v>
      </c>
      <c r="M949" s="253"/>
      <c r="N949" s="147"/>
      <c r="O949" s="147"/>
    </row>
    <row r="950">
      <c r="A950" s="268"/>
      <c r="B950" s="250" t="s">
        <v>4598</v>
      </c>
      <c r="C950" s="251" t="s">
        <v>4599</v>
      </c>
      <c r="D950" s="250" t="s">
        <v>4332</v>
      </c>
      <c r="E950" s="253"/>
      <c r="F950" s="254"/>
      <c r="G950" s="252" t="s">
        <v>4601</v>
      </c>
      <c r="H950" s="252" t="s">
        <v>4602</v>
      </c>
      <c r="I950" s="252" t="s">
        <v>4603</v>
      </c>
      <c r="J950" s="194" t="s">
        <v>412</v>
      </c>
      <c r="K950" s="256" t="s">
        <v>413</v>
      </c>
      <c r="L950" s="253"/>
      <c r="M950" s="253"/>
      <c r="N950" s="147"/>
      <c r="O950" s="147"/>
    </row>
    <row r="951">
      <c r="A951" s="268"/>
      <c r="B951" s="250" t="s">
        <v>4604</v>
      </c>
      <c r="C951" s="251" t="s">
        <v>4605</v>
      </c>
      <c r="D951" s="250" t="s">
        <v>4336</v>
      </c>
      <c r="E951" s="253"/>
      <c r="F951" s="254"/>
      <c r="G951" s="252" t="s">
        <v>4607</v>
      </c>
      <c r="H951" s="252" t="s">
        <v>4608</v>
      </c>
      <c r="I951" s="252" t="s">
        <v>4609</v>
      </c>
      <c r="J951" s="194" t="s">
        <v>412</v>
      </c>
      <c r="K951" s="256" t="s">
        <v>413</v>
      </c>
      <c r="L951" s="253"/>
      <c r="M951" s="253"/>
      <c r="N951" s="147"/>
      <c r="O951" s="147"/>
    </row>
    <row r="952">
      <c r="A952" s="268"/>
      <c r="B952" s="250" t="s">
        <v>4610</v>
      </c>
      <c r="C952" s="251" t="s">
        <v>4611</v>
      </c>
      <c r="D952" s="250" t="s">
        <v>4340</v>
      </c>
      <c r="E952" s="253"/>
      <c r="F952" s="254"/>
      <c r="G952" s="252" t="s">
        <v>4613</v>
      </c>
      <c r="H952" s="252" t="s">
        <v>4614</v>
      </c>
      <c r="I952" s="252" t="s">
        <v>4615</v>
      </c>
      <c r="J952" s="194" t="s">
        <v>412</v>
      </c>
      <c r="K952" s="256" t="s">
        <v>438</v>
      </c>
      <c r="L952" s="250" t="s">
        <v>439</v>
      </c>
      <c r="M952" s="253"/>
      <c r="N952" s="147"/>
      <c r="O952" s="147"/>
    </row>
    <row r="953">
      <c r="A953" s="268"/>
      <c r="B953" s="250" t="s">
        <v>4616</v>
      </c>
      <c r="C953" s="251" t="s">
        <v>4617</v>
      </c>
      <c r="D953" s="250" t="s">
        <v>4343</v>
      </c>
      <c r="E953" s="253"/>
      <c r="F953" s="254"/>
      <c r="G953" s="252" t="s">
        <v>4619</v>
      </c>
      <c r="H953" s="252" t="s">
        <v>4620</v>
      </c>
      <c r="I953" s="252" t="s">
        <v>4621</v>
      </c>
      <c r="J953" s="194" t="s">
        <v>412</v>
      </c>
      <c r="K953" s="256" t="s">
        <v>438</v>
      </c>
      <c r="L953" s="250" t="s">
        <v>439</v>
      </c>
      <c r="M953" s="253"/>
      <c r="N953" s="147"/>
      <c r="O953" s="147"/>
    </row>
    <row r="954">
      <c r="A954" s="268"/>
      <c r="B954" s="250" t="s">
        <v>235</v>
      </c>
      <c r="C954" s="251" t="s">
        <v>236</v>
      </c>
      <c r="D954" s="250" t="s">
        <v>4347</v>
      </c>
      <c r="E954" s="253"/>
      <c r="F954" s="254"/>
      <c r="G954" s="252" t="s">
        <v>4623</v>
      </c>
      <c r="H954" s="252" t="s">
        <v>4624</v>
      </c>
      <c r="I954" s="252" t="s">
        <v>4625</v>
      </c>
      <c r="J954" s="194" t="s">
        <v>412</v>
      </c>
      <c r="K954" s="256" t="s">
        <v>413</v>
      </c>
      <c r="L954" s="253"/>
      <c r="M954" s="253"/>
      <c r="N954" s="147"/>
      <c r="O954" s="147"/>
    </row>
    <row r="955">
      <c r="A955" s="268"/>
      <c r="B955" s="250" t="s">
        <v>6525</v>
      </c>
      <c r="C955" s="251" t="s">
        <v>6526</v>
      </c>
      <c r="D955" s="250" t="s">
        <v>4353</v>
      </c>
      <c r="E955" s="253"/>
      <c r="F955" s="254"/>
      <c r="G955" s="252" t="s">
        <v>6527</v>
      </c>
      <c r="H955" s="252" t="s">
        <v>6528</v>
      </c>
      <c r="I955" s="252" t="s">
        <v>6529</v>
      </c>
      <c r="J955" s="194" t="s">
        <v>412</v>
      </c>
      <c r="K955" s="256" t="s">
        <v>438</v>
      </c>
      <c r="L955" s="250" t="s">
        <v>439</v>
      </c>
      <c r="M955" s="253"/>
      <c r="N955" s="147"/>
      <c r="O955" s="147"/>
    </row>
    <row r="956">
      <c r="A956" s="268"/>
      <c r="B956" s="250" t="s">
        <v>4626</v>
      </c>
      <c r="C956" s="251" t="s">
        <v>4627</v>
      </c>
      <c r="D956" s="250" t="s">
        <v>4355</v>
      </c>
      <c r="E956" s="253"/>
      <c r="F956" s="254"/>
      <c r="G956" s="252" t="s">
        <v>4629</v>
      </c>
      <c r="H956" s="252" t="s">
        <v>4630</v>
      </c>
      <c r="I956" s="252" t="s">
        <v>4631</v>
      </c>
      <c r="J956" s="194" t="s">
        <v>412</v>
      </c>
      <c r="K956" s="256" t="s">
        <v>413</v>
      </c>
      <c r="L956" s="253"/>
      <c r="M956" s="253"/>
      <c r="N956" s="147"/>
      <c r="O956" s="147"/>
    </row>
    <row r="957">
      <c r="A957" s="268"/>
      <c r="B957" s="250" t="s">
        <v>237</v>
      </c>
      <c r="C957" s="251" t="s">
        <v>238</v>
      </c>
      <c r="D957" s="250" t="s">
        <v>4357</v>
      </c>
      <c r="E957" s="253"/>
      <c r="F957" s="254"/>
      <c r="G957" s="252" t="s">
        <v>4633</v>
      </c>
      <c r="H957" s="252" t="s">
        <v>4634</v>
      </c>
      <c r="I957" s="252" t="s">
        <v>4635</v>
      </c>
      <c r="J957" s="194" t="s">
        <v>412</v>
      </c>
      <c r="K957" s="256" t="s">
        <v>413</v>
      </c>
      <c r="L957" s="253"/>
      <c r="M957" s="253"/>
      <c r="N957" s="147"/>
      <c r="O957" s="147"/>
    </row>
    <row r="958">
      <c r="A958" s="268"/>
      <c r="B958" s="250" t="s">
        <v>4636</v>
      </c>
      <c r="C958" s="251" t="s">
        <v>4637</v>
      </c>
      <c r="D958" s="250" t="s">
        <v>4358</v>
      </c>
      <c r="E958" s="253"/>
      <c r="F958" s="254"/>
      <c r="G958" s="252" t="s">
        <v>4639</v>
      </c>
      <c r="H958" s="252" t="s">
        <v>4640</v>
      </c>
      <c r="I958" s="252" t="s">
        <v>4641</v>
      </c>
      <c r="J958" s="194" t="s">
        <v>412</v>
      </c>
      <c r="K958" s="256" t="s">
        <v>438</v>
      </c>
      <c r="L958" s="250" t="s">
        <v>439</v>
      </c>
      <c r="M958" s="253"/>
      <c r="N958" s="147"/>
      <c r="O958" s="147"/>
    </row>
    <row r="959">
      <c r="A959" s="273" t="s">
        <v>4735</v>
      </c>
      <c r="B959" s="274"/>
      <c r="C959" s="275" t="s">
        <v>4736</v>
      </c>
      <c r="D959" s="250" t="s">
        <v>4359</v>
      </c>
      <c r="E959" s="263"/>
      <c r="F959" s="272"/>
      <c r="G959" s="255" t="s">
        <v>4738</v>
      </c>
      <c r="H959" s="255" t="s">
        <v>4739</v>
      </c>
      <c r="I959" s="255" t="s">
        <v>4740</v>
      </c>
      <c r="J959" s="194" t="s">
        <v>412</v>
      </c>
      <c r="K959" s="287" t="s">
        <v>413</v>
      </c>
      <c r="L959" s="263"/>
      <c r="M959" s="263"/>
      <c r="N959" s="147"/>
      <c r="O959" s="147"/>
    </row>
    <row r="960">
      <c r="A960" s="273" t="s">
        <v>4735</v>
      </c>
      <c r="B960" s="157"/>
      <c r="C960" s="157"/>
      <c r="D960" s="250" t="s">
        <v>4360</v>
      </c>
      <c r="E960" s="263"/>
      <c r="F960" s="272"/>
      <c r="G960" s="255" t="s">
        <v>4742</v>
      </c>
      <c r="H960" s="255" t="s">
        <v>4743</v>
      </c>
      <c r="I960" s="255" t="s">
        <v>4744</v>
      </c>
      <c r="J960" s="194" t="s">
        <v>412</v>
      </c>
      <c r="K960" s="287" t="s">
        <v>413</v>
      </c>
      <c r="L960" s="263"/>
      <c r="M960" s="263"/>
      <c r="N960" s="147"/>
      <c r="O960" s="147"/>
    </row>
    <row r="961">
      <c r="A961" s="273" t="s">
        <v>4735</v>
      </c>
      <c r="B961" s="157"/>
      <c r="C961" s="157"/>
      <c r="D961" s="250" t="s">
        <v>4361</v>
      </c>
      <c r="E961" s="263"/>
      <c r="F961" s="272"/>
      <c r="G961" s="255" t="s">
        <v>4746</v>
      </c>
      <c r="H961" s="255" t="s">
        <v>4747</v>
      </c>
      <c r="I961" s="255" t="s">
        <v>4744</v>
      </c>
      <c r="J961" s="194" t="s">
        <v>412</v>
      </c>
      <c r="K961" s="287" t="s">
        <v>413</v>
      </c>
      <c r="L961" s="263"/>
      <c r="M961" s="263"/>
      <c r="N961" s="147"/>
      <c r="O961" s="147"/>
    </row>
    <row r="962">
      <c r="A962" s="273" t="s">
        <v>4735</v>
      </c>
      <c r="B962" s="157"/>
      <c r="C962" s="157"/>
      <c r="D962" s="250" t="s">
        <v>4362</v>
      </c>
      <c r="E962" s="263"/>
      <c r="F962" s="272"/>
      <c r="G962" s="255" t="s">
        <v>4749</v>
      </c>
      <c r="H962" s="255" t="s">
        <v>4750</v>
      </c>
      <c r="I962" s="255" t="s">
        <v>4751</v>
      </c>
      <c r="J962" s="194" t="s">
        <v>412</v>
      </c>
      <c r="K962" s="262" t="s">
        <v>413</v>
      </c>
      <c r="L962" s="263"/>
      <c r="M962" s="263"/>
      <c r="N962" s="147"/>
      <c r="O962" s="147"/>
    </row>
    <row r="963">
      <c r="A963" s="273" t="s">
        <v>4735</v>
      </c>
      <c r="B963" s="157"/>
      <c r="C963" s="157"/>
      <c r="D963" s="250" t="s">
        <v>4364</v>
      </c>
      <c r="E963" s="263"/>
      <c r="F963" s="272"/>
      <c r="G963" s="255" t="s">
        <v>4753</v>
      </c>
      <c r="H963" s="255" t="s">
        <v>4754</v>
      </c>
      <c r="I963" s="255" t="s">
        <v>4755</v>
      </c>
      <c r="J963" s="194" t="s">
        <v>412</v>
      </c>
      <c r="K963" s="262" t="s">
        <v>413</v>
      </c>
      <c r="L963" s="263"/>
      <c r="M963" s="263"/>
      <c r="N963" s="147"/>
      <c r="O963" s="147"/>
    </row>
    <row r="964">
      <c r="A964" s="273" t="s">
        <v>4735</v>
      </c>
      <c r="B964" s="157"/>
      <c r="C964" s="157"/>
      <c r="D964" s="250" t="s">
        <v>4368</v>
      </c>
      <c r="E964" s="263"/>
      <c r="F964" s="272"/>
      <c r="G964" s="255" t="s">
        <v>4757</v>
      </c>
      <c r="H964" s="255" t="s">
        <v>4758</v>
      </c>
      <c r="I964" s="255" t="s">
        <v>4759</v>
      </c>
      <c r="J964" s="194" t="s">
        <v>412</v>
      </c>
      <c r="K964" s="262" t="s">
        <v>413</v>
      </c>
      <c r="L964" s="263"/>
      <c r="M964" s="263"/>
      <c r="N964" s="147"/>
      <c r="O964" s="147"/>
    </row>
    <row r="965">
      <c r="A965" s="273" t="s">
        <v>4735</v>
      </c>
      <c r="B965" s="157"/>
      <c r="C965" s="157"/>
      <c r="D965" s="250" t="s">
        <v>4372</v>
      </c>
      <c r="E965" s="263"/>
      <c r="F965" s="272"/>
      <c r="G965" s="255" t="s">
        <v>4761</v>
      </c>
      <c r="H965" s="255" t="s">
        <v>4762</v>
      </c>
      <c r="I965" s="255" t="s">
        <v>4763</v>
      </c>
      <c r="J965" s="194" t="s">
        <v>412</v>
      </c>
      <c r="K965" s="262" t="s">
        <v>413</v>
      </c>
      <c r="L965" s="263"/>
      <c r="M965" s="263"/>
      <c r="N965" s="147"/>
      <c r="O965" s="147"/>
    </row>
    <row r="966">
      <c r="A966" s="273" t="s">
        <v>4735</v>
      </c>
      <c r="B966" s="157"/>
      <c r="C966" s="157"/>
      <c r="D966" s="250" t="s">
        <v>4378</v>
      </c>
      <c r="E966" s="263"/>
      <c r="F966" s="272"/>
      <c r="G966" s="255" t="s">
        <v>4765</v>
      </c>
      <c r="H966" s="255" t="s">
        <v>4766</v>
      </c>
      <c r="I966" s="255" t="s">
        <v>4755</v>
      </c>
      <c r="J966" s="194" t="s">
        <v>412</v>
      </c>
      <c r="K966" s="262" t="s">
        <v>413</v>
      </c>
      <c r="L966" s="263"/>
      <c r="M966" s="263"/>
      <c r="N966" s="147"/>
      <c r="O966" s="147"/>
    </row>
    <row r="967">
      <c r="A967" s="273" t="s">
        <v>4767</v>
      </c>
      <c r="B967" s="274"/>
      <c r="C967" s="275" t="s">
        <v>4768</v>
      </c>
      <c r="D967" s="250" t="s">
        <v>4382</v>
      </c>
      <c r="E967" s="263"/>
      <c r="F967" s="272"/>
      <c r="G967" s="255" t="s">
        <v>4770</v>
      </c>
      <c r="H967" s="255" t="s">
        <v>4771</v>
      </c>
      <c r="I967" s="255" t="s">
        <v>4772</v>
      </c>
      <c r="J967" s="194" t="s">
        <v>412</v>
      </c>
      <c r="K967" s="262" t="s">
        <v>413</v>
      </c>
      <c r="L967" s="263"/>
      <c r="M967" s="263"/>
      <c r="N967" s="147"/>
      <c r="O967" s="147"/>
    </row>
    <row r="968">
      <c r="A968" s="273" t="s">
        <v>4767</v>
      </c>
      <c r="B968" s="157"/>
      <c r="C968" s="157"/>
      <c r="D968" s="250" t="s">
        <v>4386</v>
      </c>
      <c r="E968" s="263"/>
      <c r="F968" s="272"/>
      <c r="G968" s="255" t="s">
        <v>4774</v>
      </c>
      <c r="H968" s="255" t="s">
        <v>4775</v>
      </c>
      <c r="I968" s="255" t="s">
        <v>4776</v>
      </c>
      <c r="J968" s="194" t="s">
        <v>412</v>
      </c>
      <c r="K968" s="262" t="s">
        <v>413</v>
      </c>
      <c r="L968" s="263"/>
      <c r="M968" s="263"/>
      <c r="N968" s="147"/>
      <c r="O968" s="147"/>
    </row>
    <row r="969">
      <c r="A969" s="273" t="s">
        <v>4767</v>
      </c>
      <c r="B969" s="157"/>
      <c r="C969" s="157"/>
      <c r="D969" s="250" t="s">
        <v>4390</v>
      </c>
      <c r="E969" s="263"/>
      <c r="F969" s="272"/>
      <c r="G969" s="255" t="s">
        <v>4778</v>
      </c>
      <c r="H969" s="255" t="s">
        <v>4779</v>
      </c>
      <c r="I969" s="255" t="s">
        <v>4780</v>
      </c>
      <c r="J969" s="194" t="s">
        <v>412</v>
      </c>
      <c r="K969" s="262" t="s">
        <v>413</v>
      </c>
      <c r="L969" s="263"/>
      <c r="M969" s="263"/>
      <c r="N969" s="147"/>
      <c r="O969" s="147"/>
    </row>
    <row r="970">
      <c r="A970" s="273" t="s">
        <v>4767</v>
      </c>
      <c r="B970" s="157"/>
      <c r="C970" s="157"/>
      <c r="D970" s="250" t="s">
        <v>4393</v>
      </c>
      <c r="E970" s="263"/>
      <c r="F970" s="272"/>
      <c r="G970" s="255" t="s">
        <v>4782</v>
      </c>
      <c r="H970" s="255" t="s">
        <v>4783</v>
      </c>
      <c r="I970" s="255" t="s">
        <v>4776</v>
      </c>
      <c r="J970" s="194" t="s">
        <v>412</v>
      </c>
      <c r="K970" s="262" t="s">
        <v>413</v>
      </c>
      <c r="L970" s="263"/>
      <c r="M970" s="263"/>
      <c r="N970" s="147"/>
      <c r="O970" s="147"/>
    </row>
    <row r="971">
      <c r="A971" s="273" t="s">
        <v>4767</v>
      </c>
      <c r="B971" s="157"/>
      <c r="C971" s="157"/>
      <c r="D971" s="250" t="s">
        <v>4396</v>
      </c>
      <c r="E971" s="263"/>
      <c r="F971" s="272"/>
      <c r="G971" s="255" t="s">
        <v>4785</v>
      </c>
      <c r="H971" s="255" t="s">
        <v>4786</v>
      </c>
      <c r="I971" s="255" t="s">
        <v>4787</v>
      </c>
      <c r="J971" s="194" t="s">
        <v>412</v>
      </c>
      <c r="K971" s="262" t="s">
        <v>413</v>
      </c>
      <c r="L971" s="263"/>
      <c r="M971" s="263"/>
      <c r="N971" s="147"/>
      <c r="O971" s="147"/>
    </row>
    <row r="972">
      <c r="A972" s="273" t="s">
        <v>4767</v>
      </c>
      <c r="B972" s="157"/>
      <c r="C972" s="157"/>
      <c r="D972" s="250" t="s">
        <v>4401</v>
      </c>
      <c r="E972" s="263"/>
      <c r="F972" s="272"/>
      <c r="G972" s="255" t="s">
        <v>4789</v>
      </c>
      <c r="H972" s="255" t="s">
        <v>4790</v>
      </c>
      <c r="I972" s="255" t="s">
        <v>4791</v>
      </c>
      <c r="J972" s="194" t="s">
        <v>412</v>
      </c>
      <c r="K972" s="262" t="s">
        <v>413</v>
      </c>
      <c r="L972" s="263"/>
      <c r="M972" s="263"/>
      <c r="N972" s="147"/>
      <c r="O972" s="147"/>
    </row>
    <row r="973">
      <c r="A973" s="273" t="s">
        <v>4767</v>
      </c>
      <c r="B973" s="157"/>
      <c r="C973" s="157"/>
      <c r="D973" s="250" t="s">
        <v>4405</v>
      </c>
      <c r="E973" s="263"/>
      <c r="F973" s="272"/>
      <c r="G973" s="255" t="s">
        <v>4793</v>
      </c>
      <c r="H973" s="255" t="s">
        <v>4794</v>
      </c>
      <c r="I973" s="255" t="s">
        <v>4795</v>
      </c>
      <c r="J973" s="194" t="s">
        <v>412</v>
      </c>
      <c r="K973" s="262" t="s">
        <v>413</v>
      </c>
      <c r="L973" s="263"/>
      <c r="M973" s="263"/>
      <c r="N973" s="147"/>
      <c r="O973" s="147"/>
    </row>
    <row r="974">
      <c r="A974" s="269"/>
      <c r="B974" s="256" t="s">
        <v>188</v>
      </c>
      <c r="C974" s="271" t="s">
        <v>6530</v>
      </c>
      <c r="D974" s="250" t="s">
        <v>4409</v>
      </c>
      <c r="E974" s="263"/>
      <c r="F974" s="272"/>
      <c r="G974" s="255" t="s">
        <v>6531</v>
      </c>
      <c r="H974" s="255" t="s">
        <v>6532</v>
      </c>
      <c r="I974" s="252" t="s">
        <v>6533</v>
      </c>
      <c r="J974" s="258" t="s">
        <v>626</v>
      </c>
      <c r="K974" s="288" t="s">
        <v>413</v>
      </c>
      <c r="L974" s="272"/>
      <c r="M974" s="259" t="s">
        <v>6534</v>
      </c>
      <c r="N974" s="147"/>
      <c r="O974" s="147"/>
    </row>
    <row r="975">
      <c r="A975" s="269"/>
      <c r="B975" s="256" t="s">
        <v>5316</v>
      </c>
      <c r="C975" s="271" t="s">
        <v>5317</v>
      </c>
      <c r="D975" s="250" t="s">
        <v>4413</v>
      </c>
      <c r="E975" s="263"/>
      <c r="F975" s="272"/>
      <c r="G975" s="255" t="s">
        <v>5319</v>
      </c>
      <c r="H975" s="255" t="s">
        <v>5320</v>
      </c>
      <c r="I975" s="252" t="s">
        <v>5321</v>
      </c>
      <c r="J975" s="194" t="s">
        <v>412</v>
      </c>
      <c r="K975" s="262" t="s">
        <v>413</v>
      </c>
      <c r="L975" s="263"/>
      <c r="M975" s="264"/>
      <c r="N975" s="147"/>
      <c r="O975" s="147"/>
    </row>
    <row r="976">
      <c r="A976" s="269"/>
      <c r="B976" s="256" t="s">
        <v>5322</v>
      </c>
      <c r="C976" s="271" t="s">
        <v>5323</v>
      </c>
      <c r="D976" s="250" t="s">
        <v>4417</v>
      </c>
      <c r="E976" s="263"/>
      <c r="F976" s="272"/>
      <c r="G976" s="255" t="s">
        <v>5325</v>
      </c>
      <c r="H976" s="255" t="s">
        <v>5326</v>
      </c>
      <c r="I976" s="252" t="s">
        <v>5327</v>
      </c>
      <c r="J976" s="194" t="s">
        <v>412</v>
      </c>
      <c r="K976" s="262" t="s">
        <v>413</v>
      </c>
      <c r="L976" s="263"/>
      <c r="M976" s="263"/>
      <c r="N976" s="147"/>
      <c r="O976" s="147"/>
    </row>
    <row r="977">
      <c r="A977" s="269"/>
      <c r="B977" s="256" t="s">
        <v>5328</v>
      </c>
      <c r="C977" s="271" t="s">
        <v>5329</v>
      </c>
      <c r="D977" s="250" t="s">
        <v>4420</v>
      </c>
      <c r="E977" s="263"/>
      <c r="F977" s="272"/>
      <c r="G977" s="255" t="s">
        <v>5331</v>
      </c>
      <c r="H977" s="255" t="s">
        <v>5332</v>
      </c>
      <c r="I977" s="252" t="s">
        <v>5333</v>
      </c>
      <c r="J977" s="194" t="s">
        <v>412</v>
      </c>
      <c r="K977" s="288" t="s">
        <v>858</v>
      </c>
      <c r="L977" s="272"/>
      <c r="M977" s="259"/>
      <c r="N977" s="147"/>
      <c r="O977" s="147"/>
    </row>
    <row r="978">
      <c r="A978" s="269"/>
      <c r="B978" s="256" t="s">
        <v>192</v>
      </c>
      <c r="C978" s="271" t="s">
        <v>6535</v>
      </c>
      <c r="D978" s="250" t="s">
        <v>4424</v>
      </c>
      <c r="E978" s="263"/>
      <c r="F978" s="272"/>
      <c r="G978" s="255" t="s">
        <v>6536</v>
      </c>
      <c r="H978" s="255" t="s">
        <v>6537</v>
      </c>
      <c r="I978" s="252" t="s">
        <v>6538</v>
      </c>
      <c r="J978" s="258" t="s">
        <v>626</v>
      </c>
      <c r="K978" s="288" t="s">
        <v>413</v>
      </c>
      <c r="L978" s="272"/>
      <c r="M978" s="259" t="s">
        <v>6539</v>
      </c>
      <c r="N978" s="147"/>
      <c r="O978" s="147"/>
    </row>
    <row r="979">
      <c r="A979" s="269"/>
      <c r="B979" s="256" t="s">
        <v>194</v>
      </c>
      <c r="C979" s="271" t="s">
        <v>195</v>
      </c>
      <c r="D979" s="250" t="s">
        <v>4430</v>
      </c>
      <c r="E979" s="263"/>
      <c r="F979" s="272"/>
      <c r="G979" s="255" t="s">
        <v>6540</v>
      </c>
      <c r="H979" s="255" t="s">
        <v>6541</v>
      </c>
      <c r="I979" s="252" t="s">
        <v>6542</v>
      </c>
      <c r="J979" s="258" t="s">
        <v>626</v>
      </c>
      <c r="K979" s="288" t="s">
        <v>413</v>
      </c>
      <c r="L979" s="272"/>
      <c r="M979" s="259" t="s">
        <v>6543</v>
      </c>
      <c r="N979" s="147"/>
      <c r="O979" s="147"/>
    </row>
    <row r="980">
      <c r="A980" s="269"/>
      <c r="B980" s="289">
        <v>699.0</v>
      </c>
      <c r="C980" s="271" t="s">
        <v>6544</v>
      </c>
      <c r="D980" s="250" t="s">
        <v>4434</v>
      </c>
      <c r="E980" s="263"/>
      <c r="F980" s="272"/>
      <c r="G980" s="255" t="s">
        <v>6545</v>
      </c>
      <c r="H980" s="255" t="s">
        <v>6546</v>
      </c>
      <c r="I980" s="252" t="s">
        <v>6547</v>
      </c>
      <c r="J980" s="194" t="s">
        <v>412</v>
      </c>
      <c r="K980" s="290" t="s">
        <v>858</v>
      </c>
      <c r="L980" s="263"/>
      <c r="M980" s="291"/>
      <c r="N980" s="147"/>
      <c r="O980" s="147"/>
    </row>
    <row r="981">
      <c r="A981" s="269"/>
      <c r="B981" s="289">
        <v>687.0</v>
      </c>
      <c r="C981" s="271" t="s">
        <v>180</v>
      </c>
      <c r="D981" s="250" t="s">
        <v>4437</v>
      </c>
      <c r="E981" s="263"/>
      <c r="F981" s="272"/>
      <c r="G981" s="255" t="s">
        <v>6548</v>
      </c>
      <c r="H981" s="255" t="s">
        <v>6549</v>
      </c>
      <c r="I981" s="252" t="s">
        <v>6550</v>
      </c>
      <c r="J981" s="194" t="s">
        <v>412</v>
      </c>
      <c r="K981" s="262" t="s">
        <v>413</v>
      </c>
      <c r="L981" s="263"/>
      <c r="M981" s="291"/>
      <c r="N981" s="147"/>
      <c r="O981" s="147"/>
    </row>
    <row r="982">
      <c r="A982" s="269"/>
      <c r="B982" s="289">
        <v>90.0</v>
      </c>
      <c r="C982" s="271" t="s">
        <v>5283</v>
      </c>
      <c r="D982" s="250" t="s">
        <v>4441</v>
      </c>
      <c r="E982" s="263"/>
      <c r="F982" s="272"/>
      <c r="G982" s="255" t="s">
        <v>5285</v>
      </c>
      <c r="H982" s="255" t="s">
        <v>5286</v>
      </c>
      <c r="I982" s="252" t="s">
        <v>5287</v>
      </c>
      <c r="J982" s="194" t="s">
        <v>412</v>
      </c>
      <c r="K982" s="262" t="s">
        <v>413</v>
      </c>
      <c r="L982" s="263"/>
      <c r="M982" s="291"/>
      <c r="N982" s="147"/>
      <c r="O982" s="147"/>
    </row>
    <row r="983">
      <c r="A983" s="269"/>
      <c r="B983" s="289">
        <v>141.0</v>
      </c>
      <c r="C983" s="271" t="s">
        <v>5288</v>
      </c>
      <c r="D983" s="250" t="s">
        <v>4445</v>
      </c>
      <c r="E983" s="263"/>
      <c r="F983" s="272"/>
      <c r="G983" s="255" t="s">
        <v>5290</v>
      </c>
      <c r="H983" s="255" t="s">
        <v>5291</v>
      </c>
      <c r="I983" s="252" t="s">
        <v>5292</v>
      </c>
      <c r="J983" s="194" t="s">
        <v>412</v>
      </c>
      <c r="K983" s="262" t="s">
        <v>413</v>
      </c>
      <c r="L983" s="263"/>
      <c r="M983" s="291"/>
      <c r="N983" s="147"/>
      <c r="O983" s="147"/>
    </row>
    <row r="984">
      <c r="A984" s="269"/>
      <c r="B984" s="289">
        <v>620.0</v>
      </c>
      <c r="C984" s="271" t="s">
        <v>5293</v>
      </c>
      <c r="D984" s="250" t="s">
        <v>4449</v>
      </c>
      <c r="E984" s="263"/>
      <c r="F984" s="272"/>
      <c r="G984" s="255" t="s">
        <v>5295</v>
      </c>
      <c r="H984" s="255" t="s">
        <v>5296</v>
      </c>
      <c r="I984" s="252" t="s">
        <v>5297</v>
      </c>
      <c r="J984" s="194" t="s">
        <v>412</v>
      </c>
      <c r="K984" s="262" t="s">
        <v>413</v>
      </c>
      <c r="L984" s="263"/>
      <c r="M984" s="291"/>
      <c r="N984" s="147"/>
      <c r="O984" s="147"/>
    </row>
    <row r="985">
      <c r="A985" s="269"/>
      <c r="B985" s="256" t="s">
        <v>6551</v>
      </c>
      <c r="C985" s="271" t="s">
        <v>5298</v>
      </c>
      <c r="D985" s="250" t="s">
        <v>4453</v>
      </c>
      <c r="E985" s="263"/>
      <c r="F985" s="272"/>
      <c r="G985" s="255" t="s">
        <v>5300</v>
      </c>
      <c r="H985" s="255" t="s">
        <v>5301</v>
      </c>
      <c r="I985" s="252" t="s">
        <v>5302</v>
      </c>
      <c r="J985" s="258" t="s">
        <v>626</v>
      </c>
      <c r="K985" s="288" t="s">
        <v>413</v>
      </c>
      <c r="L985" s="272"/>
      <c r="M985" s="259" t="s">
        <v>5282</v>
      </c>
      <c r="N985" s="147"/>
      <c r="O985" s="147"/>
    </row>
    <row r="986">
      <c r="A986" s="269"/>
      <c r="B986" s="256" t="s">
        <v>6552</v>
      </c>
      <c r="C986" s="271" t="s">
        <v>5133</v>
      </c>
      <c r="D986" s="250" t="s">
        <v>4457</v>
      </c>
      <c r="E986" s="263"/>
      <c r="F986" s="272"/>
      <c r="G986" s="255" t="s">
        <v>5135</v>
      </c>
      <c r="H986" s="255" t="s">
        <v>5136</v>
      </c>
      <c r="I986" s="255" t="s">
        <v>5137</v>
      </c>
      <c r="J986" s="258" t="s">
        <v>626</v>
      </c>
      <c r="K986" s="288" t="s">
        <v>413</v>
      </c>
      <c r="L986" s="272"/>
      <c r="M986" s="259" t="s">
        <v>5138</v>
      </c>
      <c r="N986" s="147"/>
      <c r="O986" s="147"/>
    </row>
    <row r="987">
      <c r="A987" s="269"/>
      <c r="B987" s="289" t="s">
        <v>182</v>
      </c>
      <c r="C987" s="271" t="s">
        <v>5277</v>
      </c>
      <c r="D987" s="250" t="s">
        <v>4461</v>
      </c>
      <c r="E987" s="263"/>
      <c r="F987" s="272"/>
      <c r="G987" s="255" t="s">
        <v>5279</v>
      </c>
      <c r="H987" s="255" t="s">
        <v>5280</v>
      </c>
      <c r="I987" s="252" t="s">
        <v>5281</v>
      </c>
      <c r="J987" s="258" t="s">
        <v>626</v>
      </c>
      <c r="K987" s="288" t="s">
        <v>413</v>
      </c>
      <c r="L987" s="272"/>
      <c r="M987" s="292" t="s">
        <v>5282</v>
      </c>
      <c r="N987" s="147"/>
      <c r="O987" s="147"/>
    </row>
    <row r="988">
      <c r="A988" s="269"/>
      <c r="B988" s="256" t="s">
        <v>179</v>
      </c>
      <c r="C988" s="271" t="s">
        <v>5139</v>
      </c>
      <c r="D988" s="250" t="s">
        <v>4465</v>
      </c>
      <c r="E988" s="263"/>
      <c r="F988" s="272"/>
      <c r="G988" s="255" t="s">
        <v>5141</v>
      </c>
      <c r="H988" s="255" t="s">
        <v>5142</v>
      </c>
      <c r="I988" s="255" t="s">
        <v>5143</v>
      </c>
      <c r="J988" s="258" t="s">
        <v>626</v>
      </c>
      <c r="K988" s="288" t="s">
        <v>413</v>
      </c>
      <c r="L988" s="272"/>
      <c r="M988" s="259" t="s">
        <v>5144</v>
      </c>
      <c r="N988" s="147"/>
      <c r="O988" s="147"/>
    </row>
    <row r="989">
      <c r="A989" s="269"/>
      <c r="B989" s="289">
        <v>508.0</v>
      </c>
      <c r="C989" s="271" t="s">
        <v>5267</v>
      </c>
      <c r="D989" s="250" t="s">
        <v>4470</v>
      </c>
      <c r="E989" s="263"/>
      <c r="F989" s="272"/>
      <c r="G989" s="255" t="s">
        <v>5269</v>
      </c>
      <c r="H989" s="255" t="s">
        <v>5270</v>
      </c>
      <c r="I989" s="252" t="s">
        <v>5271</v>
      </c>
      <c r="J989" s="194" t="s">
        <v>412</v>
      </c>
      <c r="K989" s="262" t="s">
        <v>413</v>
      </c>
      <c r="L989" s="263"/>
      <c r="M989" s="291"/>
      <c r="N989" s="147"/>
      <c r="O989" s="147"/>
    </row>
    <row r="990">
      <c r="A990" s="269"/>
      <c r="B990" s="289">
        <v>473.0</v>
      </c>
      <c r="C990" s="271" t="s">
        <v>5272</v>
      </c>
      <c r="D990" s="250" t="s">
        <v>4474</v>
      </c>
      <c r="E990" s="263"/>
      <c r="F990" s="272"/>
      <c r="G990" s="255" t="s">
        <v>5274</v>
      </c>
      <c r="H990" s="255" t="s">
        <v>5275</v>
      </c>
      <c r="I990" s="252" t="s">
        <v>5276</v>
      </c>
      <c r="J990" s="194" t="s">
        <v>412</v>
      </c>
      <c r="K990" s="262" t="s">
        <v>413</v>
      </c>
      <c r="L990" s="263"/>
      <c r="M990" s="291"/>
      <c r="N990" s="147"/>
      <c r="O990" s="147"/>
    </row>
    <row r="991">
      <c r="A991" s="269"/>
      <c r="B991" s="256" t="s">
        <v>281</v>
      </c>
      <c r="C991" s="271" t="s">
        <v>282</v>
      </c>
      <c r="D991" s="250" t="s">
        <v>4477</v>
      </c>
      <c r="E991" s="263"/>
      <c r="F991" s="272"/>
      <c r="G991" s="255" t="s">
        <v>5150</v>
      </c>
      <c r="H991" s="255" t="s">
        <v>5151</v>
      </c>
      <c r="I991" s="255" t="s">
        <v>5152</v>
      </c>
      <c r="J991" s="258" t="s">
        <v>626</v>
      </c>
      <c r="K991" s="288" t="s">
        <v>413</v>
      </c>
      <c r="L991" s="272"/>
      <c r="M991" s="259" t="s">
        <v>5153</v>
      </c>
      <c r="N991" s="147"/>
      <c r="O991" s="147"/>
    </row>
    <row r="992">
      <c r="A992" s="269"/>
      <c r="B992" s="256" t="s">
        <v>283</v>
      </c>
      <c r="C992" s="271" t="s">
        <v>284</v>
      </c>
      <c r="D992" s="250" t="s">
        <v>4481</v>
      </c>
      <c r="E992" s="263"/>
      <c r="F992" s="272"/>
      <c r="G992" s="255" t="s">
        <v>5155</v>
      </c>
      <c r="H992" s="255" t="s">
        <v>5156</v>
      </c>
      <c r="I992" s="255" t="s">
        <v>5157</v>
      </c>
      <c r="J992" s="258" t="s">
        <v>626</v>
      </c>
      <c r="K992" s="288" t="s">
        <v>413</v>
      </c>
      <c r="L992" s="272"/>
      <c r="M992" s="259" t="s">
        <v>5158</v>
      </c>
      <c r="N992" s="147"/>
      <c r="O992" s="147"/>
    </row>
    <row r="993">
      <c r="A993" s="269"/>
      <c r="B993" s="256" t="s">
        <v>285</v>
      </c>
      <c r="C993" s="271" t="s">
        <v>286</v>
      </c>
      <c r="D993" s="250" t="s">
        <v>4484</v>
      </c>
      <c r="E993" s="263"/>
      <c r="F993" s="272"/>
      <c r="G993" s="255" t="s">
        <v>5160</v>
      </c>
      <c r="H993" s="255" t="s">
        <v>5161</v>
      </c>
      <c r="I993" s="255" t="s">
        <v>5162</v>
      </c>
      <c r="J993" s="258" t="s">
        <v>626</v>
      </c>
      <c r="K993" s="288" t="s">
        <v>413</v>
      </c>
      <c r="L993" s="272"/>
      <c r="M993" s="259" t="s">
        <v>5163</v>
      </c>
      <c r="N993" s="147"/>
      <c r="O993" s="147"/>
    </row>
    <row r="994">
      <c r="A994" s="269"/>
      <c r="B994" s="256" t="s">
        <v>287</v>
      </c>
      <c r="C994" s="271" t="s">
        <v>288</v>
      </c>
      <c r="D994" s="250" t="s">
        <v>4487</v>
      </c>
      <c r="E994" s="263"/>
      <c r="F994" s="272"/>
      <c r="G994" s="255" t="s">
        <v>288</v>
      </c>
      <c r="H994" s="255" t="s">
        <v>5165</v>
      </c>
      <c r="I994" s="255" t="s">
        <v>5166</v>
      </c>
      <c r="J994" s="258" t="s">
        <v>626</v>
      </c>
      <c r="K994" s="288" t="s">
        <v>413</v>
      </c>
      <c r="L994" s="272"/>
      <c r="M994" s="259" t="s">
        <v>5167</v>
      </c>
      <c r="N994" s="147"/>
      <c r="O994" s="147"/>
    </row>
    <row r="995">
      <c r="A995" s="269"/>
      <c r="B995" s="256" t="s">
        <v>295</v>
      </c>
      <c r="C995" s="271" t="s">
        <v>296</v>
      </c>
      <c r="D995" s="250" t="s">
        <v>4491</v>
      </c>
      <c r="E995" s="263"/>
      <c r="F995" s="272"/>
      <c r="G995" s="255" t="s">
        <v>296</v>
      </c>
      <c r="H995" s="255" t="s">
        <v>5174</v>
      </c>
      <c r="I995" s="255" t="s">
        <v>5175</v>
      </c>
      <c r="J995" s="258" t="s">
        <v>626</v>
      </c>
      <c r="K995" s="288" t="s">
        <v>413</v>
      </c>
      <c r="L995" s="272"/>
      <c r="M995" s="259" t="s">
        <v>5176</v>
      </c>
      <c r="N995" s="147"/>
      <c r="O995" s="147"/>
    </row>
    <row r="996">
      <c r="A996" s="269"/>
      <c r="B996" s="250" t="s">
        <v>297</v>
      </c>
      <c r="C996" s="271" t="s">
        <v>298</v>
      </c>
      <c r="D996" s="250" t="s">
        <v>4495</v>
      </c>
      <c r="E996" s="263"/>
      <c r="F996" s="272"/>
      <c r="G996" s="255" t="s">
        <v>5184</v>
      </c>
      <c r="H996" s="255" t="s">
        <v>5185</v>
      </c>
      <c r="I996" s="255" t="s">
        <v>5157</v>
      </c>
      <c r="J996" s="258" t="s">
        <v>626</v>
      </c>
      <c r="K996" s="288" t="s">
        <v>413</v>
      </c>
      <c r="L996" s="272"/>
      <c r="M996" s="259" t="s">
        <v>5186</v>
      </c>
      <c r="N996" s="147"/>
      <c r="O996" s="147"/>
    </row>
    <row r="997">
      <c r="A997" s="269"/>
      <c r="B997" s="250" t="s">
        <v>301</v>
      </c>
      <c r="C997" s="271" t="s">
        <v>302</v>
      </c>
      <c r="D997" s="250" t="s">
        <v>4499</v>
      </c>
      <c r="E997" s="263"/>
      <c r="F997" s="272"/>
      <c r="G997" s="255" t="s">
        <v>5188</v>
      </c>
      <c r="H997" s="255" t="s">
        <v>5189</v>
      </c>
      <c r="I997" s="255" t="s">
        <v>5190</v>
      </c>
      <c r="J997" s="258" t="s">
        <v>626</v>
      </c>
      <c r="K997" s="293" t="s">
        <v>13</v>
      </c>
      <c r="L997" s="272"/>
      <c r="M997" s="259" t="s">
        <v>5191</v>
      </c>
      <c r="N997" s="147"/>
      <c r="O997" s="147"/>
    </row>
    <row r="998">
      <c r="A998" s="269"/>
      <c r="B998" s="250" t="s">
        <v>307</v>
      </c>
      <c r="C998" s="271" t="s">
        <v>308</v>
      </c>
      <c r="D998" s="250" t="s">
        <v>4503</v>
      </c>
      <c r="E998" s="263"/>
      <c r="F998" s="272"/>
      <c r="G998" s="255" t="s">
        <v>5193</v>
      </c>
      <c r="H998" s="255" t="s">
        <v>5194</v>
      </c>
      <c r="I998" s="255" t="s">
        <v>5195</v>
      </c>
      <c r="J998" s="258" t="s">
        <v>626</v>
      </c>
      <c r="K998" s="288" t="s">
        <v>413</v>
      </c>
      <c r="L998" s="272"/>
      <c r="M998" s="259" t="s">
        <v>5196</v>
      </c>
      <c r="N998" s="147"/>
      <c r="O998" s="147"/>
    </row>
    <row r="999">
      <c r="A999" s="269"/>
      <c r="B999" s="250" t="s">
        <v>5197</v>
      </c>
      <c r="C999" s="271" t="s">
        <v>5198</v>
      </c>
      <c r="D999" s="250" t="s">
        <v>4506</v>
      </c>
      <c r="E999" s="263"/>
      <c r="F999" s="272"/>
      <c r="G999" s="255" t="s">
        <v>5200</v>
      </c>
      <c r="H999" s="255" t="s">
        <v>5201</v>
      </c>
      <c r="I999" s="255" t="s">
        <v>5202</v>
      </c>
      <c r="J999" s="155" t="s">
        <v>412</v>
      </c>
      <c r="K999" s="262" t="s">
        <v>413</v>
      </c>
      <c r="L999" s="263"/>
      <c r="M999" s="291"/>
      <c r="N999" s="147"/>
      <c r="O999" s="147"/>
    </row>
    <row r="1000">
      <c r="A1000" s="269"/>
      <c r="B1000" s="250" t="s">
        <v>333</v>
      </c>
      <c r="C1000" s="271" t="s">
        <v>334</v>
      </c>
      <c r="D1000" s="250" t="s">
        <v>4508</v>
      </c>
      <c r="E1000" s="263"/>
      <c r="F1000" s="272"/>
      <c r="G1000" s="255" t="s">
        <v>334</v>
      </c>
      <c r="H1000" s="255" t="s">
        <v>5204</v>
      </c>
      <c r="I1000" s="255" t="s">
        <v>5205</v>
      </c>
      <c r="J1000" s="258" t="s">
        <v>626</v>
      </c>
      <c r="K1000" s="288" t="s">
        <v>413</v>
      </c>
      <c r="L1000" s="272"/>
      <c r="M1000" s="259" t="s">
        <v>5206</v>
      </c>
      <c r="N1000" s="147"/>
      <c r="O1000" s="147"/>
    </row>
    <row r="1001">
      <c r="A1001" s="269"/>
      <c r="B1001" s="294" t="s">
        <v>347</v>
      </c>
      <c r="C1001" s="288" t="s">
        <v>348</v>
      </c>
      <c r="D1001" s="250" t="s">
        <v>4512</v>
      </c>
      <c r="E1001" s="263"/>
      <c r="F1001" s="272"/>
      <c r="G1001" s="280" t="s">
        <v>348</v>
      </c>
      <c r="H1001" s="280" t="s">
        <v>5208</v>
      </c>
      <c r="I1001" s="280" t="s">
        <v>5209</v>
      </c>
      <c r="J1001" s="258" t="s">
        <v>626</v>
      </c>
      <c r="K1001" s="288" t="s">
        <v>413</v>
      </c>
      <c r="L1001" s="272"/>
      <c r="M1001" s="259" t="s">
        <v>5210</v>
      </c>
      <c r="N1001" s="147"/>
      <c r="O1001" s="147"/>
    </row>
    <row r="1002">
      <c r="A1002" s="269"/>
      <c r="B1002" s="294" t="s">
        <v>349</v>
      </c>
      <c r="C1002" s="288" t="s">
        <v>350</v>
      </c>
      <c r="D1002" s="250" t="s">
        <v>4516</v>
      </c>
      <c r="E1002" s="263"/>
      <c r="F1002" s="272"/>
      <c r="G1002" s="280" t="s">
        <v>350</v>
      </c>
      <c r="H1002" s="280" t="s">
        <v>5212</v>
      </c>
      <c r="I1002" s="280" t="s">
        <v>5213</v>
      </c>
      <c r="J1002" s="258" t="s">
        <v>626</v>
      </c>
      <c r="K1002" s="288" t="s">
        <v>413</v>
      </c>
      <c r="L1002" s="272"/>
      <c r="M1002" s="259" t="s">
        <v>5214</v>
      </c>
      <c r="N1002" s="147"/>
      <c r="O1002" s="147"/>
    </row>
    <row r="1003">
      <c r="A1003" s="269"/>
      <c r="B1003" s="294" t="s">
        <v>351</v>
      </c>
      <c r="C1003" s="288" t="s">
        <v>352</v>
      </c>
      <c r="D1003" s="250" t="s">
        <v>4522</v>
      </c>
      <c r="E1003" s="263"/>
      <c r="F1003" s="272"/>
      <c r="G1003" s="280" t="s">
        <v>352</v>
      </c>
      <c r="H1003" s="280" t="s">
        <v>5216</v>
      </c>
      <c r="I1003" s="280" t="s">
        <v>5217</v>
      </c>
      <c r="J1003" s="258" t="s">
        <v>626</v>
      </c>
      <c r="K1003" s="288" t="s">
        <v>413</v>
      </c>
      <c r="L1003" s="272"/>
      <c r="M1003" s="259" t="s">
        <v>5218</v>
      </c>
      <c r="N1003" s="147"/>
      <c r="O1003" s="147"/>
    </row>
    <row r="1004">
      <c r="A1004" s="269"/>
      <c r="B1004" s="294" t="s">
        <v>353</v>
      </c>
      <c r="C1004" s="288" t="s">
        <v>354</v>
      </c>
      <c r="D1004" s="250" t="s">
        <v>4526</v>
      </c>
      <c r="E1004" s="263"/>
      <c r="F1004" s="272"/>
      <c r="G1004" s="280" t="s">
        <v>5146</v>
      </c>
      <c r="H1004" s="280" t="s">
        <v>5220</v>
      </c>
      <c r="I1004" s="280" t="s">
        <v>5221</v>
      </c>
      <c r="J1004" s="258" t="s">
        <v>626</v>
      </c>
      <c r="K1004" s="293" t="s">
        <v>438</v>
      </c>
      <c r="L1004" s="251" t="s">
        <v>439</v>
      </c>
      <c r="M1004" s="259" t="s">
        <v>859</v>
      </c>
      <c r="N1004" s="147"/>
      <c r="O1004" s="147"/>
    </row>
    <row r="1005">
      <c r="A1005" s="269"/>
      <c r="B1005" s="294" t="s">
        <v>355</v>
      </c>
      <c r="C1005" s="288" t="s">
        <v>356</v>
      </c>
      <c r="D1005" s="250" t="s">
        <v>4532</v>
      </c>
      <c r="E1005" s="263"/>
      <c r="F1005" s="272"/>
      <c r="G1005" s="280" t="s">
        <v>356</v>
      </c>
      <c r="H1005" s="280" t="s">
        <v>5223</v>
      </c>
      <c r="I1005" s="280" t="s">
        <v>5224</v>
      </c>
      <c r="J1005" s="258" t="s">
        <v>626</v>
      </c>
      <c r="K1005" s="288" t="s">
        <v>413</v>
      </c>
      <c r="L1005" s="272"/>
      <c r="M1005" s="259" t="s">
        <v>5225</v>
      </c>
      <c r="N1005" s="147"/>
      <c r="O1005" s="147"/>
    </row>
    <row r="1006">
      <c r="A1006" s="269"/>
      <c r="B1006" s="294" t="s">
        <v>5226</v>
      </c>
      <c r="C1006" s="288" t="s">
        <v>5227</v>
      </c>
      <c r="D1006" s="250" t="s">
        <v>4535</v>
      </c>
      <c r="E1006" s="263"/>
      <c r="F1006" s="272"/>
      <c r="G1006" s="280" t="s">
        <v>5227</v>
      </c>
      <c r="H1006" s="280" t="s">
        <v>5229</v>
      </c>
      <c r="I1006" s="280" t="s">
        <v>5230</v>
      </c>
      <c r="J1006" s="194" t="s">
        <v>412</v>
      </c>
      <c r="K1006" s="262" t="s">
        <v>413</v>
      </c>
      <c r="L1006" s="263"/>
      <c r="M1006" s="263"/>
      <c r="N1006" s="147"/>
      <c r="O1006" s="147"/>
    </row>
    <row r="1007">
      <c r="A1007" s="269"/>
      <c r="B1007" s="294" t="s">
        <v>357</v>
      </c>
      <c r="C1007" s="288" t="s">
        <v>358</v>
      </c>
      <c r="D1007" s="250" t="s">
        <v>4541</v>
      </c>
      <c r="E1007" s="263"/>
      <c r="F1007" s="272"/>
      <c r="G1007" s="280" t="s">
        <v>358</v>
      </c>
      <c r="H1007" s="280" t="s">
        <v>5229</v>
      </c>
      <c r="I1007" s="280" t="s">
        <v>5232</v>
      </c>
      <c r="J1007" s="258" t="s">
        <v>626</v>
      </c>
      <c r="K1007" s="288" t="s">
        <v>413</v>
      </c>
      <c r="L1007" s="272"/>
      <c r="M1007" s="259" t="s">
        <v>5233</v>
      </c>
      <c r="N1007" s="147"/>
      <c r="O1007" s="147"/>
    </row>
    <row r="1008">
      <c r="A1008" s="269"/>
      <c r="B1008" s="250" t="s">
        <v>5234</v>
      </c>
      <c r="C1008" s="271" t="s">
        <v>5235</v>
      </c>
      <c r="D1008" s="250" t="s">
        <v>4546</v>
      </c>
      <c r="E1008" s="263"/>
      <c r="F1008" s="272"/>
      <c r="G1008" s="255" t="s">
        <v>5237</v>
      </c>
      <c r="H1008" s="280" t="s">
        <v>5238</v>
      </c>
      <c r="I1008" s="255" t="s">
        <v>5239</v>
      </c>
      <c r="J1008" s="194" t="s">
        <v>412</v>
      </c>
      <c r="K1008" s="288" t="s">
        <v>413</v>
      </c>
      <c r="L1008" s="272"/>
      <c r="M1008" s="259"/>
      <c r="N1008" s="147"/>
      <c r="O1008" s="147"/>
    </row>
    <row r="1009">
      <c r="A1009" s="269"/>
      <c r="B1009" s="250" t="s">
        <v>5240</v>
      </c>
      <c r="C1009" s="271" t="s">
        <v>5241</v>
      </c>
      <c r="D1009" s="250" t="s">
        <v>4552</v>
      </c>
      <c r="E1009" s="263"/>
      <c r="F1009" s="272"/>
      <c r="G1009" s="255" t="s">
        <v>5243</v>
      </c>
      <c r="H1009" s="280" t="s">
        <v>5238</v>
      </c>
      <c r="I1009" s="255" t="s">
        <v>5239</v>
      </c>
      <c r="J1009" s="194" t="s">
        <v>412</v>
      </c>
      <c r="K1009" s="288" t="s">
        <v>413</v>
      </c>
      <c r="L1009" s="272"/>
      <c r="M1009" s="259"/>
      <c r="N1009" s="147"/>
      <c r="O1009" s="147"/>
    </row>
    <row r="1010">
      <c r="A1010" s="269"/>
      <c r="B1010" s="250" t="s">
        <v>5244</v>
      </c>
      <c r="C1010" s="271" t="s">
        <v>5245</v>
      </c>
      <c r="D1010" s="250" t="s">
        <v>4558</v>
      </c>
      <c r="E1010" s="263"/>
      <c r="F1010" s="272"/>
      <c r="G1010" s="255" t="s">
        <v>5247</v>
      </c>
      <c r="H1010" s="280" t="s">
        <v>5238</v>
      </c>
      <c r="I1010" s="255" t="s">
        <v>5239</v>
      </c>
      <c r="J1010" s="194" t="s">
        <v>412</v>
      </c>
      <c r="K1010" s="288" t="s">
        <v>413</v>
      </c>
      <c r="L1010" s="272"/>
      <c r="M1010" s="259"/>
      <c r="N1010" s="147"/>
      <c r="O1010" s="147"/>
    </row>
    <row r="1011">
      <c r="A1011" s="269"/>
      <c r="B1011" s="250" t="s">
        <v>5248</v>
      </c>
      <c r="C1011" s="271" t="s">
        <v>5249</v>
      </c>
      <c r="D1011" s="250" t="s">
        <v>4564</v>
      </c>
      <c r="E1011" s="263"/>
      <c r="F1011" s="272"/>
      <c r="G1011" s="255" t="s">
        <v>5251</v>
      </c>
      <c r="H1011" s="280" t="s">
        <v>5238</v>
      </c>
      <c r="I1011" s="255" t="s">
        <v>5239</v>
      </c>
      <c r="J1011" s="194" t="s">
        <v>412</v>
      </c>
      <c r="K1011" s="262" t="s">
        <v>413</v>
      </c>
      <c r="L1011" s="263"/>
      <c r="M1011" s="263"/>
      <c r="N1011" s="147"/>
      <c r="O1011" s="147"/>
    </row>
    <row r="1012">
      <c r="A1012" s="269"/>
      <c r="B1012" s="250" t="s">
        <v>5252</v>
      </c>
      <c r="C1012" s="271" t="s">
        <v>5253</v>
      </c>
      <c r="D1012" s="250" t="s">
        <v>4570</v>
      </c>
      <c r="E1012" s="263"/>
      <c r="F1012" s="272"/>
      <c r="G1012" s="255" t="s">
        <v>5255</v>
      </c>
      <c r="H1012" s="280" t="s">
        <v>5238</v>
      </c>
      <c r="I1012" s="255" t="s">
        <v>5239</v>
      </c>
      <c r="J1012" s="194" t="s">
        <v>412</v>
      </c>
      <c r="K1012" s="288" t="s">
        <v>413</v>
      </c>
      <c r="L1012" s="272"/>
      <c r="M1012" s="259"/>
      <c r="N1012" s="147"/>
      <c r="O1012" s="147"/>
    </row>
    <row r="1013">
      <c r="A1013" s="269"/>
      <c r="B1013" s="250" t="s">
        <v>186</v>
      </c>
      <c r="C1013" s="271" t="s">
        <v>5256</v>
      </c>
      <c r="D1013" s="250" t="s">
        <v>4576</v>
      </c>
      <c r="E1013" s="263"/>
      <c r="F1013" s="272"/>
      <c r="G1013" s="255" t="s">
        <v>5258</v>
      </c>
      <c r="H1013" s="255" t="s">
        <v>5259</v>
      </c>
      <c r="I1013" s="252" t="s">
        <v>5260</v>
      </c>
      <c r="J1013" s="194" t="s">
        <v>412</v>
      </c>
      <c r="K1013" s="262" t="s">
        <v>413</v>
      </c>
      <c r="L1013" s="263"/>
      <c r="M1013" s="264"/>
      <c r="N1013" s="147"/>
      <c r="O1013" s="147"/>
    </row>
    <row r="1014">
      <c r="A1014" s="269"/>
      <c r="B1014" s="289">
        <v>303.0</v>
      </c>
      <c r="C1014" s="271" t="s">
        <v>5262</v>
      </c>
      <c r="D1014" s="250" t="s">
        <v>4582</v>
      </c>
      <c r="E1014" s="263"/>
      <c r="F1014" s="272"/>
      <c r="G1014" s="255" t="s">
        <v>5264</v>
      </c>
      <c r="H1014" s="255" t="s">
        <v>5265</v>
      </c>
      <c r="I1014" s="252" t="s">
        <v>5266</v>
      </c>
      <c r="J1014" s="194" t="s">
        <v>412</v>
      </c>
      <c r="K1014" s="262" t="s">
        <v>413</v>
      </c>
      <c r="L1014" s="263"/>
      <c r="M1014" s="291"/>
      <c r="N1014" s="147"/>
      <c r="O1014" s="147"/>
    </row>
    <row r="1015">
      <c r="A1015" s="269"/>
      <c r="B1015" s="250" t="s">
        <v>249</v>
      </c>
      <c r="C1015" s="271" t="s">
        <v>5303</v>
      </c>
      <c r="D1015" s="250" t="s">
        <v>4588</v>
      </c>
      <c r="E1015" s="263"/>
      <c r="F1015" s="272"/>
      <c r="G1015" s="255" t="s">
        <v>6553</v>
      </c>
      <c r="H1015" s="255" t="s">
        <v>6554</v>
      </c>
      <c r="I1015" s="252" t="s">
        <v>5307</v>
      </c>
      <c r="J1015" s="258" t="s">
        <v>626</v>
      </c>
      <c r="K1015" s="288" t="s">
        <v>413</v>
      </c>
      <c r="L1015" s="272"/>
      <c r="M1015" s="259" t="s">
        <v>5308</v>
      </c>
      <c r="N1015" s="147"/>
      <c r="O1015" s="147"/>
    </row>
    <row r="1016">
      <c r="A1016" s="269"/>
      <c r="B1016" s="256" t="s">
        <v>249</v>
      </c>
      <c r="C1016" s="271" t="s">
        <v>5303</v>
      </c>
      <c r="D1016" s="250" t="s">
        <v>4594</v>
      </c>
      <c r="E1016" s="263"/>
      <c r="F1016" s="272"/>
      <c r="G1016" s="255" t="s">
        <v>5305</v>
      </c>
      <c r="H1016" s="255" t="s">
        <v>5306</v>
      </c>
      <c r="I1016" s="255" t="s">
        <v>5307</v>
      </c>
      <c r="J1016" s="258" t="s">
        <v>626</v>
      </c>
      <c r="K1016" s="288" t="s">
        <v>413</v>
      </c>
      <c r="L1016" s="272"/>
      <c r="M1016" s="259" t="s">
        <v>5308</v>
      </c>
      <c r="N1016" s="147"/>
      <c r="O1016" s="147"/>
    </row>
    <row r="1017">
      <c r="A1017" s="269"/>
      <c r="B1017" s="256" t="s">
        <v>267</v>
      </c>
      <c r="C1017" s="271" t="s">
        <v>5334</v>
      </c>
      <c r="D1017" s="250" t="s">
        <v>4600</v>
      </c>
      <c r="E1017" s="263"/>
      <c r="F1017" s="272"/>
      <c r="G1017" s="255" t="s">
        <v>5336</v>
      </c>
      <c r="H1017" s="255" t="s">
        <v>5337</v>
      </c>
      <c r="I1017" s="252" t="s">
        <v>5338</v>
      </c>
      <c r="J1017" s="258" t="s">
        <v>626</v>
      </c>
      <c r="K1017" s="288" t="s">
        <v>413</v>
      </c>
      <c r="L1017" s="272"/>
      <c r="M1017" s="259" t="s">
        <v>5339</v>
      </c>
      <c r="N1017" s="147"/>
      <c r="O1017" s="147"/>
    </row>
    <row r="1018">
      <c r="A1018" s="269"/>
      <c r="B1018" s="295" t="s">
        <v>6555</v>
      </c>
      <c r="C1018" s="271" t="s">
        <v>6556</v>
      </c>
      <c r="D1018" s="250" t="s">
        <v>4606</v>
      </c>
      <c r="E1018" s="263"/>
      <c r="F1018" s="272"/>
      <c r="G1018" s="255" t="s">
        <v>6557</v>
      </c>
      <c r="H1018" s="255" t="s">
        <v>6558</v>
      </c>
      <c r="I1018" s="252" t="s">
        <v>6559</v>
      </c>
      <c r="J1018" s="258" t="s">
        <v>626</v>
      </c>
      <c r="K1018" s="288" t="s">
        <v>413</v>
      </c>
      <c r="L1018" s="272"/>
      <c r="M1018" s="259" t="s">
        <v>6560</v>
      </c>
      <c r="N1018" s="147"/>
      <c r="O1018" s="147"/>
    </row>
    <row r="1019">
      <c r="A1019" s="269"/>
      <c r="B1019" s="256" t="s">
        <v>216</v>
      </c>
      <c r="C1019" s="271" t="s">
        <v>217</v>
      </c>
      <c r="D1019" s="250" t="s">
        <v>4612</v>
      </c>
      <c r="E1019" s="263"/>
      <c r="F1019" s="272"/>
      <c r="G1019" s="255" t="s">
        <v>6561</v>
      </c>
      <c r="H1019" s="255" t="s">
        <v>6562</v>
      </c>
      <c r="I1019" s="252" t="s">
        <v>6563</v>
      </c>
      <c r="J1019" s="258" t="s">
        <v>626</v>
      </c>
      <c r="K1019" s="288" t="s">
        <v>413</v>
      </c>
      <c r="L1019" s="272"/>
      <c r="M1019" s="259" t="s">
        <v>6564</v>
      </c>
      <c r="N1019" s="147"/>
      <c r="O1019" s="147"/>
    </row>
    <row r="1020">
      <c r="A1020" s="269"/>
      <c r="B1020" s="296" t="s">
        <v>5316</v>
      </c>
      <c r="C1020" s="288" t="s">
        <v>5317</v>
      </c>
      <c r="D1020" s="250" t="s">
        <v>4618</v>
      </c>
      <c r="E1020" s="263"/>
      <c r="F1020" s="272"/>
      <c r="G1020" s="280" t="s">
        <v>5319</v>
      </c>
      <c r="H1020" s="280" t="s">
        <v>5320</v>
      </c>
      <c r="I1020" s="297" t="s">
        <v>5321</v>
      </c>
      <c r="J1020" s="194" t="s">
        <v>412</v>
      </c>
      <c r="K1020" s="262" t="s">
        <v>413</v>
      </c>
      <c r="L1020" s="263"/>
      <c r="M1020" s="264"/>
      <c r="N1020" s="147"/>
      <c r="O1020" s="147"/>
    </row>
    <row r="1021">
      <c r="A1021" s="269"/>
      <c r="B1021" s="296" t="s">
        <v>5322</v>
      </c>
      <c r="C1021" s="288" t="s">
        <v>5323</v>
      </c>
      <c r="D1021" s="250" t="s">
        <v>4622</v>
      </c>
      <c r="E1021" s="263"/>
      <c r="F1021" s="272"/>
      <c r="G1021" s="280" t="s">
        <v>5325</v>
      </c>
      <c r="H1021" s="280" t="s">
        <v>5326</v>
      </c>
      <c r="I1021" s="297" t="s">
        <v>5327</v>
      </c>
      <c r="J1021" s="194" t="s">
        <v>412</v>
      </c>
      <c r="K1021" s="262" t="s">
        <v>413</v>
      </c>
      <c r="L1021" s="263"/>
      <c r="M1021" s="263"/>
      <c r="N1021" s="147"/>
      <c r="O1021" s="147"/>
    </row>
    <row r="1022">
      <c r="A1022" s="269"/>
      <c r="B1022" s="296" t="s">
        <v>5328</v>
      </c>
      <c r="C1022" s="288" t="s">
        <v>5329</v>
      </c>
      <c r="D1022" s="250" t="s">
        <v>4628</v>
      </c>
      <c r="E1022" s="263"/>
      <c r="F1022" s="272"/>
      <c r="G1022" s="280" t="s">
        <v>5331</v>
      </c>
      <c r="H1022" s="280" t="s">
        <v>5332</v>
      </c>
      <c r="I1022" s="297" t="s">
        <v>5333</v>
      </c>
      <c r="J1022" s="155" t="s">
        <v>412</v>
      </c>
      <c r="K1022" s="262" t="s">
        <v>858</v>
      </c>
      <c r="L1022" s="263"/>
      <c r="M1022" s="291"/>
      <c r="N1022" s="147"/>
      <c r="O1022" s="147"/>
    </row>
    <row r="1023">
      <c r="A1023" s="269"/>
      <c r="B1023" s="296" t="s">
        <v>192</v>
      </c>
      <c r="C1023" s="288" t="s">
        <v>6535</v>
      </c>
      <c r="D1023" s="250" t="s">
        <v>4632</v>
      </c>
      <c r="E1023" s="263"/>
      <c r="F1023" s="272"/>
      <c r="G1023" s="280" t="s">
        <v>6536</v>
      </c>
      <c r="H1023" s="280" t="s">
        <v>6537</v>
      </c>
      <c r="I1023" s="297" t="s">
        <v>6538</v>
      </c>
      <c r="J1023" s="258" t="s">
        <v>626</v>
      </c>
      <c r="K1023" s="288" t="s">
        <v>413</v>
      </c>
      <c r="L1023" s="272"/>
      <c r="M1023" s="259" t="s">
        <v>6539</v>
      </c>
      <c r="N1023" s="147"/>
      <c r="O1023" s="147"/>
    </row>
    <row r="1024">
      <c r="A1024" s="269"/>
      <c r="B1024" s="296" t="s">
        <v>267</v>
      </c>
      <c r="C1024" s="288" t="s">
        <v>5334</v>
      </c>
      <c r="D1024" s="250" t="s">
        <v>4638</v>
      </c>
      <c r="E1024" s="263"/>
      <c r="F1024" s="272"/>
      <c r="G1024" s="280" t="s">
        <v>5336</v>
      </c>
      <c r="H1024" s="280" t="s">
        <v>5337</v>
      </c>
      <c r="I1024" s="297" t="s">
        <v>5338</v>
      </c>
      <c r="J1024" s="258" t="s">
        <v>626</v>
      </c>
      <c r="K1024" s="288" t="s">
        <v>413</v>
      </c>
      <c r="L1024" s="272"/>
      <c r="M1024" s="259" t="s">
        <v>5339</v>
      </c>
      <c r="N1024" s="147"/>
      <c r="O1024" s="147"/>
    </row>
    <row r="1025">
      <c r="A1025" s="269"/>
      <c r="B1025" s="296" t="s">
        <v>269</v>
      </c>
      <c r="C1025" s="288" t="s">
        <v>5340</v>
      </c>
      <c r="D1025" s="250" t="s">
        <v>4644</v>
      </c>
      <c r="E1025" s="263"/>
      <c r="F1025" s="272"/>
      <c r="G1025" s="280" t="s">
        <v>5342</v>
      </c>
      <c r="H1025" s="280" t="s">
        <v>5343</v>
      </c>
      <c r="I1025" s="280" t="s">
        <v>5344</v>
      </c>
      <c r="J1025" s="258" t="s">
        <v>626</v>
      </c>
      <c r="K1025" s="288" t="s">
        <v>413</v>
      </c>
      <c r="L1025" s="272"/>
      <c r="M1025" s="259" t="s">
        <v>5345</v>
      </c>
      <c r="N1025" s="147"/>
      <c r="O1025" s="147"/>
    </row>
    <row r="1026">
      <c r="A1026" s="269"/>
      <c r="B1026" s="294" t="s">
        <v>198</v>
      </c>
      <c r="C1026" s="288" t="s">
        <v>199</v>
      </c>
      <c r="D1026" s="250" t="s">
        <v>4648</v>
      </c>
      <c r="E1026" s="263"/>
      <c r="F1026" s="272"/>
      <c r="G1026" s="280" t="s">
        <v>5352</v>
      </c>
      <c r="H1026" s="280" t="s">
        <v>5353</v>
      </c>
      <c r="I1026" s="280" t="s">
        <v>5354</v>
      </c>
      <c r="J1026" s="258" t="s">
        <v>626</v>
      </c>
      <c r="K1026" s="288" t="s">
        <v>413</v>
      </c>
      <c r="L1026" s="272"/>
      <c r="M1026" s="259" t="s">
        <v>5355</v>
      </c>
      <c r="N1026" s="147"/>
      <c r="O1026" s="147"/>
    </row>
    <row r="1027">
      <c r="A1027" s="269"/>
      <c r="B1027" s="294" t="s">
        <v>5356</v>
      </c>
      <c r="C1027" s="288" t="s">
        <v>5357</v>
      </c>
      <c r="D1027" s="250" t="s">
        <v>4652</v>
      </c>
      <c r="E1027" s="263"/>
      <c r="F1027" s="272"/>
      <c r="G1027" s="280" t="s">
        <v>5359</v>
      </c>
      <c r="H1027" s="280" t="s">
        <v>5360</v>
      </c>
      <c r="I1027" s="280" t="s">
        <v>5361</v>
      </c>
      <c r="J1027" s="258" t="s">
        <v>626</v>
      </c>
      <c r="K1027" s="288" t="s">
        <v>413</v>
      </c>
      <c r="L1027" s="272"/>
      <c r="M1027" s="259" t="s">
        <v>5086</v>
      </c>
      <c r="N1027" s="147"/>
      <c r="O1027" s="147"/>
    </row>
    <row r="1028">
      <c r="A1028" s="269"/>
      <c r="B1028" s="294" t="s">
        <v>5362</v>
      </c>
      <c r="C1028" s="288" t="s">
        <v>5363</v>
      </c>
      <c r="D1028" s="250" t="s">
        <v>4656</v>
      </c>
      <c r="E1028" s="263"/>
      <c r="F1028" s="272"/>
      <c r="G1028" s="280" t="s">
        <v>5365</v>
      </c>
      <c r="H1028" s="280" t="s">
        <v>5366</v>
      </c>
      <c r="I1028" s="280" t="s">
        <v>5367</v>
      </c>
      <c r="J1028" s="194" t="s">
        <v>412</v>
      </c>
      <c r="K1028" s="290" t="s">
        <v>438</v>
      </c>
      <c r="L1028" s="250" t="s">
        <v>439</v>
      </c>
      <c r="M1028" s="263"/>
      <c r="N1028" s="147"/>
      <c r="O1028" s="147"/>
    </row>
    <row r="1029">
      <c r="A1029" s="269"/>
      <c r="B1029" s="296" t="s">
        <v>5368</v>
      </c>
      <c r="C1029" s="288" t="s">
        <v>5369</v>
      </c>
      <c r="D1029" s="250" t="s">
        <v>4660</v>
      </c>
      <c r="E1029" s="263"/>
      <c r="F1029" s="272"/>
      <c r="G1029" s="280" t="s">
        <v>5371</v>
      </c>
      <c r="H1029" s="280" t="s">
        <v>5372</v>
      </c>
      <c r="I1029" s="280" t="s">
        <v>5361</v>
      </c>
      <c r="J1029" s="258" t="s">
        <v>626</v>
      </c>
      <c r="K1029" s="288" t="s">
        <v>413</v>
      </c>
      <c r="L1029" s="272"/>
      <c r="M1029" s="259" t="s">
        <v>5106</v>
      </c>
      <c r="N1029" s="147"/>
      <c r="O1029" s="147"/>
    </row>
    <row r="1030">
      <c r="A1030" s="269"/>
      <c r="B1030" s="296" t="s">
        <v>5373</v>
      </c>
      <c r="C1030" s="288" t="s">
        <v>5374</v>
      </c>
      <c r="D1030" s="250" t="s">
        <v>4664</v>
      </c>
      <c r="E1030" s="263"/>
      <c r="F1030" s="272"/>
      <c r="G1030" s="280" t="s">
        <v>5376</v>
      </c>
      <c r="H1030" s="280" t="s">
        <v>5377</v>
      </c>
      <c r="I1030" s="280" t="s">
        <v>5378</v>
      </c>
      <c r="J1030" s="258" t="s">
        <v>626</v>
      </c>
      <c r="K1030" s="288" t="s">
        <v>413</v>
      </c>
      <c r="L1030" s="272"/>
      <c r="M1030" s="259" t="s">
        <v>5379</v>
      </c>
      <c r="N1030" s="147"/>
      <c r="O1030" s="147"/>
    </row>
    <row r="1031">
      <c r="A1031" s="269"/>
      <c r="B1031" s="296" t="s">
        <v>5380</v>
      </c>
      <c r="C1031" s="288" t="s">
        <v>5381</v>
      </c>
      <c r="D1031" s="250" t="s">
        <v>4670</v>
      </c>
      <c r="E1031" s="263"/>
      <c r="F1031" s="272"/>
      <c r="G1031" s="280" t="s">
        <v>5383</v>
      </c>
      <c r="H1031" s="280" t="s">
        <v>5384</v>
      </c>
      <c r="I1031" s="280" t="s">
        <v>5385</v>
      </c>
      <c r="J1031" s="258" t="s">
        <v>626</v>
      </c>
      <c r="K1031" s="288" t="s">
        <v>413</v>
      </c>
      <c r="L1031" s="272"/>
      <c r="M1031" s="259" t="s">
        <v>5386</v>
      </c>
      <c r="N1031" s="147"/>
      <c r="O1031" s="147"/>
    </row>
    <row r="1032">
      <c r="A1032" s="269"/>
      <c r="B1032" s="296" t="s">
        <v>5387</v>
      </c>
      <c r="C1032" s="288" t="s">
        <v>5388</v>
      </c>
      <c r="D1032" s="250" t="s">
        <v>4674</v>
      </c>
      <c r="E1032" s="263"/>
      <c r="F1032" s="272"/>
      <c r="G1032" s="280" t="s">
        <v>5390</v>
      </c>
      <c r="H1032" s="280" t="s">
        <v>5391</v>
      </c>
      <c r="I1032" s="280" t="s">
        <v>5392</v>
      </c>
      <c r="J1032" s="258" t="s">
        <v>626</v>
      </c>
      <c r="K1032" s="288" t="s">
        <v>413</v>
      </c>
      <c r="L1032" s="272"/>
      <c r="M1032" s="259" t="s">
        <v>5393</v>
      </c>
      <c r="N1032" s="147"/>
      <c r="O1032" s="147"/>
    </row>
    <row r="1033">
      <c r="A1033" s="269"/>
      <c r="B1033" s="294" t="s">
        <v>200</v>
      </c>
      <c r="C1033" s="288" t="s">
        <v>201</v>
      </c>
      <c r="D1033" s="250" t="s">
        <v>4678</v>
      </c>
      <c r="E1033" s="263"/>
      <c r="F1033" s="272"/>
      <c r="G1033" s="280" t="s">
        <v>5395</v>
      </c>
      <c r="H1033" s="280" t="s">
        <v>5396</v>
      </c>
      <c r="I1033" s="280" t="s">
        <v>5397</v>
      </c>
      <c r="J1033" s="258" t="s">
        <v>626</v>
      </c>
      <c r="K1033" s="288" t="s">
        <v>413</v>
      </c>
      <c r="L1033" s="272"/>
      <c r="M1033" s="259" t="s">
        <v>5398</v>
      </c>
      <c r="N1033" s="147"/>
      <c r="O1033" s="147"/>
    </row>
    <row r="1034">
      <c r="A1034" s="269"/>
      <c r="B1034" s="296" t="s">
        <v>202</v>
      </c>
      <c r="C1034" s="288" t="s">
        <v>203</v>
      </c>
      <c r="D1034" s="250" t="s">
        <v>4682</v>
      </c>
      <c r="E1034" s="263"/>
      <c r="F1034" s="272"/>
      <c r="G1034" s="280" t="s">
        <v>5400</v>
      </c>
      <c r="H1034" s="280" t="s">
        <v>5401</v>
      </c>
      <c r="I1034" s="280" t="s">
        <v>5402</v>
      </c>
      <c r="J1034" s="258" t="s">
        <v>626</v>
      </c>
      <c r="K1034" s="288" t="s">
        <v>413</v>
      </c>
      <c r="L1034" s="272"/>
      <c r="M1034" s="259" t="s">
        <v>5403</v>
      </c>
      <c r="N1034" s="147"/>
      <c r="O1034" s="147"/>
    </row>
    <row r="1035">
      <c r="A1035" s="269"/>
      <c r="B1035" s="296" t="s">
        <v>5404</v>
      </c>
      <c r="C1035" s="288" t="s">
        <v>5405</v>
      </c>
      <c r="D1035" s="250" t="s">
        <v>4686</v>
      </c>
      <c r="E1035" s="263"/>
      <c r="F1035" s="272"/>
      <c r="G1035" s="280" t="s">
        <v>5407</v>
      </c>
      <c r="H1035" s="280" t="s">
        <v>5401</v>
      </c>
      <c r="I1035" s="280" t="s">
        <v>5408</v>
      </c>
      <c r="J1035" s="194" t="s">
        <v>412</v>
      </c>
      <c r="K1035" s="288" t="s">
        <v>413</v>
      </c>
      <c r="L1035" s="272"/>
      <c r="M1035" s="259"/>
      <c r="N1035" s="147"/>
      <c r="O1035" s="147"/>
    </row>
    <row r="1036">
      <c r="A1036" s="269"/>
      <c r="B1036" s="296" t="s">
        <v>5409</v>
      </c>
      <c r="C1036" s="288" t="s">
        <v>5410</v>
      </c>
      <c r="D1036" s="250" t="s">
        <v>4690</v>
      </c>
      <c r="E1036" s="263"/>
      <c r="F1036" s="272"/>
      <c r="G1036" s="280" t="s">
        <v>5412</v>
      </c>
      <c r="H1036" s="280" t="s">
        <v>5413</v>
      </c>
      <c r="I1036" s="280" t="s">
        <v>5414</v>
      </c>
      <c r="J1036" s="194" t="s">
        <v>412</v>
      </c>
      <c r="K1036" s="262" t="s">
        <v>413</v>
      </c>
      <c r="L1036" s="263"/>
      <c r="M1036" s="291"/>
      <c r="N1036" s="147"/>
      <c r="O1036" s="147"/>
    </row>
    <row r="1037">
      <c r="A1037" s="269"/>
      <c r="B1037" s="296" t="s">
        <v>5415</v>
      </c>
      <c r="C1037" s="288" t="s">
        <v>5416</v>
      </c>
      <c r="D1037" s="250" t="s">
        <v>4696</v>
      </c>
      <c r="E1037" s="263"/>
      <c r="F1037" s="272"/>
      <c r="G1037" s="280" t="s">
        <v>5418</v>
      </c>
      <c r="H1037" s="280" t="s">
        <v>5419</v>
      </c>
      <c r="I1037" s="280" t="s">
        <v>5420</v>
      </c>
      <c r="J1037" s="194" t="s">
        <v>412</v>
      </c>
      <c r="K1037" s="262" t="s">
        <v>413</v>
      </c>
      <c r="L1037" s="263"/>
      <c r="M1037" s="263"/>
      <c r="N1037" s="147"/>
      <c r="O1037" s="147"/>
    </row>
    <row r="1038">
      <c r="A1038" s="269"/>
      <c r="B1038" s="296" t="s">
        <v>204</v>
      </c>
      <c r="C1038" s="288" t="s">
        <v>5421</v>
      </c>
      <c r="D1038" s="250" t="s">
        <v>4700</v>
      </c>
      <c r="E1038" s="263"/>
      <c r="F1038" s="272"/>
      <c r="G1038" s="280" t="s">
        <v>5421</v>
      </c>
      <c r="H1038" s="280" t="s">
        <v>5423</v>
      </c>
      <c r="I1038" s="280" t="s">
        <v>5424</v>
      </c>
      <c r="J1038" s="258" t="s">
        <v>626</v>
      </c>
      <c r="K1038" s="288" t="s">
        <v>413</v>
      </c>
      <c r="L1038" s="272"/>
      <c r="M1038" s="259" t="s">
        <v>5425</v>
      </c>
      <c r="N1038" s="147"/>
      <c r="O1038" s="147"/>
    </row>
    <row r="1039">
      <c r="A1039" s="269"/>
      <c r="B1039" s="296" t="s">
        <v>206</v>
      </c>
      <c r="C1039" s="288" t="s">
        <v>207</v>
      </c>
      <c r="D1039" s="250" t="s">
        <v>4704</v>
      </c>
      <c r="E1039" s="263"/>
      <c r="F1039" s="272"/>
      <c r="G1039" s="280" t="s">
        <v>5427</v>
      </c>
      <c r="H1039" s="280" t="s">
        <v>5428</v>
      </c>
      <c r="I1039" s="280" t="s">
        <v>5429</v>
      </c>
      <c r="J1039" s="258" t="s">
        <v>626</v>
      </c>
      <c r="K1039" s="288" t="s">
        <v>413</v>
      </c>
      <c r="L1039" s="272"/>
      <c r="M1039" s="259" t="s">
        <v>5430</v>
      </c>
      <c r="N1039" s="147"/>
      <c r="O1039" s="147"/>
    </row>
    <row r="1040">
      <c r="A1040" s="269"/>
      <c r="B1040" s="296" t="s">
        <v>5451</v>
      </c>
      <c r="C1040" s="288" t="s">
        <v>5452</v>
      </c>
      <c r="D1040" s="250" t="s">
        <v>4708</v>
      </c>
      <c r="E1040" s="263"/>
      <c r="F1040" s="272"/>
      <c r="G1040" s="280" t="s">
        <v>5454</v>
      </c>
      <c r="H1040" s="280" t="s">
        <v>5455</v>
      </c>
      <c r="I1040" s="280" t="s">
        <v>5456</v>
      </c>
      <c r="J1040" s="194" t="s">
        <v>412</v>
      </c>
      <c r="K1040" s="262" t="s">
        <v>413</v>
      </c>
      <c r="L1040" s="263"/>
      <c r="M1040" s="263"/>
      <c r="N1040" s="147"/>
      <c r="O1040" s="147"/>
    </row>
    <row r="1041">
      <c r="A1041" s="269"/>
      <c r="B1041" s="296" t="s">
        <v>212</v>
      </c>
      <c r="C1041" s="288" t="s">
        <v>213</v>
      </c>
      <c r="D1041" s="250" t="s">
        <v>4712</v>
      </c>
      <c r="E1041" s="263"/>
      <c r="F1041" s="272"/>
      <c r="G1041" s="280" t="s">
        <v>5458</v>
      </c>
      <c r="H1041" s="280" t="s">
        <v>5459</v>
      </c>
      <c r="I1041" s="280" t="s">
        <v>5460</v>
      </c>
      <c r="J1041" s="258" t="s">
        <v>626</v>
      </c>
      <c r="K1041" s="288" t="s">
        <v>413</v>
      </c>
      <c r="L1041" s="272"/>
      <c r="M1041" s="259" t="s">
        <v>5461</v>
      </c>
      <c r="N1041" s="147"/>
      <c r="O1041" s="147"/>
    </row>
    <row r="1042">
      <c r="A1042" s="269"/>
      <c r="B1042" s="296" t="s">
        <v>214</v>
      </c>
      <c r="C1042" s="288" t="s">
        <v>215</v>
      </c>
      <c r="D1042" s="250" t="s">
        <v>4716</v>
      </c>
      <c r="E1042" s="263"/>
      <c r="F1042" s="272"/>
      <c r="G1042" s="280" t="s">
        <v>5463</v>
      </c>
      <c r="H1042" s="280" t="s">
        <v>5459</v>
      </c>
      <c r="I1042" s="280" t="s">
        <v>5464</v>
      </c>
      <c r="J1042" s="258" t="s">
        <v>626</v>
      </c>
      <c r="K1042" s="288" t="s">
        <v>413</v>
      </c>
      <c r="L1042" s="272"/>
      <c r="M1042" s="259" t="s">
        <v>5465</v>
      </c>
      <c r="N1042" s="147"/>
      <c r="O1042" s="147"/>
    </row>
    <row r="1043">
      <c r="A1043" s="269"/>
      <c r="B1043" s="296" t="s">
        <v>218</v>
      </c>
      <c r="C1043" s="288" t="s">
        <v>219</v>
      </c>
      <c r="D1043" s="250" t="s">
        <v>4721</v>
      </c>
      <c r="E1043" s="263"/>
      <c r="F1043" s="272"/>
      <c r="G1043" s="280" t="s">
        <v>5467</v>
      </c>
      <c r="H1043" s="280" t="s">
        <v>5468</v>
      </c>
      <c r="I1043" s="280" t="s">
        <v>5469</v>
      </c>
      <c r="J1043" s="258" t="s">
        <v>626</v>
      </c>
      <c r="K1043" s="288" t="s">
        <v>413</v>
      </c>
      <c r="L1043" s="272"/>
      <c r="M1043" s="259" t="s">
        <v>5470</v>
      </c>
      <c r="N1043" s="147"/>
      <c r="O1043" s="147"/>
    </row>
    <row r="1044">
      <c r="A1044" s="269"/>
      <c r="B1044" s="296" t="s">
        <v>220</v>
      </c>
      <c r="C1044" s="288" t="s">
        <v>221</v>
      </c>
      <c r="D1044" s="250" t="s">
        <v>4725</v>
      </c>
      <c r="E1044" s="263"/>
      <c r="F1044" s="272"/>
      <c r="G1044" s="280" t="s">
        <v>5472</v>
      </c>
      <c r="H1044" s="280" t="s">
        <v>5473</v>
      </c>
      <c r="I1044" s="280" t="s">
        <v>5474</v>
      </c>
      <c r="J1044" s="258" t="s">
        <v>626</v>
      </c>
      <c r="K1044" s="288" t="s">
        <v>413</v>
      </c>
      <c r="L1044" s="272"/>
      <c r="M1044" s="259" t="s">
        <v>5475</v>
      </c>
      <c r="N1044" s="147"/>
      <c r="O1044" s="147"/>
    </row>
    <row r="1045">
      <c r="A1045" s="269"/>
      <c r="B1045" s="296" t="s">
        <v>222</v>
      </c>
      <c r="C1045" s="288" t="s">
        <v>223</v>
      </c>
      <c r="D1045" s="250" t="s">
        <v>4729</v>
      </c>
      <c r="E1045" s="263"/>
      <c r="F1045" s="272"/>
      <c r="G1045" s="280" t="s">
        <v>223</v>
      </c>
      <c r="H1045" s="280" t="s">
        <v>5477</v>
      </c>
      <c r="I1045" s="280" t="s">
        <v>5478</v>
      </c>
      <c r="J1045" s="258" t="s">
        <v>626</v>
      </c>
      <c r="K1045" s="288" t="s">
        <v>413</v>
      </c>
      <c r="L1045" s="272"/>
      <c r="M1045" s="259" t="s">
        <v>5479</v>
      </c>
      <c r="N1045" s="147"/>
      <c r="O1045" s="147"/>
    </row>
    <row r="1046">
      <c r="A1046" s="269"/>
      <c r="B1046" s="296" t="s">
        <v>5480</v>
      </c>
      <c r="C1046" s="288" t="s">
        <v>5481</v>
      </c>
      <c r="D1046" s="250" t="s">
        <v>4730</v>
      </c>
      <c r="E1046" s="263"/>
      <c r="F1046" s="272"/>
      <c r="G1046" s="280" t="s">
        <v>5483</v>
      </c>
      <c r="H1046" s="280" t="s">
        <v>5484</v>
      </c>
      <c r="I1046" s="280" t="s">
        <v>5485</v>
      </c>
      <c r="J1046" s="194" t="s">
        <v>412</v>
      </c>
      <c r="K1046" s="290" t="s">
        <v>438</v>
      </c>
      <c r="L1046" s="250" t="s">
        <v>439</v>
      </c>
      <c r="M1046" s="263"/>
      <c r="N1046" s="147"/>
      <c r="O1046" s="147"/>
    </row>
    <row r="1047">
      <c r="A1047" s="247"/>
      <c r="B1047" s="267" t="s">
        <v>6244</v>
      </c>
      <c r="C1047" s="251" t="s">
        <v>6245</v>
      </c>
      <c r="D1047" s="250" t="s">
        <v>4731</v>
      </c>
      <c r="E1047" s="250" t="s">
        <v>407</v>
      </c>
      <c r="F1047" s="251" t="s">
        <v>6151</v>
      </c>
      <c r="G1047" s="252" t="s">
        <v>6246</v>
      </c>
      <c r="H1047" s="252" t="s">
        <v>6247</v>
      </c>
      <c r="I1047" s="252" t="s">
        <v>6248</v>
      </c>
      <c r="J1047" s="194" t="s">
        <v>412</v>
      </c>
      <c r="K1047" s="250" t="s">
        <v>413</v>
      </c>
      <c r="L1047" s="253"/>
      <c r="M1047" s="264"/>
      <c r="N1047" s="147"/>
      <c r="O1047" s="147"/>
    </row>
    <row r="1048">
      <c r="A1048" s="269"/>
      <c r="B1048" s="296" t="s">
        <v>5486</v>
      </c>
      <c r="C1048" s="288" t="s">
        <v>5487</v>
      </c>
      <c r="D1048" s="250" t="s">
        <v>4732</v>
      </c>
      <c r="E1048" s="263"/>
      <c r="F1048" s="272"/>
      <c r="G1048" s="280" t="s">
        <v>5489</v>
      </c>
      <c r="H1048" s="280" t="s">
        <v>5490</v>
      </c>
      <c r="I1048" s="280" t="s">
        <v>5491</v>
      </c>
      <c r="J1048" s="194" t="s">
        <v>412</v>
      </c>
      <c r="K1048" s="288" t="s">
        <v>413</v>
      </c>
      <c r="L1048" s="272"/>
      <c r="M1048" s="259"/>
      <c r="N1048" s="147"/>
      <c r="O1048" s="147"/>
    </row>
    <row r="1049">
      <c r="A1049" s="269"/>
      <c r="B1049" s="296" t="s">
        <v>2117</v>
      </c>
      <c r="C1049" s="288" t="s">
        <v>306</v>
      </c>
      <c r="D1049" s="250" t="s">
        <v>4733</v>
      </c>
      <c r="E1049" s="262" t="s">
        <v>790</v>
      </c>
      <c r="F1049" s="272"/>
      <c r="G1049" s="280" t="s">
        <v>2119</v>
      </c>
      <c r="H1049" s="280" t="s">
        <v>2120</v>
      </c>
      <c r="I1049" s="280" t="s">
        <v>2121</v>
      </c>
      <c r="J1049" s="258" t="s">
        <v>626</v>
      </c>
      <c r="K1049" s="288" t="s">
        <v>438</v>
      </c>
      <c r="L1049" s="251" t="s">
        <v>439</v>
      </c>
      <c r="M1049" s="259" t="s">
        <v>2122</v>
      </c>
      <c r="N1049" s="147"/>
      <c r="O1049" s="147"/>
    </row>
    <row r="1050">
      <c r="A1050" s="269"/>
      <c r="B1050" s="296" t="s">
        <v>2171</v>
      </c>
      <c r="C1050" s="288" t="s">
        <v>316</v>
      </c>
      <c r="D1050" s="250" t="s">
        <v>4734</v>
      </c>
      <c r="E1050" s="263"/>
      <c r="F1050" s="272"/>
      <c r="G1050" s="280" t="s">
        <v>2173</v>
      </c>
      <c r="H1050" s="280" t="s">
        <v>2174</v>
      </c>
      <c r="I1050" s="280" t="s">
        <v>2175</v>
      </c>
      <c r="J1050" s="258" t="s">
        <v>626</v>
      </c>
      <c r="K1050" s="288" t="s">
        <v>438</v>
      </c>
      <c r="L1050" s="251" t="s">
        <v>439</v>
      </c>
      <c r="M1050" s="259" t="s">
        <v>2176</v>
      </c>
      <c r="N1050" s="147"/>
      <c r="O1050" s="147"/>
    </row>
    <row r="1051">
      <c r="A1051" s="269"/>
      <c r="B1051" s="256" t="s">
        <v>190</v>
      </c>
      <c r="C1051" s="271" t="s">
        <v>191</v>
      </c>
      <c r="D1051" s="250" t="s">
        <v>4737</v>
      </c>
      <c r="E1051" s="263"/>
      <c r="F1051" s="272"/>
      <c r="G1051" s="255" t="s">
        <v>191</v>
      </c>
      <c r="H1051" s="255" t="s">
        <v>5493</v>
      </c>
      <c r="I1051" s="255" t="s">
        <v>5494</v>
      </c>
      <c r="J1051" s="194" t="s">
        <v>412</v>
      </c>
      <c r="K1051" s="288" t="s">
        <v>413</v>
      </c>
      <c r="L1051" s="272"/>
      <c r="M1051" s="259"/>
      <c r="N1051" s="147"/>
      <c r="O1051" s="147"/>
    </row>
    <row r="1052">
      <c r="A1052" s="269"/>
      <c r="B1052" s="296" t="s">
        <v>2087</v>
      </c>
      <c r="C1052" s="288" t="s">
        <v>342</v>
      </c>
      <c r="D1052" s="250" t="s">
        <v>4741</v>
      </c>
      <c r="E1052" s="262" t="s">
        <v>790</v>
      </c>
      <c r="F1052" s="272"/>
      <c r="G1052" s="280" t="s">
        <v>2089</v>
      </c>
      <c r="H1052" s="280" t="s">
        <v>2090</v>
      </c>
      <c r="I1052" s="280" t="s">
        <v>2091</v>
      </c>
      <c r="J1052" s="258" t="s">
        <v>626</v>
      </c>
      <c r="K1052" s="288" t="s">
        <v>438</v>
      </c>
      <c r="L1052" s="251" t="s">
        <v>439</v>
      </c>
      <c r="M1052" s="259" t="s">
        <v>2092</v>
      </c>
      <c r="N1052" s="147"/>
      <c r="O1052" s="147"/>
    </row>
    <row r="1053">
      <c r="A1053" s="298"/>
      <c r="B1053" s="299" t="s">
        <v>6565</v>
      </c>
      <c r="C1053" s="300" t="s">
        <v>6566</v>
      </c>
      <c r="D1053" s="250" t="s">
        <v>4745</v>
      </c>
      <c r="E1053" s="301" t="s">
        <v>790</v>
      </c>
      <c r="F1053" s="300" t="s">
        <v>6567</v>
      </c>
      <c r="G1053" s="302" t="s">
        <v>6566</v>
      </c>
      <c r="H1053" s="303" t="s">
        <v>6568</v>
      </c>
      <c r="I1053" s="303" t="s">
        <v>6569</v>
      </c>
      <c r="J1053" s="304" t="s">
        <v>412</v>
      </c>
      <c r="K1053" s="301" t="s">
        <v>413</v>
      </c>
      <c r="L1053" s="274"/>
      <c r="M1053" s="274"/>
      <c r="N1053" s="147"/>
      <c r="O1053" s="147"/>
    </row>
    <row r="1054">
      <c r="A1054" s="135" t="s">
        <v>5495</v>
      </c>
      <c r="B1054" s="233"/>
      <c r="C1054" s="305" t="s">
        <v>5496</v>
      </c>
      <c r="D1054" s="250" t="s">
        <v>4748</v>
      </c>
      <c r="E1054" s="233"/>
      <c r="F1054" s="306"/>
      <c r="G1054" s="307" t="s">
        <v>5498</v>
      </c>
      <c r="H1054" s="307" t="s">
        <v>5499</v>
      </c>
      <c r="I1054" s="307" t="s">
        <v>5500</v>
      </c>
      <c r="J1054" s="304" t="s">
        <v>412</v>
      </c>
      <c r="K1054" s="262" t="s">
        <v>413</v>
      </c>
      <c r="L1054" s="233"/>
      <c r="M1054" s="233"/>
      <c r="N1054" s="235"/>
      <c r="O1054" s="235"/>
    </row>
    <row r="1055">
      <c r="A1055" s="308"/>
      <c r="B1055" s="233"/>
      <c r="C1055" s="306"/>
      <c r="D1055" s="250" t="s">
        <v>4752</v>
      </c>
      <c r="E1055" s="233"/>
      <c r="F1055" s="306"/>
      <c r="G1055" s="307" t="s">
        <v>5502</v>
      </c>
      <c r="H1055" s="307" t="s">
        <v>5503</v>
      </c>
      <c r="I1055" s="307" t="s">
        <v>5500</v>
      </c>
      <c r="J1055" s="304" t="s">
        <v>412</v>
      </c>
      <c r="K1055" s="262" t="s">
        <v>413</v>
      </c>
      <c r="L1055" s="233"/>
      <c r="M1055" s="233"/>
      <c r="N1055" s="235"/>
      <c r="O1055" s="235"/>
    </row>
    <row r="1056">
      <c r="A1056" s="308"/>
      <c r="B1056" s="233"/>
      <c r="C1056" s="306"/>
      <c r="D1056" s="250" t="s">
        <v>4756</v>
      </c>
      <c r="E1056" s="233"/>
      <c r="F1056" s="306"/>
      <c r="G1056" s="307" t="s">
        <v>5505</v>
      </c>
      <c r="H1056" s="307" t="s">
        <v>5506</v>
      </c>
      <c r="I1056" s="307" t="s">
        <v>5507</v>
      </c>
      <c r="J1056" s="304" t="s">
        <v>412</v>
      </c>
      <c r="K1056" s="262" t="s">
        <v>413</v>
      </c>
      <c r="L1056" s="233"/>
      <c r="M1056" s="233"/>
      <c r="N1056" s="235"/>
      <c r="O1056" s="235"/>
    </row>
    <row r="1057">
      <c r="A1057" s="308"/>
      <c r="B1057" s="233"/>
      <c r="C1057" s="306"/>
      <c r="D1057" s="250" t="s">
        <v>4760</v>
      </c>
      <c r="E1057" s="233"/>
      <c r="F1057" s="306"/>
      <c r="G1057" s="307" t="s">
        <v>5509</v>
      </c>
      <c r="H1057" s="307" t="s">
        <v>5510</v>
      </c>
      <c r="I1057" s="307" t="s">
        <v>5511</v>
      </c>
      <c r="J1057" s="304" t="s">
        <v>412</v>
      </c>
      <c r="K1057" s="262" t="s">
        <v>413</v>
      </c>
      <c r="L1057" s="233"/>
      <c r="M1057" s="233"/>
      <c r="N1057" s="235"/>
      <c r="O1057" s="235"/>
    </row>
    <row r="1058">
      <c r="A1058" s="233"/>
      <c r="B1058" s="233"/>
      <c r="C1058" s="306"/>
      <c r="D1058" s="250" t="s">
        <v>4764</v>
      </c>
      <c r="E1058" s="233"/>
      <c r="F1058" s="306"/>
      <c r="G1058" s="307" t="s">
        <v>5513</v>
      </c>
      <c r="H1058" s="307" t="s">
        <v>5514</v>
      </c>
      <c r="I1058" s="307" t="s">
        <v>5515</v>
      </c>
      <c r="J1058" s="304" t="s">
        <v>412</v>
      </c>
      <c r="K1058" s="262" t="s">
        <v>413</v>
      </c>
      <c r="L1058" s="233"/>
      <c r="M1058" s="233"/>
      <c r="N1058" s="235"/>
      <c r="O1058" s="235"/>
    </row>
    <row r="1059">
      <c r="A1059" s="233"/>
      <c r="B1059" s="233"/>
      <c r="C1059" s="306"/>
      <c r="D1059" s="250" t="s">
        <v>4769</v>
      </c>
      <c r="E1059" s="233"/>
      <c r="F1059" s="306"/>
      <c r="G1059" s="307" t="s">
        <v>5517</v>
      </c>
      <c r="H1059" s="307" t="s">
        <v>5518</v>
      </c>
      <c r="I1059" s="307" t="s">
        <v>5515</v>
      </c>
      <c r="J1059" s="304" t="s">
        <v>412</v>
      </c>
      <c r="K1059" s="262" t="s">
        <v>413</v>
      </c>
      <c r="L1059" s="233"/>
      <c r="M1059" s="233"/>
      <c r="N1059" s="235"/>
      <c r="O1059" s="235"/>
    </row>
    <row r="1060">
      <c r="A1060" s="233"/>
      <c r="B1060" s="233"/>
      <c r="C1060" s="306"/>
      <c r="D1060" s="250" t="s">
        <v>4773</v>
      </c>
      <c r="E1060" s="233"/>
      <c r="F1060" s="306"/>
      <c r="G1060" s="307" t="s">
        <v>5520</v>
      </c>
      <c r="H1060" s="307" t="s">
        <v>5521</v>
      </c>
      <c r="I1060" s="307" t="s">
        <v>5507</v>
      </c>
      <c r="J1060" s="304" t="s">
        <v>412</v>
      </c>
      <c r="K1060" s="262" t="s">
        <v>413</v>
      </c>
      <c r="L1060" s="233"/>
      <c r="M1060" s="233"/>
      <c r="N1060" s="235"/>
      <c r="O1060" s="235"/>
    </row>
    <row r="1061">
      <c r="A1061" s="233"/>
      <c r="B1061" s="233"/>
      <c r="C1061" s="306"/>
      <c r="D1061" s="250" t="s">
        <v>4777</v>
      </c>
      <c r="E1061" s="233"/>
      <c r="F1061" s="306"/>
      <c r="G1061" s="307" t="s">
        <v>5523</v>
      </c>
      <c r="H1061" s="307" t="s">
        <v>5521</v>
      </c>
      <c r="I1061" s="307" t="s">
        <v>5511</v>
      </c>
      <c r="J1061" s="304" t="s">
        <v>412</v>
      </c>
      <c r="K1061" s="262" t="s">
        <v>413</v>
      </c>
      <c r="L1061" s="233"/>
      <c r="M1061" s="233"/>
      <c r="N1061" s="235"/>
      <c r="O1061" s="235"/>
    </row>
    <row r="1062">
      <c r="A1062" s="135" t="s">
        <v>5524</v>
      </c>
      <c r="B1062" s="309"/>
      <c r="C1062" s="310" t="s">
        <v>5525</v>
      </c>
      <c r="D1062" s="250" t="s">
        <v>4781</v>
      </c>
      <c r="E1062" s="311"/>
      <c r="F1062" s="312"/>
      <c r="G1062" s="313" t="s">
        <v>5527</v>
      </c>
      <c r="H1062" s="313" t="s">
        <v>5528</v>
      </c>
      <c r="I1062" s="313" t="s">
        <v>5529</v>
      </c>
      <c r="J1062" s="304" t="s">
        <v>412</v>
      </c>
      <c r="K1062" s="147"/>
      <c r="L1062" s="147"/>
      <c r="M1062" s="147"/>
      <c r="N1062" s="147"/>
      <c r="O1062" s="147"/>
    </row>
    <row r="1063">
      <c r="A1063" s="135" t="s">
        <v>5524</v>
      </c>
      <c r="B1063" s="314"/>
      <c r="C1063" s="315"/>
      <c r="D1063" s="250" t="s">
        <v>4784</v>
      </c>
      <c r="E1063" s="316"/>
      <c r="F1063" s="315"/>
      <c r="G1063" s="317" t="s">
        <v>5531</v>
      </c>
      <c r="H1063" s="317" t="s">
        <v>5532</v>
      </c>
      <c r="I1063" s="317" t="s">
        <v>5533</v>
      </c>
      <c r="J1063" s="304" t="s">
        <v>412</v>
      </c>
      <c r="K1063" s="147"/>
      <c r="L1063" s="147"/>
      <c r="M1063" s="147"/>
      <c r="N1063" s="147"/>
      <c r="O1063" s="147"/>
    </row>
    <row r="1064">
      <c r="A1064" s="135" t="s">
        <v>5524</v>
      </c>
      <c r="B1064" s="314"/>
      <c r="C1064" s="315"/>
      <c r="D1064" s="250" t="s">
        <v>4788</v>
      </c>
      <c r="E1064" s="316"/>
      <c r="F1064" s="315"/>
      <c r="G1064" s="317" t="s">
        <v>5535</v>
      </c>
      <c r="H1064" s="317" t="s">
        <v>5536</v>
      </c>
      <c r="I1064" s="317" t="s">
        <v>5537</v>
      </c>
      <c r="J1064" s="304" t="s">
        <v>412</v>
      </c>
      <c r="K1064" s="147"/>
      <c r="L1064" s="147"/>
      <c r="M1064" s="147"/>
      <c r="N1064" s="147"/>
      <c r="O1064" s="147"/>
    </row>
    <row r="1065">
      <c r="A1065" s="135" t="s">
        <v>5524</v>
      </c>
      <c r="B1065" s="314"/>
      <c r="C1065" s="315"/>
      <c r="D1065" s="250" t="s">
        <v>4792</v>
      </c>
      <c r="E1065" s="316"/>
      <c r="F1065" s="315"/>
      <c r="G1065" s="317" t="s">
        <v>5539</v>
      </c>
      <c r="H1065" s="317" t="s">
        <v>5540</v>
      </c>
      <c r="I1065" s="317" t="s">
        <v>5541</v>
      </c>
      <c r="J1065" s="304" t="s">
        <v>412</v>
      </c>
      <c r="K1065" s="147"/>
      <c r="L1065" s="147"/>
      <c r="M1065" s="147"/>
      <c r="N1065" s="147"/>
      <c r="O1065" s="147"/>
    </row>
    <row r="1066">
      <c r="A1066" s="135" t="s">
        <v>5524</v>
      </c>
      <c r="B1066" s="314"/>
      <c r="C1066" s="315"/>
      <c r="D1066" s="250" t="s">
        <v>4798</v>
      </c>
      <c r="E1066" s="316"/>
      <c r="F1066" s="315"/>
      <c r="G1066" s="317" t="s">
        <v>5543</v>
      </c>
      <c r="H1066" s="317" t="s">
        <v>5544</v>
      </c>
      <c r="I1066" s="317" t="s">
        <v>5545</v>
      </c>
      <c r="J1066" s="304" t="s">
        <v>412</v>
      </c>
      <c r="K1066" s="147"/>
      <c r="L1066" s="147"/>
      <c r="M1066" s="147"/>
      <c r="N1066" s="147"/>
      <c r="O1066" s="147"/>
    </row>
    <row r="1067">
      <c r="A1067" s="135" t="s">
        <v>5524</v>
      </c>
      <c r="B1067" s="314"/>
      <c r="C1067" s="315"/>
      <c r="D1067" s="250" t="s">
        <v>4802</v>
      </c>
      <c r="E1067" s="316"/>
      <c r="F1067" s="315"/>
      <c r="G1067" s="317" t="s">
        <v>5547</v>
      </c>
      <c r="H1067" s="317" t="s">
        <v>5548</v>
      </c>
      <c r="I1067" s="317" t="s">
        <v>5549</v>
      </c>
      <c r="J1067" s="304" t="s">
        <v>412</v>
      </c>
      <c r="K1067" s="147"/>
      <c r="L1067" s="147"/>
      <c r="M1067" s="147"/>
      <c r="N1067" s="147"/>
      <c r="O1067" s="147"/>
    </row>
    <row r="1068">
      <c r="A1068" s="135" t="s">
        <v>5524</v>
      </c>
      <c r="B1068" s="314"/>
      <c r="C1068" s="315"/>
      <c r="D1068" s="250" t="s">
        <v>4806</v>
      </c>
      <c r="E1068" s="316"/>
      <c r="F1068" s="315"/>
      <c r="G1068" s="317" t="s">
        <v>5551</v>
      </c>
      <c r="H1068" s="317" t="s">
        <v>5552</v>
      </c>
      <c r="I1068" s="317" t="s">
        <v>5549</v>
      </c>
      <c r="J1068" s="304" t="s">
        <v>412</v>
      </c>
      <c r="K1068" s="147"/>
      <c r="L1068" s="147"/>
      <c r="M1068" s="147"/>
      <c r="N1068" s="147"/>
      <c r="O1068" s="147"/>
    </row>
    <row r="1069">
      <c r="A1069" s="135" t="s">
        <v>5524</v>
      </c>
      <c r="B1069" s="314"/>
      <c r="C1069" s="315"/>
      <c r="D1069" s="250" t="s">
        <v>4810</v>
      </c>
      <c r="E1069" s="316"/>
      <c r="F1069" s="315"/>
      <c r="G1069" s="317" t="s">
        <v>5554</v>
      </c>
      <c r="H1069" s="317" t="s">
        <v>5555</v>
      </c>
      <c r="I1069" s="317" t="s">
        <v>5549</v>
      </c>
      <c r="J1069" s="304" t="s">
        <v>412</v>
      </c>
      <c r="K1069" s="147"/>
      <c r="L1069" s="147"/>
      <c r="M1069" s="147"/>
      <c r="N1069" s="147"/>
      <c r="O1069" s="147"/>
    </row>
    <row r="1070">
      <c r="A1070" s="135" t="s">
        <v>5524</v>
      </c>
      <c r="B1070" s="314"/>
      <c r="C1070" s="315"/>
      <c r="D1070" s="250" t="s">
        <v>4814</v>
      </c>
      <c r="E1070" s="316"/>
      <c r="F1070" s="315"/>
      <c r="G1070" s="317" t="s">
        <v>5557</v>
      </c>
      <c r="H1070" s="317" t="s">
        <v>5558</v>
      </c>
      <c r="I1070" s="317" t="s">
        <v>5549</v>
      </c>
      <c r="J1070" s="304" t="s">
        <v>412</v>
      </c>
      <c r="K1070" s="147"/>
      <c r="L1070" s="147"/>
      <c r="M1070" s="147"/>
      <c r="N1070" s="147"/>
      <c r="O1070" s="147"/>
    </row>
    <row r="1071">
      <c r="A1071" s="135" t="s">
        <v>5524</v>
      </c>
      <c r="B1071" s="314"/>
      <c r="C1071" s="315"/>
      <c r="D1071" s="250" t="s">
        <v>4818</v>
      </c>
      <c r="E1071" s="316"/>
      <c r="F1071" s="315"/>
      <c r="G1071" s="317" t="s">
        <v>5560</v>
      </c>
      <c r="H1071" s="317" t="s">
        <v>5561</v>
      </c>
      <c r="I1071" s="317" t="s">
        <v>5549</v>
      </c>
      <c r="J1071" s="304" t="s">
        <v>412</v>
      </c>
      <c r="K1071" s="147"/>
      <c r="L1071" s="147"/>
      <c r="M1071" s="147"/>
      <c r="N1071" s="147"/>
      <c r="O1071" s="147"/>
    </row>
    <row r="1072">
      <c r="A1072" s="135" t="s">
        <v>5524</v>
      </c>
      <c r="B1072" s="314"/>
      <c r="C1072" s="315"/>
      <c r="D1072" s="250" t="s">
        <v>4822</v>
      </c>
      <c r="E1072" s="316"/>
      <c r="F1072" s="315"/>
      <c r="G1072" s="317" t="s">
        <v>5563</v>
      </c>
      <c r="H1072" s="317" t="s">
        <v>5564</v>
      </c>
      <c r="I1072" s="317" t="s">
        <v>5549</v>
      </c>
      <c r="J1072" s="304" t="s">
        <v>412</v>
      </c>
      <c r="K1072" s="147"/>
      <c r="L1072" s="147"/>
      <c r="M1072" s="147"/>
      <c r="N1072" s="147"/>
      <c r="O1072" s="147"/>
    </row>
    <row r="1073">
      <c r="A1073" s="135" t="s">
        <v>5524</v>
      </c>
      <c r="B1073" s="314"/>
      <c r="C1073" s="315"/>
      <c r="D1073" s="250" t="s">
        <v>4826</v>
      </c>
      <c r="E1073" s="316"/>
      <c r="F1073" s="315"/>
      <c r="G1073" s="317" t="s">
        <v>5566</v>
      </c>
      <c r="H1073" s="317" t="s">
        <v>5567</v>
      </c>
      <c r="I1073" s="317" t="s">
        <v>5568</v>
      </c>
      <c r="J1073" s="304" t="s">
        <v>412</v>
      </c>
      <c r="K1073" s="147"/>
      <c r="L1073" s="147"/>
      <c r="M1073" s="147"/>
      <c r="N1073" s="147"/>
      <c r="O1073" s="147"/>
    </row>
    <row r="1074">
      <c r="A1074" s="135" t="s">
        <v>5524</v>
      </c>
      <c r="B1074" s="314"/>
      <c r="C1074" s="315"/>
      <c r="D1074" s="250" t="s">
        <v>4832</v>
      </c>
      <c r="E1074" s="316"/>
      <c r="F1074" s="315"/>
      <c r="G1074" s="317" t="s">
        <v>5570</v>
      </c>
      <c r="H1074" s="317" t="s">
        <v>5571</v>
      </c>
      <c r="I1074" s="317" t="s">
        <v>5572</v>
      </c>
      <c r="J1074" s="304" t="s">
        <v>412</v>
      </c>
      <c r="K1074" s="147"/>
      <c r="L1074" s="147"/>
      <c r="M1074" s="147"/>
      <c r="N1074" s="147"/>
      <c r="O1074" s="147"/>
    </row>
    <row r="1075">
      <c r="A1075" s="135" t="s">
        <v>5524</v>
      </c>
      <c r="B1075" s="314"/>
      <c r="C1075" s="315"/>
      <c r="D1075" s="250" t="s">
        <v>4836</v>
      </c>
      <c r="E1075" s="316"/>
      <c r="F1075" s="315"/>
      <c r="G1075" s="317" t="s">
        <v>5574</v>
      </c>
      <c r="H1075" s="317" t="s">
        <v>5575</v>
      </c>
      <c r="I1075" s="317" t="s">
        <v>5576</v>
      </c>
      <c r="J1075" s="304" t="s">
        <v>412</v>
      </c>
      <c r="K1075" s="147"/>
      <c r="L1075" s="147"/>
      <c r="M1075" s="147"/>
      <c r="N1075" s="147"/>
      <c r="O1075" s="147"/>
    </row>
    <row r="1076">
      <c r="A1076" s="135" t="s">
        <v>5524</v>
      </c>
      <c r="B1076" s="314"/>
      <c r="C1076" s="315"/>
      <c r="D1076" s="250" t="s">
        <v>4840</v>
      </c>
      <c r="E1076" s="316"/>
      <c r="F1076" s="315"/>
      <c r="G1076" s="317" t="s">
        <v>5578</v>
      </c>
      <c r="H1076" s="317" t="s">
        <v>5579</v>
      </c>
      <c r="I1076" s="317" t="s">
        <v>5580</v>
      </c>
      <c r="J1076" s="304" t="s">
        <v>412</v>
      </c>
      <c r="K1076" s="147"/>
      <c r="L1076" s="147"/>
      <c r="M1076" s="147"/>
      <c r="N1076" s="147"/>
      <c r="O1076" s="147"/>
    </row>
    <row r="1077">
      <c r="A1077" s="135" t="s">
        <v>5524</v>
      </c>
      <c r="B1077" s="314"/>
      <c r="C1077" s="315"/>
      <c r="D1077" s="250" t="s">
        <v>4842</v>
      </c>
      <c r="E1077" s="316"/>
      <c r="F1077" s="315"/>
      <c r="G1077" s="317" t="s">
        <v>5582</v>
      </c>
      <c r="H1077" s="317" t="s">
        <v>5583</v>
      </c>
      <c r="I1077" s="317" t="s">
        <v>5568</v>
      </c>
      <c r="J1077" s="304" t="s">
        <v>412</v>
      </c>
      <c r="K1077" s="147"/>
      <c r="L1077" s="147"/>
      <c r="M1077" s="147"/>
      <c r="N1077" s="147"/>
      <c r="O1077" s="147"/>
    </row>
    <row r="1078">
      <c r="A1078" s="135" t="s">
        <v>5524</v>
      </c>
      <c r="B1078" s="314"/>
      <c r="C1078" s="315"/>
      <c r="D1078" s="250" t="s">
        <v>4846</v>
      </c>
      <c r="E1078" s="316"/>
      <c r="F1078" s="315"/>
      <c r="G1078" s="317" t="s">
        <v>5585</v>
      </c>
      <c r="H1078" s="317" t="s">
        <v>5586</v>
      </c>
      <c r="I1078" s="317" t="s">
        <v>5572</v>
      </c>
      <c r="J1078" s="304" t="s">
        <v>412</v>
      </c>
      <c r="K1078" s="147"/>
      <c r="L1078" s="147"/>
      <c r="M1078" s="147"/>
      <c r="N1078" s="147"/>
      <c r="O1078" s="147"/>
    </row>
    <row r="1079">
      <c r="A1079" s="135" t="s">
        <v>5524</v>
      </c>
      <c r="B1079" s="314"/>
      <c r="C1079" s="315"/>
      <c r="D1079" s="250" t="s">
        <v>4850</v>
      </c>
      <c r="E1079" s="316"/>
      <c r="F1079" s="315"/>
      <c r="G1079" s="317" t="s">
        <v>5588</v>
      </c>
      <c r="H1079" s="317" t="s">
        <v>5589</v>
      </c>
      <c r="I1079" s="317" t="s">
        <v>5576</v>
      </c>
      <c r="J1079" s="304" t="s">
        <v>412</v>
      </c>
      <c r="K1079" s="147"/>
      <c r="L1079" s="147"/>
      <c r="M1079" s="147"/>
      <c r="N1079" s="147"/>
      <c r="O1079" s="147"/>
    </row>
    <row r="1080">
      <c r="A1080" s="135" t="s">
        <v>5524</v>
      </c>
      <c r="B1080" s="314"/>
      <c r="C1080" s="315"/>
      <c r="D1080" s="250" t="s">
        <v>4853</v>
      </c>
      <c r="E1080" s="316"/>
      <c r="F1080" s="315"/>
      <c r="G1080" s="317" t="s">
        <v>5591</v>
      </c>
      <c r="H1080" s="317" t="s">
        <v>5592</v>
      </c>
      <c r="I1080" s="317" t="s">
        <v>5580</v>
      </c>
      <c r="J1080" s="304" t="s">
        <v>412</v>
      </c>
      <c r="K1080" s="147"/>
      <c r="L1080" s="147"/>
      <c r="M1080" s="147"/>
      <c r="N1080" s="147"/>
      <c r="O1080" s="147"/>
    </row>
    <row r="1081">
      <c r="A1081" s="135" t="s">
        <v>5524</v>
      </c>
      <c r="B1081" s="314"/>
      <c r="C1081" s="315"/>
      <c r="D1081" s="250" t="s">
        <v>4857</v>
      </c>
      <c r="E1081" s="316"/>
      <c r="F1081" s="315"/>
      <c r="G1081" s="317" t="s">
        <v>5594</v>
      </c>
      <c r="H1081" s="317" t="s">
        <v>5595</v>
      </c>
      <c r="I1081" s="317" t="s">
        <v>5568</v>
      </c>
      <c r="J1081" s="304" t="s">
        <v>412</v>
      </c>
      <c r="K1081" s="147"/>
      <c r="L1081" s="147"/>
      <c r="M1081" s="147"/>
      <c r="N1081" s="147"/>
      <c r="O1081" s="147"/>
    </row>
    <row r="1082">
      <c r="A1082" s="135" t="s">
        <v>5524</v>
      </c>
      <c r="B1082" s="314"/>
      <c r="C1082" s="315"/>
      <c r="D1082" s="250" t="s">
        <v>4860</v>
      </c>
      <c r="E1082" s="316"/>
      <c r="F1082" s="315"/>
      <c r="G1082" s="317" t="s">
        <v>5597</v>
      </c>
      <c r="H1082" s="317" t="s">
        <v>5598</v>
      </c>
      <c r="I1082" s="317" t="s">
        <v>5599</v>
      </c>
      <c r="J1082" s="304" t="s">
        <v>412</v>
      </c>
      <c r="K1082" s="147"/>
      <c r="L1082" s="147"/>
      <c r="M1082" s="147"/>
      <c r="N1082" s="147"/>
      <c r="O1082" s="147"/>
    </row>
    <row r="1083">
      <c r="A1083" s="135" t="s">
        <v>5524</v>
      </c>
      <c r="B1083" s="314"/>
      <c r="C1083" s="315"/>
      <c r="D1083" s="250" t="s">
        <v>4864</v>
      </c>
      <c r="E1083" s="316"/>
      <c r="F1083" s="315"/>
      <c r="G1083" s="317" t="s">
        <v>5601</v>
      </c>
      <c r="H1083" s="317" t="s">
        <v>5602</v>
      </c>
      <c r="I1083" s="317" t="s">
        <v>5576</v>
      </c>
      <c r="J1083" s="304" t="s">
        <v>412</v>
      </c>
      <c r="K1083" s="147"/>
      <c r="L1083" s="147"/>
      <c r="M1083" s="147"/>
      <c r="N1083" s="147"/>
      <c r="O1083" s="147"/>
    </row>
    <row r="1084">
      <c r="A1084" s="135" t="s">
        <v>5524</v>
      </c>
      <c r="B1084" s="314"/>
      <c r="C1084" s="315"/>
      <c r="D1084" s="250" t="s">
        <v>4867</v>
      </c>
      <c r="E1084" s="316"/>
      <c r="F1084" s="315"/>
      <c r="G1084" s="317" t="s">
        <v>5604</v>
      </c>
      <c r="H1084" s="317" t="s">
        <v>5605</v>
      </c>
      <c r="I1084" s="317" t="s">
        <v>5580</v>
      </c>
      <c r="J1084" s="304" t="s">
        <v>412</v>
      </c>
      <c r="K1084" s="147"/>
      <c r="L1084" s="147"/>
      <c r="M1084" s="147"/>
      <c r="N1084" s="147"/>
      <c r="O1084" s="147"/>
    </row>
    <row r="1085">
      <c r="A1085" s="135" t="s">
        <v>5524</v>
      </c>
      <c r="B1085" s="314"/>
      <c r="C1085" s="315"/>
      <c r="D1085" s="250" t="s">
        <v>4869</v>
      </c>
      <c r="E1085" s="316"/>
      <c r="F1085" s="315"/>
      <c r="G1085" s="317" t="s">
        <v>5607</v>
      </c>
      <c r="H1085" s="317" t="s">
        <v>5608</v>
      </c>
      <c r="I1085" s="317" t="s">
        <v>5609</v>
      </c>
      <c r="J1085" s="304" t="s">
        <v>412</v>
      </c>
      <c r="K1085" s="147"/>
      <c r="L1085" s="147"/>
      <c r="M1085" s="147"/>
      <c r="N1085" s="147"/>
      <c r="O1085" s="147"/>
    </row>
    <row r="1086">
      <c r="A1086" s="233"/>
      <c r="B1086" s="133" t="s">
        <v>5610</v>
      </c>
      <c r="C1086" s="305" t="s">
        <v>5611</v>
      </c>
      <c r="D1086" s="250" t="s">
        <v>4872</v>
      </c>
      <c r="E1086" s="233"/>
      <c r="F1086" s="306"/>
      <c r="G1086" s="307" t="s">
        <v>5613</v>
      </c>
      <c r="H1086" s="307" t="s">
        <v>5614</v>
      </c>
      <c r="I1086" s="307" t="s">
        <v>5615</v>
      </c>
      <c r="J1086" s="304" t="s">
        <v>412</v>
      </c>
      <c r="K1086" s="147"/>
      <c r="L1086" s="147"/>
      <c r="M1086" s="147"/>
      <c r="N1086" s="147"/>
      <c r="O1086" s="147"/>
    </row>
    <row r="1087">
      <c r="A1087" s="233"/>
      <c r="B1087" s="133" t="s">
        <v>5616</v>
      </c>
      <c r="C1087" s="318" t="s">
        <v>5617</v>
      </c>
      <c r="D1087" s="250" t="s">
        <v>4876</v>
      </c>
      <c r="E1087" s="233"/>
      <c r="F1087" s="306"/>
      <c r="G1087" s="307" t="s">
        <v>5619</v>
      </c>
      <c r="H1087" s="307" t="s">
        <v>5620</v>
      </c>
      <c r="I1087" s="307" t="s">
        <v>5621</v>
      </c>
      <c r="J1087" s="304" t="s">
        <v>412</v>
      </c>
      <c r="K1087" s="147"/>
      <c r="L1087" s="147"/>
      <c r="M1087" s="147"/>
      <c r="N1087" s="147"/>
      <c r="O1087" s="147"/>
    </row>
    <row r="1088">
      <c r="A1088" s="233"/>
      <c r="B1088" s="133" t="s">
        <v>301</v>
      </c>
      <c r="C1088" s="318" t="s">
        <v>5188</v>
      </c>
      <c r="D1088" s="250" t="s">
        <v>4880</v>
      </c>
      <c r="E1088" s="233"/>
      <c r="F1088" s="306"/>
      <c r="G1088" s="307" t="s">
        <v>5623</v>
      </c>
      <c r="H1088" s="307" t="s">
        <v>5624</v>
      </c>
      <c r="I1088" s="307" t="s">
        <v>5625</v>
      </c>
      <c r="J1088" s="319" t="s">
        <v>626</v>
      </c>
      <c r="K1088" s="320" t="s">
        <v>5191</v>
      </c>
      <c r="L1088" s="321"/>
      <c r="M1088" s="320" t="s">
        <v>5191</v>
      </c>
      <c r="N1088" s="147"/>
      <c r="O1088" s="147"/>
    </row>
    <row r="1089">
      <c r="A1089" s="233"/>
      <c r="B1089" s="133" t="s">
        <v>5626</v>
      </c>
      <c r="C1089" s="318" t="s">
        <v>5627</v>
      </c>
      <c r="D1089" s="250" t="s">
        <v>4886</v>
      </c>
      <c r="E1089" s="233"/>
      <c r="F1089" s="306"/>
      <c r="G1089" s="322" t="s">
        <v>5629</v>
      </c>
      <c r="H1089" s="307" t="s">
        <v>5630</v>
      </c>
      <c r="I1089" s="307" t="s">
        <v>5631</v>
      </c>
      <c r="J1089" s="304" t="s">
        <v>412</v>
      </c>
      <c r="K1089" s="147"/>
      <c r="L1089" s="147"/>
      <c r="M1089" s="147"/>
      <c r="N1089" s="147"/>
      <c r="O1089" s="147"/>
    </row>
    <row r="1090">
      <c r="A1090" s="233"/>
      <c r="B1090" s="133" t="s">
        <v>5632</v>
      </c>
      <c r="C1090" s="318" t="s">
        <v>5633</v>
      </c>
      <c r="D1090" s="250" t="s">
        <v>4892</v>
      </c>
      <c r="E1090" s="233"/>
      <c r="F1090" s="306"/>
      <c r="G1090" s="322" t="s">
        <v>5635</v>
      </c>
      <c r="H1090" s="307" t="s">
        <v>5636</v>
      </c>
      <c r="I1090" s="307" t="s">
        <v>5637</v>
      </c>
      <c r="J1090" s="304" t="s">
        <v>412</v>
      </c>
      <c r="K1090" s="147"/>
      <c r="L1090" s="147"/>
      <c r="M1090" s="147"/>
      <c r="N1090" s="147"/>
      <c r="O1090" s="147"/>
    </row>
    <row r="1091">
      <c r="A1091" s="233"/>
      <c r="B1091" s="133" t="s">
        <v>5638</v>
      </c>
      <c r="C1091" s="318" t="s">
        <v>5639</v>
      </c>
      <c r="D1091" s="250" t="s">
        <v>4896</v>
      </c>
      <c r="E1091" s="233"/>
      <c r="F1091" s="306"/>
      <c r="G1091" s="322" t="s">
        <v>5641</v>
      </c>
      <c r="H1091" s="307" t="s">
        <v>5642</v>
      </c>
      <c r="I1091" s="307" t="s">
        <v>5643</v>
      </c>
      <c r="J1091" s="304" t="s">
        <v>412</v>
      </c>
      <c r="K1091" s="147"/>
      <c r="L1091" s="147"/>
      <c r="M1091" s="147"/>
      <c r="N1091" s="147"/>
      <c r="O1091" s="147"/>
    </row>
    <row r="1092">
      <c r="A1092" s="233"/>
      <c r="B1092" s="133" t="s">
        <v>5309</v>
      </c>
      <c r="C1092" s="318" t="s">
        <v>5310</v>
      </c>
      <c r="D1092" s="250" t="s">
        <v>4900</v>
      </c>
      <c r="E1092" s="233"/>
      <c r="F1092" s="306"/>
      <c r="G1092" s="322" t="s">
        <v>5645</v>
      </c>
      <c r="H1092" s="307" t="s">
        <v>5646</v>
      </c>
      <c r="I1092" s="307" t="s">
        <v>5314</v>
      </c>
      <c r="J1092" s="304" t="s">
        <v>412</v>
      </c>
      <c r="K1092" s="147"/>
      <c r="L1092" s="147"/>
      <c r="M1092" s="147"/>
      <c r="N1092" s="147"/>
      <c r="O1092" s="147"/>
    </row>
    <row r="1093">
      <c r="A1093" s="233"/>
      <c r="B1093" s="133" t="s">
        <v>5409</v>
      </c>
      <c r="C1093" s="305" t="s">
        <v>5412</v>
      </c>
      <c r="D1093" s="250" t="s">
        <v>4904</v>
      </c>
      <c r="E1093" s="233"/>
      <c r="F1093" s="306"/>
      <c r="G1093" s="307" t="s">
        <v>5648</v>
      </c>
      <c r="H1093" s="307" t="s">
        <v>5649</v>
      </c>
      <c r="I1093" s="307" t="s">
        <v>5414</v>
      </c>
      <c r="J1093" s="304" t="s">
        <v>412</v>
      </c>
      <c r="K1093" s="147"/>
      <c r="L1093" s="147"/>
      <c r="M1093" s="147"/>
      <c r="N1093" s="147"/>
      <c r="O1093" s="147"/>
    </row>
    <row r="1094">
      <c r="A1094" s="233"/>
      <c r="B1094" s="133" t="s">
        <v>5650</v>
      </c>
      <c r="C1094" s="318" t="s">
        <v>5651</v>
      </c>
      <c r="D1094" s="250" t="s">
        <v>4907</v>
      </c>
      <c r="E1094" s="233"/>
      <c r="F1094" s="306"/>
      <c r="G1094" s="307" t="s">
        <v>5653</v>
      </c>
      <c r="H1094" s="307" t="s">
        <v>5654</v>
      </c>
      <c r="I1094" s="307" t="s">
        <v>5655</v>
      </c>
      <c r="J1094" s="194" t="s">
        <v>412</v>
      </c>
      <c r="K1094" s="320"/>
      <c r="L1094" s="321"/>
      <c r="M1094" s="320"/>
      <c r="N1094" s="147"/>
      <c r="O1094" s="147"/>
    </row>
    <row r="1095">
      <c r="A1095" s="233"/>
      <c r="B1095" s="133" t="s">
        <v>5656</v>
      </c>
      <c r="C1095" s="305" t="s">
        <v>5657</v>
      </c>
      <c r="D1095" s="250" t="s">
        <v>4910</v>
      </c>
      <c r="E1095" s="233"/>
      <c r="F1095" s="306"/>
      <c r="G1095" s="307" t="s">
        <v>5659</v>
      </c>
      <c r="H1095" s="307" t="s">
        <v>5660</v>
      </c>
      <c r="I1095" s="307" t="s">
        <v>5661</v>
      </c>
      <c r="J1095" s="304" t="s">
        <v>412</v>
      </c>
      <c r="K1095" s="147"/>
      <c r="L1095" s="147"/>
      <c r="M1095" s="147"/>
      <c r="N1095" s="147"/>
      <c r="O1095" s="147"/>
    </row>
    <row r="1096">
      <c r="A1096" s="323" t="s">
        <v>5662</v>
      </c>
      <c r="B1096" s="324"/>
      <c r="C1096" s="325" t="s">
        <v>5663</v>
      </c>
      <c r="D1096" s="250" t="s">
        <v>4916</v>
      </c>
      <c r="E1096" s="324"/>
      <c r="F1096" s="326"/>
      <c r="G1096" s="327" t="s">
        <v>5665</v>
      </c>
      <c r="H1096" s="327" t="s">
        <v>5666</v>
      </c>
      <c r="I1096" s="327" t="s">
        <v>5667</v>
      </c>
      <c r="J1096" s="304" t="s">
        <v>412</v>
      </c>
      <c r="K1096" s="147"/>
      <c r="L1096" s="147"/>
      <c r="M1096" s="147"/>
      <c r="N1096" s="147"/>
      <c r="O1096" s="147"/>
    </row>
    <row r="1097">
      <c r="A1097" s="323" t="s">
        <v>5662</v>
      </c>
      <c r="B1097" s="324"/>
      <c r="C1097" s="328"/>
      <c r="D1097" s="250" t="s">
        <v>4920</v>
      </c>
      <c r="E1097" s="324"/>
      <c r="F1097" s="326"/>
      <c r="G1097" s="327" t="s">
        <v>5669</v>
      </c>
      <c r="H1097" s="327" t="s">
        <v>5670</v>
      </c>
      <c r="I1097" s="327" t="s">
        <v>5671</v>
      </c>
      <c r="J1097" s="304" t="s">
        <v>412</v>
      </c>
      <c r="K1097" s="147"/>
      <c r="L1097" s="147"/>
      <c r="M1097" s="147"/>
      <c r="N1097" s="147"/>
      <c r="O1097" s="147"/>
    </row>
    <row r="1098">
      <c r="A1098" s="323" t="s">
        <v>5662</v>
      </c>
      <c r="B1098" s="324"/>
      <c r="C1098" s="328"/>
      <c r="D1098" s="250" t="s">
        <v>4923</v>
      </c>
      <c r="E1098" s="324"/>
      <c r="F1098" s="326"/>
      <c r="G1098" s="327" t="s">
        <v>5669</v>
      </c>
      <c r="H1098" s="327" t="s">
        <v>5673</v>
      </c>
      <c r="I1098" s="327" t="s">
        <v>5671</v>
      </c>
      <c r="J1098" s="304" t="s">
        <v>412</v>
      </c>
      <c r="K1098" s="147"/>
      <c r="L1098" s="147"/>
      <c r="M1098" s="147"/>
      <c r="N1098" s="147"/>
      <c r="O1098" s="147"/>
    </row>
    <row r="1099">
      <c r="A1099" s="323" t="s">
        <v>5662</v>
      </c>
      <c r="B1099" s="324"/>
      <c r="C1099" s="328"/>
      <c r="D1099" s="250" t="s">
        <v>4927</v>
      </c>
      <c r="E1099" s="324"/>
      <c r="F1099" s="326"/>
      <c r="G1099" s="327" t="s">
        <v>5669</v>
      </c>
      <c r="H1099" s="327" t="s">
        <v>5675</v>
      </c>
      <c r="I1099" s="327" t="s">
        <v>5671</v>
      </c>
      <c r="J1099" s="304" t="s">
        <v>412</v>
      </c>
      <c r="K1099" s="147"/>
      <c r="L1099" s="147"/>
      <c r="M1099" s="147"/>
      <c r="N1099" s="147"/>
      <c r="O1099" s="147"/>
    </row>
    <row r="1100">
      <c r="A1100" s="323" t="s">
        <v>5662</v>
      </c>
      <c r="B1100" s="324"/>
      <c r="C1100" s="328"/>
      <c r="D1100" s="250" t="s">
        <v>4931</v>
      </c>
      <c r="E1100" s="324"/>
      <c r="F1100" s="326"/>
      <c r="G1100" s="327" t="s">
        <v>5677</v>
      </c>
      <c r="H1100" s="327" t="s">
        <v>5678</v>
      </c>
      <c r="I1100" s="327" t="s">
        <v>5679</v>
      </c>
      <c r="J1100" s="304" t="s">
        <v>412</v>
      </c>
      <c r="K1100" s="147"/>
      <c r="L1100" s="147"/>
      <c r="M1100" s="147"/>
      <c r="N1100" s="147"/>
      <c r="O1100" s="147"/>
    </row>
    <row r="1101">
      <c r="A1101" s="323" t="s">
        <v>5662</v>
      </c>
      <c r="B1101" s="324"/>
      <c r="C1101" s="328"/>
      <c r="D1101" s="250" t="s">
        <v>4935</v>
      </c>
      <c r="E1101" s="324"/>
      <c r="F1101" s="326"/>
      <c r="G1101" s="327" t="s">
        <v>5677</v>
      </c>
      <c r="H1101" s="327" t="s">
        <v>5681</v>
      </c>
      <c r="I1101" s="327" t="s">
        <v>5679</v>
      </c>
      <c r="J1101" s="304" t="s">
        <v>412</v>
      </c>
      <c r="K1101" s="147"/>
      <c r="L1101" s="147"/>
      <c r="M1101" s="147"/>
      <c r="N1101" s="147"/>
      <c r="O1101" s="147"/>
    </row>
    <row r="1102">
      <c r="A1102" s="323" t="s">
        <v>5662</v>
      </c>
      <c r="B1102" s="324"/>
      <c r="C1102" s="328"/>
      <c r="D1102" s="250" t="s">
        <v>4941</v>
      </c>
      <c r="E1102" s="324"/>
      <c r="F1102" s="326"/>
      <c r="G1102" s="327" t="s">
        <v>5677</v>
      </c>
      <c r="H1102" s="327" t="s">
        <v>5683</v>
      </c>
      <c r="I1102" s="327" t="s">
        <v>5679</v>
      </c>
      <c r="J1102" s="304" t="s">
        <v>412</v>
      </c>
      <c r="K1102" s="147"/>
      <c r="L1102" s="147"/>
      <c r="M1102" s="147"/>
      <c r="N1102" s="147"/>
      <c r="O1102" s="147"/>
    </row>
    <row r="1103">
      <c r="A1103" s="323" t="s">
        <v>5662</v>
      </c>
      <c r="B1103" s="324"/>
      <c r="C1103" s="328"/>
      <c r="D1103" s="250" t="s">
        <v>4945</v>
      </c>
      <c r="E1103" s="324"/>
      <c r="F1103" s="326"/>
      <c r="G1103" s="327" t="s">
        <v>5685</v>
      </c>
      <c r="H1103" s="327" t="s">
        <v>5686</v>
      </c>
      <c r="I1103" s="327" t="s">
        <v>5687</v>
      </c>
      <c r="J1103" s="304" t="s">
        <v>412</v>
      </c>
      <c r="K1103" s="147"/>
      <c r="L1103" s="147"/>
      <c r="M1103" s="147"/>
      <c r="N1103" s="147"/>
      <c r="O1103" s="147"/>
    </row>
    <row r="1104">
      <c r="A1104" s="323" t="s">
        <v>5662</v>
      </c>
      <c r="B1104" s="324"/>
      <c r="C1104" s="328"/>
      <c r="D1104" s="250" t="s">
        <v>4947</v>
      </c>
      <c r="E1104" s="324"/>
      <c r="F1104" s="326"/>
      <c r="G1104" s="327" t="s">
        <v>5689</v>
      </c>
      <c r="H1104" s="327" t="s">
        <v>5690</v>
      </c>
      <c r="I1104" s="327" t="s">
        <v>5691</v>
      </c>
      <c r="J1104" s="304" t="s">
        <v>412</v>
      </c>
      <c r="K1104" s="147"/>
      <c r="L1104" s="147"/>
      <c r="M1104" s="147"/>
      <c r="N1104" s="147"/>
      <c r="O1104" s="147"/>
    </row>
    <row r="1105">
      <c r="A1105" s="323" t="s">
        <v>5662</v>
      </c>
      <c r="B1105" s="324"/>
      <c r="C1105" s="328"/>
      <c r="D1105" s="250" t="s">
        <v>4953</v>
      </c>
      <c r="E1105" s="324"/>
      <c r="F1105" s="326"/>
      <c r="G1105" s="327" t="s">
        <v>5693</v>
      </c>
      <c r="H1105" s="327" t="s">
        <v>5694</v>
      </c>
      <c r="I1105" s="327" t="s">
        <v>5695</v>
      </c>
      <c r="J1105" s="304" t="s">
        <v>412</v>
      </c>
      <c r="K1105" s="147"/>
      <c r="L1105" s="147"/>
      <c r="M1105" s="147"/>
      <c r="N1105" s="147"/>
      <c r="O1105" s="147"/>
    </row>
    <row r="1106">
      <c r="A1106" s="323" t="s">
        <v>5662</v>
      </c>
      <c r="B1106" s="324"/>
      <c r="C1106" s="328"/>
      <c r="D1106" s="250" t="s">
        <v>4957</v>
      </c>
      <c r="E1106" s="324"/>
      <c r="F1106" s="326"/>
      <c r="G1106" s="327" t="s">
        <v>5697</v>
      </c>
      <c r="H1106" s="327" t="s">
        <v>5698</v>
      </c>
      <c r="I1106" s="327" t="s">
        <v>5699</v>
      </c>
      <c r="J1106" s="304" t="s">
        <v>412</v>
      </c>
      <c r="K1106" s="147"/>
      <c r="L1106" s="147"/>
      <c r="M1106" s="147"/>
      <c r="N1106" s="147"/>
      <c r="O1106" s="147"/>
    </row>
    <row r="1107">
      <c r="A1107" s="323" t="s">
        <v>5662</v>
      </c>
      <c r="B1107" s="324"/>
      <c r="C1107" s="328"/>
      <c r="D1107" s="250" t="s">
        <v>4961</v>
      </c>
      <c r="E1107" s="324"/>
      <c r="F1107" s="326"/>
      <c r="G1107" s="327" t="s">
        <v>5701</v>
      </c>
      <c r="H1107" s="327" t="s">
        <v>5702</v>
      </c>
      <c r="I1107" s="329" t="s">
        <v>5703</v>
      </c>
      <c r="J1107" s="304" t="s">
        <v>412</v>
      </c>
      <c r="K1107" s="147"/>
      <c r="L1107" s="147"/>
      <c r="M1107" s="147"/>
      <c r="N1107" s="147"/>
      <c r="O1107" s="147"/>
    </row>
    <row r="1108">
      <c r="A1108" s="323" t="s">
        <v>5662</v>
      </c>
      <c r="B1108" s="324"/>
      <c r="C1108" s="328"/>
      <c r="D1108" s="250" t="s">
        <v>4965</v>
      </c>
      <c r="E1108" s="324"/>
      <c r="F1108" s="326"/>
      <c r="G1108" s="327" t="s">
        <v>5705</v>
      </c>
      <c r="H1108" s="327" t="s">
        <v>5706</v>
      </c>
      <c r="I1108" s="329" t="s">
        <v>5703</v>
      </c>
      <c r="J1108" s="304" t="s">
        <v>412</v>
      </c>
      <c r="K1108" s="147"/>
      <c r="L1108" s="147"/>
      <c r="M1108" s="147"/>
      <c r="N1108" s="147"/>
      <c r="O1108" s="147"/>
    </row>
    <row r="1109">
      <c r="A1109" s="323" t="s">
        <v>5662</v>
      </c>
      <c r="B1109" s="324"/>
      <c r="C1109" s="328"/>
      <c r="D1109" s="250" t="s">
        <v>4969</v>
      </c>
      <c r="E1109" s="324"/>
      <c r="F1109" s="326"/>
      <c r="G1109" s="327" t="s">
        <v>5708</v>
      </c>
      <c r="H1109" s="327" t="s">
        <v>5709</v>
      </c>
      <c r="I1109" s="329" t="s">
        <v>5703</v>
      </c>
      <c r="J1109" s="304" t="s">
        <v>412</v>
      </c>
      <c r="K1109" s="147"/>
      <c r="L1109" s="147"/>
      <c r="M1109" s="147"/>
      <c r="N1109" s="147"/>
      <c r="O1109" s="147"/>
    </row>
    <row r="1110">
      <c r="A1110" s="323" t="s">
        <v>5662</v>
      </c>
      <c r="B1110" s="324"/>
      <c r="C1110" s="328"/>
      <c r="D1110" s="250" t="s">
        <v>4973</v>
      </c>
      <c r="E1110" s="324"/>
      <c r="F1110" s="326"/>
      <c r="G1110" s="327" t="s">
        <v>5711</v>
      </c>
      <c r="H1110" s="327" t="s">
        <v>5712</v>
      </c>
      <c r="I1110" s="327" t="s">
        <v>5713</v>
      </c>
      <c r="J1110" s="304" t="s">
        <v>412</v>
      </c>
      <c r="K1110" s="147"/>
      <c r="L1110" s="147"/>
      <c r="M1110" s="147"/>
      <c r="N1110" s="147"/>
      <c r="O1110" s="147"/>
    </row>
    <row r="1111">
      <c r="A1111" s="323" t="s">
        <v>5662</v>
      </c>
      <c r="B1111" s="324"/>
      <c r="C1111" s="328"/>
      <c r="D1111" s="250" t="s">
        <v>4976</v>
      </c>
      <c r="E1111" s="324"/>
      <c r="F1111" s="326"/>
      <c r="G1111" s="327" t="s">
        <v>5715</v>
      </c>
      <c r="H1111" s="327" t="s">
        <v>5716</v>
      </c>
      <c r="I1111" s="327" t="s">
        <v>5713</v>
      </c>
      <c r="J1111" s="304" t="s">
        <v>412</v>
      </c>
      <c r="K1111" s="147"/>
      <c r="L1111" s="147"/>
      <c r="M1111" s="147"/>
      <c r="N1111" s="147"/>
      <c r="O1111" s="147"/>
    </row>
    <row r="1112">
      <c r="A1112" s="323" t="s">
        <v>5662</v>
      </c>
      <c r="B1112" s="324"/>
      <c r="C1112" s="328"/>
      <c r="D1112" s="250" t="s">
        <v>4980</v>
      </c>
      <c r="E1112" s="324"/>
      <c r="F1112" s="326"/>
      <c r="G1112" s="327" t="s">
        <v>5718</v>
      </c>
      <c r="H1112" s="327" t="s">
        <v>5719</v>
      </c>
      <c r="I1112" s="327" t="s">
        <v>5713</v>
      </c>
      <c r="J1112" s="304" t="s">
        <v>412</v>
      </c>
      <c r="K1112" s="147"/>
      <c r="L1112" s="147"/>
      <c r="M1112" s="147"/>
      <c r="N1112" s="147"/>
      <c r="O1112" s="147"/>
    </row>
    <row r="1113">
      <c r="A1113" s="323" t="s">
        <v>5662</v>
      </c>
      <c r="B1113" s="324"/>
      <c r="C1113" s="328"/>
      <c r="D1113" s="250" t="s">
        <v>4984</v>
      </c>
      <c r="E1113" s="324"/>
      <c r="F1113" s="326"/>
      <c r="G1113" s="327" t="s">
        <v>5721</v>
      </c>
      <c r="H1113" s="327" t="s">
        <v>5722</v>
      </c>
      <c r="I1113" s="327" t="s">
        <v>5723</v>
      </c>
      <c r="J1113" s="304" t="s">
        <v>412</v>
      </c>
      <c r="K1113" s="147"/>
      <c r="L1113" s="147"/>
      <c r="M1113" s="147"/>
      <c r="N1113" s="147"/>
      <c r="O1113" s="147"/>
    </row>
    <row r="1114">
      <c r="A1114" s="323" t="s">
        <v>5662</v>
      </c>
      <c r="B1114" s="324"/>
      <c r="C1114" s="328"/>
      <c r="D1114" s="250" t="s">
        <v>4988</v>
      </c>
      <c r="E1114" s="324"/>
      <c r="F1114" s="326"/>
      <c r="G1114" s="327" t="s">
        <v>5725</v>
      </c>
      <c r="H1114" s="327" t="s">
        <v>5726</v>
      </c>
      <c r="I1114" s="330" t="s">
        <v>5727</v>
      </c>
      <c r="J1114" s="304" t="s">
        <v>412</v>
      </c>
      <c r="K1114" s="147"/>
      <c r="L1114" s="147"/>
      <c r="M1114" s="147"/>
      <c r="N1114" s="147"/>
      <c r="O1114" s="147"/>
    </row>
    <row r="1115">
      <c r="A1115" s="323" t="s">
        <v>5662</v>
      </c>
      <c r="B1115" s="324"/>
      <c r="C1115" s="328"/>
      <c r="D1115" s="250" t="s">
        <v>4992</v>
      </c>
      <c r="E1115" s="324"/>
      <c r="F1115" s="326"/>
      <c r="G1115" s="327" t="s">
        <v>5729</v>
      </c>
      <c r="H1115" s="327" t="s">
        <v>5730</v>
      </c>
      <c r="I1115" s="330" t="s">
        <v>5731</v>
      </c>
      <c r="J1115" s="304" t="s">
        <v>412</v>
      </c>
      <c r="K1115" s="147"/>
      <c r="L1115" s="147"/>
      <c r="M1115" s="147"/>
      <c r="N1115" s="147"/>
      <c r="O1115" s="147"/>
    </row>
    <row r="1116">
      <c r="A1116" s="323" t="s">
        <v>5662</v>
      </c>
      <c r="B1116" s="324"/>
      <c r="C1116" s="328"/>
      <c r="D1116" s="250" t="s">
        <v>4996</v>
      </c>
      <c r="E1116" s="324"/>
      <c r="F1116" s="326"/>
      <c r="G1116" s="327" t="s">
        <v>5733</v>
      </c>
      <c r="H1116" s="327" t="s">
        <v>5734</v>
      </c>
      <c r="I1116" s="330" t="s">
        <v>5735</v>
      </c>
      <c r="J1116" s="304" t="s">
        <v>412</v>
      </c>
      <c r="K1116" s="147"/>
      <c r="L1116" s="147"/>
      <c r="M1116" s="147"/>
      <c r="N1116" s="147"/>
      <c r="O1116" s="147"/>
    </row>
    <row r="1117">
      <c r="A1117" s="323" t="s">
        <v>5662</v>
      </c>
      <c r="B1117" s="324"/>
      <c r="C1117" s="328"/>
      <c r="D1117" s="250" t="s">
        <v>5000</v>
      </c>
      <c r="E1117" s="324"/>
      <c r="F1117" s="326"/>
      <c r="G1117" s="327" t="s">
        <v>5737</v>
      </c>
      <c r="H1117" s="327" t="s">
        <v>5738</v>
      </c>
      <c r="I1117" s="330" t="s">
        <v>5739</v>
      </c>
      <c r="J1117" s="304" t="s">
        <v>412</v>
      </c>
      <c r="K1117" s="147"/>
      <c r="L1117" s="147"/>
      <c r="M1117" s="147"/>
      <c r="N1117" s="147"/>
      <c r="O1117" s="147"/>
    </row>
    <row r="1118">
      <c r="A1118" s="323" t="s">
        <v>5662</v>
      </c>
      <c r="B1118" s="324"/>
      <c r="C1118" s="328"/>
      <c r="D1118" s="250" t="s">
        <v>5004</v>
      </c>
      <c r="E1118" s="324"/>
      <c r="F1118" s="326"/>
      <c r="G1118" s="327" t="s">
        <v>5741</v>
      </c>
      <c r="H1118" s="327" t="s">
        <v>5742</v>
      </c>
      <c r="I1118" s="330" t="s">
        <v>5743</v>
      </c>
      <c r="J1118" s="304" t="s">
        <v>412</v>
      </c>
      <c r="K1118" s="147"/>
      <c r="L1118" s="147"/>
      <c r="M1118" s="147"/>
      <c r="N1118" s="147"/>
      <c r="O1118" s="147"/>
    </row>
    <row r="1119">
      <c r="A1119" s="323" t="s">
        <v>5662</v>
      </c>
      <c r="B1119" s="324"/>
      <c r="C1119" s="328"/>
      <c r="D1119" s="250" t="s">
        <v>5007</v>
      </c>
      <c r="E1119" s="324"/>
      <c r="F1119" s="326"/>
      <c r="G1119" s="327" t="s">
        <v>5745</v>
      </c>
      <c r="H1119" s="327" t="s">
        <v>5746</v>
      </c>
      <c r="I1119" s="330" t="s">
        <v>5747</v>
      </c>
      <c r="J1119" s="304" t="s">
        <v>412</v>
      </c>
      <c r="K1119" s="147"/>
      <c r="L1119" s="147"/>
      <c r="M1119" s="147"/>
      <c r="N1119" s="147"/>
      <c r="O1119" s="147"/>
    </row>
    <row r="1120">
      <c r="A1120" s="323" t="s">
        <v>5662</v>
      </c>
      <c r="B1120" s="324"/>
      <c r="C1120" s="328"/>
      <c r="D1120" s="250" t="s">
        <v>5010</v>
      </c>
      <c r="E1120" s="324"/>
      <c r="F1120" s="326"/>
      <c r="G1120" s="327" t="s">
        <v>5745</v>
      </c>
      <c r="H1120" s="327" t="s">
        <v>5749</v>
      </c>
      <c r="I1120" s="327" t="s">
        <v>5750</v>
      </c>
      <c r="J1120" s="304" t="s">
        <v>412</v>
      </c>
      <c r="K1120" s="147"/>
      <c r="L1120" s="147"/>
      <c r="M1120" s="147"/>
      <c r="N1120" s="147"/>
      <c r="O1120" s="147"/>
    </row>
    <row r="1121">
      <c r="A1121" s="133" t="s">
        <v>5751</v>
      </c>
      <c r="B1121" s="309"/>
      <c r="C1121" s="310" t="s">
        <v>5752</v>
      </c>
      <c r="D1121" s="250" t="s">
        <v>5014</v>
      </c>
      <c r="E1121" s="331"/>
      <c r="F1121" s="332"/>
      <c r="G1121" s="202" t="s">
        <v>5754</v>
      </c>
      <c r="H1121" s="202" t="s">
        <v>5755</v>
      </c>
      <c r="I1121" s="202" t="s">
        <v>5756</v>
      </c>
      <c r="J1121" s="333" t="s">
        <v>412</v>
      </c>
      <c r="K1121" s="309"/>
      <c r="L1121" s="309"/>
      <c r="M1121" s="309"/>
      <c r="N1121" s="309"/>
      <c r="O1121" s="309"/>
      <c r="P1121" s="147"/>
    </row>
    <row r="1122">
      <c r="A1122" s="133" t="s">
        <v>5751</v>
      </c>
      <c r="B1122" s="314"/>
      <c r="C1122" s="315"/>
      <c r="D1122" s="250" t="s">
        <v>5020</v>
      </c>
      <c r="E1122" s="334"/>
      <c r="F1122" s="335"/>
      <c r="G1122" s="206" t="s">
        <v>5758</v>
      </c>
      <c r="H1122" s="206" t="s">
        <v>5759</v>
      </c>
      <c r="I1122" s="206" t="s">
        <v>5760</v>
      </c>
      <c r="J1122" s="333" t="s">
        <v>412</v>
      </c>
      <c r="K1122" s="314"/>
      <c r="L1122" s="314"/>
      <c r="M1122" s="314"/>
      <c r="N1122" s="314"/>
      <c r="O1122" s="314"/>
      <c r="P1122" s="147"/>
    </row>
    <row r="1123">
      <c r="A1123" s="233"/>
      <c r="B1123" s="133" t="s">
        <v>359</v>
      </c>
      <c r="C1123" s="318" t="s">
        <v>360</v>
      </c>
      <c r="D1123" s="250" t="s">
        <v>5024</v>
      </c>
      <c r="E1123" s="233"/>
      <c r="F1123" s="306"/>
      <c r="G1123" s="307" t="s">
        <v>5762</v>
      </c>
      <c r="H1123" s="307" t="s">
        <v>5763</v>
      </c>
      <c r="I1123" s="307" t="s">
        <v>5764</v>
      </c>
      <c r="J1123" s="319" t="s">
        <v>626</v>
      </c>
      <c r="K1123" s="336" t="s">
        <v>5765</v>
      </c>
      <c r="L1123" s="328"/>
      <c r="M1123" s="336" t="s">
        <v>5765</v>
      </c>
      <c r="N1123" s="324"/>
      <c r="O1123" s="324"/>
      <c r="P1123" s="147"/>
    </row>
    <row r="1124">
      <c r="A1124" s="233"/>
      <c r="B1124" s="133" t="s">
        <v>361</v>
      </c>
      <c r="C1124" s="318" t="s">
        <v>362</v>
      </c>
      <c r="D1124" s="250" t="s">
        <v>5028</v>
      </c>
      <c r="E1124" s="233"/>
      <c r="F1124" s="306"/>
      <c r="G1124" s="307" t="s">
        <v>5767</v>
      </c>
      <c r="H1124" s="307" t="s">
        <v>5768</v>
      </c>
      <c r="I1124" s="307" t="s">
        <v>5769</v>
      </c>
      <c r="J1124" s="319" t="s">
        <v>626</v>
      </c>
      <c r="K1124" s="336" t="s">
        <v>5770</v>
      </c>
      <c r="L1124" s="328"/>
      <c r="M1124" s="336" t="s">
        <v>5770</v>
      </c>
      <c r="N1124" s="324"/>
      <c r="O1124" s="324"/>
      <c r="P1124" s="147"/>
    </row>
    <row r="1125">
      <c r="A1125" s="233"/>
      <c r="B1125" s="133" t="s">
        <v>363</v>
      </c>
      <c r="C1125" s="305" t="s">
        <v>364</v>
      </c>
      <c r="D1125" s="250" t="s">
        <v>5032</v>
      </c>
      <c r="E1125" s="233"/>
      <c r="F1125" s="306"/>
      <c r="G1125" s="307" t="s">
        <v>364</v>
      </c>
      <c r="H1125" s="307" t="s">
        <v>5772</v>
      </c>
      <c r="I1125" s="307" t="s">
        <v>5773</v>
      </c>
      <c r="J1125" s="319" t="s">
        <v>626</v>
      </c>
      <c r="K1125" s="337" t="s">
        <v>5774</v>
      </c>
      <c r="L1125" s="328"/>
      <c r="M1125" s="337" t="s">
        <v>5774</v>
      </c>
      <c r="N1125" s="324"/>
      <c r="O1125" s="324"/>
      <c r="P1125" s="147"/>
    </row>
    <row r="1126">
      <c r="A1126" s="233"/>
      <c r="B1126" s="133" t="s">
        <v>365</v>
      </c>
      <c r="C1126" s="305" t="s">
        <v>366</v>
      </c>
      <c r="D1126" s="250" t="s">
        <v>5036</v>
      </c>
      <c r="E1126" s="233"/>
      <c r="F1126" s="306"/>
      <c r="G1126" s="307" t="s">
        <v>366</v>
      </c>
      <c r="H1126" s="307" t="s">
        <v>5776</v>
      </c>
      <c r="I1126" s="307" t="s">
        <v>5777</v>
      </c>
      <c r="J1126" s="319" t="s">
        <v>626</v>
      </c>
      <c r="K1126" s="338" t="s">
        <v>5778</v>
      </c>
      <c r="L1126" s="328"/>
      <c r="M1126" s="338" t="s">
        <v>5778</v>
      </c>
      <c r="N1126" s="324"/>
      <c r="O1126" s="324"/>
      <c r="P1126" s="147"/>
    </row>
    <row r="1127">
      <c r="A1127" s="233"/>
      <c r="B1127" s="133" t="s">
        <v>367</v>
      </c>
      <c r="C1127" s="318" t="s">
        <v>368</v>
      </c>
      <c r="D1127" s="250" t="s">
        <v>5040</v>
      </c>
      <c r="E1127" s="233"/>
      <c r="F1127" s="306"/>
      <c r="G1127" s="307" t="s">
        <v>368</v>
      </c>
      <c r="H1127" s="307" t="s">
        <v>5780</v>
      </c>
      <c r="I1127" s="307" t="s">
        <v>5781</v>
      </c>
      <c r="J1127" s="319" t="s">
        <v>626</v>
      </c>
      <c r="K1127" s="336" t="s">
        <v>5782</v>
      </c>
      <c r="L1127" s="328"/>
      <c r="M1127" s="336" t="s">
        <v>5782</v>
      </c>
      <c r="N1127" s="324"/>
      <c r="O1127" s="324"/>
      <c r="P1127" s="147"/>
    </row>
    <row r="1128">
      <c r="A1128" s="233"/>
      <c r="B1128" s="133" t="s">
        <v>369</v>
      </c>
      <c r="C1128" s="318" t="s">
        <v>370</v>
      </c>
      <c r="D1128" s="250" t="s">
        <v>5044</v>
      </c>
      <c r="E1128" s="233"/>
      <c r="F1128" s="306"/>
      <c r="G1128" s="307" t="s">
        <v>370</v>
      </c>
      <c r="H1128" s="307" t="s">
        <v>5784</v>
      </c>
      <c r="I1128" s="307" t="s">
        <v>5781</v>
      </c>
      <c r="J1128" s="319" t="s">
        <v>626</v>
      </c>
      <c r="K1128" s="337" t="s">
        <v>5785</v>
      </c>
      <c r="L1128" s="328"/>
      <c r="M1128" s="337" t="s">
        <v>5785</v>
      </c>
      <c r="N1128" s="324"/>
      <c r="O1128" s="324"/>
      <c r="P1128" s="147"/>
    </row>
    <row r="1129">
      <c r="A1129" s="233"/>
      <c r="B1129" s="133" t="s">
        <v>371</v>
      </c>
      <c r="C1129" s="318" t="s">
        <v>372</v>
      </c>
      <c r="D1129" s="250" t="s">
        <v>5048</v>
      </c>
      <c r="E1129" s="233"/>
      <c r="F1129" s="306"/>
      <c r="G1129" s="307" t="s">
        <v>372</v>
      </c>
      <c r="H1129" s="307" t="s">
        <v>5787</v>
      </c>
      <c r="I1129" s="307" t="s">
        <v>5788</v>
      </c>
      <c r="J1129" s="319" t="s">
        <v>626</v>
      </c>
      <c r="K1129" s="336" t="s">
        <v>5789</v>
      </c>
      <c r="L1129" s="328"/>
      <c r="M1129" s="336" t="s">
        <v>5789</v>
      </c>
      <c r="N1129" s="324"/>
      <c r="O1129" s="324"/>
      <c r="P1129" s="147"/>
    </row>
    <row r="1130">
      <c r="A1130" s="233"/>
      <c r="B1130" s="133" t="s">
        <v>373</v>
      </c>
      <c r="C1130" s="318" t="s">
        <v>374</v>
      </c>
      <c r="D1130" s="250" t="s">
        <v>5053</v>
      </c>
      <c r="E1130" s="233"/>
      <c r="F1130" s="306"/>
      <c r="G1130" s="307" t="s">
        <v>374</v>
      </c>
      <c r="H1130" s="307" t="s">
        <v>5791</v>
      </c>
      <c r="I1130" s="307" t="s">
        <v>5792</v>
      </c>
      <c r="J1130" s="319" t="s">
        <v>626</v>
      </c>
      <c r="K1130" s="336" t="s">
        <v>5793</v>
      </c>
      <c r="L1130" s="328"/>
      <c r="M1130" s="336" t="s">
        <v>5793</v>
      </c>
      <c r="N1130" s="324"/>
      <c r="O1130" s="324"/>
      <c r="P1130" s="147"/>
    </row>
    <row r="1131">
      <c r="A1131" s="233"/>
      <c r="B1131" s="133" t="s">
        <v>375</v>
      </c>
      <c r="C1131" s="318" t="s">
        <v>376</v>
      </c>
      <c r="D1131" s="250" t="s">
        <v>5057</v>
      </c>
      <c r="E1131" s="233"/>
      <c r="F1131" s="306"/>
      <c r="G1131" s="307" t="s">
        <v>376</v>
      </c>
      <c r="H1131" s="307" t="s">
        <v>5795</v>
      </c>
      <c r="I1131" s="307" t="s">
        <v>5796</v>
      </c>
      <c r="J1131" s="319" t="s">
        <v>626</v>
      </c>
      <c r="K1131" s="336" t="s">
        <v>5797</v>
      </c>
      <c r="L1131" s="328"/>
      <c r="M1131" s="336" t="s">
        <v>5797</v>
      </c>
      <c r="N1131" s="324"/>
      <c r="O1131" s="324"/>
      <c r="P1131" s="147"/>
    </row>
    <row r="1132">
      <c r="A1132" s="233"/>
      <c r="B1132" s="133" t="s">
        <v>377</v>
      </c>
      <c r="C1132" s="318" t="s">
        <v>378</v>
      </c>
      <c r="D1132" s="250" t="s">
        <v>5061</v>
      </c>
      <c r="E1132" s="233"/>
      <c r="F1132" s="306"/>
      <c r="G1132" s="307" t="s">
        <v>378</v>
      </c>
      <c r="H1132" s="307" t="s">
        <v>5799</v>
      </c>
      <c r="I1132" s="307" t="s">
        <v>5800</v>
      </c>
      <c r="J1132" s="319" t="s">
        <v>626</v>
      </c>
      <c r="K1132" s="337" t="s">
        <v>5801</v>
      </c>
      <c r="L1132" s="328"/>
      <c r="M1132" s="337" t="s">
        <v>5801</v>
      </c>
      <c r="N1132" s="324"/>
      <c r="O1132" s="324"/>
      <c r="P1132" s="147"/>
    </row>
    <row r="1133">
      <c r="A1133" s="136"/>
      <c r="B1133" s="136" t="s">
        <v>379</v>
      </c>
      <c r="C1133" s="137" t="s">
        <v>380</v>
      </c>
      <c r="D1133" s="250" t="s">
        <v>5064</v>
      </c>
      <c r="E1133" s="199"/>
      <c r="F1133" s="199"/>
      <c r="G1133" s="137" t="s">
        <v>5803</v>
      </c>
      <c r="H1133" s="137" t="s">
        <v>5803</v>
      </c>
      <c r="I1133" s="137" t="s">
        <v>5804</v>
      </c>
      <c r="J1133" s="226" t="s">
        <v>626</v>
      </c>
      <c r="K1133" s="223" t="s">
        <v>858</v>
      </c>
      <c r="L1133" s="215"/>
      <c r="M1133" s="224" t="s">
        <v>5805</v>
      </c>
      <c r="N1133" s="215"/>
      <c r="O1133" s="215"/>
    </row>
    <row r="1134">
      <c r="A1134" s="136"/>
      <c r="B1134" s="136" t="s">
        <v>5806</v>
      </c>
      <c r="C1134" s="137" t="s">
        <v>5807</v>
      </c>
      <c r="D1134" s="250" t="s">
        <v>5067</v>
      </c>
      <c r="E1134" s="199"/>
      <c r="F1134" s="199"/>
      <c r="G1134" s="137" t="s">
        <v>5803</v>
      </c>
      <c r="H1134" s="137" t="s">
        <v>5803</v>
      </c>
      <c r="I1134" s="137" t="s">
        <v>5804</v>
      </c>
      <c r="J1134" s="333" t="s">
        <v>412</v>
      </c>
      <c r="K1134" s="223" t="s">
        <v>858</v>
      </c>
      <c r="L1134" s="215"/>
      <c r="M1134" s="227"/>
      <c r="N1134" s="215"/>
      <c r="O1134" s="215"/>
    </row>
    <row r="1135">
      <c r="A1135" s="136"/>
      <c r="B1135" s="136" t="s">
        <v>381</v>
      </c>
      <c r="C1135" s="137" t="s">
        <v>382</v>
      </c>
      <c r="D1135" s="250" t="s">
        <v>5071</v>
      </c>
      <c r="E1135" s="199"/>
      <c r="F1135" s="199"/>
      <c r="G1135" s="137" t="s">
        <v>382</v>
      </c>
      <c r="H1135" s="137" t="s">
        <v>5810</v>
      </c>
      <c r="I1135" s="137" t="s">
        <v>5811</v>
      </c>
      <c r="J1135" s="226" t="s">
        <v>626</v>
      </c>
      <c r="K1135" s="223" t="s">
        <v>858</v>
      </c>
      <c r="L1135" s="215"/>
      <c r="M1135" s="224" t="s">
        <v>5812</v>
      </c>
      <c r="N1135" s="215"/>
      <c r="O1135" s="215"/>
    </row>
    <row r="1136">
      <c r="A1136" s="136"/>
      <c r="B1136" s="136" t="s">
        <v>383</v>
      </c>
      <c r="C1136" s="137" t="s">
        <v>384</v>
      </c>
      <c r="D1136" s="250" t="s">
        <v>5074</v>
      </c>
      <c r="E1136" s="199"/>
      <c r="F1136" s="199"/>
      <c r="G1136" s="137" t="s">
        <v>384</v>
      </c>
      <c r="H1136" s="137" t="s">
        <v>5814</v>
      </c>
      <c r="I1136" s="137" t="s">
        <v>5815</v>
      </c>
      <c r="J1136" s="226" t="s">
        <v>626</v>
      </c>
      <c r="K1136" s="223" t="s">
        <v>858</v>
      </c>
      <c r="L1136" s="215"/>
      <c r="M1136" s="224" t="s">
        <v>5816</v>
      </c>
      <c r="N1136" s="215"/>
      <c r="O1136" s="215"/>
    </row>
    <row r="1137">
      <c r="A1137" s="136"/>
      <c r="B1137" s="136" t="s">
        <v>385</v>
      </c>
      <c r="C1137" s="137" t="s">
        <v>386</v>
      </c>
      <c r="D1137" s="250" t="s">
        <v>5078</v>
      </c>
      <c r="E1137" s="199"/>
      <c r="F1137" s="199"/>
      <c r="G1137" s="137" t="s">
        <v>386</v>
      </c>
      <c r="H1137" s="137" t="s">
        <v>5818</v>
      </c>
      <c r="I1137" s="137" t="s">
        <v>5819</v>
      </c>
      <c r="J1137" s="226" t="s">
        <v>626</v>
      </c>
      <c r="K1137" s="223" t="s">
        <v>858</v>
      </c>
      <c r="L1137" s="215"/>
      <c r="M1137" s="224" t="s">
        <v>5820</v>
      </c>
      <c r="N1137" s="215"/>
      <c r="O1137" s="215"/>
    </row>
    <row r="1138">
      <c r="A1138" s="136"/>
      <c r="B1138" s="136" t="s">
        <v>387</v>
      </c>
      <c r="C1138" s="137" t="s">
        <v>388</v>
      </c>
      <c r="D1138" s="250" t="s">
        <v>5082</v>
      </c>
      <c r="E1138" s="199"/>
      <c r="F1138" s="199"/>
      <c r="G1138" s="137" t="s">
        <v>388</v>
      </c>
      <c r="H1138" s="137" t="s">
        <v>5822</v>
      </c>
      <c r="I1138" s="137" t="s">
        <v>5823</v>
      </c>
      <c r="J1138" s="226" t="s">
        <v>626</v>
      </c>
      <c r="K1138" s="223" t="s">
        <v>858</v>
      </c>
      <c r="L1138" s="215"/>
      <c r="M1138" s="224" t="s">
        <v>5824</v>
      </c>
      <c r="N1138" s="215"/>
      <c r="O1138" s="215"/>
    </row>
    <row r="1139">
      <c r="A1139" s="132" t="s">
        <v>5825</v>
      </c>
      <c r="B1139" s="228"/>
      <c r="C1139" s="229" t="s">
        <v>5826</v>
      </c>
      <c r="D1139" s="250" t="s">
        <v>5087</v>
      </c>
      <c r="E1139" s="228"/>
      <c r="F1139" s="230"/>
      <c r="G1139" s="229" t="s">
        <v>5828</v>
      </c>
      <c r="H1139" s="229" t="s">
        <v>5829</v>
      </c>
      <c r="I1139" s="229" t="s">
        <v>5830</v>
      </c>
      <c r="J1139" s="231" t="s">
        <v>412</v>
      </c>
      <c r="K1139" s="223" t="s">
        <v>858</v>
      </c>
      <c r="L1139" s="215"/>
      <c r="M1139" s="227"/>
      <c r="N1139" s="215"/>
      <c r="O1139" s="215"/>
    </row>
    <row r="1140">
      <c r="A1140" s="132" t="s">
        <v>5825</v>
      </c>
      <c r="B1140" s="228"/>
      <c r="C1140" s="230"/>
      <c r="D1140" s="250" t="s">
        <v>5090</v>
      </c>
      <c r="E1140" s="228"/>
      <c r="F1140" s="230"/>
      <c r="G1140" s="229" t="s">
        <v>5832</v>
      </c>
      <c r="H1140" s="229" t="s">
        <v>5833</v>
      </c>
      <c r="I1140" s="229" t="s">
        <v>5830</v>
      </c>
      <c r="J1140" s="231" t="s">
        <v>412</v>
      </c>
      <c r="K1140" s="223" t="s">
        <v>858</v>
      </c>
      <c r="L1140" s="215"/>
      <c r="M1140" s="227"/>
      <c r="N1140" s="215"/>
      <c r="O1140" s="215"/>
    </row>
    <row r="1141">
      <c r="A1141" s="132" t="s">
        <v>5825</v>
      </c>
      <c r="B1141" s="228"/>
      <c r="C1141" s="230"/>
      <c r="D1141" s="250" t="s">
        <v>5094</v>
      </c>
      <c r="E1141" s="228"/>
      <c r="F1141" s="230"/>
      <c r="G1141" s="229" t="s">
        <v>5835</v>
      </c>
      <c r="H1141" s="229" t="s">
        <v>5836</v>
      </c>
      <c r="I1141" s="229" t="s">
        <v>5830</v>
      </c>
      <c r="J1141" s="226" t="s">
        <v>626</v>
      </c>
      <c r="K1141" s="223" t="s">
        <v>858</v>
      </c>
      <c r="L1141" s="215"/>
      <c r="M1141" s="224" t="s">
        <v>5805</v>
      </c>
      <c r="N1141" s="215"/>
      <c r="O1141" s="215"/>
    </row>
    <row r="1142">
      <c r="A1142" s="132" t="s">
        <v>5825</v>
      </c>
      <c r="B1142" s="228"/>
      <c r="C1142" s="230"/>
      <c r="D1142" s="250" t="s">
        <v>5097</v>
      </c>
      <c r="E1142" s="228"/>
      <c r="F1142" s="230"/>
      <c r="G1142" s="229" t="s">
        <v>5838</v>
      </c>
      <c r="H1142" s="229" t="s">
        <v>5839</v>
      </c>
      <c r="I1142" s="229" t="s">
        <v>5830</v>
      </c>
      <c r="J1142" s="231" t="s">
        <v>412</v>
      </c>
      <c r="K1142" s="223" t="s">
        <v>858</v>
      </c>
      <c r="L1142" s="215"/>
      <c r="M1142" s="227"/>
      <c r="N1142" s="215"/>
      <c r="O1142" s="215"/>
    </row>
    <row r="1143">
      <c r="A1143" s="132" t="s">
        <v>5825</v>
      </c>
      <c r="B1143" s="228"/>
      <c r="C1143" s="230"/>
      <c r="D1143" s="250" t="s">
        <v>5100</v>
      </c>
      <c r="E1143" s="228"/>
      <c r="F1143" s="230"/>
      <c r="G1143" s="229" t="s">
        <v>5841</v>
      </c>
      <c r="H1143" s="229" t="s">
        <v>5842</v>
      </c>
      <c r="I1143" s="229" t="s">
        <v>5830</v>
      </c>
      <c r="J1143" s="231" t="s">
        <v>412</v>
      </c>
      <c r="K1143" s="223" t="s">
        <v>858</v>
      </c>
      <c r="L1143" s="215"/>
      <c r="M1143" s="227"/>
      <c r="N1143" s="215"/>
      <c r="O1143" s="215"/>
    </row>
    <row r="1144">
      <c r="A1144" s="132" t="s">
        <v>5825</v>
      </c>
      <c r="B1144" s="228"/>
      <c r="C1144" s="230"/>
      <c r="D1144" s="250" t="s">
        <v>5103</v>
      </c>
      <c r="E1144" s="228"/>
      <c r="F1144" s="230"/>
      <c r="G1144" s="229" t="s">
        <v>5844</v>
      </c>
      <c r="H1144" s="229" t="s">
        <v>5845</v>
      </c>
      <c r="I1144" s="229" t="s">
        <v>5830</v>
      </c>
      <c r="J1144" s="231" t="s">
        <v>412</v>
      </c>
      <c r="K1144" s="223" t="s">
        <v>858</v>
      </c>
      <c r="L1144" s="215"/>
      <c r="M1144" s="227"/>
      <c r="N1144" s="215"/>
      <c r="O1144" s="215"/>
    </row>
    <row r="1145">
      <c r="A1145" s="132" t="s">
        <v>5825</v>
      </c>
      <c r="B1145" s="228"/>
      <c r="C1145" s="230"/>
      <c r="D1145" s="250" t="s">
        <v>5109</v>
      </c>
      <c r="E1145" s="228"/>
      <c r="F1145" s="230"/>
      <c r="G1145" s="229" t="s">
        <v>5847</v>
      </c>
      <c r="H1145" s="229" t="s">
        <v>5848</v>
      </c>
      <c r="I1145" s="229" t="s">
        <v>5830</v>
      </c>
      <c r="J1145" s="226" t="s">
        <v>626</v>
      </c>
      <c r="K1145" s="223" t="s">
        <v>858</v>
      </c>
      <c r="L1145" s="215"/>
      <c r="M1145" s="224" t="s">
        <v>5805</v>
      </c>
      <c r="N1145" s="215"/>
      <c r="O1145" s="215"/>
    </row>
    <row r="1146">
      <c r="A1146" s="132" t="s">
        <v>5825</v>
      </c>
      <c r="B1146" s="228"/>
      <c r="C1146" s="230"/>
      <c r="D1146" s="250" t="s">
        <v>5113</v>
      </c>
      <c r="E1146" s="228"/>
      <c r="F1146" s="230"/>
      <c r="G1146" s="229" t="s">
        <v>5850</v>
      </c>
      <c r="H1146" s="229" t="s">
        <v>5851</v>
      </c>
      <c r="I1146" s="229" t="s">
        <v>5830</v>
      </c>
      <c r="J1146" s="231" t="s">
        <v>412</v>
      </c>
      <c r="K1146" s="223" t="s">
        <v>858</v>
      </c>
      <c r="L1146" s="215"/>
      <c r="M1146" s="227"/>
      <c r="N1146" s="215"/>
      <c r="O1146" s="215"/>
    </row>
    <row r="1147">
      <c r="A1147" s="132" t="s">
        <v>5825</v>
      </c>
      <c r="B1147" s="228"/>
      <c r="C1147" s="230"/>
      <c r="D1147" s="250" t="s">
        <v>5117</v>
      </c>
      <c r="E1147" s="228"/>
      <c r="F1147" s="230"/>
      <c r="G1147" s="229" t="s">
        <v>5853</v>
      </c>
      <c r="H1147" s="229" t="s">
        <v>5854</v>
      </c>
      <c r="I1147" s="229" t="s">
        <v>5830</v>
      </c>
      <c r="J1147" s="231" t="s">
        <v>412</v>
      </c>
      <c r="K1147" s="223" t="s">
        <v>858</v>
      </c>
      <c r="L1147" s="215"/>
      <c r="M1147" s="227"/>
      <c r="N1147" s="215"/>
      <c r="O1147" s="215"/>
    </row>
    <row r="1148">
      <c r="A1148" s="132" t="s">
        <v>5825</v>
      </c>
      <c r="B1148" s="228"/>
      <c r="C1148" s="230"/>
      <c r="D1148" s="250" t="s">
        <v>5121</v>
      </c>
      <c r="E1148" s="228"/>
      <c r="F1148" s="230"/>
      <c r="G1148" s="229" t="s">
        <v>5856</v>
      </c>
      <c r="H1148" s="229" t="s">
        <v>5857</v>
      </c>
      <c r="I1148" s="229" t="s">
        <v>5858</v>
      </c>
      <c r="J1148" s="231" t="s">
        <v>412</v>
      </c>
      <c r="K1148" s="223" t="s">
        <v>858</v>
      </c>
      <c r="L1148" s="215"/>
      <c r="M1148" s="227"/>
      <c r="N1148" s="215"/>
      <c r="O1148" s="215"/>
    </row>
    <row r="1149">
      <c r="A1149" s="132" t="s">
        <v>5825</v>
      </c>
      <c r="B1149" s="228"/>
      <c r="C1149" s="230"/>
      <c r="D1149" s="250" t="s">
        <v>5125</v>
      </c>
      <c r="E1149" s="228"/>
      <c r="F1149" s="230"/>
      <c r="G1149" s="229" t="s">
        <v>5860</v>
      </c>
      <c r="H1149" s="229" t="s">
        <v>5861</v>
      </c>
      <c r="I1149" s="229" t="s">
        <v>5862</v>
      </c>
      <c r="J1149" s="231" t="s">
        <v>412</v>
      </c>
      <c r="K1149" s="223" t="s">
        <v>858</v>
      </c>
      <c r="L1149" s="215"/>
      <c r="M1149" s="227"/>
      <c r="N1149" s="215"/>
      <c r="O1149" s="215"/>
    </row>
    <row r="1150">
      <c r="A1150" s="132" t="s">
        <v>5825</v>
      </c>
      <c r="B1150" s="228"/>
      <c r="C1150" s="230"/>
      <c r="D1150" s="250" t="s">
        <v>5129</v>
      </c>
      <c r="E1150" s="228"/>
      <c r="F1150" s="230"/>
      <c r="G1150" s="229" t="s">
        <v>5864</v>
      </c>
      <c r="H1150" s="229" t="s">
        <v>5865</v>
      </c>
      <c r="I1150" s="229" t="s">
        <v>5866</v>
      </c>
      <c r="J1150" s="231" t="s">
        <v>412</v>
      </c>
      <c r="K1150" s="223" t="s">
        <v>858</v>
      </c>
      <c r="L1150" s="215"/>
      <c r="M1150" s="227"/>
      <c r="N1150" s="215"/>
      <c r="O1150" s="215"/>
    </row>
    <row r="1151">
      <c r="A1151" s="132" t="s">
        <v>5825</v>
      </c>
      <c r="B1151" s="228"/>
      <c r="C1151" s="232"/>
      <c r="D1151" s="250" t="s">
        <v>5134</v>
      </c>
      <c r="E1151" s="228"/>
      <c r="F1151" s="232"/>
      <c r="G1151" s="229" t="s">
        <v>5868</v>
      </c>
      <c r="H1151" s="229" t="s">
        <v>5869</v>
      </c>
      <c r="I1151" s="229" t="s">
        <v>5870</v>
      </c>
      <c r="J1151" s="231" t="s">
        <v>412</v>
      </c>
      <c r="K1151" s="223" t="s">
        <v>858</v>
      </c>
      <c r="L1151" s="215"/>
      <c r="M1151" s="227"/>
      <c r="N1151" s="215"/>
      <c r="O1151" s="215"/>
    </row>
    <row r="1152">
      <c r="A1152" s="132" t="s">
        <v>5825</v>
      </c>
      <c r="B1152" s="228"/>
      <c r="C1152" s="232"/>
      <c r="D1152" s="250" t="s">
        <v>5140</v>
      </c>
      <c r="E1152" s="228"/>
      <c r="F1152" s="232"/>
      <c r="G1152" s="229" t="s">
        <v>5872</v>
      </c>
      <c r="H1152" s="229" t="s">
        <v>5873</v>
      </c>
      <c r="I1152" s="229" t="s">
        <v>5874</v>
      </c>
      <c r="J1152" s="231" t="s">
        <v>412</v>
      </c>
      <c r="K1152" s="223" t="s">
        <v>858</v>
      </c>
      <c r="L1152" s="215"/>
      <c r="M1152" s="227"/>
      <c r="N1152" s="215"/>
      <c r="O1152" s="215"/>
    </row>
    <row r="1153">
      <c r="A1153" s="132" t="s">
        <v>5825</v>
      </c>
      <c r="B1153" s="228"/>
      <c r="C1153" s="232"/>
      <c r="D1153" s="250" t="s">
        <v>5145</v>
      </c>
      <c r="E1153" s="228"/>
      <c r="F1153" s="232"/>
      <c r="G1153" s="229" t="s">
        <v>5876</v>
      </c>
      <c r="H1153" s="229" t="s">
        <v>5877</v>
      </c>
      <c r="I1153" s="229" t="s">
        <v>5878</v>
      </c>
      <c r="J1153" s="231" t="s">
        <v>412</v>
      </c>
      <c r="K1153" s="223" t="s">
        <v>858</v>
      </c>
      <c r="L1153" s="215"/>
      <c r="M1153" s="227"/>
      <c r="N1153" s="215"/>
      <c r="O1153" s="215"/>
    </row>
    <row r="1154">
      <c r="A1154" s="132" t="s">
        <v>5825</v>
      </c>
      <c r="B1154" s="228"/>
      <c r="C1154" s="232"/>
      <c r="D1154" s="250" t="s">
        <v>5149</v>
      </c>
      <c r="E1154" s="228"/>
      <c r="F1154" s="232"/>
      <c r="G1154" s="229" t="s">
        <v>5880</v>
      </c>
      <c r="H1154" s="229" t="s">
        <v>5881</v>
      </c>
      <c r="I1154" s="229" t="s">
        <v>5882</v>
      </c>
      <c r="J1154" s="231" t="s">
        <v>412</v>
      </c>
      <c r="K1154" s="223" t="s">
        <v>858</v>
      </c>
      <c r="L1154" s="215"/>
      <c r="M1154" s="227"/>
      <c r="N1154" s="215"/>
      <c r="O1154" s="215"/>
    </row>
    <row r="1155">
      <c r="A1155" s="132" t="s">
        <v>5825</v>
      </c>
      <c r="B1155" s="233"/>
      <c r="C1155" s="234"/>
      <c r="D1155" s="250" t="s">
        <v>5154</v>
      </c>
      <c r="E1155" s="228"/>
      <c r="F1155" s="232"/>
      <c r="G1155" s="229" t="s">
        <v>5884</v>
      </c>
      <c r="H1155" s="229" t="s">
        <v>5885</v>
      </c>
      <c r="I1155" s="229" t="s">
        <v>5886</v>
      </c>
      <c r="J1155" s="231" t="s">
        <v>412</v>
      </c>
      <c r="K1155" s="223" t="s">
        <v>858</v>
      </c>
      <c r="L1155" s="215"/>
      <c r="M1155" s="227"/>
      <c r="N1155" s="215"/>
      <c r="O1155" s="215"/>
    </row>
    <row r="1156">
      <c r="A1156" s="132" t="s">
        <v>5825</v>
      </c>
      <c r="B1156" s="233"/>
      <c r="C1156" s="234"/>
      <c r="D1156" s="250" t="s">
        <v>5159</v>
      </c>
      <c r="E1156" s="228"/>
      <c r="F1156" s="232"/>
      <c r="G1156" s="229" t="s">
        <v>5888</v>
      </c>
      <c r="H1156" s="229" t="s">
        <v>5889</v>
      </c>
      <c r="I1156" s="229" t="s">
        <v>5890</v>
      </c>
      <c r="J1156" s="231" t="s">
        <v>412</v>
      </c>
      <c r="K1156" s="223" t="s">
        <v>858</v>
      </c>
      <c r="L1156" s="215"/>
      <c r="M1156" s="227"/>
      <c r="N1156" s="215"/>
      <c r="O1156" s="215"/>
    </row>
    <row r="1157">
      <c r="A1157" s="132" t="s">
        <v>5825</v>
      </c>
      <c r="B1157" s="233"/>
      <c r="C1157" s="234"/>
      <c r="D1157" s="250" t="s">
        <v>5164</v>
      </c>
      <c r="E1157" s="228"/>
      <c r="F1157" s="232"/>
      <c r="G1157" s="229" t="s">
        <v>5892</v>
      </c>
      <c r="H1157" s="229" t="s">
        <v>5893</v>
      </c>
      <c r="I1157" s="229" t="s">
        <v>5894</v>
      </c>
      <c r="J1157" s="231" t="s">
        <v>412</v>
      </c>
      <c r="K1157" s="223" t="s">
        <v>858</v>
      </c>
      <c r="L1157" s="215"/>
      <c r="M1157" s="227"/>
      <c r="N1157" s="215"/>
      <c r="O1157" s="215"/>
    </row>
    <row r="1158">
      <c r="A1158" s="132" t="s">
        <v>5825</v>
      </c>
      <c r="B1158" s="233"/>
      <c r="C1158" s="234"/>
      <c r="D1158" s="250" t="s">
        <v>5170</v>
      </c>
      <c r="E1158" s="228"/>
      <c r="F1158" s="232"/>
      <c r="G1158" s="229" t="s">
        <v>5896</v>
      </c>
      <c r="H1158" s="229" t="s">
        <v>5897</v>
      </c>
      <c r="I1158" s="229" t="s">
        <v>5898</v>
      </c>
      <c r="J1158" s="231" t="s">
        <v>412</v>
      </c>
      <c r="K1158" s="223" t="s">
        <v>858</v>
      </c>
      <c r="L1158" s="215"/>
      <c r="M1158" s="227"/>
      <c r="N1158" s="215"/>
      <c r="O1158" s="215"/>
    </row>
    <row r="1159">
      <c r="A1159" s="132" t="s">
        <v>5825</v>
      </c>
      <c r="B1159" s="233"/>
      <c r="C1159" s="234"/>
      <c r="D1159" s="250" t="s">
        <v>5173</v>
      </c>
      <c r="E1159" s="228"/>
      <c r="F1159" s="232"/>
      <c r="G1159" s="229" t="s">
        <v>5900</v>
      </c>
      <c r="H1159" s="229" t="s">
        <v>5901</v>
      </c>
      <c r="I1159" s="229" t="s">
        <v>5902</v>
      </c>
      <c r="J1159" s="231" t="s">
        <v>412</v>
      </c>
      <c r="K1159" s="223" t="s">
        <v>858</v>
      </c>
      <c r="L1159" s="215"/>
      <c r="M1159" s="227"/>
      <c r="N1159" s="215"/>
      <c r="O1159" s="215"/>
    </row>
    <row r="1160">
      <c r="A1160" s="132" t="s">
        <v>5825</v>
      </c>
      <c r="B1160" s="233"/>
      <c r="C1160" s="234"/>
      <c r="D1160" s="250" t="s">
        <v>5179</v>
      </c>
      <c r="E1160" s="228"/>
      <c r="F1160" s="232"/>
      <c r="G1160" s="229" t="s">
        <v>5904</v>
      </c>
      <c r="H1160" s="229" t="s">
        <v>5905</v>
      </c>
      <c r="I1160" s="229" t="s">
        <v>5870</v>
      </c>
      <c r="J1160" s="231" t="s">
        <v>412</v>
      </c>
      <c r="K1160" s="223" t="s">
        <v>858</v>
      </c>
      <c r="L1160" s="215"/>
      <c r="M1160" s="227"/>
      <c r="N1160" s="215"/>
      <c r="O1160" s="215"/>
    </row>
    <row r="1161">
      <c r="A1161" s="132" t="s">
        <v>5825</v>
      </c>
      <c r="B1161" s="233"/>
      <c r="C1161" s="234"/>
      <c r="D1161" s="250" t="s">
        <v>5183</v>
      </c>
      <c r="E1161" s="228"/>
      <c r="F1161" s="232"/>
      <c r="G1161" s="229" t="s">
        <v>5907</v>
      </c>
      <c r="H1161" s="229" t="s">
        <v>5908</v>
      </c>
      <c r="I1161" s="229" t="s">
        <v>5909</v>
      </c>
      <c r="J1161" s="231" t="s">
        <v>412</v>
      </c>
      <c r="K1161" s="223" t="s">
        <v>858</v>
      </c>
      <c r="L1161" s="215"/>
      <c r="M1161" s="227"/>
      <c r="N1161" s="215"/>
      <c r="O1161" s="215"/>
    </row>
    <row r="1162">
      <c r="A1162" s="132" t="s">
        <v>5825</v>
      </c>
      <c r="B1162" s="233"/>
      <c r="C1162" s="234"/>
      <c r="D1162" s="250" t="s">
        <v>5187</v>
      </c>
      <c r="E1162" s="228"/>
      <c r="F1162" s="232"/>
      <c r="G1162" s="229" t="s">
        <v>5911</v>
      </c>
      <c r="H1162" s="229" t="s">
        <v>5912</v>
      </c>
      <c r="I1162" s="229" t="s">
        <v>5913</v>
      </c>
      <c r="J1162" s="231" t="s">
        <v>412</v>
      </c>
      <c r="K1162" s="223" t="s">
        <v>858</v>
      </c>
      <c r="L1162" s="215"/>
      <c r="M1162" s="227"/>
      <c r="N1162" s="215"/>
      <c r="O1162" s="215"/>
    </row>
    <row r="1163">
      <c r="A1163" s="132" t="s">
        <v>5825</v>
      </c>
      <c r="B1163" s="233"/>
      <c r="C1163" s="234"/>
      <c r="D1163" s="250" t="s">
        <v>5192</v>
      </c>
      <c r="E1163" s="228"/>
      <c r="F1163" s="232"/>
      <c r="G1163" s="229" t="s">
        <v>5915</v>
      </c>
      <c r="H1163" s="229" t="s">
        <v>5916</v>
      </c>
      <c r="I1163" s="229" t="s">
        <v>5917</v>
      </c>
      <c r="J1163" s="231" t="s">
        <v>412</v>
      </c>
      <c r="K1163" s="223" t="s">
        <v>858</v>
      </c>
      <c r="L1163" s="215"/>
      <c r="M1163" s="227"/>
      <c r="N1163" s="215"/>
      <c r="O1163" s="215"/>
    </row>
    <row r="1164">
      <c r="A1164" s="132" t="s">
        <v>5825</v>
      </c>
      <c r="B1164" s="233"/>
      <c r="C1164" s="234"/>
      <c r="D1164" s="250" t="s">
        <v>5199</v>
      </c>
      <c r="E1164" s="228"/>
      <c r="F1164" s="232"/>
      <c r="G1164" s="229" t="s">
        <v>5919</v>
      </c>
      <c r="H1164" s="229" t="s">
        <v>5920</v>
      </c>
      <c r="I1164" s="229" t="s">
        <v>5921</v>
      </c>
      <c r="J1164" s="231" t="s">
        <v>412</v>
      </c>
      <c r="K1164" s="223" t="s">
        <v>858</v>
      </c>
      <c r="L1164" s="215"/>
      <c r="M1164" s="227"/>
      <c r="N1164" s="215"/>
      <c r="O1164" s="215"/>
    </row>
    <row r="1165">
      <c r="A1165" s="132" t="s">
        <v>5825</v>
      </c>
      <c r="B1165" s="233"/>
      <c r="C1165" s="234"/>
      <c r="D1165" s="250" t="s">
        <v>5203</v>
      </c>
      <c r="E1165" s="228"/>
      <c r="F1165" s="232"/>
      <c r="G1165" s="229" t="s">
        <v>5923</v>
      </c>
      <c r="H1165" s="229" t="s">
        <v>5924</v>
      </c>
      <c r="I1165" s="229" t="s">
        <v>5925</v>
      </c>
      <c r="J1165" s="231" t="s">
        <v>412</v>
      </c>
      <c r="K1165" s="223" t="s">
        <v>858</v>
      </c>
      <c r="L1165" s="215"/>
      <c r="M1165" s="227"/>
      <c r="N1165" s="215"/>
      <c r="O1165" s="215"/>
    </row>
    <row r="1166">
      <c r="A1166" s="132" t="s">
        <v>5825</v>
      </c>
      <c r="B1166" s="233"/>
      <c r="C1166" s="234"/>
      <c r="D1166" s="250" t="s">
        <v>5207</v>
      </c>
      <c r="E1166" s="228"/>
      <c r="F1166" s="232"/>
      <c r="G1166" s="229" t="s">
        <v>5927</v>
      </c>
      <c r="H1166" s="229" t="s">
        <v>5928</v>
      </c>
      <c r="I1166" s="229" t="s">
        <v>5929</v>
      </c>
      <c r="J1166" s="226" t="s">
        <v>626</v>
      </c>
      <c r="K1166" s="223" t="s">
        <v>858</v>
      </c>
      <c r="L1166" s="215"/>
      <c r="M1166" s="224" t="s">
        <v>5805</v>
      </c>
      <c r="N1166" s="215"/>
      <c r="O1166" s="215"/>
    </row>
    <row r="1167">
      <c r="A1167" s="265"/>
      <c r="B1167" s="147"/>
      <c r="C1167" s="321"/>
      <c r="D1167" s="339"/>
      <c r="E1167" s="147"/>
      <c r="F1167" s="340"/>
      <c r="G1167" s="341"/>
      <c r="H1167" s="341"/>
      <c r="I1167" s="341"/>
      <c r="J1167" s="342"/>
      <c r="K1167" s="321"/>
      <c r="L1167" s="321"/>
      <c r="M1167" s="321"/>
      <c r="N1167" s="147"/>
      <c r="O1167" s="147"/>
    </row>
    <row r="1168">
      <c r="A1168" s="265"/>
      <c r="B1168" s="147"/>
      <c r="C1168" s="321"/>
      <c r="D1168" s="339"/>
      <c r="E1168" s="147"/>
      <c r="F1168" s="340"/>
      <c r="G1168" s="341"/>
      <c r="H1168" s="341"/>
      <c r="I1168" s="341"/>
      <c r="J1168" s="342"/>
      <c r="K1168" s="321"/>
      <c r="L1168" s="321"/>
      <c r="M1168" s="321"/>
      <c r="N1168" s="147"/>
      <c r="O1168" s="147"/>
    </row>
    <row r="1169">
      <c r="A1169" s="265"/>
      <c r="B1169" s="147"/>
      <c r="C1169" s="321"/>
      <c r="D1169" s="339"/>
      <c r="E1169" s="147"/>
      <c r="F1169" s="340"/>
      <c r="G1169" s="341"/>
      <c r="H1169" s="341"/>
      <c r="I1169" s="341"/>
      <c r="J1169" s="342"/>
      <c r="K1169" s="321"/>
      <c r="L1169" s="321"/>
      <c r="M1169" s="321"/>
      <c r="N1169" s="147"/>
      <c r="O1169" s="147"/>
    </row>
    <row r="1170">
      <c r="A1170" s="265"/>
      <c r="B1170" s="147"/>
      <c r="C1170" s="321"/>
      <c r="D1170" s="339"/>
      <c r="E1170" s="147"/>
      <c r="F1170" s="340"/>
      <c r="G1170" s="341"/>
      <c r="H1170" s="341"/>
      <c r="I1170" s="341"/>
      <c r="J1170" s="342"/>
      <c r="K1170" s="321"/>
      <c r="L1170" s="321"/>
      <c r="M1170" s="321"/>
      <c r="N1170" s="147"/>
      <c r="O1170" s="147"/>
    </row>
    <row r="1171">
      <c r="A1171" s="265"/>
      <c r="B1171" s="147"/>
      <c r="C1171" s="321"/>
      <c r="D1171" s="339"/>
      <c r="E1171" s="147"/>
      <c r="F1171" s="340"/>
      <c r="G1171" s="341"/>
      <c r="H1171" s="341"/>
      <c r="I1171" s="341"/>
      <c r="J1171" s="342"/>
      <c r="K1171" s="321"/>
      <c r="L1171" s="321"/>
      <c r="M1171" s="321"/>
      <c r="N1171" s="147"/>
      <c r="O1171" s="147"/>
    </row>
    <row r="1172">
      <c r="A1172" s="265"/>
      <c r="B1172" s="147"/>
      <c r="C1172" s="321"/>
      <c r="D1172" s="339"/>
      <c r="E1172" s="147"/>
      <c r="F1172" s="340"/>
      <c r="G1172" s="341"/>
      <c r="H1172" s="341"/>
      <c r="I1172" s="341"/>
      <c r="J1172" s="342"/>
      <c r="K1172" s="321"/>
      <c r="L1172" s="321"/>
      <c r="M1172" s="321"/>
      <c r="N1172" s="147"/>
      <c r="O1172" s="147"/>
    </row>
    <row r="1173">
      <c r="A1173" s="265"/>
      <c r="B1173" s="147"/>
      <c r="C1173" s="321"/>
      <c r="D1173" s="339"/>
      <c r="E1173" s="147"/>
      <c r="F1173" s="340"/>
      <c r="G1173" s="341"/>
      <c r="H1173" s="341"/>
      <c r="I1173" s="341"/>
      <c r="J1173" s="342"/>
      <c r="K1173" s="321"/>
      <c r="L1173" s="321"/>
      <c r="M1173" s="321"/>
      <c r="N1173" s="147"/>
      <c r="O1173" s="147"/>
    </row>
    <row r="1174">
      <c r="A1174" s="265"/>
      <c r="B1174" s="147"/>
      <c r="C1174" s="321"/>
      <c r="D1174" s="339"/>
      <c r="E1174" s="147"/>
      <c r="F1174" s="340"/>
      <c r="G1174" s="341"/>
      <c r="H1174" s="341"/>
      <c r="I1174" s="341"/>
      <c r="J1174" s="342"/>
      <c r="K1174" s="321"/>
      <c r="L1174" s="321"/>
      <c r="M1174" s="321"/>
      <c r="N1174" s="147"/>
      <c r="O1174" s="147"/>
    </row>
    <row r="1175">
      <c r="A1175" s="265"/>
      <c r="B1175" s="147"/>
      <c r="C1175" s="321"/>
      <c r="D1175" s="339"/>
      <c r="E1175" s="147"/>
      <c r="F1175" s="340"/>
      <c r="G1175" s="341"/>
      <c r="H1175" s="341"/>
      <c r="I1175" s="341"/>
      <c r="J1175" s="342"/>
      <c r="K1175" s="321"/>
      <c r="L1175" s="321"/>
      <c r="M1175" s="321"/>
      <c r="N1175" s="147"/>
      <c r="O1175" s="147"/>
    </row>
    <row r="1176">
      <c r="A1176" s="265"/>
      <c r="B1176" s="147"/>
      <c r="C1176" s="321"/>
      <c r="D1176" s="339"/>
      <c r="E1176" s="147"/>
      <c r="F1176" s="340"/>
      <c r="G1176" s="341"/>
      <c r="H1176" s="341"/>
      <c r="I1176" s="341"/>
      <c r="J1176" s="342"/>
      <c r="K1176" s="321"/>
      <c r="L1176" s="321"/>
      <c r="M1176" s="321"/>
      <c r="N1176" s="147"/>
      <c r="O1176" s="147"/>
    </row>
    <row r="1177">
      <c r="A1177" s="265"/>
      <c r="B1177" s="147"/>
      <c r="C1177" s="321"/>
      <c r="D1177" s="339"/>
      <c r="E1177" s="147"/>
      <c r="F1177" s="340"/>
      <c r="G1177" s="341"/>
      <c r="H1177" s="341"/>
      <c r="I1177" s="341"/>
      <c r="J1177" s="342"/>
      <c r="K1177" s="321"/>
      <c r="L1177" s="321"/>
      <c r="M1177" s="321"/>
      <c r="N1177" s="147"/>
      <c r="O1177" s="147"/>
    </row>
    <row r="1178">
      <c r="A1178" s="265"/>
      <c r="B1178" s="147"/>
      <c r="C1178" s="321"/>
      <c r="D1178" s="339"/>
      <c r="E1178" s="147"/>
      <c r="F1178" s="340"/>
      <c r="G1178" s="341"/>
      <c r="H1178" s="341"/>
      <c r="I1178" s="341"/>
      <c r="J1178" s="342"/>
      <c r="K1178" s="321"/>
      <c r="L1178" s="321"/>
      <c r="M1178" s="321"/>
      <c r="N1178" s="147"/>
      <c r="O1178" s="147"/>
    </row>
    <row r="1179">
      <c r="A1179" s="265"/>
      <c r="B1179" s="147"/>
      <c r="C1179" s="321"/>
      <c r="D1179" s="339"/>
      <c r="E1179" s="147"/>
      <c r="F1179" s="340"/>
      <c r="G1179" s="341"/>
      <c r="H1179" s="341"/>
      <c r="I1179" s="341"/>
      <c r="J1179" s="342"/>
      <c r="K1179" s="321"/>
      <c r="L1179" s="321"/>
      <c r="M1179" s="321"/>
      <c r="N1179" s="147"/>
      <c r="O1179" s="147"/>
    </row>
    <row r="1180">
      <c r="A1180" s="265"/>
      <c r="B1180" s="147"/>
      <c r="C1180" s="321"/>
      <c r="D1180" s="339"/>
      <c r="E1180" s="147"/>
      <c r="F1180" s="340"/>
      <c r="G1180" s="341"/>
      <c r="H1180" s="341"/>
      <c r="I1180" s="341"/>
      <c r="J1180" s="342"/>
      <c r="K1180" s="321"/>
      <c r="L1180" s="321"/>
      <c r="M1180" s="321"/>
      <c r="N1180" s="147"/>
      <c r="O1180" s="147"/>
    </row>
    <row r="1181">
      <c r="A1181" s="265"/>
      <c r="B1181" s="147"/>
      <c r="C1181" s="321"/>
      <c r="D1181" s="339"/>
      <c r="E1181" s="147"/>
      <c r="F1181" s="340"/>
      <c r="G1181" s="341"/>
      <c r="H1181" s="341"/>
      <c r="I1181" s="341"/>
      <c r="J1181" s="342"/>
      <c r="K1181" s="321"/>
      <c r="L1181" s="321"/>
      <c r="M1181" s="321"/>
      <c r="N1181" s="147"/>
      <c r="O1181" s="147"/>
    </row>
    <row r="1182">
      <c r="A1182" s="265"/>
      <c r="B1182" s="147"/>
      <c r="C1182" s="321"/>
      <c r="D1182" s="339"/>
      <c r="E1182" s="147"/>
      <c r="F1182" s="340"/>
      <c r="G1182" s="341"/>
      <c r="H1182" s="341"/>
      <c r="I1182" s="341"/>
      <c r="J1182" s="342"/>
      <c r="K1182" s="321"/>
      <c r="L1182" s="321"/>
      <c r="M1182" s="321"/>
      <c r="N1182" s="147"/>
      <c r="O1182" s="147"/>
    </row>
    <row r="1183">
      <c r="A1183" s="265"/>
      <c r="B1183" s="147"/>
      <c r="C1183" s="321"/>
      <c r="D1183" s="339"/>
      <c r="E1183" s="147"/>
      <c r="F1183" s="340"/>
      <c r="G1183" s="341"/>
      <c r="H1183" s="341"/>
      <c r="I1183" s="341"/>
      <c r="J1183" s="342"/>
      <c r="K1183" s="321"/>
      <c r="L1183" s="321"/>
      <c r="M1183" s="321"/>
      <c r="N1183" s="147"/>
      <c r="O1183" s="147"/>
    </row>
    <row r="1184">
      <c r="A1184" s="265"/>
      <c r="B1184" s="147"/>
      <c r="C1184" s="321"/>
      <c r="D1184" s="339"/>
      <c r="E1184" s="147"/>
      <c r="F1184" s="340"/>
      <c r="G1184" s="341"/>
      <c r="H1184" s="341"/>
      <c r="I1184" s="341"/>
      <c r="J1184" s="342"/>
      <c r="K1184" s="321"/>
      <c r="L1184" s="321"/>
      <c r="M1184" s="321"/>
      <c r="N1184" s="147"/>
      <c r="O1184" s="147"/>
    </row>
    <row r="1185">
      <c r="A1185" s="265"/>
      <c r="B1185" s="147"/>
      <c r="C1185" s="321"/>
      <c r="D1185" s="339"/>
      <c r="E1185" s="147"/>
      <c r="F1185" s="340"/>
      <c r="G1185" s="341"/>
      <c r="H1185" s="341"/>
      <c r="I1185" s="341"/>
      <c r="J1185" s="342"/>
      <c r="K1185" s="321"/>
      <c r="L1185" s="321"/>
      <c r="M1185" s="321"/>
      <c r="N1185" s="147"/>
      <c r="O1185" s="147"/>
    </row>
    <row r="1186">
      <c r="A1186" s="265"/>
      <c r="B1186" s="147"/>
      <c r="C1186" s="321"/>
      <c r="D1186" s="339"/>
      <c r="E1186" s="147"/>
      <c r="F1186" s="340"/>
      <c r="G1186" s="341"/>
      <c r="H1186" s="341"/>
      <c r="I1186" s="341"/>
      <c r="J1186" s="342"/>
      <c r="K1186" s="321"/>
      <c r="L1186" s="321"/>
      <c r="M1186" s="321"/>
      <c r="N1186" s="147"/>
      <c r="O1186" s="147"/>
    </row>
    <row r="1187">
      <c r="A1187" s="265"/>
      <c r="B1187" s="147"/>
      <c r="C1187" s="321"/>
      <c r="D1187" s="339"/>
      <c r="E1187" s="147"/>
      <c r="F1187" s="340"/>
      <c r="G1187" s="341"/>
      <c r="H1187" s="341"/>
      <c r="I1187" s="341"/>
      <c r="J1187" s="342"/>
      <c r="K1187" s="321"/>
      <c r="L1187" s="321"/>
      <c r="M1187" s="321"/>
      <c r="N1187" s="147"/>
      <c r="O1187" s="147"/>
    </row>
    <row r="1188">
      <c r="A1188" s="265"/>
      <c r="B1188" s="147"/>
      <c r="C1188" s="321"/>
      <c r="D1188" s="339"/>
      <c r="E1188" s="147"/>
      <c r="F1188" s="340"/>
      <c r="G1188" s="341"/>
      <c r="H1188" s="341"/>
      <c r="I1188" s="341"/>
      <c r="J1188" s="342"/>
      <c r="K1188" s="321"/>
      <c r="L1188" s="321"/>
      <c r="M1188" s="321"/>
      <c r="N1188" s="147"/>
      <c r="O1188" s="147"/>
    </row>
    <row r="1189">
      <c r="A1189" s="265"/>
      <c r="B1189" s="147"/>
      <c r="C1189" s="321"/>
      <c r="D1189" s="339"/>
      <c r="E1189" s="147"/>
      <c r="F1189" s="340"/>
      <c r="G1189" s="341"/>
      <c r="H1189" s="341"/>
      <c r="I1189" s="341"/>
      <c r="J1189" s="342"/>
      <c r="K1189" s="321"/>
      <c r="L1189" s="321"/>
      <c r="M1189" s="321"/>
      <c r="N1189" s="147"/>
      <c r="O1189" s="147"/>
    </row>
    <row r="1190">
      <c r="A1190" s="265"/>
      <c r="B1190" s="147"/>
      <c r="C1190" s="321"/>
      <c r="D1190" s="339"/>
      <c r="E1190" s="147"/>
      <c r="F1190" s="340"/>
      <c r="G1190" s="341"/>
      <c r="H1190" s="341"/>
      <c r="I1190" s="341"/>
      <c r="J1190" s="342"/>
      <c r="K1190" s="321"/>
      <c r="L1190" s="321"/>
      <c r="M1190" s="321"/>
      <c r="N1190" s="147"/>
      <c r="O1190" s="147"/>
    </row>
    <row r="1191">
      <c r="A1191" s="265"/>
      <c r="B1191" s="147"/>
      <c r="C1191" s="321"/>
      <c r="D1191" s="339"/>
      <c r="E1191" s="147"/>
      <c r="F1191" s="340"/>
      <c r="G1191" s="341"/>
      <c r="H1191" s="341"/>
      <c r="I1191" s="341"/>
      <c r="J1191" s="342"/>
      <c r="K1191" s="321"/>
      <c r="L1191" s="321"/>
      <c r="M1191" s="321"/>
      <c r="N1191" s="147"/>
      <c r="O1191" s="147"/>
    </row>
    <row r="1192">
      <c r="A1192" s="265"/>
      <c r="B1192" s="147"/>
      <c r="C1192" s="321"/>
      <c r="D1192" s="339"/>
      <c r="E1192" s="147"/>
      <c r="F1192" s="340"/>
      <c r="G1192" s="341"/>
      <c r="H1192" s="341"/>
      <c r="I1192" s="341"/>
      <c r="J1192" s="342"/>
      <c r="K1192" s="321"/>
      <c r="L1192" s="321"/>
      <c r="M1192" s="321"/>
      <c r="N1192" s="147"/>
      <c r="O1192" s="147"/>
    </row>
    <row r="1193">
      <c r="A1193" s="265"/>
      <c r="B1193" s="147"/>
      <c r="C1193" s="321"/>
      <c r="D1193" s="339"/>
      <c r="E1193" s="147"/>
      <c r="F1193" s="340"/>
      <c r="G1193" s="341"/>
      <c r="H1193" s="341"/>
      <c r="I1193" s="341"/>
      <c r="J1193" s="342"/>
      <c r="K1193" s="321"/>
      <c r="L1193" s="321"/>
      <c r="M1193" s="321"/>
      <c r="N1193" s="147"/>
      <c r="O1193" s="147"/>
    </row>
    <row r="1194">
      <c r="A1194" s="265"/>
      <c r="B1194" s="147"/>
      <c r="C1194" s="321"/>
      <c r="D1194" s="339"/>
      <c r="E1194" s="147"/>
      <c r="F1194" s="340"/>
      <c r="G1194" s="341"/>
      <c r="H1194" s="341"/>
      <c r="I1194" s="341"/>
      <c r="J1194" s="342"/>
      <c r="K1194" s="321"/>
      <c r="L1194" s="321"/>
      <c r="M1194" s="321"/>
      <c r="N1194" s="147"/>
      <c r="O1194" s="147"/>
    </row>
    <row r="1195">
      <c r="A1195" s="265"/>
      <c r="B1195" s="147"/>
      <c r="C1195" s="321"/>
      <c r="D1195" s="339"/>
      <c r="E1195" s="147"/>
      <c r="F1195" s="340"/>
      <c r="G1195" s="341"/>
      <c r="H1195" s="341"/>
      <c r="I1195" s="341"/>
      <c r="J1195" s="342"/>
      <c r="K1195" s="321"/>
      <c r="L1195" s="321"/>
      <c r="M1195" s="321"/>
      <c r="N1195" s="147"/>
      <c r="O1195" s="147"/>
    </row>
    <row r="1196">
      <c r="A1196" s="265"/>
      <c r="B1196" s="147"/>
      <c r="C1196" s="321"/>
      <c r="D1196" s="339"/>
      <c r="E1196" s="147"/>
      <c r="F1196" s="340"/>
      <c r="G1196" s="341"/>
      <c r="H1196" s="341"/>
      <c r="I1196" s="341"/>
      <c r="J1196" s="342"/>
      <c r="K1196" s="321"/>
      <c r="L1196" s="321"/>
      <c r="M1196" s="321"/>
      <c r="N1196" s="147"/>
      <c r="O1196" s="147"/>
    </row>
    <row r="1197">
      <c r="A1197" s="265"/>
      <c r="B1197" s="147"/>
      <c r="C1197" s="321"/>
      <c r="D1197" s="339"/>
      <c r="E1197" s="147"/>
      <c r="F1197" s="340"/>
      <c r="G1197" s="341"/>
      <c r="H1197" s="341"/>
      <c r="I1197" s="341"/>
      <c r="J1197" s="342"/>
      <c r="K1197" s="321"/>
      <c r="L1197" s="321"/>
      <c r="M1197" s="321"/>
      <c r="N1197" s="147"/>
      <c r="O1197" s="147"/>
    </row>
    <row r="1198">
      <c r="A1198" s="265"/>
      <c r="B1198" s="147"/>
      <c r="C1198" s="321"/>
      <c r="D1198" s="339"/>
      <c r="E1198" s="147"/>
      <c r="F1198" s="340"/>
      <c r="G1198" s="341"/>
      <c r="H1198" s="341"/>
      <c r="I1198" s="341"/>
      <c r="J1198" s="342"/>
      <c r="K1198" s="321"/>
      <c r="L1198" s="321"/>
      <c r="M1198" s="321"/>
      <c r="N1198" s="147"/>
      <c r="O1198" s="147"/>
    </row>
    <row r="1199">
      <c r="A1199" s="265"/>
      <c r="B1199" s="147"/>
      <c r="C1199" s="321"/>
      <c r="D1199" s="339"/>
      <c r="E1199" s="147"/>
      <c r="F1199" s="340"/>
      <c r="G1199" s="341"/>
      <c r="H1199" s="341"/>
      <c r="I1199" s="341"/>
      <c r="J1199" s="342"/>
      <c r="K1199" s="321"/>
      <c r="L1199" s="321"/>
      <c r="M1199" s="321"/>
      <c r="N1199" s="147"/>
      <c r="O1199" s="147"/>
    </row>
    <row r="1200">
      <c r="A1200" s="265"/>
      <c r="B1200" s="147"/>
      <c r="C1200" s="321"/>
      <c r="D1200" s="339"/>
      <c r="E1200" s="147"/>
      <c r="F1200" s="340"/>
      <c r="G1200" s="341"/>
      <c r="H1200" s="341"/>
      <c r="I1200" s="341"/>
      <c r="J1200" s="342"/>
      <c r="K1200" s="321"/>
      <c r="L1200" s="321"/>
      <c r="M1200" s="321"/>
      <c r="N1200" s="147"/>
      <c r="O1200" s="147"/>
    </row>
    <row r="1201">
      <c r="A1201" s="265"/>
      <c r="B1201" s="147"/>
      <c r="C1201" s="321"/>
      <c r="D1201" s="339"/>
      <c r="E1201" s="147"/>
      <c r="F1201" s="340"/>
      <c r="G1201" s="341"/>
      <c r="H1201" s="341"/>
      <c r="I1201" s="341"/>
      <c r="J1201" s="342"/>
      <c r="K1201" s="321"/>
      <c r="L1201" s="321"/>
      <c r="M1201" s="321"/>
      <c r="N1201" s="147"/>
      <c r="O1201" s="147"/>
    </row>
    <row r="1202">
      <c r="A1202" s="265"/>
      <c r="B1202" s="147"/>
      <c r="C1202" s="321"/>
      <c r="D1202" s="339"/>
      <c r="E1202" s="147"/>
      <c r="F1202" s="340"/>
      <c r="G1202" s="341"/>
      <c r="H1202" s="341"/>
      <c r="I1202" s="341"/>
      <c r="J1202" s="342"/>
      <c r="K1202" s="321"/>
      <c r="L1202" s="321"/>
      <c r="M1202" s="321"/>
      <c r="N1202" s="147"/>
      <c r="O1202" s="147"/>
    </row>
    <row r="1203">
      <c r="A1203" s="265"/>
      <c r="B1203" s="147"/>
      <c r="C1203" s="321"/>
      <c r="D1203" s="339"/>
      <c r="E1203" s="147"/>
      <c r="F1203" s="340"/>
      <c r="G1203" s="341"/>
      <c r="H1203" s="341"/>
      <c r="I1203" s="341"/>
      <c r="J1203" s="342"/>
      <c r="K1203" s="321"/>
      <c r="L1203" s="321"/>
      <c r="M1203" s="321"/>
      <c r="N1203" s="147"/>
      <c r="O1203" s="147"/>
    </row>
    <row r="1204">
      <c r="A1204" s="265"/>
      <c r="B1204" s="147"/>
      <c r="C1204" s="321"/>
      <c r="D1204" s="339"/>
      <c r="E1204" s="147"/>
      <c r="F1204" s="340"/>
      <c r="G1204" s="341"/>
      <c r="H1204" s="341"/>
      <c r="I1204" s="341"/>
      <c r="J1204" s="342"/>
      <c r="K1204" s="321"/>
      <c r="L1204" s="321"/>
      <c r="M1204" s="321"/>
      <c r="N1204" s="147"/>
      <c r="O1204" s="147"/>
    </row>
    <row r="1205">
      <c r="A1205" s="265"/>
      <c r="B1205" s="147"/>
      <c r="C1205" s="321"/>
      <c r="D1205" s="339"/>
      <c r="E1205" s="147"/>
      <c r="F1205" s="340"/>
      <c r="G1205" s="341"/>
      <c r="H1205" s="341"/>
      <c r="I1205" s="341"/>
      <c r="J1205" s="342"/>
      <c r="K1205" s="321"/>
      <c r="L1205" s="321"/>
      <c r="M1205" s="321"/>
      <c r="N1205" s="147"/>
      <c r="O1205" s="147"/>
    </row>
    <row r="1206">
      <c r="A1206" s="265"/>
      <c r="B1206" s="147"/>
      <c r="C1206" s="321"/>
      <c r="D1206" s="339"/>
      <c r="E1206" s="147"/>
      <c r="F1206" s="340"/>
      <c r="G1206" s="341"/>
      <c r="H1206" s="341"/>
      <c r="I1206" s="341"/>
      <c r="J1206" s="342"/>
      <c r="K1206" s="321"/>
      <c r="L1206" s="321"/>
      <c r="M1206" s="321"/>
      <c r="N1206" s="147"/>
      <c r="O1206" s="147"/>
    </row>
    <row r="1207">
      <c r="A1207" s="265"/>
      <c r="B1207" s="147"/>
      <c r="C1207" s="321"/>
      <c r="D1207" s="339"/>
      <c r="E1207" s="147"/>
      <c r="F1207" s="340"/>
      <c r="G1207" s="341"/>
      <c r="H1207" s="341"/>
      <c r="I1207" s="341"/>
      <c r="J1207" s="342"/>
      <c r="K1207" s="321"/>
      <c r="L1207" s="321"/>
      <c r="M1207" s="321"/>
      <c r="N1207" s="147"/>
      <c r="O1207" s="147"/>
    </row>
    <row r="1208">
      <c r="A1208" s="265"/>
      <c r="B1208" s="147"/>
      <c r="C1208" s="321"/>
      <c r="D1208" s="339"/>
      <c r="E1208" s="147"/>
      <c r="F1208" s="340"/>
      <c r="G1208" s="341"/>
      <c r="H1208" s="341"/>
      <c r="I1208" s="341"/>
      <c r="J1208" s="342"/>
      <c r="K1208" s="321"/>
      <c r="L1208" s="321"/>
      <c r="M1208" s="321"/>
      <c r="N1208" s="147"/>
      <c r="O1208" s="147"/>
    </row>
    <row r="1209">
      <c r="A1209" s="265"/>
      <c r="B1209" s="147"/>
      <c r="C1209" s="321"/>
      <c r="D1209" s="339"/>
      <c r="E1209" s="147"/>
      <c r="F1209" s="340"/>
      <c r="G1209" s="341"/>
      <c r="H1209" s="341"/>
      <c r="I1209" s="341"/>
      <c r="J1209" s="342"/>
      <c r="K1209" s="321"/>
      <c r="L1209" s="321"/>
      <c r="M1209" s="321"/>
      <c r="N1209" s="147"/>
      <c r="O1209" s="147"/>
    </row>
    <row r="1210">
      <c r="A1210" s="265"/>
      <c r="B1210" s="147"/>
      <c r="C1210" s="321"/>
      <c r="D1210" s="339"/>
      <c r="E1210" s="147"/>
      <c r="F1210" s="340"/>
      <c r="G1210" s="341"/>
      <c r="H1210" s="341"/>
      <c r="I1210" s="341"/>
      <c r="J1210" s="342"/>
      <c r="K1210" s="321"/>
      <c r="L1210" s="321"/>
      <c r="M1210" s="321"/>
      <c r="N1210" s="147"/>
      <c r="O1210" s="147"/>
    </row>
    <row r="1211">
      <c r="A1211" s="265"/>
      <c r="B1211" s="147"/>
      <c r="C1211" s="321"/>
      <c r="D1211" s="339"/>
      <c r="E1211" s="147"/>
      <c r="F1211" s="340"/>
      <c r="G1211" s="341"/>
      <c r="H1211" s="341"/>
      <c r="I1211" s="341"/>
      <c r="J1211" s="342"/>
      <c r="K1211" s="321"/>
      <c r="L1211" s="321"/>
      <c r="M1211" s="321"/>
      <c r="N1211" s="147"/>
      <c r="O1211" s="147"/>
    </row>
    <row r="1212">
      <c r="A1212" s="265"/>
      <c r="B1212" s="147"/>
      <c r="C1212" s="321"/>
      <c r="D1212" s="339"/>
      <c r="E1212" s="147"/>
      <c r="F1212" s="340"/>
      <c r="G1212" s="341"/>
      <c r="H1212" s="341"/>
      <c r="I1212" s="341"/>
      <c r="J1212" s="342"/>
      <c r="K1212" s="321"/>
      <c r="L1212" s="321"/>
      <c r="M1212" s="321"/>
      <c r="N1212" s="147"/>
      <c r="O1212" s="147"/>
    </row>
    <row r="1213">
      <c r="A1213" s="265"/>
      <c r="B1213" s="147"/>
      <c r="C1213" s="321"/>
      <c r="D1213" s="339"/>
      <c r="E1213" s="147"/>
      <c r="F1213" s="340"/>
      <c r="G1213" s="341"/>
      <c r="H1213" s="341"/>
      <c r="I1213" s="341"/>
      <c r="J1213" s="342"/>
      <c r="K1213" s="321"/>
      <c r="L1213" s="321"/>
      <c r="M1213" s="321"/>
      <c r="N1213" s="147"/>
      <c r="O1213" s="147"/>
    </row>
    <row r="1214">
      <c r="A1214" s="265"/>
      <c r="B1214" s="147"/>
      <c r="C1214" s="321"/>
      <c r="D1214" s="339"/>
      <c r="E1214" s="147"/>
      <c r="F1214" s="340"/>
      <c r="G1214" s="341"/>
      <c r="H1214" s="341"/>
      <c r="I1214" s="341"/>
      <c r="J1214" s="342"/>
      <c r="K1214" s="321"/>
      <c r="L1214" s="321"/>
      <c r="M1214" s="321"/>
      <c r="N1214" s="147"/>
      <c r="O1214" s="147"/>
    </row>
    <row r="1215">
      <c r="A1215" s="265"/>
      <c r="B1215" s="147"/>
      <c r="C1215" s="321"/>
      <c r="D1215" s="339"/>
      <c r="E1215" s="147"/>
      <c r="F1215" s="340"/>
      <c r="G1215" s="341"/>
      <c r="H1215" s="341"/>
      <c r="I1215" s="341"/>
      <c r="J1215" s="342"/>
      <c r="K1215" s="321"/>
      <c r="L1215" s="321"/>
      <c r="M1215" s="321"/>
      <c r="N1215" s="147"/>
      <c r="O1215" s="147"/>
    </row>
    <row r="1216">
      <c r="A1216" s="265"/>
      <c r="B1216" s="147"/>
      <c r="C1216" s="321"/>
      <c r="D1216" s="339"/>
      <c r="E1216" s="147"/>
      <c r="F1216" s="340"/>
      <c r="G1216" s="341"/>
      <c r="H1216" s="341"/>
      <c r="I1216" s="341"/>
      <c r="J1216" s="342"/>
      <c r="K1216" s="321"/>
      <c r="L1216" s="321"/>
      <c r="M1216" s="321"/>
      <c r="N1216" s="147"/>
      <c r="O1216" s="147"/>
    </row>
    <row r="1217">
      <c r="A1217" s="265"/>
      <c r="B1217" s="147"/>
      <c r="C1217" s="321"/>
      <c r="D1217" s="339"/>
      <c r="E1217" s="147"/>
      <c r="F1217" s="340"/>
      <c r="G1217" s="341"/>
      <c r="H1217" s="341"/>
      <c r="I1217" s="341"/>
      <c r="J1217" s="342"/>
      <c r="K1217" s="321"/>
      <c r="L1217" s="321"/>
      <c r="M1217" s="321"/>
      <c r="N1217" s="147"/>
      <c r="O1217" s="147"/>
    </row>
    <row r="1218">
      <c r="A1218" s="265"/>
      <c r="B1218" s="147"/>
      <c r="C1218" s="321"/>
      <c r="D1218" s="339"/>
      <c r="E1218" s="147"/>
      <c r="F1218" s="340"/>
      <c r="G1218" s="341"/>
      <c r="H1218" s="341"/>
      <c r="I1218" s="341"/>
      <c r="J1218" s="342"/>
      <c r="K1218" s="321"/>
      <c r="L1218" s="321"/>
      <c r="M1218" s="321"/>
      <c r="N1218" s="147"/>
      <c r="O1218" s="147"/>
    </row>
    <row r="1219">
      <c r="A1219" s="265"/>
      <c r="B1219" s="147"/>
      <c r="C1219" s="321"/>
      <c r="D1219" s="339"/>
      <c r="E1219" s="147"/>
      <c r="F1219" s="340"/>
      <c r="G1219" s="341"/>
      <c r="H1219" s="341"/>
      <c r="I1219" s="341"/>
      <c r="J1219" s="342"/>
      <c r="K1219" s="321"/>
      <c r="L1219" s="321"/>
      <c r="M1219" s="321"/>
      <c r="N1219" s="147"/>
      <c r="O1219" s="147"/>
    </row>
    <row r="1220">
      <c r="A1220" s="265"/>
      <c r="B1220" s="147"/>
      <c r="C1220" s="321"/>
      <c r="D1220" s="339"/>
      <c r="E1220" s="147"/>
      <c r="F1220" s="340"/>
      <c r="G1220" s="341"/>
      <c r="H1220" s="341"/>
      <c r="I1220" s="341"/>
      <c r="J1220" s="342"/>
      <c r="K1220" s="321"/>
      <c r="L1220" s="321"/>
      <c r="M1220" s="321"/>
      <c r="N1220" s="147"/>
      <c r="O1220" s="147"/>
    </row>
    <row r="1221">
      <c r="A1221" s="265"/>
      <c r="B1221" s="147"/>
      <c r="C1221" s="321"/>
      <c r="D1221" s="339"/>
      <c r="E1221" s="147"/>
      <c r="F1221" s="340"/>
      <c r="G1221" s="341"/>
      <c r="H1221" s="341"/>
      <c r="I1221" s="341"/>
      <c r="J1221" s="342"/>
      <c r="K1221" s="321"/>
      <c r="L1221" s="321"/>
      <c r="M1221" s="321"/>
      <c r="N1221" s="147"/>
      <c r="O1221" s="147"/>
    </row>
    <row r="1222">
      <c r="A1222" s="265"/>
      <c r="B1222" s="147"/>
      <c r="C1222" s="321"/>
      <c r="D1222" s="339"/>
      <c r="E1222" s="147"/>
      <c r="F1222" s="340"/>
      <c r="G1222" s="341"/>
      <c r="H1222" s="341"/>
      <c r="I1222" s="341"/>
      <c r="J1222" s="342"/>
      <c r="K1222" s="321"/>
      <c r="L1222" s="321"/>
      <c r="M1222" s="321"/>
      <c r="N1222" s="147"/>
      <c r="O1222" s="147"/>
    </row>
    <row r="1223">
      <c r="A1223" s="265"/>
      <c r="B1223" s="147"/>
      <c r="C1223" s="321"/>
      <c r="D1223" s="339"/>
      <c r="E1223" s="147"/>
      <c r="F1223" s="340"/>
      <c r="G1223" s="341"/>
      <c r="H1223" s="341"/>
      <c r="I1223" s="341"/>
      <c r="J1223" s="342"/>
      <c r="K1223" s="321"/>
      <c r="L1223" s="321"/>
      <c r="M1223" s="321"/>
      <c r="N1223" s="147"/>
      <c r="O1223" s="147"/>
    </row>
    <row r="1224">
      <c r="A1224" s="265"/>
      <c r="B1224" s="147"/>
      <c r="C1224" s="321"/>
      <c r="D1224" s="339"/>
      <c r="E1224" s="147"/>
      <c r="F1224" s="340"/>
      <c r="G1224" s="341"/>
      <c r="H1224" s="341"/>
      <c r="I1224" s="341"/>
      <c r="J1224" s="342"/>
      <c r="K1224" s="321"/>
      <c r="L1224" s="321"/>
      <c r="M1224" s="321"/>
      <c r="N1224" s="147"/>
      <c r="O1224" s="147"/>
    </row>
    <row r="1225">
      <c r="A1225" s="265"/>
      <c r="B1225" s="147"/>
      <c r="C1225" s="321"/>
      <c r="D1225" s="339"/>
      <c r="E1225" s="147"/>
      <c r="F1225" s="340"/>
      <c r="G1225" s="341"/>
      <c r="H1225" s="341"/>
      <c r="I1225" s="341"/>
      <c r="J1225" s="342"/>
      <c r="K1225" s="321"/>
      <c r="L1225" s="321"/>
      <c r="M1225" s="321"/>
      <c r="N1225" s="147"/>
      <c r="O1225" s="147"/>
    </row>
    <row r="1226">
      <c r="A1226" s="265"/>
      <c r="B1226" s="147"/>
      <c r="C1226" s="321"/>
      <c r="D1226" s="339"/>
      <c r="E1226" s="147"/>
      <c r="F1226" s="340"/>
      <c r="G1226" s="341"/>
      <c r="H1226" s="341"/>
      <c r="I1226" s="341"/>
      <c r="J1226" s="342"/>
      <c r="K1226" s="321"/>
      <c r="L1226" s="321"/>
      <c r="M1226" s="321"/>
      <c r="N1226" s="147"/>
      <c r="O1226" s="147"/>
    </row>
    <row r="1227">
      <c r="A1227" s="265"/>
      <c r="B1227" s="147"/>
      <c r="C1227" s="321"/>
      <c r="D1227" s="339"/>
      <c r="E1227" s="147"/>
      <c r="F1227" s="340"/>
      <c r="G1227" s="341"/>
      <c r="H1227" s="341"/>
      <c r="I1227" s="341"/>
      <c r="J1227" s="342"/>
      <c r="K1227" s="321"/>
      <c r="L1227" s="321"/>
      <c r="M1227" s="321"/>
      <c r="N1227" s="147"/>
      <c r="O1227" s="147"/>
    </row>
    <row r="1228">
      <c r="A1228" s="265"/>
      <c r="B1228" s="147"/>
      <c r="C1228" s="321"/>
      <c r="D1228" s="339"/>
      <c r="E1228" s="147"/>
      <c r="F1228" s="340"/>
      <c r="G1228" s="341"/>
      <c r="H1228" s="341"/>
      <c r="I1228" s="341"/>
      <c r="J1228" s="342"/>
      <c r="K1228" s="321"/>
      <c r="L1228" s="321"/>
      <c r="M1228" s="321"/>
      <c r="N1228" s="147"/>
      <c r="O1228" s="147"/>
    </row>
    <row r="1229">
      <c r="A1229" s="265"/>
      <c r="B1229" s="147"/>
      <c r="C1229" s="321"/>
      <c r="D1229" s="339"/>
      <c r="E1229" s="147"/>
      <c r="F1229" s="340"/>
      <c r="G1229" s="341"/>
      <c r="H1229" s="341"/>
      <c r="I1229" s="341"/>
      <c r="J1229" s="342"/>
      <c r="K1229" s="321"/>
      <c r="L1229" s="321"/>
      <c r="M1229" s="321"/>
      <c r="N1229" s="147"/>
      <c r="O1229" s="147"/>
    </row>
    <row r="1230">
      <c r="A1230" s="265"/>
      <c r="B1230" s="147"/>
      <c r="C1230" s="321"/>
      <c r="D1230" s="339"/>
      <c r="E1230" s="147"/>
      <c r="F1230" s="340"/>
      <c r="G1230" s="341"/>
      <c r="H1230" s="341"/>
      <c r="I1230" s="341"/>
      <c r="J1230" s="342"/>
      <c r="K1230" s="321"/>
      <c r="L1230" s="321"/>
      <c r="M1230" s="321"/>
      <c r="N1230" s="147"/>
      <c r="O1230" s="147"/>
    </row>
    <row r="1231">
      <c r="A1231" s="265"/>
      <c r="B1231" s="147"/>
      <c r="C1231" s="321"/>
      <c r="D1231" s="339"/>
      <c r="E1231" s="147"/>
      <c r="F1231" s="340"/>
      <c r="G1231" s="341"/>
      <c r="H1231" s="341"/>
      <c r="I1231" s="341"/>
      <c r="J1231" s="342"/>
      <c r="K1231" s="321"/>
      <c r="L1231" s="321"/>
      <c r="M1231" s="321"/>
      <c r="N1231" s="147"/>
      <c r="O1231" s="147"/>
    </row>
    <row r="1232">
      <c r="A1232" s="265"/>
      <c r="B1232" s="147"/>
      <c r="C1232" s="321"/>
      <c r="D1232" s="339"/>
      <c r="E1232" s="147"/>
      <c r="F1232" s="340"/>
      <c r="G1232" s="341"/>
      <c r="H1232" s="341"/>
      <c r="I1232" s="341"/>
      <c r="J1232" s="342"/>
      <c r="K1232" s="321"/>
      <c r="L1232" s="321"/>
      <c r="M1232" s="321"/>
      <c r="N1232" s="147"/>
      <c r="O1232" s="147"/>
    </row>
    <row r="1233">
      <c r="A1233" s="265"/>
      <c r="B1233" s="147"/>
      <c r="C1233" s="321"/>
      <c r="D1233" s="339"/>
      <c r="E1233" s="147"/>
      <c r="F1233" s="340"/>
      <c r="G1233" s="341"/>
      <c r="H1233" s="341"/>
      <c r="I1233" s="341"/>
      <c r="J1233" s="342"/>
      <c r="K1233" s="321"/>
      <c r="L1233" s="321"/>
      <c r="M1233" s="321"/>
      <c r="N1233" s="147"/>
      <c r="O1233" s="147"/>
    </row>
    <row r="1234">
      <c r="A1234" s="265"/>
      <c r="B1234" s="147"/>
      <c r="C1234" s="321"/>
      <c r="D1234" s="339"/>
      <c r="E1234" s="147"/>
      <c r="F1234" s="340"/>
      <c r="G1234" s="341"/>
      <c r="H1234" s="341"/>
      <c r="I1234" s="341"/>
      <c r="J1234" s="342"/>
      <c r="K1234" s="321"/>
      <c r="L1234" s="321"/>
      <c r="M1234" s="321"/>
      <c r="N1234" s="147"/>
      <c r="O1234" s="147"/>
    </row>
    <row r="1235">
      <c r="A1235" s="265"/>
      <c r="B1235" s="147"/>
      <c r="C1235" s="321"/>
      <c r="D1235" s="339"/>
      <c r="E1235" s="147"/>
      <c r="F1235" s="340"/>
      <c r="G1235" s="341"/>
      <c r="H1235" s="341"/>
      <c r="I1235" s="341"/>
      <c r="J1235" s="342"/>
      <c r="K1235" s="321"/>
      <c r="L1235" s="321"/>
      <c r="M1235" s="321"/>
      <c r="N1235" s="147"/>
      <c r="O1235" s="147"/>
    </row>
    <row r="1236">
      <c r="A1236" s="265"/>
      <c r="B1236" s="147"/>
      <c r="C1236" s="321"/>
      <c r="D1236" s="339"/>
      <c r="E1236" s="147"/>
      <c r="F1236" s="340"/>
      <c r="G1236" s="341"/>
      <c r="H1236" s="341"/>
      <c r="I1236" s="341"/>
      <c r="J1236" s="342"/>
      <c r="K1236" s="321"/>
      <c r="L1236" s="321"/>
      <c r="M1236" s="321"/>
      <c r="N1236" s="147"/>
      <c r="O1236" s="147"/>
    </row>
    <row r="1237">
      <c r="A1237" s="265"/>
      <c r="B1237" s="147"/>
      <c r="C1237" s="321"/>
      <c r="D1237" s="339"/>
      <c r="E1237" s="147"/>
      <c r="F1237" s="340"/>
      <c r="G1237" s="341"/>
      <c r="H1237" s="341"/>
      <c r="I1237" s="341"/>
      <c r="J1237" s="342"/>
      <c r="K1237" s="321"/>
      <c r="L1237" s="321"/>
      <c r="M1237" s="321"/>
      <c r="N1237" s="147"/>
      <c r="O1237" s="147"/>
    </row>
    <row r="1238">
      <c r="A1238" s="265"/>
      <c r="B1238" s="147"/>
      <c r="C1238" s="321"/>
      <c r="D1238" s="339"/>
      <c r="E1238" s="147"/>
      <c r="F1238" s="340"/>
      <c r="G1238" s="341"/>
      <c r="H1238" s="341"/>
      <c r="I1238" s="341"/>
      <c r="J1238" s="342"/>
      <c r="K1238" s="321"/>
      <c r="L1238" s="321"/>
      <c r="M1238" s="321"/>
      <c r="N1238" s="147"/>
      <c r="O1238" s="147"/>
    </row>
    <row r="1239">
      <c r="A1239" s="265"/>
      <c r="B1239" s="147"/>
      <c r="C1239" s="321"/>
      <c r="D1239" s="339"/>
      <c r="E1239" s="147"/>
      <c r="F1239" s="340"/>
      <c r="G1239" s="341"/>
      <c r="H1239" s="341"/>
      <c r="I1239" s="341"/>
      <c r="J1239" s="342"/>
      <c r="K1239" s="321"/>
      <c r="L1239" s="321"/>
      <c r="M1239" s="321"/>
      <c r="N1239" s="147"/>
      <c r="O1239" s="147"/>
    </row>
    <row r="1240">
      <c r="A1240" s="265"/>
      <c r="B1240" s="147"/>
      <c r="C1240" s="321"/>
      <c r="D1240" s="339"/>
      <c r="E1240" s="147"/>
      <c r="F1240" s="340"/>
      <c r="G1240" s="341"/>
      <c r="H1240" s="341"/>
      <c r="I1240" s="341"/>
      <c r="J1240" s="342"/>
      <c r="K1240" s="321"/>
      <c r="L1240" s="321"/>
      <c r="M1240" s="321"/>
      <c r="N1240" s="147"/>
      <c r="O1240" s="147"/>
    </row>
    <row r="1241">
      <c r="A1241" s="265"/>
      <c r="B1241" s="147"/>
      <c r="C1241" s="321"/>
      <c r="D1241" s="339"/>
      <c r="E1241" s="147"/>
      <c r="F1241" s="340"/>
      <c r="G1241" s="341"/>
      <c r="H1241" s="341"/>
      <c r="I1241" s="341"/>
      <c r="J1241" s="342"/>
      <c r="K1241" s="321"/>
      <c r="L1241" s="321"/>
      <c r="M1241" s="321"/>
      <c r="N1241" s="147"/>
      <c r="O1241" s="147"/>
    </row>
    <row r="1242">
      <c r="A1242" s="265"/>
      <c r="B1242" s="147"/>
      <c r="C1242" s="321"/>
      <c r="D1242" s="339"/>
      <c r="E1242" s="147"/>
      <c r="F1242" s="340"/>
      <c r="G1242" s="341"/>
      <c r="H1242" s="341"/>
      <c r="I1242" s="341"/>
      <c r="J1242" s="342"/>
      <c r="K1242" s="321"/>
      <c r="L1242" s="321"/>
      <c r="M1242" s="321"/>
      <c r="N1242" s="147"/>
      <c r="O1242" s="147"/>
    </row>
    <row r="1243">
      <c r="A1243" s="265"/>
      <c r="B1243" s="147"/>
      <c r="C1243" s="321"/>
      <c r="D1243" s="339"/>
      <c r="E1243" s="147"/>
      <c r="F1243" s="340"/>
      <c r="G1243" s="341"/>
      <c r="H1243" s="341"/>
      <c r="I1243" s="341"/>
      <c r="J1243" s="342"/>
      <c r="K1243" s="321"/>
      <c r="L1243" s="321"/>
      <c r="M1243" s="321"/>
      <c r="N1243" s="147"/>
      <c r="O1243" s="147"/>
    </row>
    <row r="1244">
      <c r="A1244" s="265"/>
      <c r="B1244" s="147"/>
      <c r="C1244" s="321"/>
      <c r="D1244" s="339"/>
      <c r="E1244" s="147"/>
      <c r="F1244" s="340"/>
      <c r="G1244" s="341"/>
      <c r="H1244" s="341"/>
      <c r="I1244" s="341"/>
      <c r="J1244" s="342"/>
      <c r="K1244" s="321"/>
      <c r="L1244" s="321"/>
      <c r="M1244" s="321"/>
      <c r="N1244" s="147"/>
      <c r="O1244" s="147"/>
    </row>
    <row r="1245">
      <c r="A1245" s="265"/>
      <c r="B1245" s="147"/>
      <c r="C1245" s="321"/>
      <c r="D1245" s="339"/>
      <c r="E1245" s="147"/>
      <c r="F1245" s="340"/>
      <c r="G1245" s="341"/>
      <c r="H1245" s="341"/>
      <c r="I1245" s="341"/>
      <c r="J1245" s="342"/>
      <c r="K1245" s="321"/>
      <c r="L1245" s="321"/>
      <c r="M1245" s="321"/>
      <c r="N1245" s="147"/>
      <c r="O1245" s="147"/>
    </row>
    <row r="1246">
      <c r="A1246" s="265"/>
      <c r="B1246" s="147"/>
      <c r="C1246" s="321"/>
      <c r="D1246" s="339"/>
      <c r="E1246" s="147"/>
      <c r="F1246" s="340"/>
      <c r="G1246" s="341"/>
      <c r="H1246" s="341"/>
      <c r="I1246" s="341"/>
      <c r="J1246" s="342"/>
      <c r="K1246" s="321"/>
      <c r="L1246" s="321"/>
      <c r="M1246" s="321"/>
      <c r="N1246" s="147"/>
      <c r="O1246" s="147"/>
    </row>
    <row r="1247">
      <c r="A1247" s="265"/>
      <c r="B1247" s="147"/>
      <c r="C1247" s="321"/>
      <c r="D1247" s="339"/>
      <c r="E1247" s="147"/>
      <c r="F1247" s="340"/>
      <c r="G1247" s="341"/>
      <c r="H1247" s="341"/>
      <c r="I1247" s="341"/>
      <c r="J1247" s="342"/>
      <c r="K1247" s="321"/>
      <c r="L1247" s="321"/>
      <c r="M1247" s="321"/>
      <c r="N1247" s="147"/>
      <c r="O1247" s="147"/>
    </row>
    <row r="1248">
      <c r="A1248" s="265"/>
      <c r="B1248" s="147"/>
      <c r="C1248" s="321"/>
      <c r="D1248" s="339"/>
      <c r="E1248" s="147"/>
      <c r="F1248" s="340"/>
      <c r="G1248" s="341"/>
      <c r="H1248" s="341"/>
      <c r="I1248" s="341"/>
      <c r="J1248" s="342"/>
      <c r="K1248" s="321"/>
      <c r="L1248" s="321"/>
      <c r="M1248" s="321"/>
      <c r="N1248" s="147"/>
      <c r="O1248" s="147"/>
    </row>
    <row r="1249">
      <c r="A1249" s="265"/>
      <c r="B1249" s="147"/>
      <c r="C1249" s="321"/>
      <c r="D1249" s="339"/>
      <c r="E1249" s="147"/>
      <c r="F1249" s="340"/>
      <c r="G1249" s="341"/>
      <c r="H1249" s="341"/>
      <c r="I1249" s="341"/>
      <c r="J1249" s="342"/>
      <c r="K1249" s="321"/>
      <c r="L1249" s="321"/>
      <c r="M1249" s="321"/>
      <c r="N1249" s="147"/>
      <c r="O1249" s="147"/>
    </row>
    <row r="1250">
      <c r="A1250" s="265"/>
      <c r="B1250" s="147"/>
      <c r="C1250" s="321"/>
      <c r="D1250" s="339"/>
      <c r="E1250" s="147"/>
      <c r="F1250" s="340"/>
      <c r="G1250" s="341"/>
      <c r="H1250" s="341"/>
      <c r="I1250" s="341"/>
      <c r="J1250" s="342"/>
      <c r="K1250" s="321"/>
      <c r="L1250" s="321"/>
      <c r="M1250" s="321"/>
      <c r="N1250" s="147"/>
      <c r="O1250" s="147"/>
    </row>
    <row r="1251">
      <c r="A1251" s="265"/>
      <c r="B1251" s="147"/>
      <c r="C1251" s="321"/>
      <c r="D1251" s="339"/>
      <c r="E1251" s="147"/>
      <c r="F1251" s="340"/>
      <c r="G1251" s="341"/>
      <c r="H1251" s="341"/>
      <c r="I1251" s="341"/>
      <c r="J1251" s="342"/>
      <c r="K1251" s="321"/>
      <c r="L1251" s="321"/>
      <c r="M1251" s="321"/>
      <c r="N1251" s="147"/>
      <c r="O1251" s="147"/>
    </row>
    <row r="1252">
      <c r="A1252" s="265"/>
      <c r="B1252" s="147"/>
      <c r="C1252" s="321"/>
      <c r="D1252" s="339"/>
      <c r="E1252" s="147"/>
      <c r="F1252" s="340"/>
      <c r="G1252" s="341"/>
      <c r="H1252" s="341"/>
      <c r="I1252" s="341"/>
      <c r="J1252" s="342"/>
      <c r="K1252" s="321"/>
      <c r="L1252" s="321"/>
      <c r="M1252" s="321"/>
      <c r="N1252" s="147"/>
      <c r="O1252" s="147"/>
    </row>
    <row r="1253">
      <c r="A1253" s="265"/>
      <c r="B1253" s="147"/>
      <c r="C1253" s="321"/>
      <c r="D1253" s="339"/>
      <c r="E1253" s="147"/>
      <c r="F1253" s="340"/>
      <c r="G1253" s="341"/>
      <c r="H1253" s="341"/>
      <c r="I1253" s="341"/>
      <c r="J1253" s="342"/>
      <c r="K1253" s="321"/>
      <c r="L1253" s="321"/>
      <c r="M1253" s="321"/>
      <c r="N1253" s="147"/>
      <c r="O1253" s="147"/>
    </row>
    <row r="1254">
      <c r="A1254" s="265"/>
      <c r="B1254" s="147"/>
      <c r="C1254" s="321"/>
      <c r="D1254" s="339"/>
      <c r="E1254" s="147"/>
      <c r="F1254" s="340"/>
      <c r="G1254" s="341"/>
      <c r="H1254" s="341"/>
      <c r="I1254" s="341"/>
      <c r="J1254" s="342"/>
      <c r="K1254" s="321"/>
      <c r="L1254" s="321"/>
      <c r="M1254" s="321"/>
      <c r="N1254" s="147"/>
      <c r="O1254" s="147"/>
    </row>
    <row r="1255">
      <c r="A1255" s="265"/>
      <c r="B1255" s="147"/>
      <c r="C1255" s="321"/>
      <c r="D1255" s="339"/>
      <c r="E1255" s="147"/>
      <c r="F1255" s="340"/>
      <c r="G1255" s="341"/>
      <c r="H1255" s="341"/>
      <c r="I1255" s="341"/>
      <c r="J1255" s="342"/>
      <c r="K1255" s="321"/>
      <c r="L1255" s="321"/>
      <c r="M1255" s="321"/>
      <c r="N1255" s="147"/>
      <c r="O1255" s="147"/>
    </row>
    <row r="1256">
      <c r="A1256" s="265"/>
      <c r="B1256" s="147"/>
      <c r="C1256" s="321"/>
      <c r="D1256" s="339"/>
      <c r="E1256" s="147"/>
      <c r="F1256" s="340"/>
      <c r="G1256" s="341"/>
      <c r="H1256" s="341"/>
      <c r="I1256" s="341"/>
      <c r="J1256" s="342"/>
      <c r="K1256" s="321"/>
      <c r="L1256" s="321"/>
      <c r="M1256" s="321"/>
      <c r="N1256" s="147"/>
      <c r="O1256" s="147"/>
    </row>
    <row r="1257">
      <c r="A1257" s="265"/>
      <c r="B1257" s="147"/>
      <c r="C1257" s="321"/>
      <c r="D1257" s="339"/>
      <c r="E1257" s="147"/>
      <c r="F1257" s="340"/>
      <c r="G1257" s="341"/>
      <c r="H1257" s="341"/>
      <c r="I1257" s="341"/>
      <c r="J1257" s="342"/>
      <c r="K1257" s="321"/>
      <c r="L1257" s="321"/>
      <c r="M1257" s="321"/>
      <c r="N1257" s="147"/>
      <c r="O1257" s="147"/>
    </row>
    <row r="1258">
      <c r="A1258" s="265"/>
      <c r="B1258" s="147"/>
      <c r="C1258" s="321"/>
      <c r="D1258" s="339"/>
      <c r="E1258" s="147"/>
      <c r="F1258" s="340"/>
      <c r="G1258" s="341"/>
      <c r="H1258" s="341"/>
      <c r="I1258" s="341"/>
      <c r="J1258" s="342"/>
      <c r="K1258" s="321"/>
      <c r="L1258" s="321"/>
      <c r="M1258" s="321"/>
      <c r="N1258" s="147"/>
      <c r="O1258" s="147"/>
    </row>
    <row r="1259">
      <c r="A1259" s="265"/>
      <c r="B1259" s="147"/>
      <c r="C1259" s="321"/>
      <c r="D1259" s="339"/>
      <c r="E1259" s="147"/>
      <c r="F1259" s="340"/>
      <c r="G1259" s="341"/>
      <c r="H1259" s="341"/>
      <c r="I1259" s="341"/>
      <c r="J1259" s="342"/>
      <c r="K1259" s="321"/>
      <c r="L1259" s="321"/>
      <c r="M1259" s="321"/>
      <c r="N1259" s="147"/>
      <c r="O1259" s="147"/>
    </row>
    <row r="1260">
      <c r="A1260" s="265"/>
      <c r="B1260" s="147"/>
      <c r="C1260" s="321"/>
      <c r="D1260" s="339"/>
      <c r="E1260" s="147"/>
      <c r="F1260" s="340"/>
      <c r="G1260" s="341"/>
      <c r="H1260" s="341"/>
      <c r="I1260" s="341"/>
      <c r="J1260" s="342"/>
      <c r="K1260" s="321"/>
      <c r="L1260" s="321"/>
      <c r="M1260" s="321"/>
      <c r="N1260" s="147"/>
      <c r="O1260" s="147"/>
    </row>
    <row r="1261">
      <c r="A1261" s="265"/>
      <c r="B1261" s="147"/>
      <c r="C1261" s="321"/>
      <c r="D1261" s="339"/>
      <c r="E1261" s="147"/>
      <c r="F1261" s="340"/>
      <c r="G1261" s="341"/>
      <c r="H1261" s="341"/>
      <c r="I1261" s="341"/>
      <c r="J1261" s="342"/>
      <c r="K1261" s="321"/>
      <c r="L1261" s="321"/>
      <c r="M1261" s="321"/>
      <c r="N1261" s="147"/>
      <c r="O1261" s="147"/>
    </row>
    <row r="1262">
      <c r="A1262" s="265"/>
      <c r="B1262" s="147"/>
      <c r="C1262" s="321"/>
      <c r="D1262" s="339"/>
      <c r="E1262" s="147"/>
      <c r="F1262" s="340"/>
      <c r="G1262" s="341"/>
      <c r="H1262" s="341"/>
      <c r="I1262" s="341"/>
      <c r="J1262" s="342"/>
      <c r="K1262" s="321"/>
      <c r="L1262" s="321"/>
      <c r="M1262" s="321"/>
      <c r="N1262" s="147"/>
      <c r="O1262" s="147"/>
    </row>
    <row r="1263">
      <c r="A1263" s="265"/>
      <c r="B1263" s="147"/>
      <c r="C1263" s="321"/>
      <c r="D1263" s="339"/>
      <c r="E1263" s="147"/>
      <c r="F1263" s="340"/>
      <c r="G1263" s="341"/>
      <c r="H1263" s="341"/>
      <c r="I1263" s="341"/>
      <c r="J1263" s="342"/>
      <c r="K1263" s="321"/>
      <c r="L1263" s="321"/>
      <c r="M1263" s="321"/>
      <c r="N1263" s="147"/>
      <c r="O1263" s="147"/>
    </row>
    <row r="1264">
      <c r="A1264" s="265"/>
      <c r="B1264" s="147"/>
      <c r="C1264" s="321"/>
      <c r="D1264" s="339"/>
      <c r="E1264" s="147"/>
      <c r="F1264" s="340"/>
      <c r="G1264" s="341"/>
      <c r="H1264" s="341"/>
      <c r="I1264" s="341"/>
      <c r="J1264" s="342"/>
      <c r="K1264" s="321"/>
      <c r="L1264" s="321"/>
      <c r="M1264" s="321"/>
      <c r="N1264" s="147"/>
      <c r="O1264" s="147"/>
    </row>
    <row r="1265">
      <c r="A1265" s="265"/>
      <c r="B1265" s="147"/>
      <c r="C1265" s="321"/>
      <c r="D1265" s="339"/>
      <c r="E1265" s="147"/>
      <c r="F1265" s="340"/>
      <c r="G1265" s="341"/>
      <c r="H1265" s="341"/>
      <c r="I1265" s="341"/>
      <c r="J1265" s="342"/>
      <c r="K1265" s="321"/>
      <c r="L1265" s="321"/>
      <c r="M1265" s="321"/>
      <c r="N1265" s="147"/>
      <c r="O1265" s="147"/>
    </row>
    <row r="1266">
      <c r="A1266" s="265"/>
      <c r="B1266" s="147"/>
      <c r="C1266" s="321"/>
      <c r="D1266" s="339"/>
      <c r="E1266" s="147"/>
      <c r="F1266" s="340"/>
      <c r="G1266" s="341"/>
      <c r="H1266" s="341"/>
      <c r="I1266" s="341"/>
      <c r="J1266" s="342"/>
      <c r="K1266" s="321"/>
      <c r="L1266" s="321"/>
      <c r="M1266" s="321"/>
      <c r="N1266" s="147"/>
      <c r="O1266" s="147"/>
    </row>
    <row r="1267">
      <c r="A1267" s="265"/>
      <c r="B1267" s="147"/>
      <c r="C1267" s="321"/>
      <c r="D1267" s="339"/>
      <c r="E1267" s="147"/>
      <c r="F1267" s="340"/>
      <c r="G1267" s="341"/>
      <c r="H1267" s="341"/>
      <c r="I1267" s="341"/>
      <c r="J1267" s="342"/>
      <c r="K1267" s="321"/>
      <c r="L1267" s="321"/>
      <c r="M1267" s="321"/>
      <c r="N1267" s="147"/>
      <c r="O1267" s="147"/>
    </row>
    <row r="1268">
      <c r="A1268" s="265"/>
      <c r="B1268" s="147"/>
      <c r="C1268" s="321"/>
      <c r="D1268" s="339"/>
      <c r="E1268" s="147"/>
      <c r="F1268" s="340"/>
      <c r="G1268" s="341"/>
      <c r="H1268" s="341"/>
      <c r="I1268" s="341"/>
      <c r="J1268" s="342"/>
      <c r="K1268" s="321"/>
      <c r="L1268" s="321"/>
      <c r="M1268" s="321"/>
      <c r="N1268" s="147"/>
      <c r="O1268" s="147"/>
    </row>
    <row r="1269">
      <c r="A1269" s="265"/>
      <c r="B1269" s="147"/>
      <c r="C1269" s="321"/>
      <c r="D1269" s="339"/>
      <c r="E1269" s="147"/>
      <c r="F1269" s="340"/>
      <c r="G1269" s="341"/>
      <c r="H1269" s="341"/>
      <c r="I1269" s="341"/>
      <c r="J1269" s="342"/>
      <c r="K1269" s="321"/>
      <c r="L1269" s="321"/>
      <c r="M1269" s="321"/>
      <c r="N1269" s="147"/>
      <c r="O1269" s="147"/>
    </row>
    <row r="1270">
      <c r="A1270" s="265"/>
      <c r="B1270" s="147"/>
      <c r="C1270" s="321"/>
      <c r="D1270" s="339"/>
      <c r="E1270" s="147"/>
      <c r="F1270" s="340"/>
      <c r="G1270" s="341"/>
      <c r="H1270" s="341"/>
      <c r="I1270" s="341"/>
      <c r="J1270" s="342"/>
      <c r="K1270" s="321"/>
      <c r="L1270" s="321"/>
      <c r="M1270" s="321"/>
      <c r="N1270" s="147"/>
      <c r="O1270" s="147"/>
    </row>
    <row r="1271">
      <c r="A1271" s="265"/>
      <c r="B1271" s="147"/>
      <c r="C1271" s="321"/>
      <c r="D1271" s="339"/>
      <c r="E1271" s="147"/>
      <c r="F1271" s="340"/>
      <c r="G1271" s="341"/>
      <c r="H1271" s="341"/>
      <c r="I1271" s="341"/>
      <c r="J1271" s="342"/>
      <c r="K1271" s="321"/>
      <c r="L1271" s="321"/>
      <c r="M1271" s="321"/>
      <c r="N1271" s="147"/>
      <c r="O1271" s="147"/>
    </row>
    <row r="1272">
      <c r="A1272" s="265"/>
      <c r="B1272" s="147"/>
      <c r="C1272" s="321"/>
      <c r="D1272" s="339"/>
      <c r="E1272" s="147"/>
      <c r="F1272" s="340"/>
      <c r="G1272" s="341"/>
      <c r="H1272" s="341"/>
      <c r="I1272" s="341"/>
      <c r="J1272" s="342"/>
      <c r="K1272" s="321"/>
      <c r="L1272" s="321"/>
      <c r="M1272" s="321"/>
      <c r="N1272" s="147"/>
      <c r="O1272" s="147"/>
    </row>
    <row r="1273">
      <c r="A1273" s="265"/>
      <c r="B1273" s="147"/>
      <c r="C1273" s="321"/>
      <c r="D1273" s="339"/>
      <c r="E1273" s="147"/>
      <c r="F1273" s="340"/>
      <c r="G1273" s="341"/>
      <c r="H1273" s="341"/>
      <c r="I1273" s="341"/>
      <c r="J1273" s="342"/>
      <c r="K1273" s="321"/>
      <c r="L1273" s="321"/>
      <c r="M1273" s="321"/>
      <c r="N1273" s="147"/>
      <c r="O1273" s="147"/>
    </row>
    <row r="1274">
      <c r="A1274" s="265"/>
      <c r="B1274" s="147"/>
      <c r="C1274" s="321"/>
      <c r="D1274" s="339"/>
      <c r="E1274" s="147"/>
      <c r="F1274" s="340"/>
      <c r="G1274" s="341"/>
      <c r="H1274" s="341"/>
      <c r="I1274" s="341"/>
      <c r="J1274" s="342"/>
      <c r="K1274" s="321"/>
      <c r="L1274" s="321"/>
      <c r="M1274" s="321"/>
      <c r="N1274" s="147"/>
      <c r="O1274" s="147"/>
    </row>
    <row r="1275">
      <c r="A1275" s="265"/>
      <c r="B1275" s="147"/>
      <c r="C1275" s="321"/>
      <c r="D1275" s="339"/>
      <c r="E1275" s="147"/>
      <c r="F1275" s="340"/>
      <c r="G1275" s="341"/>
      <c r="H1275" s="341"/>
      <c r="I1275" s="341"/>
      <c r="J1275" s="342"/>
      <c r="K1275" s="321"/>
      <c r="L1275" s="321"/>
      <c r="M1275" s="321"/>
      <c r="N1275" s="147"/>
      <c r="O1275" s="147"/>
    </row>
    <row r="1276">
      <c r="A1276" s="265"/>
      <c r="B1276" s="147"/>
      <c r="C1276" s="321"/>
      <c r="D1276" s="339"/>
      <c r="E1276" s="147"/>
      <c r="F1276" s="340"/>
      <c r="G1276" s="341"/>
      <c r="H1276" s="341"/>
      <c r="I1276" s="341"/>
      <c r="J1276" s="342"/>
      <c r="K1276" s="321"/>
      <c r="L1276" s="321"/>
      <c r="M1276" s="321"/>
      <c r="N1276" s="147"/>
      <c r="O1276" s="147"/>
    </row>
    <row r="1277">
      <c r="A1277" s="265"/>
      <c r="B1277" s="147"/>
      <c r="C1277" s="321"/>
      <c r="D1277" s="339"/>
      <c r="E1277" s="147"/>
      <c r="F1277" s="340"/>
      <c r="G1277" s="341"/>
      <c r="H1277" s="341"/>
      <c r="I1277" s="341"/>
      <c r="J1277" s="342"/>
      <c r="K1277" s="321"/>
      <c r="L1277" s="321"/>
      <c r="M1277" s="321"/>
      <c r="N1277" s="147"/>
      <c r="O1277" s="147"/>
    </row>
    <row r="1278">
      <c r="A1278" s="265"/>
      <c r="B1278" s="147"/>
      <c r="C1278" s="321"/>
      <c r="D1278" s="339"/>
      <c r="E1278" s="147"/>
      <c r="F1278" s="340"/>
      <c r="G1278" s="341"/>
      <c r="H1278" s="341"/>
      <c r="I1278" s="341"/>
      <c r="J1278" s="342"/>
      <c r="K1278" s="321"/>
      <c r="L1278" s="321"/>
      <c r="M1278" s="321"/>
      <c r="N1278" s="147"/>
      <c r="O1278" s="147"/>
    </row>
    <row r="1279">
      <c r="A1279" s="265"/>
      <c r="B1279" s="147"/>
      <c r="C1279" s="321"/>
      <c r="D1279" s="339"/>
      <c r="E1279" s="147"/>
      <c r="F1279" s="340"/>
      <c r="G1279" s="341"/>
      <c r="H1279" s="341"/>
      <c r="I1279" s="341"/>
      <c r="J1279" s="342"/>
      <c r="K1279" s="321"/>
      <c r="L1279" s="321"/>
      <c r="M1279" s="321"/>
      <c r="N1279" s="147"/>
      <c r="O1279" s="147"/>
    </row>
    <row r="1280">
      <c r="A1280" s="265"/>
      <c r="B1280" s="147"/>
      <c r="C1280" s="321"/>
      <c r="D1280" s="339"/>
      <c r="E1280" s="147"/>
      <c r="F1280" s="340"/>
      <c r="G1280" s="341"/>
      <c r="H1280" s="341"/>
      <c r="I1280" s="341"/>
      <c r="J1280" s="342"/>
      <c r="K1280" s="321"/>
      <c r="L1280" s="321"/>
      <c r="M1280" s="321"/>
      <c r="N1280" s="147"/>
      <c r="O1280" s="147"/>
    </row>
    <row r="1281">
      <c r="A1281" s="265"/>
      <c r="B1281" s="147"/>
      <c r="C1281" s="321"/>
      <c r="D1281" s="339"/>
      <c r="E1281" s="147"/>
      <c r="F1281" s="340"/>
      <c r="G1281" s="341"/>
      <c r="H1281" s="341"/>
      <c r="I1281" s="341"/>
      <c r="J1281" s="342"/>
      <c r="K1281" s="321"/>
      <c r="L1281" s="321"/>
      <c r="M1281" s="321"/>
      <c r="N1281" s="147"/>
      <c r="O1281" s="147"/>
    </row>
    <row r="1282">
      <c r="A1282" s="265"/>
      <c r="B1282" s="147"/>
      <c r="C1282" s="321"/>
      <c r="D1282" s="339"/>
      <c r="E1282" s="147"/>
      <c r="F1282" s="340"/>
      <c r="G1282" s="341"/>
      <c r="H1282" s="341"/>
      <c r="I1282" s="341"/>
      <c r="J1282" s="342"/>
      <c r="K1282" s="321"/>
      <c r="L1282" s="321"/>
      <c r="M1282" s="321"/>
      <c r="N1282" s="147"/>
      <c r="O1282" s="147"/>
    </row>
    <row r="1283">
      <c r="A1283" s="265"/>
      <c r="B1283" s="147"/>
      <c r="C1283" s="321"/>
      <c r="D1283" s="339"/>
      <c r="E1283" s="147"/>
      <c r="F1283" s="340"/>
      <c r="G1283" s="341"/>
      <c r="H1283" s="341"/>
      <c r="I1283" s="341"/>
      <c r="J1283" s="342"/>
      <c r="K1283" s="321"/>
      <c r="L1283" s="321"/>
      <c r="M1283" s="321"/>
      <c r="N1283" s="147"/>
      <c r="O1283" s="147"/>
    </row>
    <row r="1284">
      <c r="A1284" s="265"/>
      <c r="B1284" s="147"/>
      <c r="C1284" s="321"/>
      <c r="D1284" s="339"/>
      <c r="E1284" s="147"/>
      <c r="F1284" s="340"/>
      <c r="G1284" s="341"/>
      <c r="H1284" s="341"/>
      <c r="I1284" s="341"/>
      <c r="J1284" s="342"/>
      <c r="K1284" s="321"/>
      <c r="L1284" s="321"/>
      <c r="M1284" s="321"/>
      <c r="N1284" s="147"/>
      <c r="O1284" s="147"/>
    </row>
    <row r="1285">
      <c r="A1285" s="265"/>
      <c r="B1285" s="147"/>
      <c r="C1285" s="321"/>
      <c r="D1285" s="339"/>
      <c r="E1285" s="147"/>
      <c r="F1285" s="340"/>
      <c r="G1285" s="341"/>
      <c r="H1285" s="341"/>
      <c r="I1285" s="341"/>
      <c r="J1285" s="342"/>
      <c r="K1285" s="321"/>
      <c r="L1285" s="321"/>
      <c r="M1285" s="321"/>
      <c r="N1285" s="147"/>
      <c r="O1285" s="147"/>
    </row>
    <row r="1286">
      <c r="A1286" s="265"/>
      <c r="B1286" s="147"/>
      <c r="C1286" s="321"/>
      <c r="D1286" s="339"/>
      <c r="E1286" s="147"/>
      <c r="F1286" s="340"/>
      <c r="G1286" s="341"/>
      <c r="H1286" s="341"/>
      <c r="I1286" s="341"/>
      <c r="J1286" s="342"/>
      <c r="K1286" s="321"/>
      <c r="L1286" s="321"/>
      <c r="M1286" s="321"/>
      <c r="N1286" s="147"/>
      <c r="O1286" s="147"/>
    </row>
    <row r="1287">
      <c r="A1287" s="265"/>
      <c r="B1287" s="147"/>
      <c r="C1287" s="321"/>
      <c r="D1287" s="339"/>
      <c r="E1287" s="147"/>
      <c r="F1287" s="340"/>
      <c r="G1287" s="341"/>
      <c r="H1287" s="341"/>
      <c r="I1287" s="341"/>
      <c r="J1287" s="342"/>
      <c r="K1287" s="321"/>
      <c r="L1287" s="321"/>
      <c r="M1287" s="321"/>
      <c r="N1287" s="147"/>
      <c r="O1287" s="147"/>
    </row>
    <row r="1288">
      <c r="A1288" s="265"/>
      <c r="B1288" s="147"/>
      <c r="C1288" s="321"/>
      <c r="D1288" s="339"/>
      <c r="E1288" s="147"/>
      <c r="F1288" s="340"/>
      <c r="G1288" s="341"/>
      <c r="H1288" s="341"/>
      <c r="I1288" s="341"/>
      <c r="J1288" s="342"/>
      <c r="K1288" s="321"/>
      <c r="L1288" s="321"/>
      <c r="M1288" s="321"/>
      <c r="N1288" s="147"/>
      <c r="O1288" s="147"/>
    </row>
    <row r="1289">
      <c r="A1289" s="265"/>
      <c r="B1289" s="147"/>
      <c r="C1289" s="321"/>
      <c r="D1289" s="339"/>
      <c r="E1289" s="147"/>
      <c r="F1289" s="340"/>
      <c r="G1289" s="341"/>
      <c r="H1289" s="341"/>
      <c r="I1289" s="341"/>
      <c r="J1289" s="342"/>
      <c r="K1289" s="321"/>
      <c r="L1289" s="321"/>
      <c r="M1289" s="321"/>
      <c r="N1289" s="147"/>
      <c r="O1289" s="147"/>
    </row>
    <row r="1290">
      <c r="A1290" s="265"/>
      <c r="B1290" s="147"/>
      <c r="C1290" s="321"/>
      <c r="D1290" s="339"/>
      <c r="E1290" s="147"/>
      <c r="F1290" s="340"/>
      <c r="G1290" s="341"/>
      <c r="H1290" s="341"/>
      <c r="I1290" s="341"/>
      <c r="J1290" s="342"/>
      <c r="K1290" s="321"/>
      <c r="L1290" s="321"/>
      <c r="M1290" s="321"/>
      <c r="N1290" s="147"/>
      <c r="O1290" s="147"/>
    </row>
    <row r="1291">
      <c r="A1291" s="265"/>
      <c r="B1291" s="147"/>
      <c r="C1291" s="321"/>
      <c r="D1291" s="339"/>
      <c r="E1291" s="147"/>
      <c r="F1291" s="340"/>
      <c r="G1291" s="341"/>
      <c r="H1291" s="341"/>
      <c r="I1291" s="341"/>
      <c r="J1291" s="342"/>
      <c r="K1291" s="321"/>
      <c r="L1291" s="321"/>
      <c r="M1291" s="321"/>
      <c r="N1291" s="147"/>
      <c r="O1291" s="147"/>
    </row>
    <row r="1292">
      <c r="A1292" s="265"/>
      <c r="B1292" s="147"/>
      <c r="C1292" s="321"/>
      <c r="D1292" s="339"/>
      <c r="E1292" s="147"/>
      <c r="F1292" s="340"/>
      <c r="G1292" s="341"/>
      <c r="H1292" s="341"/>
      <c r="I1292" s="341"/>
      <c r="J1292" s="342"/>
      <c r="K1292" s="321"/>
      <c r="L1292" s="321"/>
      <c r="M1292" s="321"/>
      <c r="N1292" s="147"/>
      <c r="O1292" s="147"/>
    </row>
    <row r="1293">
      <c r="A1293" s="265"/>
      <c r="B1293" s="147"/>
      <c r="C1293" s="321"/>
      <c r="D1293" s="339"/>
      <c r="E1293" s="147"/>
      <c r="F1293" s="340"/>
      <c r="G1293" s="341"/>
      <c r="H1293" s="341"/>
      <c r="I1293" s="341"/>
      <c r="J1293" s="342"/>
      <c r="K1293" s="321"/>
      <c r="L1293" s="321"/>
      <c r="M1293" s="321"/>
      <c r="N1293" s="147"/>
      <c r="O1293" s="147"/>
    </row>
    <row r="1294">
      <c r="A1294" s="265"/>
      <c r="B1294" s="147"/>
      <c r="C1294" s="321"/>
      <c r="D1294" s="339"/>
      <c r="E1294" s="147"/>
      <c r="F1294" s="340"/>
      <c r="G1294" s="341"/>
      <c r="H1294" s="341"/>
      <c r="I1294" s="341"/>
      <c r="J1294" s="342"/>
      <c r="K1294" s="321"/>
      <c r="L1294" s="321"/>
      <c r="M1294" s="321"/>
      <c r="N1294" s="147"/>
      <c r="O1294" s="147"/>
    </row>
    <row r="1295">
      <c r="A1295" s="265"/>
      <c r="B1295" s="147"/>
      <c r="C1295" s="321"/>
      <c r="D1295" s="339"/>
      <c r="E1295" s="147"/>
      <c r="F1295" s="340"/>
      <c r="G1295" s="341"/>
      <c r="H1295" s="341"/>
      <c r="I1295" s="341"/>
      <c r="J1295" s="342"/>
      <c r="K1295" s="321"/>
      <c r="L1295" s="321"/>
      <c r="M1295" s="321"/>
      <c r="N1295" s="147"/>
      <c r="O1295" s="147"/>
    </row>
    <row r="1296">
      <c r="A1296" s="265"/>
      <c r="B1296" s="147"/>
      <c r="C1296" s="321"/>
      <c r="D1296" s="339"/>
      <c r="E1296" s="147"/>
      <c r="F1296" s="340"/>
      <c r="G1296" s="341"/>
      <c r="H1296" s="341"/>
      <c r="I1296" s="341"/>
      <c r="J1296" s="342"/>
      <c r="K1296" s="321"/>
      <c r="L1296" s="321"/>
      <c r="M1296" s="321"/>
      <c r="N1296" s="147"/>
      <c r="O1296" s="147"/>
    </row>
    <row r="1297">
      <c r="A1297" s="265"/>
      <c r="B1297" s="147"/>
      <c r="C1297" s="321"/>
      <c r="D1297" s="339"/>
      <c r="E1297" s="147"/>
      <c r="F1297" s="340"/>
      <c r="G1297" s="341"/>
      <c r="H1297" s="341"/>
      <c r="I1297" s="341"/>
      <c r="J1297" s="342"/>
      <c r="K1297" s="321"/>
      <c r="L1297" s="321"/>
      <c r="M1297" s="321"/>
      <c r="N1297" s="147"/>
      <c r="O1297" s="147"/>
    </row>
    <row r="1298">
      <c r="A1298" s="265"/>
      <c r="B1298" s="147"/>
      <c r="C1298" s="321"/>
      <c r="D1298" s="339"/>
      <c r="E1298" s="147"/>
      <c r="F1298" s="340"/>
      <c r="G1298" s="341"/>
      <c r="H1298" s="341"/>
      <c r="I1298" s="341"/>
      <c r="J1298" s="342"/>
      <c r="K1298" s="321"/>
      <c r="L1298" s="321"/>
      <c r="M1298" s="321"/>
      <c r="N1298" s="147"/>
      <c r="O1298" s="147"/>
    </row>
    <row r="1299">
      <c r="A1299" s="265"/>
      <c r="B1299" s="147"/>
      <c r="C1299" s="321"/>
      <c r="D1299" s="339"/>
      <c r="E1299" s="147"/>
      <c r="F1299" s="340"/>
      <c r="G1299" s="341"/>
      <c r="H1299" s="341"/>
      <c r="I1299" s="341"/>
      <c r="J1299" s="342"/>
      <c r="K1299" s="321"/>
      <c r="L1299" s="321"/>
      <c r="M1299" s="321"/>
      <c r="N1299" s="147"/>
      <c r="O1299" s="147"/>
    </row>
    <row r="1300">
      <c r="A1300" s="265"/>
      <c r="B1300" s="147"/>
      <c r="C1300" s="321"/>
      <c r="D1300" s="339"/>
      <c r="E1300" s="147"/>
      <c r="F1300" s="340"/>
      <c r="G1300" s="341"/>
      <c r="H1300" s="341"/>
      <c r="I1300" s="341"/>
      <c r="J1300" s="342"/>
      <c r="K1300" s="321"/>
      <c r="L1300" s="321"/>
      <c r="M1300" s="321"/>
      <c r="N1300" s="147"/>
      <c r="O1300" s="147"/>
    </row>
    <row r="1301">
      <c r="A1301" s="265"/>
      <c r="B1301" s="147"/>
      <c r="C1301" s="321"/>
      <c r="D1301" s="339"/>
      <c r="E1301" s="147"/>
      <c r="F1301" s="340"/>
      <c r="G1301" s="341"/>
      <c r="H1301" s="341"/>
      <c r="I1301" s="341"/>
      <c r="J1301" s="342"/>
      <c r="K1301" s="321"/>
      <c r="L1301" s="321"/>
      <c r="M1301" s="321"/>
      <c r="N1301" s="147"/>
      <c r="O1301" s="147"/>
    </row>
    <row r="1302">
      <c r="A1302" s="265"/>
      <c r="B1302" s="147"/>
      <c r="C1302" s="321"/>
      <c r="D1302" s="339"/>
      <c r="E1302" s="147"/>
      <c r="F1302" s="340"/>
      <c r="G1302" s="341"/>
      <c r="H1302" s="341"/>
      <c r="I1302" s="341"/>
      <c r="J1302" s="342"/>
      <c r="K1302" s="321"/>
      <c r="L1302" s="321"/>
      <c r="M1302" s="321"/>
      <c r="N1302" s="147"/>
      <c r="O1302" s="147"/>
    </row>
    <row r="1303">
      <c r="A1303" s="265"/>
      <c r="B1303" s="147"/>
      <c r="C1303" s="321"/>
      <c r="D1303" s="339"/>
      <c r="E1303" s="147"/>
      <c r="F1303" s="340"/>
      <c r="G1303" s="341"/>
      <c r="H1303" s="341"/>
      <c r="I1303" s="341"/>
      <c r="J1303" s="342"/>
      <c r="K1303" s="321"/>
      <c r="L1303" s="321"/>
      <c r="M1303" s="321"/>
      <c r="N1303" s="147"/>
      <c r="O1303" s="147"/>
    </row>
    <row r="1304">
      <c r="A1304" s="265"/>
      <c r="B1304" s="147"/>
      <c r="C1304" s="321"/>
      <c r="D1304" s="339"/>
      <c r="E1304" s="147"/>
      <c r="F1304" s="340"/>
      <c r="G1304" s="341"/>
      <c r="H1304" s="341"/>
      <c r="I1304" s="341"/>
      <c r="J1304" s="342"/>
      <c r="K1304" s="321"/>
      <c r="L1304" s="321"/>
      <c r="M1304" s="321"/>
      <c r="N1304" s="147"/>
      <c r="O1304" s="147"/>
    </row>
    <row r="1305">
      <c r="A1305" s="265"/>
      <c r="B1305" s="147"/>
      <c r="C1305" s="321"/>
      <c r="D1305" s="339"/>
      <c r="E1305" s="147"/>
      <c r="F1305" s="340"/>
      <c r="G1305" s="341"/>
      <c r="H1305" s="341"/>
      <c r="I1305" s="341"/>
      <c r="J1305" s="342"/>
      <c r="K1305" s="321"/>
      <c r="L1305" s="321"/>
      <c r="M1305" s="321"/>
      <c r="N1305" s="147"/>
      <c r="O1305" s="147"/>
    </row>
    <row r="1306">
      <c r="A1306" s="265"/>
      <c r="B1306" s="147"/>
      <c r="C1306" s="321"/>
      <c r="D1306" s="339"/>
      <c r="E1306" s="147"/>
      <c r="F1306" s="340"/>
      <c r="G1306" s="341"/>
      <c r="H1306" s="341"/>
      <c r="I1306" s="341"/>
      <c r="J1306" s="342"/>
      <c r="K1306" s="321"/>
      <c r="L1306" s="321"/>
      <c r="M1306" s="321"/>
      <c r="N1306" s="147"/>
      <c r="O1306" s="147"/>
    </row>
    <row r="1307">
      <c r="A1307" s="265"/>
      <c r="B1307" s="147"/>
      <c r="C1307" s="321"/>
      <c r="D1307" s="339"/>
      <c r="E1307" s="147"/>
      <c r="F1307" s="340"/>
      <c r="G1307" s="341"/>
      <c r="H1307" s="341"/>
      <c r="I1307" s="341"/>
      <c r="J1307" s="342"/>
      <c r="K1307" s="321"/>
      <c r="L1307" s="321"/>
      <c r="M1307" s="321"/>
      <c r="N1307" s="147"/>
      <c r="O1307" s="147"/>
    </row>
    <row r="1308">
      <c r="A1308" s="265"/>
      <c r="B1308" s="147"/>
      <c r="C1308" s="321"/>
      <c r="D1308" s="339"/>
      <c r="E1308" s="147"/>
      <c r="F1308" s="340"/>
      <c r="G1308" s="341"/>
      <c r="H1308" s="341"/>
      <c r="I1308" s="341"/>
      <c r="J1308" s="342"/>
      <c r="K1308" s="321"/>
      <c r="L1308" s="321"/>
      <c r="M1308" s="321"/>
      <c r="N1308" s="147"/>
      <c r="O1308" s="147"/>
    </row>
    <row r="1309">
      <c r="A1309" s="265"/>
      <c r="B1309" s="147"/>
      <c r="C1309" s="321"/>
      <c r="D1309" s="339"/>
      <c r="E1309" s="147"/>
      <c r="F1309" s="340"/>
      <c r="G1309" s="341"/>
      <c r="H1309" s="341"/>
      <c r="I1309" s="341"/>
      <c r="J1309" s="342"/>
      <c r="K1309" s="321"/>
      <c r="L1309" s="321"/>
      <c r="M1309" s="321"/>
      <c r="N1309" s="147"/>
      <c r="O1309" s="147"/>
    </row>
    <row r="1310">
      <c r="A1310" s="265"/>
      <c r="B1310" s="147"/>
      <c r="C1310" s="321"/>
      <c r="D1310" s="339"/>
      <c r="E1310" s="147"/>
      <c r="F1310" s="340"/>
      <c r="G1310" s="341"/>
      <c r="H1310" s="341"/>
      <c r="I1310" s="341"/>
      <c r="J1310" s="342"/>
      <c r="K1310" s="321"/>
      <c r="L1310" s="321"/>
      <c r="M1310" s="321"/>
      <c r="N1310" s="147"/>
      <c r="O1310" s="147"/>
    </row>
    <row r="1311">
      <c r="A1311" s="265"/>
      <c r="B1311" s="147"/>
      <c r="C1311" s="321"/>
      <c r="D1311" s="339"/>
      <c r="E1311" s="147"/>
      <c r="F1311" s="340"/>
      <c r="G1311" s="341"/>
      <c r="H1311" s="341"/>
      <c r="I1311" s="341"/>
      <c r="J1311" s="342"/>
      <c r="K1311" s="321"/>
      <c r="L1311" s="321"/>
      <c r="M1311" s="321"/>
      <c r="N1311" s="147"/>
      <c r="O1311" s="147"/>
    </row>
    <row r="1312">
      <c r="A1312" s="265"/>
      <c r="B1312" s="147"/>
      <c r="C1312" s="321"/>
      <c r="D1312" s="339"/>
      <c r="E1312" s="147"/>
      <c r="F1312" s="340"/>
      <c r="G1312" s="341"/>
      <c r="H1312" s="341"/>
      <c r="I1312" s="341"/>
      <c r="J1312" s="342"/>
      <c r="K1312" s="321"/>
      <c r="L1312" s="321"/>
      <c r="M1312" s="321"/>
      <c r="N1312" s="147"/>
      <c r="O1312" s="147"/>
    </row>
    <row r="1313">
      <c r="A1313" s="265"/>
      <c r="B1313" s="147"/>
      <c r="C1313" s="321"/>
      <c r="D1313" s="339"/>
      <c r="E1313" s="147"/>
      <c r="F1313" s="340"/>
      <c r="G1313" s="341"/>
      <c r="H1313" s="341"/>
      <c r="I1313" s="341"/>
      <c r="J1313" s="342"/>
      <c r="K1313" s="321"/>
      <c r="L1313" s="321"/>
      <c r="M1313" s="321"/>
      <c r="N1313" s="147"/>
      <c r="O1313" s="147"/>
    </row>
    <row r="1314">
      <c r="A1314" s="265"/>
      <c r="B1314" s="147"/>
      <c r="C1314" s="321"/>
      <c r="D1314" s="339"/>
      <c r="E1314" s="147"/>
      <c r="F1314" s="340"/>
      <c r="G1314" s="341"/>
      <c r="H1314" s="341"/>
      <c r="I1314" s="341"/>
      <c r="J1314" s="342"/>
      <c r="K1314" s="321"/>
      <c r="L1314" s="321"/>
      <c r="M1314" s="321"/>
      <c r="N1314" s="147"/>
      <c r="O1314" s="147"/>
    </row>
    <row r="1315">
      <c r="A1315" s="265"/>
      <c r="B1315" s="147"/>
      <c r="C1315" s="321"/>
      <c r="D1315" s="339"/>
      <c r="E1315" s="147"/>
      <c r="F1315" s="340"/>
      <c r="G1315" s="341"/>
      <c r="H1315" s="341"/>
      <c r="I1315" s="341"/>
      <c r="J1315" s="342"/>
      <c r="K1315" s="321"/>
      <c r="L1315" s="321"/>
      <c r="M1315" s="321"/>
      <c r="N1315" s="147"/>
      <c r="O1315" s="147"/>
    </row>
    <row r="1316">
      <c r="A1316" s="265"/>
      <c r="B1316" s="147"/>
      <c r="C1316" s="321"/>
      <c r="D1316" s="339"/>
      <c r="E1316" s="147"/>
      <c r="F1316" s="340"/>
      <c r="G1316" s="341"/>
      <c r="H1316" s="341"/>
      <c r="I1316" s="341"/>
      <c r="J1316" s="342"/>
      <c r="K1316" s="321"/>
      <c r="L1316" s="321"/>
      <c r="M1316" s="321"/>
      <c r="N1316" s="147"/>
      <c r="O1316" s="147"/>
    </row>
    <row r="1317">
      <c r="A1317" s="265"/>
      <c r="B1317" s="147"/>
      <c r="C1317" s="321"/>
      <c r="D1317" s="339"/>
      <c r="E1317" s="147"/>
      <c r="F1317" s="340"/>
      <c r="G1317" s="341"/>
      <c r="H1317" s="341"/>
      <c r="I1317" s="341"/>
      <c r="J1317" s="342"/>
      <c r="K1317" s="321"/>
      <c r="L1317" s="321"/>
      <c r="M1317" s="321"/>
      <c r="N1317" s="147"/>
      <c r="O1317" s="147"/>
    </row>
    <row r="1318">
      <c r="A1318" s="265"/>
      <c r="B1318" s="147"/>
      <c r="C1318" s="321"/>
      <c r="D1318" s="339"/>
      <c r="E1318" s="147"/>
      <c r="F1318" s="340"/>
      <c r="G1318" s="341"/>
      <c r="H1318" s="341"/>
      <c r="I1318" s="341"/>
      <c r="J1318" s="342"/>
      <c r="K1318" s="321"/>
      <c r="L1318" s="321"/>
      <c r="M1318" s="321"/>
      <c r="N1318" s="147"/>
      <c r="O1318" s="147"/>
    </row>
    <row r="1319">
      <c r="A1319" s="265"/>
      <c r="B1319" s="147"/>
      <c r="C1319" s="321"/>
      <c r="D1319" s="339"/>
      <c r="E1319" s="147"/>
      <c r="F1319" s="340"/>
      <c r="G1319" s="341"/>
      <c r="H1319" s="341"/>
      <c r="I1319" s="341"/>
      <c r="J1319" s="342"/>
      <c r="K1319" s="321"/>
      <c r="L1319" s="321"/>
      <c r="M1319" s="321"/>
      <c r="N1319" s="147"/>
      <c r="O1319" s="147"/>
    </row>
    <row r="1320">
      <c r="A1320" s="265"/>
      <c r="B1320" s="147"/>
      <c r="C1320" s="321"/>
      <c r="D1320" s="339"/>
      <c r="E1320" s="147"/>
      <c r="F1320" s="340"/>
      <c r="G1320" s="341"/>
      <c r="H1320" s="341"/>
      <c r="I1320" s="341"/>
      <c r="J1320" s="342"/>
      <c r="K1320" s="321"/>
      <c r="L1320" s="321"/>
      <c r="M1320" s="321"/>
      <c r="N1320" s="147"/>
      <c r="O1320" s="147"/>
    </row>
    <row r="1321">
      <c r="A1321" s="265"/>
      <c r="B1321" s="147"/>
      <c r="C1321" s="321"/>
      <c r="D1321" s="339"/>
      <c r="E1321" s="147"/>
      <c r="F1321" s="340"/>
      <c r="G1321" s="341"/>
      <c r="H1321" s="341"/>
      <c r="I1321" s="341"/>
      <c r="J1321" s="342"/>
      <c r="K1321" s="321"/>
      <c r="L1321" s="321"/>
      <c r="M1321" s="321"/>
      <c r="N1321" s="147"/>
      <c r="O1321" s="147"/>
    </row>
    <row r="1322">
      <c r="A1322" s="265"/>
      <c r="B1322" s="147"/>
      <c r="C1322" s="321"/>
      <c r="D1322" s="339"/>
      <c r="E1322" s="147"/>
      <c r="F1322" s="340"/>
      <c r="G1322" s="341"/>
      <c r="H1322" s="341"/>
      <c r="I1322" s="341"/>
      <c r="J1322" s="342"/>
      <c r="K1322" s="321"/>
      <c r="L1322" s="321"/>
      <c r="M1322" s="321"/>
      <c r="N1322" s="147"/>
      <c r="O1322" s="147"/>
    </row>
    <row r="1323">
      <c r="A1323" s="265"/>
      <c r="B1323" s="147"/>
      <c r="C1323" s="321"/>
      <c r="D1323" s="339"/>
      <c r="E1323" s="147"/>
      <c r="F1323" s="340"/>
      <c r="G1323" s="341"/>
      <c r="H1323" s="341"/>
      <c r="I1323" s="341"/>
      <c r="J1323" s="342"/>
      <c r="K1323" s="321"/>
      <c r="L1323" s="321"/>
      <c r="M1323" s="321"/>
      <c r="N1323" s="147"/>
      <c r="O1323" s="147"/>
    </row>
    <row r="1324">
      <c r="A1324" s="265"/>
      <c r="B1324" s="147"/>
      <c r="C1324" s="321"/>
      <c r="D1324" s="339"/>
      <c r="E1324" s="147"/>
      <c r="F1324" s="340"/>
      <c r="G1324" s="341"/>
      <c r="H1324" s="341"/>
      <c r="I1324" s="341"/>
      <c r="J1324" s="342"/>
      <c r="K1324" s="321"/>
      <c r="L1324" s="321"/>
      <c r="M1324" s="321"/>
      <c r="N1324" s="147"/>
      <c r="O1324" s="147"/>
    </row>
    <row r="1325">
      <c r="A1325" s="265"/>
      <c r="B1325" s="147"/>
      <c r="C1325" s="321"/>
      <c r="D1325" s="339"/>
      <c r="E1325" s="147"/>
      <c r="F1325" s="340"/>
      <c r="G1325" s="341"/>
      <c r="H1325" s="341"/>
      <c r="I1325" s="341"/>
      <c r="J1325" s="342"/>
      <c r="K1325" s="321"/>
      <c r="L1325" s="321"/>
      <c r="M1325" s="321"/>
      <c r="N1325" s="147"/>
      <c r="O1325" s="147"/>
    </row>
    <row r="1326">
      <c r="A1326" s="265"/>
      <c r="B1326" s="147"/>
      <c r="C1326" s="321"/>
      <c r="D1326" s="339"/>
      <c r="E1326" s="147"/>
      <c r="F1326" s="340"/>
      <c r="G1326" s="341"/>
      <c r="H1326" s="341"/>
      <c r="I1326" s="341"/>
      <c r="J1326" s="342"/>
      <c r="K1326" s="321"/>
      <c r="L1326" s="321"/>
      <c r="M1326" s="321"/>
      <c r="N1326" s="147"/>
      <c r="O1326" s="147"/>
    </row>
    <row r="1327">
      <c r="A1327" s="265"/>
      <c r="B1327" s="147"/>
      <c r="C1327" s="321"/>
      <c r="D1327" s="339"/>
      <c r="E1327" s="147"/>
      <c r="F1327" s="340"/>
      <c r="G1327" s="341"/>
      <c r="H1327" s="341"/>
      <c r="I1327" s="341"/>
      <c r="J1327" s="342"/>
      <c r="K1327" s="321"/>
      <c r="L1327" s="321"/>
      <c r="M1327" s="321"/>
      <c r="N1327" s="147"/>
      <c r="O1327" s="147"/>
    </row>
    <row r="1328">
      <c r="A1328" s="265"/>
      <c r="B1328" s="147"/>
      <c r="C1328" s="321"/>
      <c r="D1328" s="339"/>
      <c r="E1328" s="147"/>
      <c r="F1328" s="340"/>
      <c r="G1328" s="341"/>
      <c r="H1328" s="341"/>
      <c r="I1328" s="341"/>
      <c r="J1328" s="342"/>
      <c r="K1328" s="321"/>
      <c r="L1328" s="321"/>
      <c r="M1328" s="321"/>
      <c r="N1328" s="147"/>
      <c r="O1328" s="147"/>
    </row>
    <row r="1329">
      <c r="A1329" s="265"/>
      <c r="B1329" s="147"/>
      <c r="C1329" s="321"/>
      <c r="D1329" s="339"/>
      <c r="E1329" s="147"/>
      <c r="F1329" s="340"/>
      <c r="G1329" s="341"/>
      <c r="H1329" s="341"/>
      <c r="I1329" s="341"/>
      <c r="J1329" s="342"/>
      <c r="K1329" s="321"/>
      <c r="L1329" s="321"/>
      <c r="M1329" s="321"/>
      <c r="N1329" s="147"/>
      <c r="O1329" s="147"/>
    </row>
    <row r="1330">
      <c r="A1330" s="265"/>
      <c r="B1330" s="147"/>
      <c r="C1330" s="321"/>
      <c r="D1330" s="339"/>
      <c r="E1330" s="147"/>
      <c r="F1330" s="340"/>
      <c r="G1330" s="341"/>
      <c r="H1330" s="341"/>
      <c r="I1330" s="341"/>
      <c r="J1330" s="342"/>
      <c r="K1330" s="321"/>
      <c r="L1330" s="321"/>
      <c r="M1330" s="321"/>
      <c r="N1330" s="147"/>
      <c r="O1330" s="147"/>
    </row>
    <row r="1331">
      <c r="A1331" s="265"/>
      <c r="B1331" s="147"/>
      <c r="C1331" s="321"/>
      <c r="D1331" s="339"/>
      <c r="E1331" s="147"/>
      <c r="F1331" s="340"/>
      <c r="G1331" s="341"/>
      <c r="H1331" s="341"/>
      <c r="I1331" s="341"/>
      <c r="J1331" s="342"/>
      <c r="K1331" s="321"/>
      <c r="L1331" s="321"/>
      <c r="M1331" s="321"/>
      <c r="N1331" s="147"/>
      <c r="O1331" s="147"/>
    </row>
    <row r="1332">
      <c r="A1332" s="265"/>
      <c r="B1332" s="147"/>
      <c r="C1332" s="321"/>
      <c r="D1332" s="339"/>
      <c r="E1332" s="147"/>
      <c r="F1332" s="340"/>
      <c r="G1332" s="341"/>
      <c r="H1332" s="341"/>
      <c r="I1332" s="341"/>
      <c r="J1332" s="342"/>
      <c r="K1332" s="321"/>
      <c r="L1332" s="321"/>
      <c r="M1332" s="321"/>
      <c r="N1332" s="147"/>
      <c r="O1332" s="147"/>
    </row>
    <row r="1333">
      <c r="A1333" s="265"/>
      <c r="B1333" s="147"/>
      <c r="C1333" s="321"/>
      <c r="D1333" s="339"/>
      <c r="E1333" s="147"/>
      <c r="F1333" s="340"/>
      <c r="G1333" s="341"/>
      <c r="H1333" s="341"/>
      <c r="I1333" s="341"/>
      <c r="J1333" s="342"/>
      <c r="K1333" s="321"/>
      <c r="L1333" s="321"/>
      <c r="M1333" s="321"/>
      <c r="N1333" s="147"/>
      <c r="O1333" s="147"/>
    </row>
    <row r="1334">
      <c r="A1334" s="265"/>
      <c r="B1334" s="147"/>
      <c r="C1334" s="321"/>
      <c r="D1334" s="339"/>
      <c r="E1334" s="147"/>
      <c r="F1334" s="340"/>
      <c r="G1334" s="341"/>
      <c r="H1334" s="341"/>
      <c r="I1334" s="341"/>
      <c r="J1334" s="342"/>
      <c r="K1334" s="321"/>
      <c r="L1334" s="321"/>
      <c r="M1334" s="321"/>
      <c r="N1334" s="147"/>
      <c r="O1334" s="147"/>
    </row>
    <row r="1335">
      <c r="A1335" s="265"/>
      <c r="B1335" s="147"/>
      <c r="C1335" s="321"/>
      <c r="D1335" s="339"/>
      <c r="E1335" s="147"/>
      <c r="F1335" s="340"/>
      <c r="G1335" s="341"/>
      <c r="H1335" s="341"/>
      <c r="I1335" s="341"/>
      <c r="J1335" s="342"/>
      <c r="K1335" s="321"/>
      <c r="L1335" s="321"/>
      <c r="M1335" s="321"/>
      <c r="N1335" s="147"/>
      <c r="O1335" s="147"/>
    </row>
    <row r="1336">
      <c r="A1336" s="265"/>
      <c r="B1336" s="147"/>
      <c r="C1336" s="321"/>
      <c r="D1336" s="339"/>
      <c r="E1336" s="147"/>
      <c r="F1336" s="340"/>
      <c r="G1336" s="341"/>
      <c r="H1336" s="341"/>
      <c r="I1336" s="341"/>
      <c r="J1336" s="342"/>
      <c r="K1336" s="321"/>
      <c r="L1336" s="321"/>
      <c r="M1336" s="321"/>
      <c r="N1336" s="147"/>
      <c r="O1336" s="147"/>
    </row>
    <row r="1337">
      <c r="A1337" s="265"/>
      <c r="B1337" s="147"/>
      <c r="C1337" s="321"/>
      <c r="D1337" s="339"/>
      <c r="E1337" s="147"/>
      <c r="F1337" s="340"/>
      <c r="G1337" s="341"/>
      <c r="H1337" s="341"/>
      <c r="I1337" s="341"/>
      <c r="J1337" s="342"/>
      <c r="K1337" s="321"/>
      <c r="L1337" s="321"/>
      <c r="M1337" s="321"/>
      <c r="N1337" s="147"/>
      <c r="O1337" s="147"/>
    </row>
    <row r="1338">
      <c r="A1338" s="265"/>
      <c r="B1338" s="147"/>
      <c r="C1338" s="321"/>
      <c r="D1338" s="339"/>
      <c r="E1338" s="147"/>
      <c r="F1338" s="340"/>
      <c r="G1338" s="341"/>
      <c r="H1338" s="341"/>
      <c r="I1338" s="341"/>
      <c r="J1338" s="342"/>
      <c r="K1338" s="321"/>
      <c r="L1338" s="321"/>
      <c r="M1338" s="321"/>
      <c r="N1338" s="147"/>
      <c r="O1338" s="147"/>
    </row>
    <row r="1339">
      <c r="A1339" s="265"/>
      <c r="B1339" s="147"/>
      <c r="C1339" s="321"/>
      <c r="D1339" s="339"/>
      <c r="E1339" s="147"/>
      <c r="F1339" s="340"/>
      <c r="G1339" s="341"/>
      <c r="H1339" s="341"/>
      <c r="I1339" s="341"/>
      <c r="J1339" s="342"/>
      <c r="K1339" s="321"/>
      <c r="L1339" s="321"/>
      <c r="M1339" s="321"/>
      <c r="N1339" s="147"/>
      <c r="O1339" s="147"/>
    </row>
    <row r="1340">
      <c r="A1340" s="265"/>
      <c r="B1340" s="147"/>
      <c r="C1340" s="321"/>
      <c r="D1340" s="339"/>
      <c r="E1340" s="147"/>
      <c r="F1340" s="340"/>
      <c r="G1340" s="341"/>
      <c r="H1340" s="341"/>
      <c r="I1340" s="341"/>
      <c r="J1340" s="342"/>
      <c r="K1340" s="321"/>
      <c r="L1340" s="321"/>
      <c r="M1340" s="321"/>
      <c r="N1340" s="147"/>
      <c r="O1340" s="147"/>
    </row>
    <row r="1341">
      <c r="A1341" s="265"/>
      <c r="B1341" s="147"/>
      <c r="C1341" s="321"/>
      <c r="D1341" s="339"/>
      <c r="E1341" s="147"/>
      <c r="F1341" s="340"/>
      <c r="G1341" s="341"/>
      <c r="H1341" s="341"/>
      <c r="I1341" s="341"/>
      <c r="J1341" s="342"/>
      <c r="K1341" s="321"/>
      <c r="L1341" s="321"/>
      <c r="M1341" s="321"/>
      <c r="N1341" s="147"/>
      <c r="O1341" s="147"/>
    </row>
    <row r="1342">
      <c r="A1342" s="265"/>
      <c r="B1342" s="147"/>
      <c r="C1342" s="321"/>
      <c r="D1342" s="339"/>
      <c r="E1342" s="147"/>
      <c r="F1342" s="340"/>
      <c r="G1342" s="341"/>
      <c r="H1342" s="341"/>
      <c r="I1342" s="341"/>
      <c r="J1342" s="342"/>
      <c r="K1342" s="321"/>
      <c r="L1342" s="321"/>
      <c r="M1342" s="321"/>
      <c r="N1342" s="147"/>
      <c r="O1342" s="147"/>
    </row>
    <row r="1343">
      <c r="A1343" s="265"/>
      <c r="B1343" s="147"/>
      <c r="C1343" s="321"/>
      <c r="D1343" s="339"/>
      <c r="E1343" s="147"/>
      <c r="F1343" s="340"/>
      <c r="G1343" s="341"/>
      <c r="H1343" s="341"/>
      <c r="I1343" s="341"/>
      <c r="J1343" s="342"/>
      <c r="K1343" s="321"/>
      <c r="L1343" s="321"/>
      <c r="M1343" s="321"/>
      <c r="N1343" s="147"/>
      <c r="O1343" s="147"/>
    </row>
    <row r="1344">
      <c r="A1344" s="265"/>
      <c r="B1344" s="147"/>
      <c r="C1344" s="321"/>
      <c r="D1344" s="339"/>
      <c r="E1344" s="147"/>
      <c r="F1344" s="340"/>
      <c r="G1344" s="341"/>
      <c r="H1344" s="341"/>
      <c r="I1344" s="341"/>
      <c r="J1344" s="342"/>
      <c r="K1344" s="321"/>
      <c r="L1344" s="321"/>
      <c r="M1344" s="321"/>
      <c r="N1344" s="147"/>
      <c r="O1344" s="147"/>
    </row>
    <row r="1345">
      <c r="A1345" s="265"/>
      <c r="B1345" s="147"/>
      <c r="C1345" s="321"/>
      <c r="D1345" s="339"/>
      <c r="E1345" s="147"/>
      <c r="F1345" s="340"/>
      <c r="G1345" s="341"/>
      <c r="H1345" s="341"/>
      <c r="I1345" s="341"/>
      <c r="J1345" s="342"/>
      <c r="K1345" s="321"/>
      <c r="L1345" s="321"/>
      <c r="M1345" s="321"/>
      <c r="N1345" s="147"/>
      <c r="O1345" s="147"/>
    </row>
    <row r="1346">
      <c r="A1346" s="265"/>
      <c r="B1346" s="147"/>
      <c r="C1346" s="321"/>
      <c r="D1346" s="339"/>
      <c r="E1346" s="147"/>
      <c r="F1346" s="340"/>
      <c r="G1346" s="341"/>
      <c r="H1346" s="341"/>
      <c r="I1346" s="341"/>
      <c r="J1346" s="342"/>
      <c r="K1346" s="321"/>
      <c r="L1346" s="321"/>
      <c r="M1346" s="321"/>
      <c r="N1346" s="147"/>
      <c r="O1346" s="147"/>
    </row>
    <row r="1347">
      <c r="A1347" s="265"/>
      <c r="B1347" s="147"/>
      <c r="C1347" s="321"/>
      <c r="D1347" s="339"/>
      <c r="E1347" s="147"/>
      <c r="F1347" s="340"/>
      <c r="G1347" s="341"/>
      <c r="H1347" s="341"/>
      <c r="I1347" s="341"/>
      <c r="J1347" s="342"/>
      <c r="K1347" s="321"/>
      <c r="L1347" s="321"/>
      <c r="M1347" s="321"/>
      <c r="N1347" s="147"/>
      <c r="O1347" s="147"/>
    </row>
    <row r="1348">
      <c r="A1348" s="265"/>
      <c r="B1348" s="147"/>
      <c r="C1348" s="321"/>
      <c r="D1348" s="339"/>
      <c r="E1348" s="147"/>
      <c r="F1348" s="340"/>
      <c r="G1348" s="341"/>
      <c r="H1348" s="341"/>
      <c r="I1348" s="341"/>
      <c r="J1348" s="342"/>
      <c r="K1348" s="321"/>
      <c r="L1348" s="321"/>
      <c r="M1348" s="321"/>
      <c r="N1348" s="147"/>
      <c r="O1348" s="147"/>
    </row>
    <row r="1349">
      <c r="A1349" s="265"/>
      <c r="B1349" s="147"/>
      <c r="C1349" s="321"/>
      <c r="D1349" s="339"/>
      <c r="E1349" s="147"/>
      <c r="F1349" s="340"/>
      <c r="G1349" s="341"/>
      <c r="H1349" s="341"/>
      <c r="I1349" s="341"/>
      <c r="J1349" s="342"/>
      <c r="K1349" s="321"/>
      <c r="L1349" s="321"/>
      <c r="M1349" s="321"/>
      <c r="N1349" s="147"/>
      <c r="O1349" s="147"/>
    </row>
    <row r="1350">
      <c r="A1350" s="265"/>
      <c r="B1350" s="147"/>
      <c r="C1350" s="321"/>
      <c r="D1350" s="339"/>
      <c r="E1350" s="147"/>
      <c r="F1350" s="340"/>
      <c r="G1350" s="341"/>
      <c r="H1350" s="341"/>
      <c r="I1350" s="341"/>
      <c r="J1350" s="342"/>
      <c r="K1350" s="321"/>
      <c r="L1350" s="321"/>
      <c r="M1350" s="321"/>
      <c r="N1350" s="147"/>
      <c r="O1350" s="147"/>
    </row>
    <row r="1351">
      <c r="A1351" s="265"/>
      <c r="B1351" s="147"/>
      <c r="C1351" s="321"/>
      <c r="D1351" s="339"/>
      <c r="E1351" s="147"/>
      <c r="F1351" s="340"/>
      <c r="G1351" s="341"/>
      <c r="H1351" s="341"/>
      <c r="I1351" s="341"/>
      <c r="J1351" s="342"/>
      <c r="K1351" s="321"/>
      <c r="L1351" s="321"/>
      <c r="M1351" s="321"/>
      <c r="N1351" s="147"/>
      <c r="O1351" s="147"/>
    </row>
    <row r="1352">
      <c r="A1352" s="265"/>
      <c r="B1352" s="147"/>
      <c r="C1352" s="321"/>
      <c r="D1352" s="339"/>
      <c r="E1352" s="147"/>
      <c r="F1352" s="340"/>
      <c r="G1352" s="341"/>
      <c r="H1352" s="341"/>
      <c r="I1352" s="341"/>
      <c r="J1352" s="342"/>
      <c r="K1352" s="321"/>
      <c r="L1352" s="321"/>
      <c r="M1352" s="321"/>
      <c r="N1352" s="147"/>
      <c r="O1352" s="147"/>
    </row>
    <row r="1353">
      <c r="A1353" s="265"/>
      <c r="B1353" s="147"/>
      <c r="C1353" s="321"/>
      <c r="D1353" s="339"/>
      <c r="E1353" s="147"/>
      <c r="F1353" s="340"/>
      <c r="G1353" s="341"/>
      <c r="H1353" s="341"/>
      <c r="I1353" s="341"/>
      <c r="J1353" s="342"/>
      <c r="K1353" s="321"/>
      <c r="L1353" s="321"/>
      <c r="M1353" s="321"/>
      <c r="N1353" s="147"/>
      <c r="O1353" s="147"/>
    </row>
    <row r="1354">
      <c r="A1354" s="265"/>
      <c r="B1354" s="147"/>
      <c r="C1354" s="321"/>
      <c r="D1354" s="339"/>
      <c r="E1354" s="147"/>
      <c r="F1354" s="340"/>
      <c r="G1354" s="341"/>
      <c r="H1354" s="341"/>
      <c r="I1354" s="341"/>
      <c r="J1354" s="342"/>
      <c r="K1354" s="321"/>
      <c r="L1354" s="321"/>
      <c r="M1354" s="321"/>
      <c r="N1354" s="147"/>
      <c r="O1354" s="147"/>
    </row>
    <row r="1355">
      <c r="A1355" s="265"/>
      <c r="B1355" s="147"/>
      <c r="C1355" s="321"/>
      <c r="D1355" s="339"/>
      <c r="E1355" s="147"/>
      <c r="F1355" s="340"/>
      <c r="G1355" s="341"/>
      <c r="H1355" s="341"/>
      <c r="I1355" s="341"/>
      <c r="J1355" s="342"/>
      <c r="K1355" s="321"/>
      <c r="L1355" s="321"/>
      <c r="M1355" s="321"/>
      <c r="N1355" s="147"/>
      <c r="O1355" s="147"/>
    </row>
    <row r="1356">
      <c r="A1356" s="265"/>
      <c r="B1356" s="147"/>
      <c r="C1356" s="321"/>
      <c r="D1356" s="339"/>
      <c r="E1356" s="147"/>
      <c r="F1356" s="340"/>
      <c r="G1356" s="341"/>
      <c r="H1356" s="341"/>
      <c r="I1356" s="341"/>
      <c r="J1356" s="342"/>
      <c r="K1356" s="321"/>
      <c r="L1356" s="321"/>
      <c r="M1356" s="321"/>
      <c r="N1356" s="147"/>
      <c r="O1356" s="147"/>
    </row>
    <row r="1357">
      <c r="A1357" s="265"/>
      <c r="B1357" s="147"/>
      <c r="C1357" s="321"/>
      <c r="D1357" s="339"/>
      <c r="E1357" s="147"/>
      <c r="F1357" s="340"/>
      <c r="G1357" s="341"/>
      <c r="H1357" s="341"/>
      <c r="I1357" s="341"/>
      <c r="J1357" s="342"/>
      <c r="K1357" s="321"/>
      <c r="L1357" s="321"/>
      <c r="M1357" s="321"/>
      <c r="N1357" s="147"/>
      <c r="O1357" s="147"/>
    </row>
    <row r="1358">
      <c r="A1358" s="265"/>
      <c r="B1358" s="147"/>
      <c r="C1358" s="321"/>
      <c r="D1358" s="339"/>
      <c r="E1358" s="147"/>
      <c r="F1358" s="340"/>
      <c r="G1358" s="341"/>
      <c r="H1358" s="341"/>
      <c r="I1358" s="341"/>
      <c r="J1358" s="342"/>
      <c r="K1358" s="321"/>
      <c r="L1358" s="321"/>
      <c r="M1358" s="321"/>
      <c r="N1358" s="147"/>
      <c r="O1358" s="147"/>
    </row>
    <row r="1359">
      <c r="A1359" s="265"/>
      <c r="B1359" s="147"/>
      <c r="C1359" s="321"/>
      <c r="D1359" s="339"/>
      <c r="E1359" s="147"/>
      <c r="F1359" s="340"/>
      <c r="G1359" s="341"/>
      <c r="H1359" s="341"/>
      <c r="I1359" s="341"/>
      <c r="J1359" s="342"/>
      <c r="K1359" s="321"/>
      <c r="L1359" s="321"/>
      <c r="M1359" s="321"/>
      <c r="N1359" s="147"/>
      <c r="O1359" s="147"/>
    </row>
    <row r="1360">
      <c r="A1360" s="265"/>
      <c r="B1360" s="147"/>
      <c r="C1360" s="321"/>
      <c r="D1360" s="339"/>
      <c r="E1360" s="147"/>
      <c r="F1360" s="340"/>
      <c r="G1360" s="341"/>
      <c r="H1360" s="341"/>
      <c r="I1360" s="341"/>
      <c r="J1360" s="342"/>
      <c r="K1360" s="321"/>
      <c r="L1360" s="321"/>
      <c r="M1360" s="321"/>
      <c r="N1360" s="147"/>
      <c r="O1360" s="147"/>
    </row>
    <row r="1361">
      <c r="A1361" s="265"/>
      <c r="B1361" s="147"/>
      <c r="C1361" s="321"/>
      <c r="D1361" s="339"/>
      <c r="E1361" s="147"/>
      <c r="F1361" s="340"/>
      <c r="G1361" s="341"/>
      <c r="H1361" s="341"/>
      <c r="I1361" s="341"/>
      <c r="J1361" s="342"/>
      <c r="K1361" s="321"/>
      <c r="L1361" s="321"/>
      <c r="M1361" s="321"/>
      <c r="N1361" s="147"/>
      <c r="O1361" s="147"/>
    </row>
    <row r="1362">
      <c r="A1362" s="265"/>
      <c r="B1362" s="147"/>
      <c r="C1362" s="321"/>
      <c r="D1362" s="339"/>
      <c r="E1362" s="147"/>
      <c r="F1362" s="340"/>
      <c r="G1362" s="341"/>
      <c r="H1362" s="341"/>
      <c r="I1362" s="341"/>
      <c r="J1362" s="342"/>
      <c r="K1362" s="321"/>
      <c r="L1362" s="321"/>
      <c r="M1362" s="321"/>
      <c r="N1362" s="147"/>
      <c r="O1362" s="147"/>
    </row>
    <row r="1363">
      <c r="A1363" s="265"/>
      <c r="B1363" s="147"/>
      <c r="C1363" s="321"/>
      <c r="D1363" s="339"/>
      <c r="E1363" s="147"/>
      <c r="F1363" s="340"/>
      <c r="G1363" s="341"/>
      <c r="H1363" s="341"/>
      <c r="I1363" s="341"/>
      <c r="J1363" s="342"/>
      <c r="K1363" s="321"/>
      <c r="L1363" s="321"/>
      <c r="M1363" s="321"/>
      <c r="N1363" s="147"/>
      <c r="O1363" s="147"/>
    </row>
    <row r="1364">
      <c r="A1364" s="265"/>
      <c r="B1364" s="147"/>
      <c r="C1364" s="321"/>
      <c r="D1364" s="339"/>
      <c r="E1364" s="147"/>
      <c r="F1364" s="340"/>
      <c r="G1364" s="341"/>
      <c r="H1364" s="341"/>
      <c r="I1364" s="341"/>
      <c r="J1364" s="342"/>
      <c r="K1364" s="321"/>
      <c r="L1364" s="321"/>
      <c r="M1364" s="321"/>
      <c r="N1364" s="147"/>
      <c r="O1364" s="147"/>
    </row>
    <row r="1365">
      <c r="A1365" s="265"/>
      <c r="B1365" s="147"/>
      <c r="C1365" s="321"/>
      <c r="D1365" s="339"/>
      <c r="E1365" s="147"/>
      <c r="F1365" s="340"/>
      <c r="G1365" s="341"/>
      <c r="H1365" s="341"/>
      <c r="I1365" s="341"/>
      <c r="J1365" s="342"/>
      <c r="K1365" s="321"/>
      <c r="L1365" s="321"/>
      <c r="M1365" s="321"/>
      <c r="N1365" s="147"/>
      <c r="O1365" s="147"/>
    </row>
    <row r="1366">
      <c r="A1366" s="265"/>
      <c r="B1366" s="147"/>
      <c r="C1366" s="321"/>
      <c r="D1366" s="339"/>
      <c r="E1366" s="147"/>
      <c r="F1366" s="340"/>
      <c r="G1366" s="341"/>
      <c r="H1366" s="341"/>
      <c r="I1366" s="341"/>
      <c r="J1366" s="342"/>
      <c r="K1366" s="321"/>
      <c r="L1366" s="321"/>
      <c r="M1366" s="321"/>
      <c r="N1366" s="147"/>
      <c r="O1366" s="147"/>
    </row>
    <row r="1367">
      <c r="A1367" s="265"/>
      <c r="B1367" s="147"/>
      <c r="C1367" s="321"/>
      <c r="D1367" s="339"/>
      <c r="E1367" s="147"/>
      <c r="F1367" s="340"/>
      <c r="G1367" s="341"/>
      <c r="H1367" s="341"/>
      <c r="I1367" s="341"/>
      <c r="J1367" s="342"/>
      <c r="K1367" s="321"/>
      <c r="L1367" s="321"/>
      <c r="M1367" s="321"/>
      <c r="N1367" s="147"/>
      <c r="O1367" s="147"/>
    </row>
    <row r="1368">
      <c r="A1368" s="265"/>
      <c r="B1368" s="147"/>
      <c r="C1368" s="321"/>
      <c r="D1368" s="339"/>
      <c r="E1368" s="147"/>
      <c r="F1368" s="340"/>
      <c r="G1368" s="341"/>
      <c r="H1368" s="341"/>
      <c r="I1368" s="341"/>
      <c r="J1368" s="342"/>
      <c r="K1368" s="321"/>
      <c r="L1368" s="321"/>
      <c r="M1368" s="321"/>
      <c r="N1368" s="147"/>
      <c r="O1368" s="147"/>
    </row>
    <row r="1369">
      <c r="A1369" s="265"/>
      <c r="B1369" s="147"/>
      <c r="C1369" s="321"/>
      <c r="D1369" s="339"/>
      <c r="E1369" s="147"/>
      <c r="F1369" s="340"/>
      <c r="G1369" s="341"/>
      <c r="H1369" s="341"/>
      <c r="I1369" s="341"/>
      <c r="J1369" s="342"/>
      <c r="K1369" s="321"/>
      <c r="L1369" s="321"/>
      <c r="M1369" s="321"/>
      <c r="N1369" s="147"/>
      <c r="O1369" s="147"/>
    </row>
    <row r="1370">
      <c r="A1370" s="265"/>
      <c r="B1370" s="147"/>
      <c r="C1370" s="321"/>
      <c r="D1370" s="339"/>
      <c r="E1370" s="147"/>
      <c r="F1370" s="340"/>
      <c r="G1370" s="341"/>
      <c r="H1370" s="341"/>
      <c r="I1370" s="341"/>
      <c r="J1370" s="342"/>
      <c r="K1370" s="321"/>
      <c r="L1370" s="321"/>
      <c r="M1370" s="321"/>
      <c r="N1370" s="147"/>
      <c r="O1370" s="147"/>
    </row>
    <row r="1371">
      <c r="A1371" s="265"/>
      <c r="B1371" s="147"/>
      <c r="C1371" s="321"/>
      <c r="D1371" s="339"/>
      <c r="E1371" s="147"/>
      <c r="F1371" s="340"/>
      <c r="G1371" s="341"/>
      <c r="H1371" s="341"/>
      <c r="I1371" s="341"/>
      <c r="J1371" s="342"/>
      <c r="K1371" s="321"/>
      <c r="L1371" s="321"/>
      <c r="M1371" s="321"/>
      <c r="N1371" s="147"/>
      <c r="O1371" s="147"/>
    </row>
    <row r="1372">
      <c r="A1372" s="265"/>
      <c r="B1372" s="147"/>
      <c r="C1372" s="321"/>
      <c r="D1372" s="339"/>
      <c r="E1372" s="147"/>
      <c r="F1372" s="340"/>
      <c r="G1372" s="341"/>
      <c r="H1372" s="341"/>
      <c r="I1372" s="341"/>
      <c r="J1372" s="342"/>
      <c r="K1372" s="321"/>
      <c r="L1372" s="321"/>
      <c r="M1372" s="321"/>
      <c r="N1372" s="147"/>
      <c r="O1372" s="147"/>
    </row>
    <row r="1373">
      <c r="A1373" s="265"/>
      <c r="B1373" s="147"/>
      <c r="C1373" s="321"/>
      <c r="D1373" s="339"/>
      <c r="E1373" s="147"/>
      <c r="F1373" s="340"/>
      <c r="G1373" s="341"/>
      <c r="H1373" s="341"/>
      <c r="I1373" s="341"/>
      <c r="J1373" s="342"/>
      <c r="K1373" s="321"/>
      <c r="L1373" s="321"/>
      <c r="M1373" s="321"/>
      <c r="N1373" s="147"/>
      <c r="O1373" s="147"/>
    </row>
    <row r="1374">
      <c r="A1374" s="265"/>
      <c r="B1374" s="147"/>
      <c r="C1374" s="321"/>
      <c r="D1374" s="339"/>
      <c r="E1374" s="147"/>
      <c r="F1374" s="340"/>
      <c r="G1374" s="341"/>
      <c r="H1374" s="341"/>
      <c r="I1374" s="341"/>
      <c r="J1374" s="342"/>
      <c r="K1374" s="321"/>
      <c r="L1374" s="321"/>
      <c r="M1374" s="321"/>
      <c r="N1374" s="147"/>
      <c r="O1374" s="147"/>
    </row>
    <row r="1375">
      <c r="A1375" s="265"/>
      <c r="B1375" s="147"/>
      <c r="C1375" s="321"/>
      <c r="D1375" s="339"/>
      <c r="E1375" s="147"/>
      <c r="F1375" s="340"/>
      <c r="G1375" s="341"/>
      <c r="H1375" s="341"/>
      <c r="I1375" s="341"/>
      <c r="J1375" s="342"/>
      <c r="K1375" s="321"/>
      <c r="L1375" s="321"/>
      <c r="M1375" s="321"/>
      <c r="N1375" s="147"/>
      <c r="O1375" s="147"/>
    </row>
    <row r="1376">
      <c r="A1376" s="265"/>
      <c r="B1376" s="147"/>
      <c r="C1376" s="321"/>
      <c r="D1376" s="339"/>
      <c r="E1376" s="147"/>
      <c r="F1376" s="340"/>
      <c r="G1376" s="341"/>
      <c r="H1376" s="341"/>
      <c r="I1376" s="341"/>
      <c r="J1376" s="342"/>
      <c r="K1376" s="321"/>
      <c r="L1376" s="321"/>
      <c r="M1376" s="321"/>
      <c r="N1376" s="147"/>
      <c r="O1376" s="147"/>
    </row>
    <row r="1377">
      <c r="A1377" s="265"/>
      <c r="B1377" s="147"/>
      <c r="C1377" s="321"/>
      <c r="D1377" s="339"/>
      <c r="E1377" s="147"/>
      <c r="F1377" s="340"/>
      <c r="G1377" s="341"/>
      <c r="H1377" s="341"/>
      <c r="I1377" s="341"/>
      <c r="J1377" s="342"/>
      <c r="K1377" s="321"/>
      <c r="L1377" s="321"/>
      <c r="M1377" s="321"/>
      <c r="N1377" s="147"/>
      <c r="O1377" s="147"/>
    </row>
    <row r="1378">
      <c r="A1378" s="265"/>
      <c r="B1378" s="147"/>
      <c r="C1378" s="321"/>
      <c r="D1378" s="339"/>
      <c r="E1378" s="147"/>
      <c r="F1378" s="340"/>
      <c r="G1378" s="341"/>
      <c r="H1378" s="341"/>
      <c r="I1378" s="341"/>
      <c r="J1378" s="342"/>
      <c r="K1378" s="321"/>
      <c r="L1378" s="321"/>
      <c r="M1378" s="321"/>
      <c r="N1378" s="147"/>
      <c r="O1378" s="147"/>
    </row>
    <row r="1379">
      <c r="A1379" s="265"/>
      <c r="B1379" s="147"/>
      <c r="C1379" s="321"/>
      <c r="D1379" s="339"/>
      <c r="E1379" s="147"/>
      <c r="F1379" s="340"/>
      <c r="G1379" s="341"/>
      <c r="H1379" s="341"/>
      <c r="I1379" s="341"/>
      <c r="J1379" s="342"/>
      <c r="K1379" s="321"/>
      <c r="L1379" s="321"/>
      <c r="M1379" s="321"/>
      <c r="N1379" s="147"/>
      <c r="O1379" s="147"/>
    </row>
    <row r="1380">
      <c r="A1380" s="265"/>
      <c r="B1380" s="147"/>
      <c r="C1380" s="321"/>
      <c r="D1380" s="339"/>
      <c r="E1380" s="147"/>
      <c r="F1380" s="340"/>
      <c r="G1380" s="341"/>
      <c r="H1380" s="341"/>
      <c r="I1380" s="341"/>
      <c r="J1380" s="342"/>
      <c r="K1380" s="321"/>
      <c r="L1380" s="321"/>
      <c r="M1380" s="321"/>
      <c r="N1380" s="147"/>
      <c r="O1380" s="147"/>
    </row>
    <row r="1381">
      <c r="A1381" s="265"/>
      <c r="B1381" s="147"/>
      <c r="C1381" s="321"/>
      <c r="D1381" s="339"/>
      <c r="E1381" s="147"/>
      <c r="F1381" s="340"/>
      <c r="G1381" s="341"/>
      <c r="H1381" s="341"/>
      <c r="I1381" s="341"/>
      <c r="J1381" s="342"/>
      <c r="K1381" s="321"/>
      <c r="L1381" s="321"/>
      <c r="M1381" s="321"/>
      <c r="N1381" s="147"/>
      <c r="O1381" s="147"/>
    </row>
    <row r="1382">
      <c r="A1382" s="265"/>
      <c r="B1382" s="147"/>
      <c r="C1382" s="321"/>
      <c r="D1382" s="339"/>
      <c r="E1382" s="147"/>
      <c r="F1382" s="340"/>
      <c r="G1382" s="341"/>
      <c r="H1382" s="341"/>
      <c r="I1382" s="341"/>
      <c r="J1382" s="342"/>
      <c r="K1382" s="321"/>
      <c r="L1382" s="321"/>
      <c r="M1382" s="321"/>
      <c r="N1382" s="147"/>
      <c r="O1382" s="147"/>
    </row>
    <row r="1383">
      <c r="A1383" s="265"/>
      <c r="B1383" s="147"/>
      <c r="C1383" s="321"/>
      <c r="D1383" s="339"/>
      <c r="E1383" s="147"/>
      <c r="F1383" s="340"/>
      <c r="G1383" s="341"/>
      <c r="H1383" s="341"/>
      <c r="I1383" s="341"/>
      <c r="J1383" s="342"/>
      <c r="K1383" s="321"/>
      <c r="L1383" s="321"/>
      <c r="M1383" s="321"/>
      <c r="N1383" s="147"/>
      <c r="O1383" s="147"/>
    </row>
    <row r="1384">
      <c r="A1384" s="265"/>
      <c r="B1384" s="147"/>
      <c r="C1384" s="321"/>
      <c r="D1384" s="339"/>
      <c r="E1384" s="147"/>
      <c r="F1384" s="340"/>
      <c r="G1384" s="341"/>
      <c r="H1384" s="341"/>
      <c r="I1384" s="341"/>
      <c r="J1384" s="342"/>
      <c r="K1384" s="321"/>
      <c r="L1384" s="321"/>
      <c r="M1384" s="321"/>
      <c r="N1384" s="147"/>
      <c r="O1384" s="147"/>
    </row>
    <row r="1385">
      <c r="A1385" s="265"/>
      <c r="B1385" s="147"/>
      <c r="C1385" s="321"/>
      <c r="D1385" s="339"/>
      <c r="E1385" s="147"/>
      <c r="F1385" s="340"/>
      <c r="G1385" s="341"/>
      <c r="H1385" s="341"/>
      <c r="I1385" s="341"/>
      <c r="J1385" s="342"/>
      <c r="K1385" s="321"/>
      <c r="L1385" s="321"/>
      <c r="M1385" s="321"/>
      <c r="N1385" s="147"/>
      <c r="O1385" s="147"/>
    </row>
    <row r="1386">
      <c r="A1386" s="265"/>
      <c r="B1386" s="147"/>
      <c r="C1386" s="321"/>
      <c r="D1386" s="339"/>
      <c r="E1386" s="147"/>
      <c r="F1386" s="340"/>
      <c r="G1386" s="341"/>
      <c r="H1386" s="341"/>
      <c r="I1386" s="341"/>
      <c r="J1386" s="342"/>
      <c r="K1386" s="321"/>
      <c r="L1386" s="321"/>
      <c r="M1386" s="321"/>
      <c r="N1386" s="147"/>
      <c r="O1386" s="147"/>
    </row>
    <row r="1387">
      <c r="A1387" s="265"/>
      <c r="B1387" s="147"/>
      <c r="C1387" s="321"/>
      <c r="D1387" s="339"/>
      <c r="E1387" s="147"/>
      <c r="F1387" s="340"/>
      <c r="G1387" s="341"/>
      <c r="H1387" s="341"/>
      <c r="I1387" s="341"/>
      <c r="J1387" s="342"/>
      <c r="K1387" s="321"/>
      <c r="L1387" s="321"/>
      <c r="M1387" s="321"/>
      <c r="N1387" s="147"/>
      <c r="O1387" s="147"/>
    </row>
    <row r="1388">
      <c r="A1388" s="265"/>
      <c r="B1388" s="147"/>
      <c r="C1388" s="321"/>
      <c r="D1388" s="339"/>
      <c r="E1388" s="147"/>
      <c r="F1388" s="340"/>
      <c r="G1388" s="341"/>
      <c r="H1388" s="341"/>
      <c r="I1388" s="341"/>
      <c r="J1388" s="342"/>
      <c r="K1388" s="321"/>
      <c r="L1388" s="321"/>
      <c r="M1388" s="321"/>
      <c r="N1388" s="147"/>
      <c r="O1388" s="147"/>
    </row>
    <row r="1389">
      <c r="A1389" s="265"/>
      <c r="B1389" s="147"/>
      <c r="C1389" s="321"/>
      <c r="D1389" s="339"/>
      <c r="E1389" s="147"/>
      <c r="F1389" s="340"/>
      <c r="G1389" s="341"/>
      <c r="H1389" s="341"/>
      <c r="I1389" s="341"/>
      <c r="J1389" s="342"/>
      <c r="K1389" s="321"/>
      <c r="L1389" s="321"/>
      <c r="M1389" s="321"/>
      <c r="N1389" s="147"/>
      <c r="O1389" s="147"/>
    </row>
    <row r="1390">
      <c r="A1390" s="265"/>
      <c r="B1390" s="147"/>
      <c r="C1390" s="321"/>
      <c r="D1390" s="339"/>
      <c r="E1390" s="147"/>
      <c r="F1390" s="340"/>
      <c r="G1390" s="341"/>
      <c r="H1390" s="341"/>
      <c r="I1390" s="341"/>
      <c r="J1390" s="342"/>
      <c r="K1390" s="321"/>
      <c r="L1390" s="321"/>
      <c r="M1390" s="321"/>
      <c r="N1390" s="147"/>
      <c r="O1390" s="147"/>
    </row>
    <row r="1391">
      <c r="A1391" s="265"/>
      <c r="B1391" s="147"/>
      <c r="C1391" s="321"/>
      <c r="D1391" s="339"/>
      <c r="E1391" s="147"/>
      <c r="F1391" s="340"/>
      <c r="G1391" s="341"/>
      <c r="H1391" s="341"/>
      <c r="I1391" s="341"/>
      <c r="J1391" s="342"/>
      <c r="K1391" s="321"/>
      <c r="L1391" s="321"/>
      <c r="M1391" s="321"/>
      <c r="N1391" s="147"/>
      <c r="O1391" s="147"/>
    </row>
    <row r="1392">
      <c r="A1392" s="265"/>
      <c r="B1392" s="147"/>
      <c r="C1392" s="321"/>
      <c r="D1392" s="339"/>
      <c r="E1392" s="147"/>
      <c r="F1392" s="340"/>
      <c r="G1392" s="341"/>
      <c r="H1392" s="341"/>
      <c r="I1392" s="341"/>
      <c r="J1392" s="342"/>
      <c r="K1392" s="321"/>
      <c r="L1392" s="321"/>
      <c r="M1392" s="321"/>
      <c r="N1392" s="147"/>
      <c r="O1392" s="147"/>
    </row>
    <row r="1393">
      <c r="A1393" s="265"/>
      <c r="B1393" s="147"/>
      <c r="C1393" s="321"/>
      <c r="D1393" s="339"/>
      <c r="E1393" s="147"/>
      <c r="F1393" s="340"/>
      <c r="G1393" s="341"/>
      <c r="H1393" s="341"/>
      <c r="I1393" s="341"/>
      <c r="J1393" s="342"/>
      <c r="K1393" s="321"/>
      <c r="L1393" s="321"/>
      <c r="M1393" s="321"/>
      <c r="N1393" s="147"/>
      <c r="O1393" s="147"/>
    </row>
    <row r="1394">
      <c r="A1394" s="265"/>
      <c r="B1394" s="147"/>
      <c r="C1394" s="321"/>
      <c r="D1394" s="339"/>
      <c r="E1394" s="147"/>
      <c r="F1394" s="340"/>
      <c r="G1394" s="341"/>
      <c r="H1394" s="341"/>
      <c r="I1394" s="341"/>
      <c r="J1394" s="342"/>
      <c r="K1394" s="321"/>
      <c r="L1394" s="321"/>
      <c r="M1394" s="321"/>
      <c r="N1394" s="147"/>
      <c r="O1394" s="147"/>
    </row>
    <row r="1395">
      <c r="A1395" s="265"/>
      <c r="B1395" s="147"/>
      <c r="C1395" s="321"/>
      <c r="D1395" s="339"/>
      <c r="E1395" s="147"/>
      <c r="F1395" s="340"/>
      <c r="G1395" s="341"/>
      <c r="H1395" s="341"/>
      <c r="I1395" s="341"/>
      <c r="J1395" s="342"/>
      <c r="K1395" s="321"/>
      <c r="L1395" s="321"/>
      <c r="M1395" s="321"/>
      <c r="N1395" s="147"/>
      <c r="O1395" s="147"/>
    </row>
    <row r="1396">
      <c r="A1396" s="265"/>
      <c r="B1396" s="147"/>
      <c r="C1396" s="321"/>
      <c r="D1396" s="339"/>
      <c r="E1396" s="147"/>
      <c r="F1396" s="340"/>
      <c r="G1396" s="341"/>
      <c r="H1396" s="341"/>
      <c r="I1396" s="341"/>
      <c r="J1396" s="342"/>
      <c r="K1396" s="321"/>
      <c r="L1396" s="321"/>
      <c r="M1396" s="321"/>
      <c r="N1396" s="147"/>
      <c r="O1396" s="147"/>
    </row>
    <row r="1397">
      <c r="A1397" s="265"/>
      <c r="B1397" s="147"/>
      <c r="C1397" s="321"/>
      <c r="D1397" s="339"/>
      <c r="E1397" s="147"/>
      <c r="F1397" s="340"/>
      <c r="G1397" s="341"/>
      <c r="H1397" s="341"/>
      <c r="I1397" s="341"/>
      <c r="J1397" s="342"/>
      <c r="K1397" s="321"/>
      <c r="L1397" s="321"/>
      <c r="M1397" s="321"/>
      <c r="N1397" s="147"/>
      <c r="O1397" s="147"/>
    </row>
    <row r="1398">
      <c r="A1398" s="265"/>
      <c r="B1398" s="147"/>
      <c r="C1398" s="321"/>
      <c r="D1398" s="339"/>
      <c r="E1398" s="147"/>
      <c r="F1398" s="340"/>
      <c r="G1398" s="341"/>
      <c r="H1398" s="341"/>
      <c r="I1398" s="341"/>
      <c r="J1398" s="342"/>
      <c r="K1398" s="321"/>
      <c r="L1398" s="321"/>
      <c r="M1398" s="321"/>
      <c r="N1398" s="147"/>
      <c r="O1398" s="147"/>
    </row>
    <row r="1399">
      <c r="A1399" s="265"/>
      <c r="B1399" s="147"/>
      <c r="C1399" s="321"/>
      <c r="D1399" s="339"/>
      <c r="E1399" s="147"/>
      <c r="F1399" s="340"/>
      <c r="G1399" s="341"/>
      <c r="H1399" s="341"/>
      <c r="I1399" s="341"/>
      <c r="J1399" s="342"/>
      <c r="K1399" s="321"/>
      <c r="L1399" s="321"/>
      <c r="M1399" s="321"/>
      <c r="N1399" s="147"/>
      <c r="O1399" s="147"/>
    </row>
    <row r="1400">
      <c r="A1400" s="265"/>
      <c r="B1400" s="147"/>
      <c r="C1400" s="321"/>
      <c r="D1400" s="339"/>
      <c r="E1400" s="147"/>
      <c r="F1400" s="340"/>
      <c r="G1400" s="341"/>
      <c r="H1400" s="341"/>
      <c r="I1400" s="341"/>
      <c r="J1400" s="342"/>
      <c r="K1400" s="321"/>
      <c r="L1400" s="321"/>
      <c r="M1400" s="321"/>
      <c r="N1400" s="147"/>
      <c r="O1400" s="147"/>
    </row>
    <row r="1401">
      <c r="A1401" s="265"/>
      <c r="B1401" s="147"/>
      <c r="C1401" s="321"/>
      <c r="D1401" s="339"/>
      <c r="E1401" s="147"/>
      <c r="F1401" s="340"/>
      <c r="G1401" s="341"/>
      <c r="H1401" s="341"/>
      <c r="I1401" s="341"/>
      <c r="J1401" s="342"/>
      <c r="K1401" s="321"/>
      <c r="L1401" s="321"/>
      <c r="M1401" s="321"/>
      <c r="N1401" s="147"/>
      <c r="O1401" s="147"/>
    </row>
    <row r="1402">
      <c r="A1402" s="265"/>
      <c r="B1402" s="147"/>
      <c r="C1402" s="321"/>
      <c r="D1402" s="339"/>
      <c r="E1402" s="147"/>
      <c r="F1402" s="340"/>
      <c r="G1402" s="341"/>
      <c r="H1402" s="341"/>
      <c r="I1402" s="341"/>
      <c r="J1402" s="342"/>
      <c r="K1402" s="321"/>
      <c r="L1402" s="321"/>
      <c r="M1402" s="321"/>
      <c r="N1402" s="147"/>
      <c r="O1402" s="147"/>
    </row>
    <row r="1403">
      <c r="A1403" s="265"/>
      <c r="B1403" s="147"/>
      <c r="C1403" s="321"/>
      <c r="D1403" s="339"/>
      <c r="E1403" s="147"/>
      <c r="F1403" s="340"/>
      <c r="G1403" s="341"/>
      <c r="H1403" s="341"/>
      <c r="I1403" s="341"/>
      <c r="J1403" s="342"/>
      <c r="K1403" s="321"/>
      <c r="L1403" s="321"/>
      <c r="M1403" s="321"/>
      <c r="N1403" s="147"/>
      <c r="O1403" s="147"/>
    </row>
    <row r="1404">
      <c r="A1404" s="265"/>
      <c r="B1404" s="147"/>
      <c r="C1404" s="321"/>
      <c r="D1404" s="339"/>
      <c r="E1404" s="147"/>
      <c r="F1404" s="340"/>
      <c r="G1404" s="341"/>
      <c r="H1404" s="341"/>
      <c r="I1404" s="341"/>
      <c r="J1404" s="342"/>
      <c r="K1404" s="321"/>
      <c r="L1404" s="321"/>
      <c r="M1404" s="321"/>
      <c r="N1404" s="147"/>
      <c r="O1404" s="147"/>
    </row>
    <row r="1405">
      <c r="A1405" s="265"/>
      <c r="B1405" s="147"/>
      <c r="C1405" s="321"/>
      <c r="D1405" s="339"/>
      <c r="E1405" s="147"/>
      <c r="F1405" s="340"/>
      <c r="G1405" s="341"/>
      <c r="H1405" s="341"/>
      <c r="I1405" s="341"/>
      <c r="J1405" s="342"/>
      <c r="K1405" s="321"/>
      <c r="L1405" s="321"/>
      <c r="M1405" s="321"/>
      <c r="N1405" s="147"/>
      <c r="O1405" s="147"/>
    </row>
    <row r="1406">
      <c r="A1406" s="265"/>
      <c r="B1406" s="147"/>
      <c r="C1406" s="321"/>
      <c r="D1406" s="339"/>
      <c r="E1406" s="147"/>
      <c r="F1406" s="340"/>
      <c r="G1406" s="341"/>
      <c r="H1406" s="341"/>
      <c r="I1406" s="341"/>
      <c r="J1406" s="342"/>
      <c r="K1406" s="321"/>
      <c r="L1406" s="321"/>
      <c r="M1406" s="321"/>
      <c r="N1406" s="147"/>
      <c r="O1406" s="147"/>
    </row>
    <row r="1407">
      <c r="A1407" s="265"/>
      <c r="B1407" s="147"/>
      <c r="C1407" s="321"/>
      <c r="D1407" s="339"/>
      <c r="E1407" s="147"/>
      <c r="F1407" s="340"/>
      <c r="G1407" s="341"/>
      <c r="H1407" s="341"/>
      <c r="I1407" s="341"/>
      <c r="J1407" s="342"/>
      <c r="K1407" s="321"/>
      <c r="L1407" s="321"/>
      <c r="M1407" s="321"/>
      <c r="N1407" s="147"/>
      <c r="O1407" s="147"/>
    </row>
    <row r="1408">
      <c r="A1408" s="265"/>
      <c r="B1408" s="147"/>
      <c r="C1408" s="321"/>
      <c r="D1408" s="339"/>
      <c r="E1408" s="147"/>
      <c r="F1408" s="340"/>
      <c r="G1408" s="341"/>
      <c r="H1408" s="341"/>
      <c r="I1408" s="341"/>
      <c r="J1408" s="342"/>
      <c r="K1408" s="321"/>
      <c r="L1408" s="321"/>
      <c r="M1408" s="321"/>
      <c r="N1408" s="147"/>
      <c r="O1408" s="147"/>
    </row>
    <row r="1409">
      <c r="A1409" s="265"/>
      <c r="B1409" s="147"/>
      <c r="C1409" s="321"/>
      <c r="D1409" s="339"/>
      <c r="E1409" s="147"/>
      <c r="F1409" s="340"/>
      <c r="G1409" s="341"/>
      <c r="H1409" s="341"/>
      <c r="I1409" s="341"/>
      <c r="J1409" s="342"/>
      <c r="K1409" s="321"/>
      <c r="L1409" s="321"/>
      <c r="M1409" s="321"/>
      <c r="N1409" s="147"/>
      <c r="O1409" s="147"/>
    </row>
    <row r="1410">
      <c r="A1410" s="265"/>
      <c r="B1410" s="147"/>
      <c r="C1410" s="321"/>
      <c r="D1410" s="339"/>
      <c r="E1410" s="147"/>
      <c r="F1410" s="340"/>
      <c r="G1410" s="341"/>
      <c r="H1410" s="341"/>
      <c r="I1410" s="341"/>
      <c r="J1410" s="342"/>
      <c r="K1410" s="321"/>
      <c r="L1410" s="321"/>
      <c r="M1410" s="321"/>
      <c r="N1410" s="147"/>
      <c r="O1410" s="147"/>
    </row>
    <row r="1411">
      <c r="A1411" s="265"/>
      <c r="B1411" s="147"/>
      <c r="C1411" s="321"/>
      <c r="D1411" s="339"/>
      <c r="E1411" s="147"/>
      <c r="F1411" s="340"/>
      <c r="G1411" s="341"/>
      <c r="H1411" s="341"/>
      <c r="I1411" s="341"/>
      <c r="J1411" s="342"/>
      <c r="K1411" s="321"/>
      <c r="L1411" s="321"/>
      <c r="M1411" s="321"/>
      <c r="N1411" s="147"/>
      <c r="O1411" s="147"/>
    </row>
    <row r="1412">
      <c r="A1412" s="265"/>
      <c r="B1412" s="147"/>
      <c r="C1412" s="321"/>
      <c r="D1412" s="339"/>
      <c r="E1412" s="147"/>
      <c r="F1412" s="340"/>
      <c r="G1412" s="341"/>
      <c r="H1412" s="341"/>
      <c r="I1412" s="341"/>
      <c r="J1412" s="342"/>
      <c r="K1412" s="321"/>
      <c r="L1412" s="321"/>
      <c r="M1412" s="321"/>
      <c r="N1412" s="147"/>
      <c r="O1412" s="147"/>
    </row>
    <row r="1413">
      <c r="A1413" s="265"/>
      <c r="B1413" s="147"/>
      <c r="C1413" s="321"/>
      <c r="D1413" s="339"/>
      <c r="E1413" s="147"/>
      <c r="F1413" s="340"/>
      <c r="G1413" s="341"/>
      <c r="H1413" s="341"/>
      <c r="I1413" s="341"/>
      <c r="J1413" s="342"/>
      <c r="K1413" s="321"/>
      <c r="L1413" s="321"/>
      <c r="M1413" s="321"/>
      <c r="N1413" s="147"/>
      <c r="O1413" s="147"/>
    </row>
    <row r="1414">
      <c r="A1414" s="265"/>
      <c r="B1414" s="147"/>
      <c r="C1414" s="321"/>
      <c r="D1414" s="339"/>
      <c r="E1414" s="147"/>
      <c r="F1414" s="340"/>
      <c r="G1414" s="341"/>
      <c r="H1414" s="341"/>
      <c r="I1414" s="341"/>
      <c r="J1414" s="342"/>
      <c r="K1414" s="321"/>
      <c r="L1414" s="321"/>
      <c r="M1414" s="321"/>
      <c r="N1414" s="147"/>
      <c r="O1414" s="147"/>
    </row>
    <row r="1415">
      <c r="A1415" s="265"/>
      <c r="B1415" s="147"/>
      <c r="C1415" s="321"/>
      <c r="D1415" s="339"/>
      <c r="E1415" s="147"/>
      <c r="F1415" s="340"/>
      <c r="G1415" s="341"/>
      <c r="H1415" s="341"/>
      <c r="I1415" s="341"/>
      <c r="J1415" s="342"/>
      <c r="K1415" s="321"/>
      <c r="L1415" s="321"/>
      <c r="M1415" s="321"/>
      <c r="N1415" s="147"/>
      <c r="O1415" s="147"/>
    </row>
    <row r="1416">
      <c r="A1416" s="265"/>
      <c r="B1416" s="147"/>
      <c r="C1416" s="321"/>
      <c r="D1416" s="339"/>
      <c r="E1416" s="147"/>
      <c r="F1416" s="340"/>
      <c r="G1416" s="341"/>
      <c r="H1416" s="341"/>
      <c r="I1416" s="341"/>
      <c r="J1416" s="342"/>
      <c r="K1416" s="321"/>
      <c r="L1416" s="321"/>
      <c r="M1416" s="321"/>
      <c r="N1416" s="147"/>
      <c r="O1416" s="147"/>
    </row>
    <row r="1417">
      <c r="A1417" s="265"/>
      <c r="B1417" s="147"/>
      <c r="C1417" s="321"/>
      <c r="D1417" s="339"/>
      <c r="E1417" s="147"/>
      <c r="F1417" s="340"/>
      <c r="G1417" s="341"/>
      <c r="H1417" s="341"/>
      <c r="I1417" s="341"/>
      <c r="J1417" s="342"/>
      <c r="K1417" s="321"/>
      <c r="L1417" s="321"/>
      <c r="M1417" s="321"/>
      <c r="N1417" s="147"/>
      <c r="O1417" s="147"/>
    </row>
    <row r="1418">
      <c r="A1418" s="265"/>
      <c r="B1418" s="147"/>
      <c r="C1418" s="321"/>
      <c r="D1418" s="339"/>
      <c r="E1418" s="147"/>
      <c r="F1418" s="340"/>
      <c r="G1418" s="341"/>
      <c r="H1418" s="341"/>
      <c r="I1418" s="341"/>
      <c r="J1418" s="342"/>
      <c r="K1418" s="321"/>
      <c r="L1418" s="321"/>
      <c r="M1418" s="321"/>
      <c r="N1418" s="147"/>
      <c r="O1418" s="147"/>
    </row>
    <row r="1419">
      <c r="A1419" s="265"/>
      <c r="B1419" s="147"/>
      <c r="C1419" s="321"/>
      <c r="D1419" s="339"/>
      <c r="E1419" s="147"/>
      <c r="F1419" s="340"/>
      <c r="G1419" s="341"/>
      <c r="H1419" s="341"/>
      <c r="I1419" s="341"/>
      <c r="J1419" s="342"/>
      <c r="K1419" s="321"/>
      <c r="L1419" s="321"/>
      <c r="M1419" s="321"/>
      <c r="N1419" s="147"/>
      <c r="O1419" s="147"/>
    </row>
    <row r="1420">
      <c r="A1420" s="265"/>
      <c r="B1420" s="147"/>
      <c r="C1420" s="321"/>
      <c r="D1420" s="339"/>
      <c r="E1420" s="147"/>
      <c r="F1420" s="340"/>
      <c r="G1420" s="341"/>
      <c r="H1420" s="341"/>
      <c r="I1420" s="341"/>
      <c r="J1420" s="342"/>
      <c r="K1420" s="321"/>
      <c r="L1420" s="321"/>
      <c r="M1420" s="321"/>
      <c r="N1420" s="147"/>
      <c r="O1420" s="147"/>
    </row>
    <row r="1421">
      <c r="A1421" s="265"/>
      <c r="B1421" s="147"/>
      <c r="C1421" s="321"/>
      <c r="D1421" s="339"/>
      <c r="E1421" s="147"/>
      <c r="F1421" s="340"/>
      <c r="G1421" s="341"/>
      <c r="H1421" s="341"/>
      <c r="I1421" s="341"/>
      <c r="J1421" s="342"/>
      <c r="K1421" s="321"/>
      <c r="L1421" s="321"/>
      <c r="M1421" s="321"/>
      <c r="N1421" s="147"/>
      <c r="O1421" s="147"/>
    </row>
    <row r="1422">
      <c r="A1422" s="265"/>
      <c r="B1422" s="147"/>
      <c r="C1422" s="321"/>
      <c r="D1422" s="339"/>
      <c r="E1422" s="147"/>
      <c r="F1422" s="340"/>
      <c r="G1422" s="341"/>
      <c r="H1422" s="341"/>
      <c r="I1422" s="341"/>
      <c r="J1422" s="342"/>
      <c r="K1422" s="321"/>
      <c r="L1422" s="321"/>
      <c r="M1422" s="321"/>
      <c r="N1422" s="147"/>
      <c r="O1422" s="147"/>
    </row>
    <row r="1423">
      <c r="A1423" s="265"/>
      <c r="B1423" s="147"/>
      <c r="C1423" s="321"/>
      <c r="D1423" s="339"/>
      <c r="E1423" s="147"/>
      <c r="F1423" s="340"/>
      <c r="G1423" s="341"/>
      <c r="H1423" s="341"/>
      <c r="I1423" s="341"/>
      <c r="J1423" s="342"/>
      <c r="K1423" s="321"/>
      <c r="L1423" s="321"/>
      <c r="M1423" s="321"/>
      <c r="N1423" s="147"/>
      <c r="O1423" s="147"/>
    </row>
    <row r="1424">
      <c r="A1424" s="265"/>
      <c r="B1424" s="147"/>
      <c r="C1424" s="321"/>
      <c r="D1424" s="339"/>
      <c r="E1424" s="147"/>
      <c r="F1424" s="340"/>
      <c r="G1424" s="341"/>
      <c r="H1424" s="341"/>
      <c r="I1424" s="341"/>
      <c r="J1424" s="342"/>
      <c r="K1424" s="321"/>
      <c r="L1424" s="321"/>
      <c r="M1424" s="321"/>
      <c r="N1424" s="147"/>
      <c r="O1424" s="147"/>
    </row>
    <row r="1425">
      <c r="A1425" s="265"/>
      <c r="B1425" s="147"/>
      <c r="C1425" s="321"/>
      <c r="D1425" s="339"/>
      <c r="E1425" s="147"/>
      <c r="F1425" s="340"/>
      <c r="G1425" s="341"/>
      <c r="H1425" s="341"/>
      <c r="I1425" s="341"/>
      <c r="J1425" s="342"/>
      <c r="K1425" s="321"/>
      <c r="L1425" s="321"/>
      <c r="M1425" s="321"/>
      <c r="N1425" s="147"/>
      <c r="O1425" s="147"/>
    </row>
    <row r="1426">
      <c r="A1426" s="265"/>
      <c r="B1426" s="147"/>
      <c r="C1426" s="321"/>
      <c r="D1426" s="339"/>
      <c r="E1426" s="147"/>
      <c r="F1426" s="340"/>
      <c r="G1426" s="341"/>
      <c r="H1426" s="341"/>
      <c r="I1426" s="341"/>
      <c r="J1426" s="342"/>
      <c r="K1426" s="321"/>
      <c r="L1426" s="321"/>
      <c r="M1426" s="321"/>
      <c r="N1426" s="147"/>
      <c r="O1426" s="147"/>
    </row>
    <row r="1427">
      <c r="A1427" s="265"/>
      <c r="B1427" s="147"/>
      <c r="C1427" s="321"/>
      <c r="D1427" s="339"/>
      <c r="E1427" s="147"/>
      <c r="F1427" s="340"/>
      <c r="G1427" s="341"/>
      <c r="H1427" s="341"/>
      <c r="I1427" s="341"/>
      <c r="J1427" s="342"/>
      <c r="K1427" s="321"/>
      <c r="L1427" s="321"/>
      <c r="M1427" s="321"/>
      <c r="N1427" s="147"/>
      <c r="O1427" s="147"/>
    </row>
    <row r="1428">
      <c r="A1428" s="265"/>
      <c r="B1428" s="147"/>
      <c r="C1428" s="321"/>
      <c r="D1428" s="339"/>
      <c r="E1428" s="147"/>
      <c r="F1428" s="340"/>
      <c r="G1428" s="341"/>
      <c r="H1428" s="341"/>
      <c r="I1428" s="341"/>
      <c r="J1428" s="342"/>
      <c r="K1428" s="321"/>
      <c r="L1428" s="321"/>
      <c r="M1428" s="321"/>
      <c r="N1428" s="147"/>
      <c r="O1428" s="147"/>
    </row>
    <row r="1429">
      <c r="A1429" s="265"/>
      <c r="B1429" s="147"/>
      <c r="C1429" s="321"/>
      <c r="D1429" s="339"/>
      <c r="E1429" s="147"/>
      <c r="F1429" s="340"/>
      <c r="G1429" s="341"/>
      <c r="H1429" s="341"/>
      <c r="I1429" s="341"/>
      <c r="J1429" s="342"/>
      <c r="K1429" s="321"/>
      <c r="L1429" s="321"/>
      <c r="M1429" s="321"/>
      <c r="N1429" s="147"/>
      <c r="O1429" s="147"/>
    </row>
    <row r="1430">
      <c r="A1430" s="265"/>
      <c r="B1430" s="147"/>
      <c r="C1430" s="321"/>
      <c r="D1430" s="339"/>
      <c r="E1430" s="147"/>
      <c r="F1430" s="340"/>
      <c r="G1430" s="341"/>
      <c r="H1430" s="341"/>
      <c r="I1430" s="341"/>
      <c r="J1430" s="342"/>
      <c r="K1430" s="321"/>
      <c r="L1430" s="321"/>
      <c r="M1430" s="321"/>
      <c r="N1430" s="147"/>
      <c r="O1430" s="147"/>
    </row>
    <row r="1431">
      <c r="A1431" s="265"/>
      <c r="B1431" s="147"/>
      <c r="C1431" s="321"/>
      <c r="D1431" s="339"/>
      <c r="E1431" s="147"/>
      <c r="F1431" s="340"/>
      <c r="G1431" s="341"/>
      <c r="H1431" s="341"/>
      <c r="I1431" s="341"/>
      <c r="J1431" s="342"/>
      <c r="K1431" s="321"/>
      <c r="L1431" s="321"/>
      <c r="M1431" s="321"/>
      <c r="N1431" s="147"/>
      <c r="O1431" s="147"/>
    </row>
    <row r="1432">
      <c r="A1432" s="265"/>
      <c r="B1432" s="147"/>
      <c r="C1432" s="321"/>
      <c r="D1432" s="339"/>
      <c r="E1432" s="147"/>
      <c r="F1432" s="340"/>
      <c r="G1432" s="341"/>
      <c r="H1432" s="341"/>
      <c r="I1432" s="341"/>
      <c r="J1432" s="342"/>
      <c r="K1432" s="321"/>
      <c r="L1432" s="321"/>
      <c r="M1432" s="321"/>
      <c r="N1432" s="147"/>
      <c r="O1432" s="147"/>
    </row>
    <row r="1433">
      <c r="A1433" s="265"/>
      <c r="B1433" s="147"/>
      <c r="C1433" s="321"/>
      <c r="D1433" s="339"/>
      <c r="E1433" s="147"/>
      <c r="F1433" s="340"/>
      <c r="G1433" s="341"/>
      <c r="H1433" s="341"/>
      <c r="I1433" s="341"/>
      <c r="J1433" s="342"/>
      <c r="K1433" s="321"/>
      <c r="L1433" s="321"/>
      <c r="M1433" s="321"/>
      <c r="N1433" s="147"/>
      <c r="O1433" s="147"/>
    </row>
    <row r="1434">
      <c r="A1434" s="265"/>
      <c r="B1434" s="147"/>
      <c r="C1434" s="321"/>
      <c r="D1434" s="339"/>
      <c r="E1434" s="147"/>
      <c r="F1434" s="340"/>
      <c r="G1434" s="341"/>
      <c r="H1434" s="341"/>
      <c r="I1434" s="341"/>
      <c r="J1434" s="342"/>
      <c r="K1434" s="321"/>
      <c r="L1434" s="321"/>
      <c r="M1434" s="321"/>
      <c r="N1434" s="147"/>
      <c r="O1434" s="147"/>
    </row>
    <row r="1435">
      <c r="A1435" s="265"/>
      <c r="B1435" s="147"/>
      <c r="C1435" s="321"/>
      <c r="D1435" s="339"/>
      <c r="E1435" s="147"/>
      <c r="F1435" s="340"/>
      <c r="G1435" s="341"/>
      <c r="H1435" s="341"/>
      <c r="I1435" s="341"/>
      <c r="J1435" s="342"/>
      <c r="K1435" s="321"/>
      <c r="L1435" s="321"/>
      <c r="M1435" s="321"/>
      <c r="N1435" s="147"/>
      <c r="O1435" s="147"/>
    </row>
    <row r="1436">
      <c r="A1436" s="265"/>
      <c r="B1436" s="147"/>
      <c r="C1436" s="321"/>
      <c r="D1436" s="339"/>
      <c r="E1436" s="147"/>
      <c r="F1436" s="340"/>
      <c r="G1436" s="341"/>
      <c r="H1436" s="341"/>
      <c r="I1436" s="341"/>
      <c r="J1436" s="342"/>
      <c r="K1436" s="321"/>
      <c r="L1436" s="321"/>
      <c r="M1436" s="321"/>
      <c r="N1436" s="147"/>
      <c r="O1436" s="147"/>
    </row>
    <row r="1437">
      <c r="A1437" s="265"/>
      <c r="B1437" s="147"/>
      <c r="C1437" s="321"/>
      <c r="D1437" s="339"/>
      <c r="E1437" s="147"/>
      <c r="F1437" s="340"/>
      <c r="G1437" s="341"/>
      <c r="H1437" s="341"/>
      <c r="I1437" s="341"/>
      <c r="J1437" s="342"/>
      <c r="K1437" s="321"/>
      <c r="L1437" s="321"/>
      <c r="M1437" s="321"/>
      <c r="N1437" s="147"/>
      <c r="O1437" s="147"/>
    </row>
    <row r="1438">
      <c r="A1438" s="265"/>
      <c r="B1438" s="147"/>
      <c r="C1438" s="321"/>
      <c r="D1438" s="339"/>
      <c r="E1438" s="147"/>
      <c r="F1438" s="340"/>
      <c r="G1438" s="341"/>
      <c r="H1438" s="341"/>
      <c r="I1438" s="341"/>
      <c r="J1438" s="342"/>
      <c r="K1438" s="321"/>
      <c r="L1438" s="321"/>
      <c r="M1438" s="321"/>
      <c r="N1438" s="147"/>
      <c r="O1438" s="147"/>
    </row>
    <row r="1439">
      <c r="A1439" s="265"/>
      <c r="B1439" s="147"/>
      <c r="C1439" s="321"/>
      <c r="D1439" s="339"/>
      <c r="E1439" s="147"/>
      <c r="F1439" s="340"/>
      <c r="G1439" s="341"/>
      <c r="H1439" s="341"/>
      <c r="I1439" s="341"/>
      <c r="J1439" s="342"/>
      <c r="K1439" s="321"/>
      <c r="L1439" s="321"/>
      <c r="M1439" s="321"/>
      <c r="N1439" s="147"/>
      <c r="O1439" s="147"/>
    </row>
    <row r="1440">
      <c r="A1440" s="265"/>
      <c r="B1440" s="147"/>
      <c r="C1440" s="321"/>
      <c r="D1440" s="339"/>
      <c r="E1440" s="147"/>
      <c r="F1440" s="340"/>
      <c r="G1440" s="341"/>
      <c r="H1440" s="341"/>
      <c r="I1440" s="341"/>
      <c r="J1440" s="342"/>
      <c r="K1440" s="321"/>
      <c r="L1440" s="321"/>
      <c r="M1440" s="321"/>
      <c r="N1440" s="147"/>
      <c r="O1440" s="147"/>
    </row>
    <row r="1441">
      <c r="A1441" s="265"/>
      <c r="B1441" s="147"/>
      <c r="C1441" s="321"/>
      <c r="D1441" s="339"/>
      <c r="E1441" s="147"/>
      <c r="F1441" s="340"/>
      <c r="G1441" s="341"/>
      <c r="H1441" s="341"/>
      <c r="I1441" s="341"/>
      <c r="J1441" s="342"/>
      <c r="K1441" s="321"/>
      <c r="L1441" s="321"/>
      <c r="M1441" s="321"/>
      <c r="N1441" s="147"/>
      <c r="O1441" s="147"/>
    </row>
    <row r="1442">
      <c r="A1442" s="265"/>
      <c r="B1442" s="147"/>
      <c r="C1442" s="321"/>
      <c r="D1442" s="339"/>
      <c r="E1442" s="147"/>
      <c r="F1442" s="340"/>
      <c r="G1442" s="341"/>
      <c r="H1442" s="341"/>
      <c r="I1442" s="341"/>
      <c r="J1442" s="342"/>
      <c r="K1442" s="321"/>
      <c r="L1442" s="321"/>
      <c r="M1442" s="321"/>
      <c r="N1442" s="147"/>
      <c r="O1442" s="147"/>
    </row>
    <row r="1443">
      <c r="A1443" s="265"/>
      <c r="B1443" s="147"/>
      <c r="C1443" s="321"/>
      <c r="D1443" s="339"/>
      <c r="E1443" s="147"/>
      <c r="F1443" s="340"/>
      <c r="G1443" s="341"/>
      <c r="H1443" s="341"/>
      <c r="I1443" s="341"/>
      <c r="J1443" s="342"/>
      <c r="K1443" s="321"/>
      <c r="L1443" s="321"/>
      <c r="M1443" s="321"/>
      <c r="N1443" s="147"/>
      <c r="O1443" s="147"/>
    </row>
    <row r="1444">
      <c r="A1444" s="265"/>
      <c r="B1444" s="147"/>
      <c r="C1444" s="321"/>
      <c r="D1444" s="339"/>
      <c r="E1444" s="147"/>
      <c r="F1444" s="340"/>
      <c r="G1444" s="341"/>
      <c r="H1444" s="341"/>
      <c r="I1444" s="341"/>
      <c r="J1444" s="342"/>
      <c r="K1444" s="321"/>
      <c r="L1444" s="321"/>
      <c r="M1444" s="321"/>
      <c r="N1444" s="147"/>
      <c r="O1444" s="147"/>
    </row>
    <row r="1445">
      <c r="A1445" s="265"/>
      <c r="B1445" s="147"/>
      <c r="C1445" s="321"/>
      <c r="D1445" s="339"/>
      <c r="E1445" s="147"/>
      <c r="F1445" s="340"/>
      <c r="G1445" s="341"/>
      <c r="H1445" s="341"/>
      <c r="I1445" s="341"/>
      <c r="J1445" s="342"/>
      <c r="K1445" s="321"/>
      <c r="L1445" s="321"/>
      <c r="M1445" s="321"/>
      <c r="N1445" s="147"/>
      <c r="O1445" s="147"/>
    </row>
    <row r="1446">
      <c r="A1446" s="265"/>
      <c r="B1446" s="147"/>
      <c r="C1446" s="321"/>
      <c r="D1446" s="339"/>
      <c r="E1446" s="147"/>
      <c r="F1446" s="340"/>
      <c r="G1446" s="341"/>
      <c r="H1446" s="341"/>
      <c r="I1446" s="341"/>
      <c r="J1446" s="342"/>
      <c r="K1446" s="321"/>
      <c r="L1446" s="321"/>
      <c r="M1446" s="321"/>
      <c r="N1446" s="147"/>
      <c r="O1446" s="147"/>
    </row>
    <row r="1447">
      <c r="A1447" s="265"/>
      <c r="B1447" s="147"/>
      <c r="C1447" s="321"/>
      <c r="D1447" s="339"/>
      <c r="E1447" s="147"/>
      <c r="F1447" s="340"/>
      <c r="G1447" s="341"/>
      <c r="H1447" s="341"/>
      <c r="I1447" s="341"/>
      <c r="J1447" s="342"/>
      <c r="K1447" s="321"/>
      <c r="L1447" s="321"/>
      <c r="M1447" s="321"/>
      <c r="N1447" s="147"/>
      <c r="O1447" s="147"/>
    </row>
    <row r="1448">
      <c r="A1448" s="265"/>
      <c r="B1448" s="147"/>
      <c r="C1448" s="321"/>
      <c r="D1448" s="339"/>
      <c r="E1448" s="147"/>
      <c r="F1448" s="340"/>
      <c r="G1448" s="341"/>
      <c r="H1448" s="341"/>
      <c r="I1448" s="341"/>
      <c r="J1448" s="342"/>
      <c r="K1448" s="321"/>
      <c r="L1448" s="321"/>
      <c r="M1448" s="321"/>
      <c r="N1448" s="147"/>
      <c r="O1448" s="147"/>
    </row>
    <row r="1449">
      <c r="A1449" s="265"/>
      <c r="B1449" s="147"/>
      <c r="C1449" s="321"/>
      <c r="D1449" s="339"/>
      <c r="E1449" s="147"/>
      <c r="F1449" s="340"/>
      <c r="G1449" s="341"/>
      <c r="H1449" s="341"/>
      <c r="I1449" s="341"/>
      <c r="J1449" s="342"/>
      <c r="K1449" s="321"/>
      <c r="L1449" s="321"/>
      <c r="M1449" s="321"/>
      <c r="N1449" s="147"/>
      <c r="O1449" s="147"/>
    </row>
    <row r="1450">
      <c r="A1450" s="265"/>
      <c r="B1450" s="147"/>
      <c r="C1450" s="321"/>
      <c r="D1450" s="339"/>
      <c r="E1450" s="147"/>
      <c r="F1450" s="340"/>
      <c r="G1450" s="341"/>
      <c r="H1450" s="341"/>
      <c r="I1450" s="341"/>
      <c r="J1450" s="342"/>
      <c r="K1450" s="321"/>
      <c r="L1450" s="321"/>
      <c r="M1450" s="321"/>
      <c r="N1450" s="147"/>
      <c r="O1450" s="147"/>
    </row>
    <row r="1451">
      <c r="A1451" s="265"/>
      <c r="B1451" s="147"/>
      <c r="C1451" s="321"/>
      <c r="D1451" s="339"/>
      <c r="E1451" s="147"/>
      <c r="F1451" s="340"/>
      <c r="G1451" s="341"/>
      <c r="H1451" s="341"/>
      <c r="I1451" s="341"/>
      <c r="J1451" s="342"/>
      <c r="K1451" s="321"/>
      <c r="L1451" s="321"/>
      <c r="M1451" s="321"/>
      <c r="N1451" s="147"/>
      <c r="O1451" s="147"/>
    </row>
    <row r="1452">
      <c r="A1452" s="265"/>
      <c r="B1452" s="147"/>
      <c r="C1452" s="321"/>
      <c r="D1452" s="339"/>
      <c r="E1452" s="147"/>
      <c r="F1452" s="340"/>
      <c r="G1452" s="341"/>
      <c r="H1452" s="341"/>
      <c r="I1452" s="341"/>
      <c r="J1452" s="342"/>
      <c r="K1452" s="321"/>
      <c r="L1452" s="321"/>
      <c r="M1452" s="321"/>
      <c r="N1452" s="147"/>
      <c r="O1452" s="147"/>
    </row>
    <row r="1453">
      <c r="A1453" s="265"/>
      <c r="B1453" s="147"/>
      <c r="C1453" s="321"/>
      <c r="D1453" s="339"/>
      <c r="E1453" s="147"/>
      <c r="F1453" s="340"/>
      <c r="G1453" s="341"/>
      <c r="H1453" s="341"/>
      <c r="I1453" s="341"/>
      <c r="J1453" s="342"/>
      <c r="K1453" s="321"/>
      <c r="L1453" s="321"/>
      <c r="M1453" s="321"/>
      <c r="N1453" s="147"/>
      <c r="O1453" s="147"/>
    </row>
    <row r="1454">
      <c r="A1454" s="265"/>
      <c r="B1454" s="147"/>
      <c r="C1454" s="321"/>
      <c r="D1454" s="339"/>
      <c r="E1454" s="147"/>
      <c r="F1454" s="340"/>
      <c r="G1454" s="341"/>
      <c r="H1454" s="341"/>
      <c r="I1454" s="341"/>
      <c r="J1454" s="342"/>
      <c r="K1454" s="321"/>
      <c r="L1454" s="321"/>
      <c r="M1454" s="321"/>
      <c r="N1454" s="147"/>
      <c r="O1454" s="147"/>
    </row>
    <row r="1455">
      <c r="A1455" s="265"/>
      <c r="B1455" s="147"/>
      <c r="C1455" s="321"/>
      <c r="D1455" s="339"/>
      <c r="E1455" s="147"/>
      <c r="F1455" s="340"/>
      <c r="G1455" s="341"/>
      <c r="H1455" s="341"/>
      <c r="I1455" s="341"/>
      <c r="J1455" s="342"/>
      <c r="K1455" s="321"/>
      <c r="L1455" s="321"/>
      <c r="M1455" s="321"/>
      <c r="N1455" s="147"/>
      <c r="O1455" s="147"/>
    </row>
    <row r="1456">
      <c r="A1456" s="265"/>
      <c r="B1456" s="147"/>
      <c r="C1456" s="321"/>
      <c r="D1456" s="339"/>
      <c r="E1456" s="147"/>
      <c r="F1456" s="340"/>
      <c r="G1456" s="341"/>
      <c r="H1456" s="341"/>
      <c r="I1456" s="341"/>
      <c r="J1456" s="342"/>
      <c r="K1456" s="321"/>
      <c r="L1456" s="321"/>
      <c r="M1456" s="321"/>
      <c r="N1456" s="147"/>
      <c r="O1456" s="147"/>
    </row>
    <row r="1457">
      <c r="A1457" s="265"/>
      <c r="B1457" s="147"/>
      <c r="C1457" s="321"/>
      <c r="D1457" s="339"/>
      <c r="E1457" s="147"/>
      <c r="F1457" s="340"/>
      <c r="G1457" s="341"/>
      <c r="H1457" s="341"/>
      <c r="I1457" s="341"/>
      <c r="J1457" s="342"/>
      <c r="K1457" s="321"/>
      <c r="L1457" s="321"/>
      <c r="M1457" s="321"/>
      <c r="N1457" s="147"/>
      <c r="O1457" s="147"/>
    </row>
    <row r="1458">
      <c r="A1458" s="265"/>
      <c r="B1458" s="147"/>
      <c r="C1458" s="321"/>
      <c r="D1458" s="339"/>
      <c r="E1458" s="147"/>
      <c r="F1458" s="340"/>
      <c r="G1458" s="341"/>
      <c r="H1458" s="341"/>
      <c r="I1458" s="341"/>
      <c r="J1458" s="342"/>
      <c r="K1458" s="321"/>
      <c r="L1458" s="321"/>
      <c r="M1458" s="321"/>
      <c r="N1458" s="147"/>
      <c r="O1458" s="147"/>
    </row>
    <row r="1459">
      <c r="A1459" s="265"/>
      <c r="B1459" s="147"/>
      <c r="C1459" s="321"/>
      <c r="D1459" s="339"/>
      <c r="E1459" s="147"/>
      <c r="F1459" s="340"/>
      <c r="G1459" s="341"/>
      <c r="H1459" s="341"/>
      <c r="I1459" s="341"/>
      <c r="J1459" s="342"/>
      <c r="K1459" s="321"/>
      <c r="L1459" s="321"/>
      <c r="M1459" s="321"/>
      <c r="N1459" s="147"/>
      <c r="O1459" s="147"/>
    </row>
    <row r="1460">
      <c r="A1460" s="265"/>
      <c r="B1460" s="147"/>
      <c r="C1460" s="321"/>
      <c r="D1460" s="339"/>
      <c r="E1460" s="147"/>
      <c r="F1460" s="340"/>
      <c r="G1460" s="341"/>
      <c r="H1460" s="341"/>
      <c r="I1460" s="341"/>
      <c r="J1460" s="342"/>
      <c r="K1460" s="321"/>
      <c r="L1460" s="321"/>
      <c r="M1460" s="321"/>
      <c r="N1460" s="147"/>
      <c r="O1460" s="147"/>
    </row>
    <row r="1461">
      <c r="A1461" s="265"/>
      <c r="B1461" s="147"/>
      <c r="C1461" s="321"/>
      <c r="D1461" s="339"/>
      <c r="E1461" s="147"/>
      <c r="F1461" s="340"/>
      <c r="G1461" s="341"/>
      <c r="H1461" s="341"/>
      <c r="I1461" s="341"/>
      <c r="J1461" s="342"/>
      <c r="K1461" s="321"/>
      <c r="L1461" s="321"/>
      <c r="M1461" s="321"/>
      <c r="N1461" s="147"/>
      <c r="O1461" s="147"/>
    </row>
    <row r="1462">
      <c r="A1462" s="265"/>
      <c r="B1462" s="147"/>
      <c r="C1462" s="321"/>
      <c r="D1462" s="339"/>
      <c r="E1462" s="147"/>
      <c r="F1462" s="340"/>
      <c r="G1462" s="341"/>
      <c r="H1462" s="341"/>
      <c r="I1462" s="341"/>
      <c r="J1462" s="342"/>
      <c r="K1462" s="321"/>
      <c r="L1462" s="321"/>
      <c r="M1462" s="321"/>
      <c r="N1462" s="147"/>
      <c r="O1462" s="147"/>
    </row>
    <row r="1463">
      <c r="A1463" s="265"/>
      <c r="B1463" s="147"/>
      <c r="C1463" s="321"/>
      <c r="D1463" s="339"/>
      <c r="E1463" s="147"/>
      <c r="F1463" s="340"/>
      <c r="G1463" s="341"/>
      <c r="H1463" s="341"/>
      <c r="I1463" s="341"/>
      <c r="J1463" s="342"/>
      <c r="K1463" s="321"/>
      <c r="L1463" s="321"/>
      <c r="M1463" s="321"/>
      <c r="N1463" s="147"/>
      <c r="O1463" s="147"/>
    </row>
    <row r="1464">
      <c r="A1464" s="265"/>
      <c r="B1464" s="147"/>
      <c r="C1464" s="321"/>
      <c r="D1464" s="339"/>
      <c r="E1464" s="147"/>
      <c r="F1464" s="340"/>
      <c r="G1464" s="341"/>
      <c r="H1464" s="341"/>
      <c r="I1464" s="341"/>
      <c r="J1464" s="342"/>
      <c r="K1464" s="321"/>
      <c r="L1464" s="321"/>
      <c r="M1464" s="321"/>
      <c r="N1464" s="147"/>
      <c r="O1464" s="147"/>
    </row>
    <row r="1465">
      <c r="A1465" s="265"/>
      <c r="B1465" s="147"/>
      <c r="C1465" s="321"/>
      <c r="D1465" s="339"/>
      <c r="E1465" s="147"/>
      <c r="F1465" s="340"/>
      <c r="G1465" s="341"/>
      <c r="H1465" s="341"/>
      <c r="I1465" s="341"/>
      <c r="J1465" s="342"/>
      <c r="K1465" s="321"/>
      <c r="L1465" s="321"/>
      <c r="M1465" s="321"/>
      <c r="N1465" s="147"/>
      <c r="O1465" s="147"/>
    </row>
    <row r="1466">
      <c r="A1466" s="265"/>
      <c r="B1466" s="147"/>
      <c r="C1466" s="321"/>
      <c r="D1466" s="339"/>
      <c r="E1466" s="147"/>
      <c r="F1466" s="340"/>
      <c r="G1466" s="341"/>
      <c r="H1466" s="341"/>
      <c r="I1466" s="341"/>
      <c r="J1466" s="342"/>
      <c r="K1466" s="321"/>
      <c r="L1466" s="321"/>
      <c r="M1466" s="321"/>
      <c r="N1466" s="147"/>
      <c r="O1466" s="147"/>
    </row>
    <row r="1467">
      <c r="A1467" s="265"/>
      <c r="B1467" s="147"/>
      <c r="C1467" s="321"/>
      <c r="D1467" s="339"/>
      <c r="E1467" s="147"/>
      <c r="F1467" s="340"/>
      <c r="G1467" s="341"/>
      <c r="H1467" s="341"/>
      <c r="I1467" s="341"/>
      <c r="J1467" s="342"/>
      <c r="K1467" s="321"/>
      <c r="L1467" s="321"/>
      <c r="M1467" s="321"/>
      <c r="N1467" s="147"/>
      <c r="O1467" s="147"/>
    </row>
    <row r="1468">
      <c r="A1468" s="265"/>
      <c r="B1468" s="147"/>
      <c r="C1468" s="321"/>
      <c r="D1468" s="339"/>
      <c r="E1468" s="147"/>
      <c r="F1468" s="340"/>
      <c r="G1468" s="341"/>
      <c r="H1468" s="341"/>
      <c r="I1468" s="341"/>
      <c r="J1468" s="342"/>
      <c r="K1468" s="321"/>
      <c r="L1468" s="321"/>
      <c r="M1468" s="321"/>
      <c r="N1468" s="147"/>
      <c r="O1468" s="147"/>
    </row>
    <row r="1469">
      <c r="A1469" s="265"/>
      <c r="B1469" s="147"/>
      <c r="C1469" s="321"/>
      <c r="D1469" s="339"/>
      <c r="E1469" s="147"/>
      <c r="F1469" s="340"/>
      <c r="G1469" s="341"/>
      <c r="H1469" s="341"/>
      <c r="I1469" s="341"/>
      <c r="J1469" s="342"/>
      <c r="K1469" s="321"/>
      <c r="L1469" s="321"/>
      <c r="M1469" s="321"/>
      <c r="N1469" s="147"/>
      <c r="O1469" s="147"/>
    </row>
    <row r="1470">
      <c r="A1470" s="265"/>
      <c r="B1470" s="147"/>
      <c r="C1470" s="321"/>
      <c r="D1470" s="339"/>
      <c r="E1470" s="147"/>
      <c r="F1470" s="340"/>
      <c r="G1470" s="341"/>
      <c r="H1470" s="341"/>
      <c r="I1470" s="341"/>
      <c r="J1470" s="342"/>
      <c r="K1470" s="321"/>
      <c r="L1470" s="321"/>
      <c r="M1470" s="321"/>
      <c r="N1470" s="147"/>
      <c r="O1470" s="147"/>
    </row>
    <row r="1471">
      <c r="A1471" s="265"/>
      <c r="B1471" s="147"/>
      <c r="C1471" s="321"/>
      <c r="D1471" s="339"/>
      <c r="E1471" s="147"/>
      <c r="F1471" s="340"/>
      <c r="G1471" s="341"/>
      <c r="H1471" s="341"/>
      <c r="I1471" s="341"/>
      <c r="J1471" s="342"/>
      <c r="K1471" s="321"/>
      <c r="L1471" s="321"/>
      <c r="M1471" s="321"/>
      <c r="N1471" s="147"/>
      <c r="O1471" s="147"/>
    </row>
    <row r="1472">
      <c r="A1472" s="265"/>
      <c r="B1472" s="147"/>
      <c r="C1472" s="321"/>
      <c r="D1472" s="339"/>
      <c r="E1472" s="147"/>
      <c r="F1472" s="340"/>
      <c r="G1472" s="341"/>
      <c r="H1472" s="341"/>
      <c r="I1472" s="341"/>
      <c r="J1472" s="342"/>
      <c r="K1472" s="321"/>
      <c r="L1472" s="321"/>
      <c r="M1472" s="321"/>
      <c r="N1472" s="147"/>
      <c r="O1472" s="147"/>
    </row>
    <row r="1473">
      <c r="A1473" s="265"/>
      <c r="B1473" s="147"/>
      <c r="C1473" s="321"/>
      <c r="D1473" s="339"/>
      <c r="E1473" s="147"/>
      <c r="F1473" s="340"/>
      <c r="G1473" s="341"/>
      <c r="H1473" s="341"/>
      <c r="I1473" s="341"/>
      <c r="J1473" s="342"/>
      <c r="K1473" s="321"/>
      <c r="L1473" s="321"/>
      <c r="M1473" s="321"/>
      <c r="N1473" s="147"/>
      <c r="O1473" s="147"/>
    </row>
    <row r="1474">
      <c r="A1474" s="265"/>
      <c r="B1474" s="147"/>
      <c r="C1474" s="321"/>
      <c r="D1474" s="339"/>
      <c r="E1474" s="147"/>
      <c r="F1474" s="340"/>
      <c r="G1474" s="341"/>
      <c r="H1474" s="341"/>
      <c r="I1474" s="341"/>
      <c r="J1474" s="342"/>
      <c r="K1474" s="321"/>
      <c r="L1474" s="321"/>
      <c r="M1474" s="321"/>
      <c r="N1474" s="147"/>
      <c r="O1474" s="147"/>
    </row>
    <row r="1475">
      <c r="A1475" s="265"/>
      <c r="B1475" s="147"/>
      <c r="C1475" s="321"/>
      <c r="D1475" s="339"/>
      <c r="E1475" s="147"/>
      <c r="F1475" s="340"/>
      <c r="G1475" s="341"/>
      <c r="H1475" s="341"/>
      <c r="I1475" s="341"/>
      <c r="J1475" s="342"/>
      <c r="K1475" s="321"/>
      <c r="L1475" s="321"/>
      <c r="M1475" s="321"/>
      <c r="N1475" s="147"/>
      <c r="O1475" s="147"/>
    </row>
    <row r="1476">
      <c r="A1476" s="265"/>
      <c r="B1476" s="147"/>
      <c r="C1476" s="321"/>
      <c r="D1476" s="339"/>
      <c r="E1476" s="147"/>
      <c r="F1476" s="340"/>
      <c r="G1476" s="341"/>
      <c r="H1476" s="341"/>
      <c r="I1476" s="341"/>
      <c r="J1476" s="342"/>
      <c r="K1476" s="321"/>
      <c r="L1476" s="321"/>
      <c r="M1476" s="321"/>
      <c r="N1476" s="147"/>
      <c r="O1476" s="147"/>
    </row>
    <row r="1477">
      <c r="A1477" s="265"/>
      <c r="B1477" s="147"/>
      <c r="C1477" s="321"/>
      <c r="D1477" s="339"/>
      <c r="E1477" s="147"/>
      <c r="F1477" s="340"/>
      <c r="G1477" s="341"/>
      <c r="H1477" s="341"/>
      <c r="I1477" s="341"/>
      <c r="J1477" s="342"/>
      <c r="K1477" s="321"/>
      <c r="L1477" s="321"/>
      <c r="M1477" s="321"/>
      <c r="N1477" s="147"/>
      <c r="O1477" s="147"/>
    </row>
    <row r="1478">
      <c r="A1478" s="265"/>
      <c r="B1478" s="147"/>
      <c r="C1478" s="321"/>
      <c r="D1478" s="339"/>
      <c r="E1478" s="147"/>
      <c r="F1478" s="340"/>
      <c r="G1478" s="341"/>
      <c r="H1478" s="341"/>
      <c r="I1478" s="341"/>
      <c r="J1478" s="342"/>
      <c r="K1478" s="321"/>
      <c r="L1478" s="321"/>
      <c r="M1478" s="321"/>
      <c r="N1478" s="147"/>
      <c r="O1478" s="147"/>
    </row>
    <row r="1479">
      <c r="A1479" s="265"/>
      <c r="B1479" s="147"/>
      <c r="C1479" s="321"/>
      <c r="D1479" s="339"/>
      <c r="E1479" s="147"/>
      <c r="F1479" s="340"/>
      <c r="G1479" s="341"/>
      <c r="H1479" s="341"/>
      <c r="I1479" s="341"/>
      <c r="J1479" s="342"/>
      <c r="K1479" s="321"/>
      <c r="L1479" s="321"/>
      <c r="M1479" s="321"/>
      <c r="N1479" s="147"/>
      <c r="O1479" s="147"/>
    </row>
    <row r="1480">
      <c r="A1480" s="265"/>
      <c r="B1480" s="147"/>
      <c r="C1480" s="321"/>
      <c r="D1480" s="339"/>
      <c r="E1480" s="147"/>
      <c r="F1480" s="340"/>
      <c r="G1480" s="341"/>
      <c r="H1480" s="341"/>
      <c r="I1480" s="341"/>
      <c r="J1480" s="342"/>
      <c r="K1480" s="321"/>
      <c r="L1480" s="321"/>
      <c r="M1480" s="321"/>
      <c r="N1480" s="147"/>
      <c r="O1480" s="147"/>
    </row>
    <row r="1481">
      <c r="A1481" s="265"/>
      <c r="B1481" s="147"/>
      <c r="C1481" s="321"/>
      <c r="D1481" s="339"/>
      <c r="E1481" s="147"/>
      <c r="F1481" s="340"/>
      <c r="G1481" s="341"/>
      <c r="H1481" s="341"/>
      <c r="I1481" s="341"/>
      <c r="J1481" s="342"/>
      <c r="K1481" s="321"/>
      <c r="L1481" s="321"/>
      <c r="M1481" s="321"/>
      <c r="N1481" s="147"/>
      <c r="O1481" s="147"/>
    </row>
    <row r="1482">
      <c r="A1482" s="265"/>
      <c r="B1482" s="147"/>
      <c r="C1482" s="321"/>
      <c r="D1482" s="339"/>
      <c r="E1482" s="147"/>
      <c r="F1482" s="340"/>
      <c r="G1482" s="341"/>
      <c r="H1482" s="341"/>
      <c r="I1482" s="341"/>
      <c r="J1482" s="342"/>
      <c r="K1482" s="321"/>
      <c r="L1482" s="321"/>
      <c r="M1482" s="321"/>
      <c r="N1482" s="147"/>
      <c r="O1482" s="147"/>
    </row>
    <row r="1483">
      <c r="A1483" s="265"/>
      <c r="B1483" s="147"/>
      <c r="C1483" s="321"/>
      <c r="D1483" s="339"/>
      <c r="E1483" s="147"/>
      <c r="F1483" s="340"/>
      <c r="G1483" s="341"/>
      <c r="H1483" s="341"/>
      <c r="I1483" s="341"/>
      <c r="J1483" s="342"/>
      <c r="K1483" s="321"/>
      <c r="L1483" s="321"/>
      <c r="M1483" s="321"/>
      <c r="N1483" s="147"/>
      <c r="O1483" s="147"/>
    </row>
    <row r="1484">
      <c r="A1484" s="265"/>
      <c r="B1484" s="147"/>
      <c r="C1484" s="321"/>
      <c r="D1484" s="339"/>
      <c r="E1484" s="147"/>
      <c r="F1484" s="340"/>
      <c r="G1484" s="341"/>
      <c r="H1484" s="341"/>
      <c r="I1484" s="341"/>
      <c r="J1484" s="342"/>
      <c r="K1484" s="321"/>
      <c r="L1484" s="321"/>
      <c r="M1484" s="321"/>
      <c r="N1484" s="147"/>
      <c r="O1484" s="147"/>
    </row>
    <row r="1485">
      <c r="A1485" s="265"/>
      <c r="B1485" s="147"/>
      <c r="C1485" s="321"/>
      <c r="D1485" s="339"/>
      <c r="E1485" s="147"/>
      <c r="F1485" s="340"/>
      <c r="G1485" s="341"/>
      <c r="H1485" s="341"/>
      <c r="I1485" s="341"/>
      <c r="J1485" s="342"/>
      <c r="K1485" s="321"/>
      <c r="L1485" s="321"/>
      <c r="M1485" s="321"/>
      <c r="N1485" s="147"/>
      <c r="O1485" s="147"/>
    </row>
    <row r="1486">
      <c r="A1486" s="265"/>
      <c r="B1486" s="147"/>
      <c r="C1486" s="321"/>
      <c r="D1486" s="339"/>
      <c r="E1486" s="147"/>
      <c r="F1486" s="340"/>
      <c r="G1486" s="341"/>
      <c r="H1486" s="341"/>
      <c r="I1486" s="341"/>
      <c r="J1486" s="342"/>
      <c r="K1486" s="321"/>
      <c r="L1486" s="321"/>
      <c r="M1486" s="321"/>
      <c r="N1486" s="147"/>
      <c r="O1486" s="147"/>
    </row>
    <row r="1487">
      <c r="A1487" s="265"/>
      <c r="B1487" s="147"/>
      <c r="C1487" s="321"/>
      <c r="D1487" s="339"/>
      <c r="E1487" s="147"/>
      <c r="F1487" s="340"/>
      <c r="G1487" s="341"/>
      <c r="H1487" s="341"/>
      <c r="I1487" s="341"/>
      <c r="J1487" s="342"/>
      <c r="K1487" s="321"/>
      <c r="L1487" s="321"/>
      <c r="M1487" s="321"/>
      <c r="N1487" s="147"/>
      <c r="O1487" s="147"/>
    </row>
    <row r="1488">
      <c r="A1488" s="265"/>
      <c r="B1488" s="147"/>
      <c r="C1488" s="321"/>
      <c r="D1488" s="339"/>
      <c r="E1488" s="147"/>
      <c r="F1488" s="340"/>
      <c r="G1488" s="341"/>
      <c r="H1488" s="341"/>
      <c r="I1488" s="341"/>
      <c r="J1488" s="342"/>
      <c r="K1488" s="321"/>
      <c r="L1488" s="321"/>
      <c r="M1488" s="321"/>
      <c r="N1488" s="147"/>
      <c r="O1488" s="147"/>
    </row>
    <row r="1489">
      <c r="A1489" s="265"/>
      <c r="B1489" s="147"/>
      <c r="C1489" s="321"/>
      <c r="D1489" s="339"/>
      <c r="E1489" s="147"/>
      <c r="F1489" s="340"/>
      <c r="G1489" s="341"/>
      <c r="H1489" s="341"/>
      <c r="I1489" s="341"/>
      <c r="J1489" s="342"/>
      <c r="K1489" s="321"/>
      <c r="L1489" s="321"/>
      <c r="M1489" s="321"/>
      <c r="N1489" s="147"/>
      <c r="O1489" s="147"/>
    </row>
    <row r="1490">
      <c r="A1490" s="265"/>
      <c r="B1490" s="147"/>
      <c r="C1490" s="321"/>
      <c r="D1490" s="339"/>
      <c r="E1490" s="147"/>
      <c r="F1490" s="340"/>
      <c r="G1490" s="341"/>
      <c r="H1490" s="341"/>
      <c r="I1490" s="341"/>
      <c r="J1490" s="342"/>
      <c r="K1490" s="321"/>
      <c r="L1490" s="321"/>
      <c r="M1490" s="321"/>
      <c r="N1490" s="147"/>
      <c r="O1490" s="147"/>
    </row>
    <row r="1491">
      <c r="A1491" s="265"/>
      <c r="B1491" s="147"/>
      <c r="C1491" s="321"/>
      <c r="D1491" s="339"/>
      <c r="E1491" s="147"/>
      <c r="F1491" s="340"/>
      <c r="G1491" s="341"/>
      <c r="H1491" s="341"/>
      <c r="I1491" s="341"/>
      <c r="J1491" s="342"/>
      <c r="K1491" s="321"/>
      <c r="L1491" s="321"/>
      <c r="M1491" s="321"/>
      <c r="N1491" s="147"/>
      <c r="O1491" s="147"/>
    </row>
    <row r="1492">
      <c r="A1492" s="265"/>
      <c r="B1492" s="147"/>
      <c r="C1492" s="321"/>
      <c r="D1492" s="339"/>
      <c r="E1492" s="147"/>
      <c r="F1492" s="340"/>
      <c r="G1492" s="341"/>
      <c r="H1492" s="341"/>
      <c r="I1492" s="341"/>
      <c r="J1492" s="342"/>
      <c r="K1492" s="321"/>
      <c r="L1492" s="321"/>
      <c r="M1492" s="321"/>
      <c r="N1492" s="147"/>
      <c r="O1492" s="147"/>
    </row>
    <row r="1493">
      <c r="A1493" s="265"/>
      <c r="B1493" s="147"/>
      <c r="C1493" s="321"/>
      <c r="D1493" s="339"/>
      <c r="E1493" s="147"/>
      <c r="F1493" s="340"/>
      <c r="G1493" s="341"/>
      <c r="H1493" s="341"/>
      <c r="I1493" s="341"/>
      <c r="J1493" s="342"/>
      <c r="K1493" s="321"/>
      <c r="L1493" s="321"/>
      <c r="M1493" s="321"/>
      <c r="N1493" s="147"/>
      <c r="O1493" s="147"/>
    </row>
    <row r="1494">
      <c r="A1494" s="265"/>
      <c r="B1494" s="147"/>
      <c r="C1494" s="321"/>
      <c r="D1494" s="339"/>
      <c r="E1494" s="147"/>
      <c r="F1494" s="340"/>
      <c r="G1494" s="341"/>
      <c r="H1494" s="341"/>
      <c r="I1494" s="341"/>
      <c r="J1494" s="342"/>
      <c r="K1494" s="321"/>
      <c r="L1494" s="321"/>
      <c r="M1494" s="321"/>
      <c r="N1494" s="147"/>
      <c r="O1494" s="147"/>
    </row>
    <row r="1495">
      <c r="A1495" s="265"/>
      <c r="B1495" s="147"/>
      <c r="C1495" s="321"/>
      <c r="D1495" s="339"/>
      <c r="E1495" s="147"/>
      <c r="F1495" s="340"/>
      <c r="G1495" s="341"/>
      <c r="H1495" s="341"/>
      <c r="I1495" s="341"/>
      <c r="J1495" s="342"/>
      <c r="K1495" s="321"/>
      <c r="L1495" s="321"/>
      <c r="M1495" s="321"/>
      <c r="N1495" s="147"/>
      <c r="O1495" s="147"/>
    </row>
    <row r="1496">
      <c r="A1496" s="265"/>
      <c r="B1496" s="147"/>
      <c r="C1496" s="321"/>
      <c r="D1496" s="339"/>
      <c r="E1496" s="147"/>
      <c r="F1496" s="340"/>
      <c r="G1496" s="341"/>
      <c r="H1496" s="341"/>
      <c r="I1496" s="341"/>
      <c r="J1496" s="342"/>
      <c r="K1496" s="321"/>
      <c r="L1496" s="321"/>
      <c r="M1496" s="321"/>
      <c r="N1496" s="147"/>
      <c r="O1496" s="147"/>
    </row>
    <row r="1497">
      <c r="A1497" s="265"/>
      <c r="B1497" s="147"/>
      <c r="C1497" s="321"/>
      <c r="D1497" s="339"/>
      <c r="E1497" s="147"/>
      <c r="F1497" s="340"/>
      <c r="G1497" s="341"/>
      <c r="H1497" s="341"/>
      <c r="I1497" s="341"/>
      <c r="J1497" s="342"/>
      <c r="K1497" s="321"/>
      <c r="L1497" s="321"/>
      <c r="M1497" s="321"/>
      <c r="N1497" s="147"/>
      <c r="O1497" s="147"/>
    </row>
    <row r="1498">
      <c r="A1498" s="265"/>
      <c r="B1498" s="147"/>
      <c r="C1498" s="321"/>
      <c r="D1498" s="339"/>
      <c r="E1498" s="147"/>
      <c r="F1498" s="340"/>
      <c r="G1498" s="341"/>
      <c r="H1498" s="341"/>
      <c r="I1498" s="341"/>
      <c r="J1498" s="342"/>
      <c r="K1498" s="321"/>
      <c r="L1498" s="321"/>
      <c r="M1498" s="321"/>
      <c r="N1498" s="147"/>
      <c r="O1498" s="147"/>
    </row>
    <row r="1499">
      <c r="A1499" s="265"/>
      <c r="B1499" s="147"/>
      <c r="C1499" s="321"/>
      <c r="D1499" s="339"/>
      <c r="E1499" s="147"/>
      <c r="F1499" s="340"/>
      <c r="G1499" s="341"/>
      <c r="H1499" s="341"/>
      <c r="I1499" s="341"/>
      <c r="J1499" s="342"/>
      <c r="K1499" s="321"/>
      <c r="L1499" s="321"/>
      <c r="M1499" s="321"/>
      <c r="N1499" s="147"/>
      <c r="O1499" s="147"/>
    </row>
    <row r="1500">
      <c r="A1500" s="265"/>
      <c r="B1500" s="147"/>
      <c r="C1500" s="321"/>
      <c r="D1500" s="339"/>
      <c r="E1500" s="147"/>
      <c r="F1500" s="340"/>
      <c r="G1500" s="341"/>
      <c r="H1500" s="341"/>
      <c r="I1500" s="341"/>
      <c r="J1500" s="342"/>
      <c r="K1500" s="321"/>
      <c r="L1500" s="321"/>
      <c r="M1500" s="321"/>
      <c r="N1500" s="147"/>
      <c r="O1500" s="147"/>
    </row>
    <row r="1501">
      <c r="A1501" s="265"/>
      <c r="B1501" s="147"/>
      <c r="C1501" s="321"/>
      <c r="D1501" s="339"/>
      <c r="E1501" s="147"/>
      <c r="F1501" s="340"/>
      <c r="G1501" s="341"/>
      <c r="H1501" s="341"/>
      <c r="I1501" s="341"/>
      <c r="J1501" s="342"/>
      <c r="K1501" s="321"/>
      <c r="L1501" s="321"/>
      <c r="M1501" s="321"/>
      <c r="N1501" s="147"/>
      <c r="O1501" s="147"/>
    </row>
    <row r="1502">
      <c r="A1502" s="265"/>
      <c r="B1502" s="147"/>
      <c r="C1502" s="321"/>
      <c r="D1502" s="339"/>
      <c r="E1502" s="147"/>
      <c r="F1502" s="340"/>
      <c r="G1502" s="341"/>
      <c r="H1502" s="341"/>
      <c r="I1502" s="341"/>
      <c r="J1502" s="342"/>
      <c r="K1502" s="321"/>
      <c r="L1502" s="321"/>
      <c r="M1502" s="321"/>
      <c r="N1502" s="147"/>
      <c r="O1502" s="147"/>
    </row>
    <row r="1503">
      <c r="A1503" s="265"/>
      <c r="B1503" s="147"/>
      <c r="C1503" s="321"/>
      <c r="D1503" s="339"/>
      <c r="E1503" s="147"/>
      <c r="F1503" s="340"/>
      <c r="G1503" s="341"/>
      <c r="H1503" s="341"/>
      <c r="I1503" s="341"/>
      <c r="J1503" s="342"/>
      <c r="K1503" s="321"/>
      <c r="L1503" s="321"/>
      <c r="M1503" s="321"/>
      <c r="N1503" s="147"/>
      <c r="O1503" s="147"/>
    </row>
    <row r="1504">
      <c r="A1504" s="265"/>
      <c r="B1504" s="147"/>
      <c r="C1504" s="321"/>
      <c r="D1504" s="339"/>
      <c r="E1504" s="147"/>
      <c r="F1504" s="340"/>
      <c r="G1504" s="341"/>
      <c r="H1504" s="341"/>
      <c r="I1504" s="341"/>
      <c r="J1504" s="342"/>
      <c r="K1504" s="321"/>
      <c r="L1504" s="321"/>
      <c r="M1504" s="321"/>
      <c r="N1504" s="147"/>
      <c r="O1504" s="147"/>
    </row>
    <row r="1505">
      <c r="A1505" s="265"/>
      <c r="B1505" s="147"/>
      <c r="C1505" s="321"/>
      <c r="D1505" s="339"/>
      <c r="E1505" s="147"/>
      <c r="F1505" s="340"/>
      <c r="G1505" s="341"/>
      <c r="H1505" s="341"/>
      <c r="I1505" s="341"/>
      <c r="J1505" s="342"/>
      <c r="K1505" s="321"/>
      <c r="L1505" s="321"/>
      <c r="M1505" s="321"/>
      <c r="N1505" s="147"/>
      <c r="O1505" s="147"/>
    </row>
    <row r="1506">
      <c r="A1506" s="265"/>
      <c r="B1506" s="147"/>
      <c r="C1506" s="321"/>
      <c r="D1506" s="339"/>
      <c r="E1506" s="147"/>
      <c r="F1506" s="340"/>
      <c r="G1506" s="341"/>
      <c r="H1506" s="341"/>
      <c r="I1506" s="341"/>
      <c r="J1506" s="342"/>
      <c r="K1506" s="321"/>
      <c r="L1506" s="321"/>
      <c r="M1506" s="321"/>
      <c r="N1506" s="147"/>
      <c r="O1506" s="147"/>
    </row>
    <row r="1507">
      <c r="A1507" s="265"/>
      <c r="B1507" s="147"/>
      <c r="C1507" s="321"/>
      <c r="D1507" s="339"/>
      <c r="E1507" s="147"/>
      <c r="F1507" s="340"/>
      <c r="G1507" s="341"/>
      <c r="H1507" s="341"/>
      <c r="I1507" s="341"/>
      <c r="J1507" s="342"/>
      <c r="K1507" s="321"/>
      <c r="L1507" s="321"/>
      <c r="M1507" s="321"/>
      <c r="N1507" s="147"/>
      <c r="O1507" s="147"/>
    </row>
    <row r="1508">
      <c r="A1508" s="265"/>
      <c r="B1508" s="147"/>
      <c r="C1508" s="321"/>
      <c r="D1508" s="339"/>
      <c r="E1508" s="147"/>
      <c r="F1508" s="340"/>
      <c r="G1508" s="341"/>
      <c r="H1508" s="341"/>
      <c r="I1508" s="341"/>
      <c r="J1508" s="342"/>
      <c r="K1508" s="321"/>
      <c r="L1508" s="321"/>
      <c r="M1508" s="321"/>
      <c r="N1508" s="147"/>
      <c r="O1508" s="147"/>
    </row>
    <row r="1509">
      <c r="A1509" s="265"/>
      <c r="B1509" s="147"/>
      <c r="C1509" s="321"/>
      <c r="D1509" s="339"/>
      <c r="E1509" s="147"/>
      <c r="F1509" s="340"/>
      <c r="G1509" s="341"/>
      <c r="H1509" s="341"/>
      <c r="I1509" s="341"/>
      <c r="J1509" s="342"/>
      <c r="K1509" s="321"/>
      <c r="L1509" s="321"/>
      <c r="M1509" s="321"/>
      <c r="N1509" s="147"/>
      <c r="O1509" s="147"/>
    </row>
    <row r="1510">
      <c r="A1510" s="265"/>
      <c r="B1510" s="147"/>
      <c r="C1510" s="321"/>
      <c r="D1510" s="339"/>
      <c r="E1510" s="147"/>
      <c r="F1510" s="340"/>
      <c r="G1510" s="341"/>
      <c r="H1510" s="341"/>
      <c r="I1510" s="341"/>
      <c r="J1510" s="342"/>
      <c r="K1510" s="321"/>
      <c r="L1510" s="321"/>
      <c r="M1510" s="321"/>
      <c r="N1510" s="147"/>
      <c r="O1510" s="147"/>
    </row>
    <row r="1511">
      <c r="A1511" s="265"/>
      <c r="B1511" s="147"/>
      <c r="C1511" s="321"/>
      <c r="D1511" s="339"/>
      <c r="E1511" s="147"/>
      <c r="F1511" s="340"/>
      <c r="G1511" s="341"/>
      <c r="H1511" s="341"/>
      <c r="I1511" s="341"/>
      <c r="J1511" s="342"/>
      <c r="K1511" s="321"/>
      <c r="L1511" s="321"/>
      <c r="M1511" s="321"/>
      <c r="N1511" s="147"/>
      <c r="O1511" s="147"/>
    </row>
    <row r="1512">
      <c r="A1512" s="265"/>
      <c r="B1512" s="147"/>
      <c r="C1512" s="321"/>
      <c r="D1512" s="339"/>
      <c r="E1512" s="147"/>
      <c r="F1512" s="340"/>
      <c r="G1512" s="341"/>
      <c r="H1512" s="341"/>
      <c r="I1512" s="341"/>
      <c r="J1512" s="342"/>
      <c r="K1512" s="321"/>
      <c r="L1512" s="321"/>
      <c r="M1512" s="321"/>
      <c r="N1512" s="147"/>
      <c r="O1512" s="147"/>
    </row>
    <row r="1513">
      <c r="A1513" s="265"/>
      <c r="B1513" s="147"/>
      <c r="C1513" s="321"/>
      <c r="D1513" s="339"/>
      <c r="E1513" s="147"/>
      <c r="F1513" s="340"/>
      <c r="G1513" s="341"/>
      <c r="H1513" s="341"/>
      <c r="I1513" s="341"/>
      <c r="J1513" s="342"/>
      <c r="K1513" s="321"/>
      <c r="L1513" s="321"/>
      <c r="M1513" s="321"/>
      <c r="N1513" s="147"/>
      <c r="O1513" s="147"/>
    </row>
    <row r="1514">
      <c r="A1514" s="265"/>
      <c r="B1514" s="147"/>
      <c r="C1514" s="321"/>
      <c r="D1514" s="339"/>
      <c r="E1514" s="147"/>
      <c r="F1514" s="340"/>
      <c r="G1514" s="341"/>
      <c r="H1514" s="341"/>
      <c r="I1514" s="341"/>
      <c r="J1514" s="342"/>
      <c r="K1514" s="321"/>
      <c r="L1514" s="321"/>
      <c r="M1514" s="321"/>
      <c r="N1514" s="147"/>
      <c r="O1514" s="147"/>
    </row>
    <row r="1515">
      <c r="A1515" s="265"/>
      <c r="B1515" s="147"/>
      <c r="C1515" s="321"/>
      <c r="D1515" s="339"/>
      <c r="E1515" s="147"/>
      <c r="F1515" s="340"/>
      <c r="G1515" s="341"/>
      <c r="H1515" s="341"/>
      <c r="I1515" s="341"/>
      <c r="J1515" s="342"/>
      <c r="K1515" s="321"/>
      <c r="L1515" s="321"/>
      <c r="M1515" s="321"/>
      <c r="N1515" s="147"/>
      <c r="O1515" s="147"/>
    </row>
    <row r="1516">
      <c r="A1516" s="265"/>
      <c r="B1516" s="147"/>
      <c r="C1516" s="321"/>
      <c r="D1516" s="339"/>
      <c r="E1516" s="147"/>
      <c r="F1516" s="340"/>
      <c r="G1516" s="341"/>
      <c r="H1516" s="341"/>
      <c r="I1516" s="341"/>
      <c r="J1516" s="342"/>
      <c r="K1516" s="321"/>
      <c r="L1516" s="321"/>
      <c r="M1516" s="321"/>
      <c r="N1516" s="147"/>
      <c r="O1516" s="147"/>
    </row>
    <row r="1517">
      <c r="A1517" s="265"/>
      <c r="B1517" s="147"/>
      <c r="C1517" s="321"/>
      <c r="D1517" s="339"/>
      <c r="E1517" s="147"/>
      <c r="F1517" s="340"/>
      <c r="G1517" s="341"/>
      <c r="H1517" s="341"/>
      <c r="I1517" s="341"/>
      <c r="J1517" s="342"/>
      <c r="K1517" s="321"/>
      <c r="L1517" s="321"/>
      <c r="M1517" s="321"/>
      <c r="N1517" s="147"/>
      <c r="O1517" s="147"/>
    </row>
    <row r="1518">
      <c r="A1518" s="265"/>
      <c r="B1518" s="147"/>
      <c r="C1518" s="321"/>
      <c r="D1518" s="339"/>
      <c r="E1518" s="147"/>
      <c r="F1518" s="340"/>
      <c r="G1518" s="341"/>
      <c r="H1518" s="341"/>
      <c r="I1518" s="341"/>
      <c r="J1518" s="342"/>
      <c r="K1518" s="321"/>
      <c r="L1518" s="321"/>
      <c r="M1518" s="321"/>
      <c r="N1518" s="147"/>
      <c r="O1518" s="147"/>
    </row>
    <row r="1519">
      <c r="A1519" s="265"/>
      <c r="B1519" s="147"/>
      <c r="C1519" s="321"/>
      <c r="D1519" s="339"/>
      <c r="E1519" s="147"/>
      <c r="F1519" s="340"/>
      <c r="G1519" s="341"/>
      <c r="H1519" s="341"/>
      <c r="I1519" s="341"/>
      <c r="J1519" s="342"/>
      <c r="K1519" s="321"/>
      <c r="L1519" s="321"/>
      <c r="M1519" s="321"/>
      <c r="N1519" s="147"/>
      <c r="O1519" s="147"/>
    </row>
    <row r="1520">
      <c r="A1520" s="265"/>
      <c r="B1520" s="147"/>
      <c r="C1520" s="321"/>
      <c r="D1520" s="339"/>
      <c r="E1520" s="147"/>
      <c r="F1520" s="340"/>
      <c r="G1520" s="341"/>
      <c r="H1520" s="341"/>
      <c r="I1520" s="341"/>
      <c r="J1520" s="342"/>
      <c r="K1520" s="321"/>
      <c r="L1520" s="321"/>
      <c r="M1520" s="321"/>
      <c r="N1520" s="147"/>
      <c r="O1520" s="147"/>
    </row>
    <row r="1521">
      <c r="A1521" s="265"/>
      <c r="B1521" s="147"/>
      <c r="C1521" s="321"/>
      <c r="D1521" s="339"/>
      <c r="E1521" s="147"/>
      <c r="F1521" s="340"/>
      <c r="G1521" s="341"/>
      <c r="H1521" s="341"/>
      <c r="I1521" s="341"/>
      <c r="J1521" s="342"/>
      <c r="K1521" s="321"/>
      <c r="L1521" s="321"/>
      <c r="M1521" s="321"/>
      <c r="N1521" s="147"/>
      <c r="O1521" s="147"/>
    </row>
    <row r="1522">
      <c r="A1522" s="265"/>
      <c r="B1522" s="147"/>
      <c r="C1522" s="321"/>
      <c r="D1522" s="339"/>
      <c r="E1522" s="147"/>
      <c r="F1522" s="340"/>
      <c r="G1522" s="341"/>
      <c r="H1522" s="341"/>
      <c r="I1522" s="341"/>
      <c r="J1522" s="342"/>
      <c r="K1522" s="321"/>
      <c r="L1522" s="321"/>
      <c r="M1522" s="321"/>
      <c r="N1522" s="147"/>
      <c r="O1522" s="147"/>
    </row>
    <row r="1523">
      <c r="A1523" s="265"/>
      <c r="B1523" s="147"/>
      <c r="C1523" s="321"/>
      <c r="D1523" s="339"/>
      <c r="E1523" s="147"/>
      <c r="F1523" s="340"/>
      <c r="G1523" s="341"/>
      <c r="H1523" s="341"/>
      <c r="I1523" s="341"/>
      <c r="J1523" s="342"/>
      <c r="K1523" s="321"/>
      <c r="L1523" s="321"/>
      <c r="M1523" s="321"/>
      <c r="N1523" s="147"/>
      <c r="O1523" s="147"/>
    </row>
    <row r="1524">
      <c r="A1524" s="265"/>
      <c r="B1524" s="147"/>
      <c r="C1524" s="321"/>
      <c r="D1524" s="339"/>
      <c r="E1524" s="147"/>
      <c r="F1524" s="340"/>
      <c r="G1524" s="341"/>
      <c r="H1524" s="341"/>
      <c r="I1524" s="341"/>
      <c r="J1524" s="342"/>
      <c r="K1524" s="321"/>
      <c r="L1524" s="321"/>
      <c r="M1524" s="321"/>
      <c r="N1524" s="147"/>
      <c r="O1524" s="147"/>
    </row>
    <row r="1525">
      <c r="A1525" s="265"/>
      <c r="B1525" s="147"/>
      <c r="C1525" s="321"/>
      <c r="D1525" s="339"/>
      <c r="E1525" s="147"/>
      <c r="F1525" s="340"/>
      <c r="G1525" s="341"/>
      <c r="H1525" s="341"/>
      <c r="I1525" s="341"/>
      <c r="J1525" s="342"/>
      <c r="K1525" s="321"/>
      <c r="L1525" s="321"/>
      <c r="M1525" s="321"/>
      <c r="N1525" s="147"/>
      <c r="O1525" s="147"/>
    </row>
    <row r="1526">
      <c r="A1526" s="265"/>
      <c r="B1526" s="147"/>
      <c r="C1526" s="321"/>
      <c r="D1526" s="339"/>
      <c r="E1526" s="147"/>
      <c r="F1526" s="340"/>
      <c r="G1526" s="341"/>
      <c r="H1526" s="341"/>
      <c r="I1526" s="341"/>
      <c r="J1526" s="342"/>
      <c r="K1526" s="321"/>
      <c r="L1526" s="321"/>
      <c r="M1526" s="321"/>
      <c r="N1526" s="147"/>
      <c r="O1526" s="147"/>
    </row>
    <row r="1527">
      <c r="A1527" s="265"/>
      <c r="B1527" s="147"/>
      <c r="C1527" s="321"/>
      <c r="D1527" s="339"/>
      <c r="E1527" s="147"/>
      <c r="F1527" s="340"/>
      <c r="G1527" s="341"/>
      <c r="H1527" s="341"/>
      <c r="I1527" s="341"/>
      <c r="J1527" s="342"/>
      <c r="K1527" s="321"/>
      <c r="L1527" s="321"/>
      <c r="M1527" s="321"/>
      <c r="N1527" s="147"/>
      <c r="O1527" s="147"/>
    </row>
    <row r="1528">
      <c r="A1528" s="265"/>
      <c r="B1528" s="147"/>
      <c r="C1528" s="321"/>
      <c r="D1528" s="339"/>
      <c r="E1528" s="147"/>
      <c r="F1528" s="340"/>
      <c r="G1528" s="341"/>
      <c r="H1528" s="341"/>
      <c r="I1528" s="341"/>
      <c r="J1528" s="342"/>
      <c r="K1528" s="321"/>
      <c r="L1528" s="321"/>
      <c r="M1528" s="321"/>
      <c r="N1528" s="147"/>
      <c r="O1528" s="147"/>
    </row>
    <row r="1529">
      <c r="A1529" s="265"/>
      <c r="B1529" s="147"/>
      <c r="C1529" s="321"/>
      <c r="D1529" s="339"/>
      <c r="E1529" s="147"/>
      <c r="F1529" s="340"/>
      <c r="G1529" s="341"/>
      <c r="H1529" s="341"/>
      <c r="I1529" s="341"/>
      <c r="J1529" s="342"/>
      <c r="K1529" s="321"/>
      <c r="L1529" s="321"/>
      <c r="M1529" s="321"/>
      <c r="N1529" s="147"/>
      <c r="O1529" s="147"/>
    </row>
    <row r="1530">
      <c r="A1530" s="265"/>
      <c r="B1530" s="147"/>
      <c r="C1530" s="321"/>
      <c r="D1530" s="339"/>
      <c r="E1530" s="147"/>
      <c r="F1530" s="340"/>
      <c r="G1530" s="341"/>
      <c r="H1530" s="341"/>
      <c r="I1530" s="341"/>
      <c r="J1530" s="342"/>
      <c r="K1530" s="321"/>
      <c r="L1530" s="321"/>
      <c r="M1530" s="321"/>
      <c r="N1530" s="147"/>
      <c r="O1530" s="147"/>
    </row>
    <row r="1531">
      <c r="A1531" s="265"/>
      <c r="B1531" s="147"/>
      <c r="C1531" s="321"/>
      <c r="D1531" s="339"/>
      <c r="E1531" s="147"/>
      <c r="F1531" s="340"/>
      <c r="G1531" s="341"/>
      <c r="H1531" s="341"/>
      <c r="I1531" s="341"/>
      <c r="J1531" s="342"/>
      <c r="K1531" s="321"/>
      <c r="L1531" s="321"/>
      <c r="M1531" s="321"/>
      <c r="N1531" s="147"/>
      <c r="O1531" s="147"/>
    </row>
    <row r="1532">
      <c r="A1532" s="265"/>
      <c r="B1532" s="147"/>
      <c r="C1532" s="321"/>
      <c r="D1532" s="339"/>
      <c r="E1532" s="147"/>
      <c r="F1532" s="340"/>
      <c r="G1532" s="341"/>
      <c r="H1532" s="341"/>
      <c r="I1532" s="341"/>
      <c r="J1532" s="342"/>
      <c r="K1532" s="321"/>
      <c r="L1532" s="321"/>
      <c r="M1532" s="321"/>
      <c r="N1532" s="147"/>
      <c r="O1532" s="147"/>
    </row>
    <row r="1533">
      <c r="A1533" s="265"/>
      <c r="B1533" s="147"/>
      <c r="C1533" s="321"/>
      <c r="D1533" s="339"/>
      <c r="E1533" s="147"/>
      <c r="F1533" s="340"/>
      <c r="G1533" s="341"/>
      <c r="H1533" s="341"/>
      <c r="I1533" s="341"/>
      <c r="J1533" s="342"/>
      <c r="K1533" s="321"/>
      <c r="L1533" s="321"/>
      <c r="M1533" s="321"/>
      <c r="N1533" s="147"/>
      <c r="O1533" s="147"/>
    </row>
    <row r="1534">
      <c r="A1534" s="265"/>
      <c r="B1534" s="147"/>
      <c r="C1534" s="321"/>
      <c r="D1534" s="339"/>
      <c r="E1534" s="147"/>
      <c r="F1534" s="340"/>
      <c r="G1534" s="341"/>
      <c r="H1534" s="341"/>
      <c r="I1534" s="341"/>
      <c r="J1534" s="342"/>
      <c r="K1534" s="321"/>
      <c r="L1534" s="321"/>
      <c r="M1534" s="321"/>
      <c r="N1534" s="147"/>
      <c r="O1534" s="147"/>
    </row>
    <row r="1535">
      <c r="A1535" s="265"/>
      <c r="B1535" s="147"/>
      <c r="C1535" s="321"/>
      <c r="D1535" s="339"/>
      <c r="E1535" s="147"/>
      <c r="F1535" s="340"/>
      <c r="G1535" s="341"/>
      <c r="H1535" s="341"/>
      <c r="I1535" s="341"/>
      <c r="J1535" s="342"/>
      <c r="K1535" s="321"/>
      <c r="L1535" s="321"/>
      <c r="M1535" s="321"/>
      <c r="N1535" s="147"/>
      <c r="O1535" s="147"/>
    </row>
    <row r="1536">
      <c r="A1536" s="265"/>
      <c r="B1536" s="147"/>
      <c r="C1536" s="321"/>
      <c r="D1536" s="339"/>
      <c r="E1536" s="147"/>
      <c r="F1536" s="340"/>
      <c r="G1536" s="341"/>
      <c r="H1536" s="341"/>
      <c r="I1536" s="341"/>
      <c r="J1536" s="342"/>
      <c r="K1536" s="321"/>
      <c r="L1536" s="321"/>
      <c r="M1536" s="321"/>
      <c r="N1536" s="147"/>
      <c r="O1536" s="147"/>
    </row>
    <row r="1537">
      <c r="A1537" s="265"/>
      <c r="B1537" s="147"/>
      <c r="C1537" s="321"/>
      <c r="D1537" s="339"/>
      <c r="E1537" s="147"/>
      <c r="F1537" s="340"/>
      <c r="G1537" s="341"/>
      <c r="H1537" s="341"/>
      <c r="I1537" s="341"/>
      <c r="J1537" s="342"/>
      <c r="K1537" s="321"/>
      <c r="L1537" s="321"/>
      <c r="M1537" s="321"/>
      <c r="N1537" s="147"/>
      <c r="O1537" s="147"/>
    </row>
    <row r="1538">
      <c r="A1538" s="265"/>
      <c r="B1538" s="147"/>
      <c r="C1538" s="321"/>
      <c r="D1538" s="339"/>
      <c r="E1538" s="147"/>
      <c r="F1538" s="340"/>
      <c r="G1538" s="341"/>
      <c r="H1538" s="341"/>
      <c r="I1538" s="341"/>
      <c r="J1538" s="342"/>
      <c r="K1538" s="321"/>
      <c r="L1538" s="321"/>
      <c r="M1538" s="321"/>
      <c r="N1538" s="147"/>
      <c r="O1538" s="147"/>
    </row>
    <row r="1539">
      <c r="A1539" s="265"/>
      <c r="B1539" s="147"/>
      <c r="C1539" s="321"/>
      <c r="D1539" s="339"/>
      <c r="E1539" s="147"/>
      <c r="F1539" s="340"/>
      <c r="G1539" s="341"/>
      <c r="H1539" s="341"/>
      <c r="I1539" s="341"/>
      <c r="J1539" s="342"/>
      <c r="K1539" s="321"/>
      <c r="L1539" s="321"/>
      <c r="M1539" s="321"/>
      <c r="N1539" s="147"/>
      <c r="O1539" s="147"/>
    </row>
    <row r="1540">
      <c r="A1540" s="265"/>
      <c r="B1540" s="147"/>
      <c r="C1540" s="321"/>
      <c r="D1540" s="339"/>
      <c r="E1540" s="147"/>
      <c r="F1540" s="340"/>
      <c r="G1540" s="341"/>
      <c r="H1540" s="341"/>
      <c r="I1540" s="341"/>
      <c r="J1540" s="342"/>
      <c r="K1540" s="321"/>
      <c r="L1540" s="321"/>
      <c r="M1540" s="321"/>
      <c r="N1540" s="147"/>
      <c r="O1540" s="147"/>
    </row>
    <row r="1541">
      <c r="A1541" s="265"/>
      <c r="B1541" s="147"/>
      <c r="C1541" s="321"/>
      <c r="D1541" s="339"/>
      <c r="E1541" s="147"/>
      <c r="F1541" s="340"/>
      <c r="G1541" s="341"/>
      <c r="H1541" s="341"/>
      <c r="I1541" s="341"/>
      <c r="J1541" s="342"/>
      <c r="K1541" s="321"/>
      <c r="L1541" s="321"/>
      <c r="M1541" s="321"/>
      <c r="N1541" s="147"/>
      <c r="O1541" s="147"/>
    </row>
    <row r="1542">
      <c r="A1542" s="265"/>
      <c r="B1542" s="147"/>
      <c r="C1542" s="321"/>
      <c r="D1542" s="339"/>
      <c r="E1542" s="147"/>
      <c r="F1542" s="340"/>
      <c r="G1542" s="341"/>
      <c r="H1542" s="341"/>
      <c r="I1542" s="341"/>
      <c r="J1542" s="342"/>
      <c r="K1542" s="321"/>
      <c r="L1542" s="321"/>
      <c r="M1542" s="321"/>
      <c r="N1542" s="147"/>
      <c r="O1542" s="147"/>
    </row>
    <row r="1543">
      <c r="A1543" s="265"/>
      <c r="B1543" s="147"/>
      <c r="C1543" s="321"/>
      <c r="D1543" s="339"/>
      <c r="E1543" s="147"/>
      <c r="F1543" s="340"/>
      <c r="G1543" s="341"/>
      <c r="H1543" s="341"/>
      <c r="I1543" s="341"/>
      <c r="J1543" s="342"/>
      <c r="K1543" s="321"/>
      <c r="L1543" s="321"/>
      <c r="M1543" s="321"/>
      <c r="N1543" s="147"/>
      <c r="O1543" s="147"/>
    </row>
    <row r="1544">
      <c r="A1544" s="265"/>
      <c r="B1544" s="147"/>
      <c r="C1544" s="321"/>
      <c r="D1544" s="339"/>
      <c r="E1544" s="147"/>
      <c r="F1544" s="340"/>
      <c r="G1544" s="341"/>
      <c r="H1544" s="341"/>
      <c r="I1544" s="341"/>
      <c r="J1544" s="342"/>
      <c r="K1544" s="321"/>
      <c r="L1544" s="321"/>
      <c r="M1544" s="321"/>
      <c r="N1544" s="147"/>
      <c r="O1544" s="147"/>
    </row>
    <row r="1545">
      <c r="A1545" s="265"/>
      <c r="B1545" s="147"/>
      <c r="C1545" s="321"/>
      <c r="D1545" s="339"/>
      <c r="E1545" s="147"/>
      <c r="F1545" s="340"/>
      <c r="G1545" s="341"/>
      <c r="H1545" s="341"/>
      <c r="I1545" s="341"/>
      <c r="J1545" s="342"/>
      <c r="K1545" s="321"/>
      <c r="L1545" s="321"/>
      <c r="M1545" s="321"/>
      <c r="N1545" s="147"/>
      <c r="O1545" s="147"/>
    </row>
    <row r="1546">
      <c r="A1546" s="265"/>
      <c r="B1546" s="147"/>
      <c r="C1546" s="321"/>
      <c r="D1546" s="339"/>
      <c r="E1546" s="147"/>
      <c r="F1546" s="340"/>
      <c r="G1546" s="341"/>
      <c r="H1546" s="341"/>
      <c r="I1546" s="341"/>
      <c r="J1546" s="342"/>
      <c r="K1546" s="321"/>
      <c r="L1546" s="321"/>
      <c r="M1546" s="321"/>
      <c r="N1546" s="147"/>
      <c r="O1546" s="147"/>
    </row>
    <row r="1547">
      <c r="A1547" s="265"/>
      <c r="B1547" s="147"/>
      <c r="C1547" s="321"/>
      <c r="D1547" s="339"/>
      <c r="E1547" s="147"/>
      <c r="F1547" s="340"/>
      <c r="G1547" s="341"/>
      <c r="H1547" s="341"/>
      <c r="I1547" s="341"/>
      <c r="J1547" s="342"/>
      <c r="K1547" s="321"/>
      <c r="L1547" s="321"/>
      <c r="M1547" s="321"/>
      <c r="N1547" s="147"/>
      <c r="O1547" s="147"/>
    </row>
    <row r="1548">
      <c r="A1548" s="265"/>
      <c r="B1548" s="147"/>
      <c r="C1548" s="321"/>
      <c r="D1548" s="339"/>
      <c r="E1548" s="147"/>
      <c r="F1548" s="340"/>
      <c r="G1548" s="341"/>
      <c r="H1548" s="341"/>
      <c r="I1548" s="341"/>
      <c r="J1548" s="342"/>
      <c r="K1548" s="321"/>
      <c r="L1548" s="321"/>
      <c r="M1548" s="321"/>
      <c r="N1548" s="147"/>
      <c r="O1548" s="147"/>
    </row>
    <row r="1549">
      <c r="A1549" s="265"/>
      <c r="B1549" s="147"/>
      <c r="C1549" s="321"/>
      <c r="D1549" s="339"/>
      <c r="E1549" s="147"/>
      <c r="F1549" s="340"/>
      <c r="G1549" s="341"/>
      <c r="H1549" s="341"/>
      <c r="I1549" s="341"/>
      <c r="J1549" s="342"/>
      <c r="K1549" s="321"/>
      <c r="L1549" s="321"/>
      <c r="M1549" s="321"/>
      <c r="N1549" s="147"/>
      <c r="O1549" s="147"/>
    </row>
    <row r="1550">
      <c r="A1550" s="265"/>
      <c r="B1550" s="147"/>
      <c r="C1550" s="321"/>
      <c r="D1550" s="339"/>
      <c r="E1550" s="147"/>
      <c r="F1550" s="340"/>
      <c r="G1550" s="341"/>
      <c r="H1550" s="341"/>
      <c r="I1550" s="341"/>
      <c r="J1550" s="342"/>
      <c r="K1550" s="321"/>
      <c r="L1550" s="321"/>
      <c r="M1550" s="321"/>
      <c r="N1550" s="147"/>
      <c r="O1550" s="147"/>
    </row>
    <row r="1551">
      <c r="A1551" s="265"/>
      <c r="B1551" s="147"/>
      <c r="C1551" s="321"/>
      <c r="D1551" s="339"/>
      <c r="E1551" s="147"/>
      <c r="F1551" s="340"/>
      <c r="G1551" s="341"/>
      <c r="H1551" s="341"/>
      <c r="I1551" s="341"/>
      <c r="J1551" s="342"/>
      <c r="K1551" s="321"/>
      <c r="L1551" s="321"/>
      <c r="M1551" s="321"/>
      <c r="N1551" s="147"/>
      <c r="O1551" s="147"/>
    </row>
    <row r="1552">
      <c r="A1552" s="265"/>
      <c r="B1552" s="147"/>
      <c r="C1552" s="321"/>
      <c r="D1552" s="339"/>
      <c r="E1552" s="147"/>
      <c r="F1552" s="340"/>
      <c r="G1552" s="341"/>
      <c r="H1552" s="341"/>
      <c r="I1552" s="341"/>
      <c r="J1552" s="342"/>
      <c r="K1552" s="321"/>
      <c r="L1552" s="321"/>
      <c r="M1552" s="321"/>
      <c r="N1552" s="147"/>
      <c r="O1552" s="147"/>
    </row>
    <row r="1553">
      <c r="A1553" s="265"/>
      <c r="B1553" s="147"/>
      <c r="C1553" s="321"/>
      <c r="D1553" s="339"/>
      <c r="E1553" s="147"/>
      <c r="F1553" s="340"/>
      <c r="G1553" s="341"/>
      <c r="H1553" s="341"/>
      <c r="I1553" s="341"/>
      <c r="J1553" s="342"/>
      <c r="K1553" s="321"/>
      <c r="L1553" s="321"/>
      <c r="M1553" s="321"/>
      <c r="N1553" s="147"/>
      <c r="O1553" s="147"/>
    </row>
    <row r="1554">
      <c r="A1554" s="265"/>
      <c r="B1554" s="147"/>
      <c r="C1554" s="321"/>
      <c r="D1554" s="339"/>
      <c r="E1554" s="147"/>
      <c r="F1554" s="340"/>
      <c r="G1554" s="341"/>
      <c r="H1554" s="341"/>
      <c r="I1554" s="341"/>
      <c r="J1554" s="342"/>
      <c r="K1554" s="321"/>
      <c r="L1554" s="321"/>
      <c r="M1554" s="321"/>
      <c r="N1554" s="147"/>
      <c r="O1554" s="147"/>
    </row>
    <row r="1555">
      <c r="A1555" s="265"/>
      <c r="B1555" s="147"/>
      <c r="C1555" s="321"/>
      <c r="D1555" s="339"/>
      <c r="E1555" s="147"/>
      <c r="F1555" s="340"/>
      <c r="G1555" s="341"/>
      <c r="H1555" s="341"/>
      <c r="I1555" s="341"/>
      <c r="J1555" s="342"/>
      <c r="K1555" s="321"/>
      <c r="L1555" s="321"/>
      <c r="M1555" s="321"/>
      <c r="N1555" s="147"/>
      <c r="O1555" s="147"/>
    </row>
    <row r="1556">
      <c r="A1556" s="265"/>
      <c r="B1556" s="147"/>
      <c r="C1556" s="321"/>
      <c r="D1556" s="339"/>
      <c r="E1556" s="147"/>
      <c r="F1556" s="340"/>
      <c r="G1556" s="341"/>
      <c r="H1556" s="341"/>
      <c r="I1556" s="341"/>
      <c r="J1556" s="342"/>
      <c r="K1556" s="321"/>
      <c r="L1556" s="321"/>
      <c r="M1556" s="321"/>
      <c r="N1556" s="147"/>
      <c r="O1556" s="147"/>
    </row>
    <row r="1557">
      <c r="A1557" s="265"/>
      <c r="B1557" s="147"/>
      <c r="C1557" s="321"/>
      <c r="D1557" s="339"/>
      <c r="E1557" s="147"/>
      <c r="F1557" s="340"/>
      <c r="G1557" s="341"/>
      <c r="H1557" s="341"/>
      <c r="I1557" s="341"/>
      <c r="J1557" s="342"/>
      <c r="K1557" s="321"/>
      <c r="L1557" s="321"/>
      <c r="M1557" s="321"/>
      <c r="N1557" s="147"/>
      <c r="O1557" s="147"/>
    </row>
    <row r="1558">
      <c r="A1558" s="265"/>
      <c r="B1558" s="147"/>
      <c r="C1558" s="321"/>
      <c r="D1558" s="339"/>
      <c r="E1558" s="147"/>
      <c r="F1558" s="340"/>
      <c r="G1558" s="341"/>
      <c r="H1558" s="341"/>
      <c r="I1558" s="341"/>
      <c r="J1558" s="342"/>
      <c r="K1558" s="321"/>
      <c r="L1558" s="321"/>
      <c r="M1558" s="321"/>
      <c r="N1558" s="147"/>
      <c r="O1558" s="147"/>
    </row>
    <row r="1559">
      <c r="A1559" s="265"/>
      <c r="B1559" s="147"/>
      <c r="C1559" s="321"/>
      <c r="D1559" s="339"/>
      <c r="E1559" s="147"/>
      <c r="F1559" s="340"/>
      <c r="G1559" s="341"/>
      <c r="H1559" s="341"/>
      <c r="I1559" s="341"/>
      <c r="J1559" s="342"/>
      <c r="K1559" s="321"/>
      <c r="L1559" s="321"/>
      <c r="M1559" s="321"/>
      <c r="N1559" s="147"/>
      <c r="O1559" s="147"/>
    </row>
    <row r="1560">
      <c r="A1560" s="265"/>
      <c r="B1560" s="147"/>
      <c r="C1560" s="321"/>
      <c r="D1560" s="339"/>
      <c r="E1560" s="147"/>
      <c r="F1560" s="340"/>
      <c r="G1560" s="341"/>
      <c r="H1560" s="341"/>
      <c r="I1560" s="341"/>
      <c r="J1560" s="342"/>
      <c r="K1560" s="321"/>
      <c r="L1560" s="321"/>
      <c r="M1560" s="321"/>
      <c r="N1560" s="147"/>
      <c r="O1560" s="147"/>
    </row>
    <row r="1561">
      <c r="A1561" s="265"/>
      <c r="B1561" s="147"/>
      <c r="C1561" s="321"/>
      <c r="D1561" s="339"/>
      <c r="E1561" s="147"/>
      <c r="F1561" s="340"/>
      <c r="G1561" s="341"/>
      <c r="H1561" s="341"/>
      <c r="I1561" s="341"/>
      <c r="J1561" s="342"/>
      <c r="K1561" s="321"/>
      <c r="L1561" s="321"/>
      <c r="M1561" s="321"/>
      <c r="N1561" s="147"/>
      <c r="O1561" s="147"/>
    </row>
    <row r="1562">
      <c r="A1562" s="265"/>
      <c r="B1562" s="147"/>
      <c r="C1562" s="321"/>
      <c r="D1562" s="339"/>
      <c r="E1562" s="147"/>
      <c r="F1562" s="340"/>
      <c r="G1562" s="341"/>
      <c r="H1562" s="341"/>
      <c r="I1562" s="341"/>
      <c r="J1562" s="342"/>
      <c r="K1562" s="321"/>
      <c r="L1562" s="321"/>
      <c r="M1562" s="321"/>
      <c r="N1562" s="147"/>
      <c r="O1562" s="147"/>
    </row>
    <row r="1563">
      <c r="A1563" s="265"/>
      <c r="B1563" s="147"/>
      <c r="C1563" s="321"/>
      <c r="D1563" s="339"/>
      <c r="E1563" s="147"/>
      <c r="F1563" s="340"/>
      <c r="G1563" s="341"/>
      <c r="H1563" s="341"/>
      <c r="I1563" s="341"/>
      <c r="J1563" s="342"/>
      <c r="K1563" s="321"/>
      <c r="L1563" s="321"/>
      <c r="M1563" s="321"/>
      <c r="N1563" s="147"/>
      <c r="O1563" s="147"/>
    </row>
    <row r="1564">
      <c r="A1564" s="265"/>
      <c r="B1564" s="147"/>
      <c r="C1564" s="321"/>
      <c r="D1564" s="339"/>
      <c r="E1564" s="147"/>
      <c r="F1564" s="340"/>
      <c r="G1564" s="341"/>
      <c r="H1564" s="341"/>
      <c r="I1564" s="341"/>
      <c r="J1564" s="342"/>
      <c r="K1564" s="321"/>
      <c r="L1564" s="321"/>
      <c r="M1564" s="321"/>
      <c r="N1564" s="147"/>
      <c r="O1564" s="147"/>
    </row>
    <row r="1565">
      <c r="A1565" s="265"/>
      <c r="B1565" s="147"/>
      <c r="C1565" s="321"/>
      <c r="D1565" s="339"/>
      <c r="E1565" s="147"/>
      <c r="F1565" s="340"/>
      <c r="G1565" s="341"/>
      <c r="H1565" s="341"/>
      <c r="I1565" s="341"/>
      <c r="J1565" s="342"/>
      <c r="K1565" s="321"/>
      <c r="L1565" s="321"/>
      <c r="M1565" s="321"/>
      <c r="N1565" s="147"/>
      <c r="O1565" s="147"/>
    </row>
    <row r="1566">
      <c r="A1566" s="265"/>
      <c r="B1566" s="147"/>
      <c r="C1566" s="321"/>
      <c r="D1566" s="339"/>
      <c r="E1566" s="147"/>
      <c r="F1566" s="340"/>
      <c r="G1566" s="341"/>
      <c r="H1566" s="341"/>
      <c r="I1566" s="341"/>
      <c r="J1566" s="342"/>
      <c r="K1566" s="321"/>
      <c r="L1566" s="321"/>
      <c r="M1566" s="321"/>
      <c r="N1566" s="147"/>
      <c r="O1566" s="147"/>
    </row>
    <row r="1567">
      <c r="A1567" s="265"/>
      <c r="B1567" s="147"/>
      <c r="C1567" s="321"/>
      <c r="D1567" s="339"/>
      <c r="E1567" s="147"/>
      <c r="F1567" s="340"/>
      <c r="G1567" s="341"/>
      <c r="H1567" s="341"/>
      <c r="I1567" s="341"/>
      <c r="J1567" s="342"/>
      <c r="K1567" s="321"/>
      <c r="L1567" s="321"/>
      <c r="M1567" s="321"/>
      <c r="N1567" s="147"/>
      <c r="O1567" s="147"/>
    </row>
    <row r="1568">
      <c r="A1568" s="265"/>
      <c r="B1568" s="147"/>
      <c r="C1568" s="321"/>
      <c r="D1568" s="339"/>
      <c r="E1568" s="147"/>
      <c r="F1568" s="340"/>
      <c r="G1568" s="341"/>
      <c r="H1568" s="341"/>
      <c r="I1568" s="341"/>
      <c r="J1568" s="342"/>
      <c r="K1568" s="321"/>
      <c r="L1568" s="321"/>
      <c r="M1568" s="321"/>
      <c r="N1568" s="147"/>
      <c r="O1568" s="147"/>
    </row>
    <row r="1569">
      <c r="A1569" s="265"/>
      <c r="B1569" s="147"/>
      <c r="C1569" s="321"/>
      <c r="D1569" s="339"/>
      <c r="E1569" s="147"/>
      <c r="F1569" s="340"/>
      <c r="G1569" s="341"/>
      <c r="H1569" s="341"/>
      <c r="I1569" s="341"/>
      <c r="J1569" s="342"/>
      <c r="K1569" s="321"/>
      <c r="L1569" s="321"/>
      <c r="M1569" s="321"/>
      <c r="N1569" s="147"/>
      <c r="O1569" s="147"/>
    </row>
    <row r="1570">
      <c r="A1570" s="265"/>
      <c r="B1570" s="147"/>
      <c r="C1570" s="321"/>
      <c r="D1570" s="339"/>
      <c r="E1570" s="147"/>
      <c r="F1570" s="340"/>
      <c r="G1570" s="341"/>
      <c r="H1570" s="341"/>
      <c r="I1570" s="341"/>
      <c r="J1570" s="342"/>
      <c r="K1570" s="321"/>
      <c r="L1570" s="321"/>
      <c r="M1570" s="321"/>
      <c r="N1570" s="147"/>
      <c r="O1570" s="147"/>
    </row>
    <row r="1571">
      <c r="A1571" s="265"/>
      <c r="B1571" s="147"/>
      <c r="C1571" s="321"/>
      <c r="D1571" s="339"/>
      <c r="E1571" s="147"/>
      <c r="F1571" s="340"/>
      <c r="G1571" s="341"/>
      <c r="H1571" s="341"/>
      <c r="I1571" s="341"/>
      <c r="J1571" s="342"/>
      <c r="K1571" s="321"/>
      <c r="L1571" s="321"/>
      <c r="M1571" s="321"/>
      <c r="N1571" s="147"/>
      <c r="O1571" s="147"/>
    </row>
    <row r="1572">
      <c r="A1572" s="265"/>
      <c r="B1572" s="147"/>
      <c r="C1572" s="321"/>
      <c r="D1572" s="339"/>
      <c r="E1572" s="147"/>
      <c r="F1572" s="340"/>
      <c r="G1572" s="341"/>
      <c r="H1572" s="341"/>
      <c r="I1572" s="341"/>
      <c r="J1572" s="342"/>
      <c r="K1572" s="321"/>
      <c r="L1572" s="321"/>
      <c r="M1572" s="321"/>
      <c r="N1572" s="147"/>
      <c r="O1572" s="147"/>
    </row>
    <row r="1573">
      <c r="A1573" s="265"/>
      <c r="B1573" s="147"/>
      <c r="C1573" s="321"/>
      <c r="D1573" s="339"/>
      <c r="E1573" s="147"/>
      <c r="F1573" s="340"/>
      <c r="G1573" s="341"/>
      <c r="H1573" s="341"/>
      <c r="I1573" s="341"/>
      <c r="J1573" s="342"/>
      <c r="K1573" s="321"/>
      <c r="L1573" s="321"/>
      <c r="M1573" s="321"/>
      <c r="N1573" s="147"/>
      <c r="O1573" s="147"/>
    </row>
    <row r="1574">
      <c r="A1574" s="265"/>
      <c r="B1574" s="147"/>
      <c r="C1574" s="321"/>
      <c r="D1574" s="339"/>
      <c r="E1574" s="147"/>
      <c r="F1574" s="340"/>
      <c r="G1574" s="341"/>
      <c r="H1574" s="341"/>
      <c r="I1574" s="341"/>
      <c r="J1574" s="342"/>
      <c r="K1574" s="321"/>
      <c r="L1574" s="321"/>
      <c r="M1574" s="321"/>
      <c r="N1574" s="147"/>
      <c r="O1574" s="147"/>
    </row>
    <row r="1575">
      <c r="A1575" s="265"/>
      <c r="B1575" s="147"/>
      <c r="C1575" s="321"/>
      <c r="D1575" s="339"/>
      <c r="E1575" s="147"/>
      <c r="F1575" s="340"/>
      <c r="G1575" s="341"/>
      <c r="H1575" s="341"/>
      <c r="I1575" s="341"/>
      <c r="J1575" s="342"/>
      <c r="K1575" s="321"/>
      <c r="L1575" s="321"/>
      <c r="M1575" s="321"/>
      <c r="N1575" s="147"/>
      <c r="O1575" s="147"/>
    </row>
    <row r="1576">
      <c r="A1576" s="265"/>
      <c r="B1576" s="147"/>
      <c r="C1576" s="321"/>
      <c r="D1576" s="339"/>
      <c r="E1576" s="147"/>
      <c r="F1576" s="340"/>
      <c r="G1576" s="341"/>
      <c r="H1576" s="341"/>
      <c r="I1576" s="341"/>
      <c r="J1576" s="342"/>
      <c r="K1576" s="321"/>
      <c r="L1576" s="321"/>
      <c r="M1576" s="321"/>
      <c r="N1576" s="147"/>
      <c r="O1576" s="147"/>
    </row>
    <row r="1577">
      <c r="A1577" s="265"/>
      <c r="B1577" s="147"/>
      <c r="C1577" s="321"/>
      <c r="D1577" s="339"/>
      <c r="E1577" s="147"/>
      <c r="F1577" s="340"/>
      <c r="G1577" s="341"/>
      <c r="H1577" s="341"/>
      <c r="I1577" s="341"/>
      <c r="J1577" s="342"/>
      <c r="K1577" s="321"/>
      <c r="L1577" s="321"/>
      <c r="M1577" s="321"/>
      <c r="N1577" s="147"/>
      <c r="O1577" s="147"/>
    </row>
    <row r="1578">
      <c r="A1578" s="265"/>
      <c r="B1578" s="147"/>
      <c r="C1578" s="321"/>
      <c r="D1578" s="339"/>
      <c r="E1578" s="147"/>
      <c r="F1578" s="340"/>
      <c r="G1578" s="341"/>
      <c r="H1578" s="341"/>
      <c r="I1578" s="341"/>
      <c r="J1578" s="342"/>
      <c r="K1578" s="321"/>
      <c r="L1578" s="321"/>
      <c r="M1578" s="321"/>
      <c r="N1578" s="147"/>
      <c r="O1578" s="147"/>
    </row>
    <row r="1579">
      <c r="A1579" s="265"/>
      <c r="B1579" s="147"/>
      <c r="C1579" s="321"/>
      <c r="D1579" s="339"/>
      <c r="E1579" s="147"/>
      <c r="F1579" s="340"/>
      <c r="G1579" s="341"/>
      <c r="H1579" s="341"/>
      <c r="I1579" s="341"/>
      <c r="J1579" s="342"/>
      <c r="K1579" s="321"/>
      <c r="L1579" s="321"/>
      <c r="M1579" s="321"/>
      <c r="N1579" s="147"/>
      <c r="O1579" s="147"/>
    </row>
    <row r="1580">
      <c r="A1580" s="265"/>
      <c r="B1580" s="147"/>
      <c r="C1580" s="321"/>
      <c r="D1580" s="339"/>
      <c r="E1580" s="147"/>
      <c r="F1580" s="340"/>
      <c r="G1580" s="341"/>
      <c r="H1580" s="341"/>
      <c r="I1580" s="341"/>
      <c r="J1580" s="342"/>
      <c r="K1580" s="321"/>
      <c r="L1580" s="321"/>
      <c r="M1580" s="321"/>
      <c r="N1580" s="147"/>
      <c r="O1580" s="147"/>
    </row>
    <row r="1581">
      <c r="A1581" s="265"/>
      <c r="B1581" s="147"/>
      <c r="C1581" s="321"/>
      <c r="D1581" s="339"/>
      <c r="E1581" s="147"/>
      <c r="F1581" s="340"/>
      <c r="G1581" s="341"/>
      <c r="H1581" s="341"/>
      <c r="I1581" s="341"/>
      <c r="J1581" s="342"/>
      <c r="K1581" s="321"/>
      <c r="L1581" s="321"/>
      <c r="M1581" s="321"/>
      <c r="N1581" s="147"/>
      <c r="O1581" s="147"/>
    </row>
    <row r="1582">
      <c r="A1582" s="265"/>
      <c r="B1582" s="147"/>
      <c r="C1582" s="321"/>
      <c r="D1582" s="339"/>
      <c r="E1582" s="147"/>
      <c r="F1582" s="340"/>
      <c r="G1582" s="341"/>
      <c r="H1582" s="341"/>
      <c r="I1582" s="341"/>
      <c r="J1582" s="342"/>
      <c r="K1582" s="321"/>
      <c r="L1582" s="321"/>
      <c r="M1582" s="321"/>
      <c r="N1582" s="147"/>
      <c r="O1582" s="147"/>
    </row>
    <row r="1583">
      <c r="A1583" s="265"/>
      <c r="B1583" s="147"/>
      <c r="C1583" s="321"/>
      <c r="D1583" s="339"/>
      <c r="E1583" s="147"/>
      <c r="F1583" s="340"/>
      <c r="G1583" s="341"/>
      <c r="H1583" s="341"/>
      <c r="I1583" s="341"/>
      <c r="J1583" s="342"/>
      <c r="K1583" s="321"/>
      <c r="L1583" s="321"/>
      <c r="M1583" s="321"/>
      <c r="N1583" s="147"/>
      <c r="O1583" s="147"/>
    </row>
    <row r="1584">
      <c r="A1584" s="265"/>
      <c r="B1584" s="147"/>
      <c r="C1584" s="321"/>
      <c r="D1584" s="339"/>
      <c r="E1584" s="147"/>
      <c r="F1584" s="340"/>
      <c r="G1584" s="341"/>
      <c r="H1584" s="341"/>
      <c r="I1584" s="341"/>
      <c r="J1584" s="342"/>
      <c r="K1584" s="321"/>
      <c r="L1584" s="321"/>
      <c r="M1584" s="321"/>
      <c r="N1584" s="147"/>
      <c r="O1584" s="147"/>
    </row>
    <row r="1585">
      <c r="A1585" s="265"/>
      <c r="B1585" s="147"/>
      <c r="C1585" s="321"/>
      <c r="D1585" s="339"/>
      <c r="E1585" s="147"/>
      <c r="F1585" s="340"/>
      <c r="G1585" s="341"/>
      <c r="H1585" s="341"/>
      <c r="I1585" s="341"/>
      <c r="J1585" s="342"/>
      <c r="K1585" s="321"/>
      <c r="L1585" s="321"/>
      <c r="M1585" s="321"/>
      <c r="N1585" s="147"/>
      <c r="O1585" s="147"/>
    </row>
    <row r="1586">
      <c r="A1586" s="265"/>
      <c r="B1586" s="147"/>
      <c r="C1586" s="321"/>
      <c r="D1586" s="339"/>
      <c r="E1586" s="147"/>
      <c r="F1586" s="340"/>
      <c r="G1586" s="341"/>
      <c r="H1586" s="341"/>
      <c r="I1586" s="341"/>
      <c r="J1586" s="342"/>
      <c r="K1586" s="321"/>
      <c r="L1586" s="321"/>
      <c r="M1586" s="321"/>
      <c r="N1586" s="147"/>
      <c r="O1586" s="147"/>
    </row>
    <row r="1587">
      <c r="A1587" s="265"/>
      <c r="B1587" s="147"/>
      <c r="C1587" s="321"/>
      <c r="D1587" s="339"/>
      <c r="E1587" s="147"/>
      <c r="F1587" s="340"/>
      <c r="G1587" s="341"/>
      <c r="H1587" s="341"/>
      <c r="I1587" s="341"/>
      <c r="J1587" s="342"/>
      <c r="K1587" s="321"/>
      <c r="L1587" s="321"/>
      <c r="M1587" s="321"/>
      <c r="N1587" s="147"/>
      <c r="O1587" s="147"/>
    </row>
    <row r="1588">
      <c r="A1588" s="265"/>
      <c r="B1588" s="147"/>
      <c r="C1588" s="321"/>
      <c r="D1588" s="339"/>
      <c r="E1588" s="147"/>
      <c r="F1588" s="340"/>
      <c r="G1588" s="341"/>
      <c r="H1588" s="341"/>
      <c r="I1588" s="341"/>
      <c r="J1588" s="342"/>
      <c r="K1588" s="321"/>
      <c r="L1588" s="321"/>
      <c r="M1588" s="321"/>
      <c r="N1588" s="147"/>
      <c r="O1588" s="147"/>
    </row>
    <row r="1589">
      <c r="A1589" s="265"/>
      <c r="B1589" s="147"/>
      <c r="C1589" s="321"/>
      <c r="D1589" s="339"/>
      <c r="E1589" s="147"/>
      <c r="F1589" s="340"/>
      <c r="G1589" s="341"/>
      <c r="H1589" s="341"/>
      <c r="I1589" s="341"/>
      <c r="J1589" s="342"/>
      <c r="K1589" s="321"/>
      <c r="L1589" s="321"/>
      <c r="M1589" s="321"/>
      <c r="N1589" s="147"/>
      <c r="O1589" s="147"/>
    </row>
    <row r="1590">
      <c r="A1590" s="265"/>
      <c r="B1590" s="147"/>
      <c r="C1590" s="321"/>
      <c r="D1590" s="339"/>
      <c r="E1590" s="147"/>
      <c r="F1590" s="340"/>
      <c r="G1590" s="341"/>
      <c r="H1590" s="341"/>
      <c r="I1590" s="341"/>
      <c r="J1590" s="342"/>
      <c r="K1590" s="321"/>
      <c r="L1590" s="321"/>
      <c r="M1590" s="321"/>
      <c r="N1590" s="147"/>
      <c r="O1590" s="147"/>
    </row>
    <row r="1591">
      <c r="A1591" s="265"/>
      <c r="B1591" s="147"/>
      <c r="C1591" s="321"/>
      <c r="D1591" s="339"/>
      <c r="E1591" s="147"/>
      <c r="F1591" s="340"/>
      <c r="G1591" s="341"/>
      <c r="H1591" s="341"/>
      <c r="I1591" s="341"/>
      <c r="J1591" s="342"/>
      <c r="K1591" s="321"/>
      <c r="L1591" s="321"/>
      <c r="M1591" s="321"/>
      <c r="N1591" s="147"/>
      <c r="O1591" s="147"/>
    </row>
    <row r="1592">
      <c r="A1592" s="265"/>
      <c r="B1592" s="147"/>
      <c r="C1592" s="321"/>
      <c r="D1592" s="339"/>
      <c r="E1592" s="147"/>
      <c r="F1592" s="340"/>
      <c r="G1592" s="341"/>
      <c r="H1592" s="341"/>
      <c r="I1592" s="341"/>
      <c r="J1592" s="342"/>
      <c r="K1592" s="321"/>
      <c r="L1592" s="321"/>
      <c r="M1592" s="321"/>
      <c r="N1592" s="147"/>
      <c r="O1592" s="147"/>
    </row>
    <row r="1593">
      <c r="A1593" s="265"/>
      <c r="B1593" s="147"/>
      <c r="C1593" s="321"/>
      <c r="D1593" s="339"/>
      <c r="E1593" s="147"/>
      <c r="F1593" s="340"/>
      <c r="G1593" s="341"/>
      <c r="H1593" s="341"/>
      <c r="I1593" s="341"/>
      <c r="J1593" s="342"/>
      <c r="K1593" s="321"/>
      <c r="L1593" s="321"/>
      <c r="M1593" s="321"/>
      <c r="N1593" s="147"/>
      <c r="O1593" s="147"/>
    </row>
    <row r="1594">
      <c r="A1594" s="265"/>
      <c r="B1594" s="147"/>
      <c r="C1594" s="321"/>
      <c r="D1594" s="339"/>
      <c r="E1594" s="147"/>
      <c r="F1594" s="340"/>
      <c r="G1594" s="341"/>
      <c r="H1594" s="341"/>
      <c r="I1594" s="341"/>
      <c r="J1594" s="342"/>
      <c r="K1594" s="321"/>
      <c r="L1594" s="321"/>
      <c r="M1594" s="321"/>
      <c r="N1594" s="147"/>
      <c r="O1594" s="147"/>
    </row>
    <row r="1595">
      <c r="A1595" s="265"/>
      <c r="B1595" s="147"/>
      <c r="C1595" s="321"/>
      <c r="D1595" s="339"/>
      <c r="E1595" s="147"/>
      <c r="F1595" s="340"/>
      <c r="G1595" s="341"/>
      <c r="H1595" s="341"/>
      <c r="I1595" s="341"/>
      <c r="J1595" s="342"/>
      <c r="K1595" s="321"/>
      <c r="L1595" s="321"/>
      <c r="M1595" s="321"/>
      <c r="N1595" s="147"/>
      <c r="O1595" s="147"/>
    </row>
    <row r="1596">
      <c r="A1596" s="265"/>
      <c r="B1596" s="147"/>
      <c r="C1596" s="321"/>
      <c r="D1596" s="339"/>
      <c r="E1596" s="147"/>
      <c r="F1596" s="340"/>
      <c r="G1596" s="341"/>
      <c r="H1596" s="341"/>
      <c r="I1596" s="341"/>
      <c r="J1596" s="342"/>
      <c r="K1596" s="321"/>
      <c r="L1596" s="321"/>
      <c r="M1596" s="321"/>
      <c r="N1596" s="147"/>
      <c r="O1596" s="147"/>
    </row>
    <row r="1597">
      <c r="A1597" s="265"/>
      <c r="B1597" s="147"/>
      <c r="C1597" s="321"/>
      <c r="D1597" s="339"/>
      <c r="E1597" s="147"/>
      <c r="F1597" s="340"/>
      <c r="G1597" s="341"/>
      <c r="H1597" s="341"/>
      <c r="I1597" s="341"/>
      <c r="J1597" s="342"/>
      <c r="K1597" s="321"/>
      <c r="L1597" s="321"/>
      <c r="M1597" s="321"/>
      <c r="N1597" s="147"/>
      <c r="O1597" s="147"/>
    </row>
    <row r="1598">
      <c r="A1598" s="265"/>
      <c r="B1598" s="147"/>
      <c r="C1598" s="321"/>
      <c r="D1598" s="339"/>
      <c r="E1598" s="147"/>
      <c r="F1598" s="340"/>
      <c r="G1598" s="341"/>
      <c r="H1598" s="341"/>
      <c r="I1598" s="341"/>
      <c r="J1598" s="342"/>
      <c r="K1598" s="321"/>
      <c r="L1598" s="321"/>
      <c r="M1598" s="321"/>
      <c r="N1598" s="147"/>
      <c r="O1598" s="147"/>
    </row>
    <row r="1599">
      <c r="A1599" s="265"/>
      <c r="B1599" s="147"/>
      <c r="C1599" s="321"/>
      <c r="D1599" s="339"/>
      <c r="E1599" s="147"/>
      <c r="F1599" s="340"/>
      <c r="G1599" s="341"/>
      <c r="H1599" s="341"/>
      <c r="I1599" s="341"/>
      <c r="J1599" s="342"/>
      <c r="K1599" s="321"/>
      <c r="L1599" s="321"/>
      <c r="M1599" s="321"/>
      <c r="N1599" s="147"/>
      <c r="O1599" s="147"/>
    </row>
    <row r="1600">
      <c r="A1600" s="265"/>
      <c r="B1600" s="147"/>
      <c r="C1600" s="321"/>
      <c r="D1600" s="339"/>
      <c r="E1600" s="147"/>
      <c r="F1600" s="340"/>
      <c r="G1600" s="341"/>
      <c r="H1600" s="341"/>
      <c r="I1600" s="341"/>
      <c r="J1600" s="342"/>
      <c r="K1600" s="321"/>
      <c r="L1600" s="321"/>
      <c r="M1600" s="321"/>
      <c r="N1600" s="147"/>
      <c r="O1600" s="147"/>
    </row>
    <row r="1601">
      <c r="A1601" s="265"/>
      <c r="B1601" s="147"/>
      <c r="C1601" s="321"/>
      <c r="D1601" s="339"/>
      <c r="E1601" s="147"/>
      <c r="F1601" s="340"/>
      <c r="G1601" s="341"/>
      <c r="H1601" s="341"/>
      <c r="I1601" s="341"/>
      <c r="J1601" s="342"/>
      <c r="K1601" s="321"/>
      <c r="L1601" s="321"/>
      <c r="M1601" s="321"/>
      <c r="N1601" s="147"/>
      <c r="O1601" s="147"/>
    </row>
    <row r="1602">
      <c r="A1602" s="265"/>
      <c r="B1602" s="147"/>
      <c r="C1602" s="321"/>
      <c r="D1602" s="339"/>
      <c r="E1602" s="147"/>
      <c r="F1602" s="340"/>
      <c r="G1602" s="341"/>
      <c r="H1602" s="341"/>
      <c r="I1602" s="341"/>
      <c r="J1602" s="342"/>
      <c r="K1602" s="321"/>
      <c r="L1602" s="321"/>
      <c r="M1602" s="321"/>
      <c r="N1602" s="147"/>
      <c r="O1602" s="147"/>
    </row>
    <row r="1603">
      <c r="A1603" s="265"/>
      <c r="B1603" s="147"/>
      <c r="C1603" s="321"/>
      <c r="D1603" s="339"/>
      <c r="E1603" s="147"/>
      <c r="F1603" s="340"/>
      <c r="G1603" s="341"/>
      <c r="H1603" s="341"/>
      <c r="I1603" s="341"/>
      <c r="J1603" s="342"/>
      <c r="K1603" s="321"/>
      <c r="L1603" s="321"/>
      <c r="M1603" s="321"/>
      <c r="N1603" s="147"/>
      <c r="O1603" s="147"/>
    </row>
    <row r="1604">
      <c r="A1604" s="265"/>
      <c r="B1604" s="147"/>
      <c r="C1604" s="321"/>
      <c r="D1604" s="339"/>
      <c r="E1604" s="147"/>
      <c r="F1604" s="340"/>
      <c r="G1604" s="341"/>
      <c r="H1604" s="341"/>
      <c r="I1604" s="341"/>
      <c r="J1604" s="342"/>
      <c r="K1604" s="321"/>
      <c r="L1604" s="321"/>
      <c r="M1604" s="321"/>
      <c r="N1604" s="147"/>
      <c r="O1604" s="147"/>
    </row>
    <row r="1605">
      <c r="A1605" s="265"/>
      <c r="B1605" s="147"/>
      <c r="C1605" s="321"/>
      <c r="D1605" s="339"/>
      <c r="E1605" s="147"/>
      <c r="F1605" s="340"/>
      <c r="G1605" s="341"/>
      <c r="H1605" s="341"/>
      <c r="I1605" s="341"/>
      <c r="J1605" s="342"/>
      <c r="K1605" s="321"/>
      <c r="L1605" s="321"/>
      <c r="M1605" s="321"/>
      <c r="N1605" s="147"/>
      <c r="O1605" s="147"/>
    </row>
    <row r="1606">
      <c r="A1606" s="265"/>
      <c r="B1606" s="147"/>
      <c r="C1606" s="321"/>
      <c r="D1606" s="339"/>
      <c r="E1606" s="147"/>
      <c r="F1606" s="340"/>
      <c r="G1606" s="341"/>
      <c r="H1606" s="341"/>
      <c r="I1606" s="341"/>
      <c r="J1606" s="342"/>
      <c r="K1606" s="321"/>
      <c r="L1606" s="321"/>
      <c r="M1606" s="321"/>
      <c r="N1606" s="147"/>
      <c r="O1606" s="147"/>
    </row>
    <row r="1607">
      <c r="A1607" s="265"/>
      <c r="B1607" s="147"/>
      <c r="C1607" s="321"/>
      <c r="D1607" s="339"/>
      <c r="E1607" s="147"/>
      <c r="F1607" s="340"/>
      <c r="G1607" s="341"/>
      <c r="H1607" s="341"/>
      <c r="I1607" s="341"/>
      <c r="J1607" s="342"/>
      <c r="K1607" s="321"/>
      <c r="L1607" s="321"/>
      <c r="M1607" s="321"/>
      <c r="N1607" s="147"/>
      <c r="O1607" s="147"/>
    </row>
    <row r="1608">
      <c r="A1608" s="265"/>
      <c r="B1608" s="147"/>
      <c r="C1608" s="321"/>
      <c r="D1608" s="339"/>
      <c r="E1608" s="147"/>
      <c r="F1608" s="340"/>
      <c r="G1608" s="341"/>
      <c r="H1608" s="341"/>
      <c r="I1608" s="341"/>
      <c r="J1608" s="342"/>
      <c r="K1608" s="321"/>
      <c r="L1608" s="321"/>
      <c r="M1608" s="321"/>
      <c r="N1608" s="147"/>
      <c r="O1608" s="147"/>
    </row>
    <row r="1609">
      <c r="A1609" s="265"/>
      <c r="B1609" s="147"/>
      <c r="C1609" s="321"/>
      <c r="D1609" s="339"/>
      <c r="E1609" s="147"/>
      <c r="F1609" s="340"/>
      <c r="G1609" s="341"/>
      <c r="H1609" s="341"/>
      <c r="I1609" s="341"/>
      <c r="J1609" s="342"/>
      <c r="K1609" s="321"/>
      <c r="L1609" s="321"/>
      <c r="M1609" s="321"/>
      <c r="N1609" s="147"/>
      <c r="O1609" s="147"/>
    </row>
    <row r="1610">
      <c r="A1610" s="265"/>
      <c r="B1610" s="147"/>
      <c r="C1610" s="321"/>
      <c r="D1610" s="339"/>
      <c r="E1610" s="147"/>
      <c r="F1610" s="340"/>
      <c r="G1610" s="341"/>
      <c r="H1610" s="341"/>
      <c r="I1610" s="341"/>
      <c r="J1610" s="342"/>
      <c r="K1610" s="321"/>
      <c r="L1610" s="321"/>
      <c r="M1610" s="321"/>
      <c r="N1610" s="147"/>
      <c r="O1610" s="147"/>
    </row>
    <row r="1611">
      <c r="A1611" s="265"/>
      <c r="B1611" s="147"/>
      <c r="C1611" s="321"/>
      <c r="D1611" s="339"/>
      <c r="E1611" s="147"/>
      <c r="F1611" s="340"/>
      <c r="G1611" s="341"/>
      <c r="H1611" s="341"/>
      <c r="I1611" s="341"/>
      <c r="J1611" s="342"/>
      <c r="K1611" s="321"/>
      <c r="L1611" s="321"/>
      <c r="M1611" s="321"/>
      <c r="N1611" s="147"/>
      <c r="O1611" s="147"/>
    </row>
    <row r="1612">
      <c r="A1612" s="265"/>
      <c r="B1612" s="147"/>
      <c r="C1612" s="321"/>
      <c r="D1612" s="339"/>
      <c r="E1612" s="147"/>
      <c r="F1612" s="340"/>
      <c r="G1612" s="341"/>
      <c r="H1612" s="341"/>
      <c r="I1612" s="341"/>
      <c r="J1612" s="342"/>
      <c r="K1612" s="321"/>
      <c r="L1612" s="321"/>
      <c r="M1612" s="321"/>
      <c r="N1612" s="147"/>
      <c r="O1612" s="147"/>
    </row>
    <row r="1613">
      <c r="A1613" s="265"/>
      <c r="B1613" s="147"/>
      <c r="C1613" s="321"/>
      <c r="D1613" s="339"/>
      <c r="E1613" s="147"/>
      <c r="F1613" s="340"/>
      <c r="G1613" s="341"/>
      <c r="H1613" s="341"/>
      <c r="I1613" s="341"/>
      <c r="J1613" s="342"/>
      <c r="K1613" s="321"/>
      <c r="L1613" s="321"/>
      <c r="M1613" s="321"/>
      <c r="N1613" s="147"/>
      <c r="O1613" s="147"/>
    </row>
    <row r="1614">
      <c r="A1614" s="265"/>
      <c r="B1614" s="147"/>
      <c r="C1614" s="321"/>
      <c r="D1614" s="339"/>
      <c r="E1614" s="147"/>
      <c r="F1614" s="340"/>
      <c r="G1614" s="341"/>
      <c r="H1614" s="341"/>
      <c r="I1614" s="341"/>
      <c r="J1614" s="342"/>
      <c r="K1614" s="321"/>
      <c r="L1614" s="321"/>
      <c r="M1614" s="321"/>
      <c r="N1614" s="147"/>
      <c r="O1614" s="147"/>
    </row>
    <row r="1615">
      <c r="A1615" s="265"/>
      <c r="B1615" s="147"/>
      <c r="C1615" s="321"/>
      <c r="D1615" s="339"/>
      <c r="E1615" s="147"/>
      <c r="F1615" s="340"/>
      <c r="G1615" s="341"/>
      <c r="H1615" s="341"/>
      <c r="I1615" s="341"/>
      <c r="J1615" s="342"/>
      <c r="K1615" s="321"/>
      <c r="L1615" s="321"/>
      <c r="M1615" s="321"/>
      <c r="N1615" s="147"/>
      <c r="O1615" s="147"/>
    </row>
    <row r="1616">
      <c r="A1616" s="265"/>
      <c r="B1616" s="147"/>
      <c r="C1616" s="321"/>
      <c r="D1616" s="339"/>
      <c r="E1616" s="147"/>
      <c r="F1616" s="340"/>
      <c r="G1616" s="341"/>
      <c r="H1616" s="341"/>
      <c r="I1616" s="341"/>
      <c r="J1616" s="342"/>
      <c r="K1616" s="321"/>
      <c r="L1616" s="321"/>
      <c r="M1616" s="321"/>
      <c r="N1616" s="147"/>
      <c r="O1616" s="147"/>
    </row>
    <row r="1617">
      <c r="A1617" s="265"/>
      <c r="B1617" s="147"/>
      <c r="C1617" s="321"/>
      <c r="D1617" s="339"/>
      <c r="E1617" s="147"/>
      <c r="F1617" s="340"/>
      <c r="G1617" s="341"/>
      <c r="H1617" s="341"/>
      <c r="I1617" s="341"/>
      <c r="J1617" s="342"/>
      <c r="K1617" s="321"/>
      <c r="L1617" s="321"/>
      <c r="M1617" s="321"/>
      <c r="N1617" s="147"/>
      <c r="O1617" s="147"/>
    </row>
    <row r="1618">
      <c r="A1618" s="265"/>
      <c r="B1618" s="147"/>
      <c r="C1618" s="321"/>
      <c r="D1618" s="339"/>
      <c r="E1618" s="147"/>
      <c r="F1618" s="340"/>
      <c r="G1618" s="341"/>
      <c r="H1618" s="341"/>
      <c r="I1618" s="341"/>
      <c r="J1618" s="342"/>
      <c r="K1618" s="321"/>
      <c r="L1618" s="321"/>
      <c r="M1618" s="321"/>
      <c r="N1618" s="147"/>
      <c r="O1618" s="147"/>
    </row>
    <row r="1619">
      <c r="A1619" s="265"/>
      <c r="B1619" s="147"/>
      <c r="C1619" s="321"/>
      <c r="D1619" s="339"/>
      <c r="E1619" s="147"/>
      <c r="F1619" s="340"/>
      <c r="G1619" s="341"/>
      <c r="H1619" s="341"/>
      <c r="I1619" s="341"/>
      <c r="J1619" s="342"/>
      <c r="K1619" s="321"/>
      <c r="L1619" s="321"/>
      <c r="M1619" s="321"/>
      <c r="N1619" s="147"/>
      <c r="O1619" s="147"/>
    </row>
    <row r="1620">
      <c r="A1620" s="265"/>
      <c r="B1620" s="147"/>
      <c r="C1620" s="321"/>
      <c r="D1620" s="339"/>
      <c r="E1620" s="147"/>
      <c r="F1620" s="340"/>
      <c r="G1620" s="341"/>
      <c r="H1620" s="341"/>
      <c r="I1620" s="341"/>
      <c r="J1620" s="342"/>
      <c r="K1620" s="321"/>
      <c r="L1620" s="321"/>
      <c r="M1620" s="321"/>
      <c r="N1620" s="147"/>
      <c r="O1620" s="147"/>
    </row>
    <row r="1621">
      <c r="A1621" s="265"/>
      <c r="B1621" s="147"/>
      <c r="C1621" s="321"/>
      <c r="D1621" s="339"/>
      <c r="E1621" s="147"/>
      <c r="F1621" s="340"/>
      <c r="G1621" s="341"/>
      <c r="H1621" s="341"/>
      <c r="I1621" s="341"/>
      <c r="J1621" s="342"/>
      <c r="K1621" s="321"/>
      <c r="L1621" s="321"/>
      <c r="M1621" s="321"/>
      <c r="N1621" s="147"/>
      <c r="O1621" s="147"/>
    </row>
    <row r="1622">
      <c r="A1622" s="265"/>
      <c r="B1622" s="147"/>
      <c r="C1622" s="321"/>
      <c r="D1622" s="339"/>
      <c r="E1622" s="147"/>
      <c r="F1622" s="340"/>
      <c r="G1622" s="341"/>
      <c r="H1622" s="341"/>
      <c r="I1622" s="341"/>
      <c r="J1622" s="342"/>
      <c r="K1622" s="321"/>
      <c r="L1622" s="321"/>
      <c r="M1622" s="321"/>
      <c r="N1622" s="147"/>
      <c r="O1622" s="147"/>
    </row>
    <row r="1623">
      <c r="A1623" s="265"/>
      <c r="B1623" s="147"/>
      <c r="C1623" s="321"/>
      <c r="D1623" s="339"/>
      <c r="E1623" s="147"/>
      <c r="F1623" s="340"/>
      <c r="G1623" s="341"/>
      <c r="H1623" s="341"/>
      <c r="I1623" s="341"/>
      <c r="J1623" s="342"/>
      <c r="K1623" s="321"/>
      <c r="L1623" s="321"/>
      <c r="M1623" s="321"/>
      <c r="N1623" s="147"/>
      <c r="O1623" s="147"/>
    </row>
    <row r="1624">
      <c r="A1624" s="265"/>
      <c r="B1624" s="147"/>
      <c r="C1624" s="321"/>
      <c r="D1624" s="339"/>
      <c r="E1624" s="147"/>
      <c r="F1624" s="340"/>
      <c r="G1624" s="341"/>
      <c r="H1624" s="341"/>
      <c r="I1624" s="341"/>
      <c r="J1624" s="342"/>
      <c r="K1624" s="321"/>
      <c r="L1624" s="321"/>
      <c r="M1624" s="321"/>
      <c r="N1624" s="147"/>
      <c r="O1624" s="147"/>
    </row>
    <row r="1625">
      <c r="A1625" s="265"/>
      <c r="B1625" s="147"/>
      <c r="C1625" s="321"/>
      <c r="D1625" s="339"/>
      <c r="E1625" s="147"/>
      <c r="F1625" s="340"/>
      <c r="G1625" s="341"/>
      <c r="H1625" s="341"/>
      <c r="I1625" s="341"/>
      <c r="J1625" s="342"/>
      <c r="K1625" s="321"/>
      <c r="L1625" s="321"/>
      <c r="M1625" s="321"/>
      <c r="N1625" s="147"/>
      <c r="O1625" s="147"/>
    </row>
    <row r="1626">
      <c r="A1626" s="265"/>
      <c r="B1626" s="147"/>
      <c r="C1626" s="321"/>
      <c r="D1626" s="339"/>
      <c r="E1626" s="147"/>
      <c r="F1626" s="340"/>
      <c r="G1626" s="341"/>
      <c r="H1626" s="341"/>
      <c r="I1626" s="341"/>
      <c r="J1626" s="342"/>
      <c r="K1626" s="321"/>
      <c r="L1626" s="321"/>
      <c r="M1626" s="321"/>
      <c r="N1626" s="147"/>
      <c r="O1626" s="147"/>
    </row>
    <row r="1627">
      <c r="A1627" s="265"/>
      <c r="B1627" s="147"/>
      <c r="C1627" s="321"/>
      <c r="D1627" s="339"/>
      <c r="E1627" s="147"/>
      <c r="F1627" s="340"/>
      <c r="G1627" s="341"/>
      <c r="H1627" s="341"/>
      <c r="I1627" s="341"/>
      <c r="J1627" s="342"/>
      <c r="K1627" s="321"/>
      <c r="L1627" s="321"/>
      <c r="M1627" s="321"/>
      <c r="N1627" s="147"/>
      <c r="O1627" s="147"/>
    </row>
    <row r="1628">
      <c r="A1628" s="265"/>
      <c r="B1628" s="147"/>
      <c r="C1628" s="321"/>
      <c r="D1628" s="339"/>
      <c r="E1628" s="147"/>
      <c r="F1628" s="340"/>
      <c r="G1628" s="341"/>
      <c r="H1628" s="341"/>
      <c r="I1628" s="341"/>
      <c r="J1628" s="342"/>
      <c r="K1628" s="321"/>
      <c r="L1628" s="321"/>
      <c r="M1628" s="321"/>
      <c r="N1628" s="147"/>
      <c r="O1628" s="147"/>
    </row>
    <row r="1629">
      <c r="A1629" s="265"/>
      <c r="B1629" s="147"/>
      <c r="C1629" s="321"/>
      <c r="D1629" s="339"/>
      <c r="E1629" s="147"/>
      <c r="F1629" s="340"/>
      <c r="G1629" s="341"/>
      <c r="H1629" s="341"/>
      <c r="I1629" s="341"/>
      <c r="J1629" s="342"/>
      <c r="K1629" s="321"/>
      <c r="L1629" s="321"/>
      <c r="M1629" s="321"/>
      <c r="N1629" s="147"/>
      <c r="O1629" s="147"/>
    </row>
    <row r="1630">
      <c r="A1630" s="265"/>
      <c r="B1630" s="147"/>
      <c r="C1630" s="321"/>
      <c r="D1630" s="339"/>
      <c r="E1630" s="147"/>
      <c r="F1630" s="340"/>
      <c r="G1630" s="341"/>
      <c r="H1630" s="341"/>
      <c r="I1630" s="341"/>
      <c r="J1630" s="342"/>
      <c r="K1630" s="321"/>
      <c r="L1630" s="321"/>
      <c r="M1630" s="321"/>
      <c r="N1630" s="147"/>
      <c r="O1630" s="147"/>
    </row>
    <row r="1631">
      <c r="A1631" s="265"/>
      <c r="B1631" s="147"/>
      <c r="C1631" s="321"/>
      <c r="D1631" s="339"/>
      <c r="E1631" s="147"/>
      <c r="F1631" s="340"/>
      <c r="G1631" s="341"/>
      <c r="H1631" s="341"/>
      <c r="I1631" s="341"/>
      <c r="J1631" s="342"/>
      <c r="K1631" s="321"/>
      <c r="L1631" s="321"/>
      <c r="M1631" s="321"/>
      <c r="N1631" s="147"/>
      <c r="O1631" s="147"/>
    </row>
    <row r="1632">
      <c r="A1632" s="265"/>
      <c r="B1632" s="147"/>
      <c r="C1632" s="321"/>
      <c r="D1632" s="339"/>
      <c r="E1632" s="147"/>
      <c r="F1632" s="340"/>
      <c r="G1632" s="341"/>
      <c r="H1632" s="341"/>
      <c r="I1632" s="341"/>
      <c r="J1632" s="342"/>
      <c r="K1632" s="321"/>
      <c r="L1632" s="321"/>
      <c r="M1632" s="321"/>
      <c r="N1632" s="147"/>
      <c r="O1632" s="147"/>
    </row>
    <row r="1633">
      <c r="A1633" s="265"/>
      <c r="B1633" s="147"/>
      <c r="C1633" s="321"/>
      <c r="D1633" s="339"/>
      <c r="E1633" s="147"/>
      <c r="F1633" s="340"/>
      <c r="G1633" s="341"/>
      <c r="H1633" s="341"/>
      <c r="I1633" s="341"/>
      <c r="J1633" s="342"/>
      <c r="K1633" s="321"/>
      <c r="L1633" s="321"/>
      <c r="M1633" s="321"/>
      <c r="N1633" s="147"/>
      <c r="O1633" s="147"/>
    </row>
    <row r="1634">
      <c r="A1634" s="265"/>
      <c r="B1634" s="147"/>
      <c r="C1634" s="321"/>
      <c r="D1634" s="339"/>
      <c r="E1634" s="147"/>
      <c r="F1634" s="340"/>
      <c r="G1634" s="341"/>
      <c r="H1634" s="341"/>
      <c r="I1634" s="341"/>
      <c r="J1634" s="342"/>
      <c r="K1634" s="321"/>
      <c r="L1634" s="321"/>
      <c r="M1634" s="321"/>
      <c r="N1634" s="147"/>
      <c r="O1634" s="147"/>
    </row>
    <row r="1635">
      <c r="A1635" s="265"/>
      <c r="B1635" s="147"/>
      <c r="C1635" s="321"/>
      <c r="D1635" s="339"/>
      <c r="E1635" s="147"/>
      <c r="F1635" s="340"/>
      <c r="G1635" s="341"/>
      <c r="H1635" s="341"/>
      <c r="I1635" s="341"/>
      <c r="J1635" s="342"/>
      <c r="K1635" s="321"/>
      <c r="L1635" s="321"/>
      <c r="M1635" s="321"/>
      <c r="N1635" s="147"/>
      <c r="O1635" s="147"/>
    </row>
    <row r="1636">
      <c r="A1636" s="265"/>
      <c r="B1636" s="147"/>
      <c r="C1636" s="321"/>
      <c r="D1636" s="339"/>
      <c r="E1636" s="147"/>
      <c r="F1636" s="340"/>
      <c r="G1636" s="341"/>
      <c r="H1636" s="341"/>
      <c r="I1636" s="341"/>
      <c r="J1636" s="342"/>
      <c r="K1636" s="321"/>
      <c r="L1636" s="321"/>
      <c r="M1636" s="321"/>
      <c r="N1636" s="147"/>
      <c r="O1636" s="147"/>
    </row>
    <row r="1637">
      <c r="A1637" s="265"/>
      <c r="B1637" s="147"/>
      <c r="C1637" s="321"/>
      <c r="D1637" s="339"/>
      <c r="E1637" s="147"/>
      <c r="F1637" s="340"/>
      <c r="G1637" s="341"/>
      <c r="H1637" s="341"/>
      <c r="I1637" s="341"/>
      <c r="J1637" s="342"/>
      <c r="K1637" s="321"/>
      <c r="L1637" s="321"/>
      <c r="M1637" s="321"/>
      <c r="N1637" s="147"/>
      <c r="O1637" s="147"/>
    </row>
    <row r="1638">
      <c r="A1638" s="265"/>
      <c r="B1638" s="147"/>
      <c r="C1638" s="321"/>
      <c r="D1638" s="339"/>
      <c r="E1638" s="147"/>
      <c r="F1638" s="340"/>
      <c r="G1638" s="341"/>
      <c r="H1638" s="341"/>
      <c r="I1638" s="341"/>
      <c r="J1638" s="342"/>
      <c r="K1638" s="321"/>
      <c r="L1638" s="321"/>
      <c r="M1638" s="321"/>
      <c r="N1638" s="147"/>
      <c r="O1638" s="147"/>
    </row>
    <row r="1639">
      <c r="A1639" s="265"/>
      <c r="B1639" s="147"/>
      <c r="C1639" s="321"/>
      <c r="D1639" s="339"/>
      <c r="E1639" s="147"/>
      <c r="F1639" s="340"/>
      <c r="G1639" s="341"/>
      <c r="H1639" s="341"/>
      <c r="I1639" s="341"/>
      <c r="J1639" s="342"/>
      <c r="K1639" s="321"/>
      <c r="L1639" s="321"/>
      <c r="M1639" s="321"/>
      <c r="N1639" s="147"/>
      <c r="O1639" s="147"/>
    </row>
    <row r="1640">
      <c r="A1640" s="265"/>
      <c r="B1640" s="147"/>
      <c r="C1640" s="321"/>
      <c r="D1640" s="339"/>
      <c r="E1640" s="147"/>
      <c r="F1640" s="340"/>
      <c r="G1640" s="341"/>
      <c r="H1640" s="341"/>
      <c r="I1640" s="341"/>
      <c r="J1640" s="342"/>
      <c r="K1640" s="321"/>
      <c r="L1640" s="321"/>
      <c r="M1640" s="321"/>
      <c r="N1640" s="147"/>
      <c r="O1640" s="147"/>
    </row>
    <row r="1641">
      <c r="A1641" s="265"/>
      <c r="B1641" s="147"/>
      <c r="C1641" s="321"/>
      <c r="D1641" s="339"/>
      <c r="E1641" s="147"/>
      <c r="F1641" s="340"/>
      <c r="G1641" s="341"/>
      <c r="H1641" s="341"/>
      <c r="I1641" s="341"/>
      <c r="J1641" s="342"/>
      <c r="K1641" s="321"/>
      <c r="L1641" s="321"/>
      <c r="M1641" s="321"/>
      <c r="N1641" s="147"/>
      <c r="O1641" s="147"/>
    </row>
    <row r="1642">
      <c r="A1642" s="265"/>
      <c r="B1642" s="147"/>
      <c r="C1642" s="321"/>
      <c r="D1642" s="339"/>
      <c r="E1642" s="147"/>
      <c r="F1642" s="340"/>
      <c r="G1642" s="341"/>
      <c r="H1642" s="341"/>
      <c r="I1642" s="341"/>
      <c r="J1642" s="342"/>
      <c r="K1642" s="321"/>
      <c r="L1642" s="321"/>
      <c r="M1642" s="321"/>
      <c r="N1642" s="147"/>
      <c r="O1642" s="147"/>
    </row>
    <row r="1643">
      <c r="A1643" s="265"/>
      <c r="B1643" s="147"/>
      <c r="C1643" s="321"/>
      <c r="D1643" s="339"/>
      <c r="E1643" s="147"/>
      <c r="F1643" s="340"/>
      <c r="G1643" s="341"/>
      <c r="H1643" s="341"/>
      <c r="I1643" s="341"/>
      <c r="J1643" s="342"/>
      <c r="K1643" s="321"/>
      <c r="L1643" s="321"/>
      <c r="M1643" s="321"/>
      <c r="N1643" s="147"/>
      <c r="O1643" s="147"/>
    </row>
    <row r="1644">
      <c r="A1644" s="265"/>
      <c r="B1644" s="147"/>
      <c r="C1644" s="321"/>
      <c r="D1644" s="339"/>
      <c r="E1644" s="147"/>
      <c r="F1644" s="340"/>
      <c r="G1644" s="341"/>
      <c r="H1644" s="341"/>
      <c r="I1644" s="341"/>
      <c r="J1644" s="342"/>
      <c r="K1644" s="321"/>
      <c r="L1644" s="321"/>
      <c r="M1644" s="321"/>
      <c r="N1644" s="147"/>
      <c r="O1644" s="147"/>
    </row>
    <row r="1645">
      <c r="A1645" s="265"/>
      <c r="B1645" s="147"/>
      <c r="C1645" s="321"/>
      <c r="D1645" s="339"/>
      <c r="E1645" s="147"/>
      <c r="F1645" s="340"/>
      <c r="G1645" s="341"/>
      <c r="H1645" s="341"/>
      <c r="I1645" s="341"/>
      <c r="J1645" s="342"/>
      <c r="K1645" s="321"/>
      <c r="L1645" s="321"/>
      <c r="M1645" s="321"/>
      <c r="N1645" s="147"/>
      <c r="O1645" s="147"/>
    </row>
    <row r="1646">
      <c r="A1646" s="265"/>
      <c r="B1646" s="147"/>
      <c r="C1646" s="321"/>
      <c r="D1646" s="339"/>
      <c r="E1646" s="147"/>
      <c r="F1646" s="340"/>
      <c r="G1646" s="341"/>
      <c r="H1646" s="341"/>
      <c r="I1646" s="341"/>
      <c r="J1646" s="342"/>
      <c r="K1646" s="321"/>
      <c r="L1646" s="321"/>
      <c r="M1646" s="321"/>
      <c r="N1646" s="147"/>
      <c r="O1646" s="147"/>
    </row>
    <row r="1647">
      <c r="A1647" s="265"/>
      <c r="B1647" s="147"/>
      <c r="C1647" s="321"/>
      <c r="D1647" s="339"/>
      <c r="E1647" s="147"/>
      <c r="F1647" s="340"/>
      <c r="G1647" s="341"/>
      <c r="H1647" s="341"/>
      <c r="I1647" s="341"/>
      <c r="J1647" s="342"/>
      <c r="K1647" s="321"/>
      <c r="L1647" s="321"/>
      <c r="M1647" s="321"/>
      <c r="N1647" s="147"/>
      <c r="O1647" s="147"/>
    </row>
    <row r="1648">
      <c r="A1648" s="265"/>
      <c r="B1648" s="147"/>
      <c r="C1648" s="321"/>
      <c r="D1648" s="339"/>
      <c r="E1648" s="147"/>
      <c r="F1648" s="340"/>
      <c r="G1648" s="341"/>
      <c r="H1648" s="341"/>
      <c r="I1648" s="341"/>
      <c r="J1648" s="342"/>
      <c r="K1648" s="321"/>
      <c r="L1648" s="321"/>
      <c r="M1648" s="321"/>
      <c r="N1648" s="147"/>
      <c r="O1648" s="147"/>
    </row>
    <row r="1649">
      <c r="A1649" s="265"/>
      <c r="B1649" s="147"/>
      <c r="C1649" s="321"/>
      <c r="D1649" s="339"/>
      <c r="E1649" s="147"/>
      <c r="F1649" s="340"/>
      <c r="G1649" s="341"/>
      <c r="H1649" s="341"/>
      <c r="I1649" s="341"/>
      <c r="J1649" s="342"/>
      <c r="K1649" s="321"/>
      <c r="L1649" s="321"/>
      <c r="M1649" s="321"/>
      <c r="N1649" s="147"/>
      <c r="O1649" s="147"/>
    </row>
    <row r="1650">
      <c r="A1650" s="265"/>
      <c r="B1650" s="147"/>
      <c r="C1650" s="321"/>
      <c r="D1650" s="339"/>
      <c r="E1650" s="147"/>
      <c r="F1650" s="340"/>
      <c r="G1650" s="341"/>
      <c r="H1650" s="341"/>
      <c r="I1650" s="341"/>
      <c r="J1650" s="342"/>
      <c r="K1650" s="321"/>
      <c r="L1650" s="321"/>
      <c r="M1650" s="321"/>
      <c r="N1650" s="147"/>
      <c r="O1650" s="147"/>
    </row>
    <row r="1651">
      <c r="A1651" s="265"/>
      <c r="B1651" s="147"/>
      <c r="C1651" s="321"/>
      <c r="D1651" s="339"/>
      <c r="E1651" s="147"/>
      <c r="F1651" s="340"/>
      <c r="G1651" s="341"/>
      <c r="H1651" s="341"/>
      <c r="I1651" s="341"/>
      <c r="J1651" s="342"/>
      <c r="K1651" s="321"/>
      <c r="L1651" s="321"/>
      <c r="M1651" s="321"/>
      <c r="N1651" s="147"/>
      <c r="O1651" s="147"/>
    </row>
    <row r="1652">
      <c r="A1652" s="265"/>
      <c r="B1652" s="147"/>
      <c r="C1652" s="321"/>
      <c r="D1652" s="339"/>
      <c r="E1652" s="147"/>
      <c r="F1652" s="340"/>
      <c r="G1652" s="341"/>
      <c r="H1652" s="341"/>
      <c r="I1652" s="341"/>
      <c r="J1652" s="342"/>
      <c r="K1652" s="321"/>
      <c r="L1652" s="321"/>
      <c r="M1652" s="321"/>
      <c r="N1652" s="147"/>
      <c r="O1652" s="147"/>
    </row>
    <row r="1653">
      <c r="A1653" s="265"/>
      <c r="B1653" s="147"/>
      <c r="C1653" s="321"/>
      <c r="D1653" s="339"/>
      <c r="E1653" s="147"/>
      <c r="F1653" s="340"/>
      <c r="G1653" s="341"/>
      <c r="H1653" s="341"/>
      <c r="I1653" s="341"/>
      <c r="J1653" s="342"/>
      <c r="K1653" s="321"/>
      <c r="L1653" s="321"/>
      <c r="M1653" s="321"/>
      <c r="N1653" s="147"/>
      <c r="O1653" s="147"/>
    </row>
    <row r="1654">
      <c r="A1654" s="265"/>
      <c r="B1654" s="147"/>
      <c r="C1654" s="321"/>
      <c r="D1654" s="339"/>
      <c r="E1654" s="147"/>
      <c r="F1654" s="340"/>
      <c r="G1654" s="341"/>
      <c r="H1654" s="341"/>
      <c r="I1654" s="341"/>
      <c r="J1654" s="342"/>
      <c r="K1654" s="321"/>
      <c r="L1654" s="321"/>
      <c r="M1654" s="321"/>
      <c r="N1654" s="147"/>
      <c r="O1654" s="147"/>
    </row>
    <row r="1655">
      <c r="A1655" s="265"/>
      <c r="B1655" s="147"/>
      <c r="C1655" s="321"/>
      <c r="D1655" s="339"/>
      <c r="E1655" s="147"/>
      <c r="F1655" s="340"/>
      <c r="G1655" s="341"/>
      <c r="H1655" s="341"/>
      <c r="I1655" s="341"/>
      <c r="J1655" s="342"/>
      <c r="K1655" s="321"/>
      <c r="L1655" s="321"/>
      <c r="M1655" s="321"/>
      <c r="N1655" s="147"/>
      <c r="O1655" s="147"/>
    </row>
    <row r="1656">
      <c r="A1656" s="265"/>
      <c r="B1656" s="147"/>
      <c r="C1656" s="321"/>
      <c r="D1656" s="339"/>
      <c r="E1656" s="147"/>
      <c r="F1656" s="340"/>
      <c r="G1656" s="341"/>
      <c r="H1656" s="341"/>
      <c r="I1656" s="341"/>
      <c r="J1656" s="342"/>
      <c r="K1656" s="321"/>
      <c r="L1656" s="321"/>
      <c r="M1656" s="321"/>
      <c r="N1656" s="147"/>
      <c r="O1656" s="147"/>
    </row>
    <row r="1657">
      <c r="A1657" s="265"/>
      <c r="B1657" s="147"/>
      <c r="C1657" s="321"/>
      <c r="D1657" s="339"/>
      <c r="E1657" s="147"/>
      <c r="F1657" s="340"/>
      <c r="G1657" s="341"/>
      <c r="H1657" s="341"/>
      <c r="I1657" s="341"/>
      <c r="J1657" s="342"/>
      <c r="K1657" s="321"/>
      <c r="L1657" s="321"/>
      <c r="M1657" s="321"/>
      <c r="N1657" s="147"/>
      <c r="O1657" s="147"/>
    </row>
    <row r="1658">
      <c r="A1658" s="265"/>
      <c r="B1658" s="147"/>
      <c r="C1658" s="321"/>
      <c r="D1658" s="339"/>
      <c r="E1658" s="147"/>
      <c r="F1658" s="340"/>
      <c r="G1658" s="341"/>
      <c r="H1658" s="341"/>
      <c r="I1658" s="341"/>
      <c r="J1658" s="342"/>
      <c r="K1658" s="321"/>
      <c r="L1658" s="321"/>
      <c r="M1658" s="321"/>
      <c r="N1658" s="147"/>
      <c r="O1658" s="147"/>
    </row>
    <row r="1659">
      <c r="A1659" s="265"/>
      <c r="B1659" s="147"/>
      <c r="C1659" s="321"/>
      <c r="D1659" s="339"/>
      <c r="E1659" s="147"/>
      <c r="F1659" s="340"/>
      <c r="G1659" s="341"/>
      <c r="H1659" s="341"/>
      <c r="I1659" s="341"/>
      <c r="J1659" s="342"/>
      <c r="K1659" s="321"/>
      <c r="L1659" s="321"/>
      <c r="M1659" s="321"/>
      <c r="N1659" s="147"/>
      <c r="O1659" s="147"/>
    </row>
    <row r="1660">
      <c r="A1660" s="265"/>
      <c r="B1660" s="147"/>
      <c r="C1660" s="321"/>
      <c r="D1660" s="339"/>
      <c r="E1660" s="147"/>
      <c r="F1660" s="340"/>
      <c r="G1660" s="341"/>
      <c r="H1660" s="341"/>
      <c r="I1660" s="341"/>
      <c r="J1660" s="342"/>
      <c r="K1660" s="321"/>
      <c r="L1660" s="321"/>
      <c r="M1660" s="321"/>
      <c r="N1660" s="147"/>
      <c r="O1660" s="147"/>
    </row>
    <row r="1661">
      <c r="A1661" s="265"/>
      <c r="B1661" s="147"/>
      <c r="C1661" s="321"/>
      <c r="D1661" s="339"/>
      <c r="E1661" s="147"/>
      <c r="F1661" s="340"/>
      <c r="G1661" s="341"/>
      <c r="H1661" s="341"/>
      <c r="I1661" s="341"/>
      <c r="J1661" s="342"/>
      <c r="K1661" s="321"/>
      <c r="L1661" s="321"/>
      <c r="M1661" s="321"/>
      <c r="N1661" s="147"/>
      <c r="O1661" s="147"/>
    </row>
    <row r="1662">
      <c r="A1662" s="265"/>
      <c r="B1662" s="147"/>
      <c r="C1662" s="321"/>
      <c r="D1662" s="339"/>
      <c r="E1662" s="147"/>
      <c r="F1662" s="340"/>
      <c r="G1662" s="341"/>
      <c r="H1662" s="341"/>
      <c r="I1662" s="341"/>
      <c r="J1662" s="342"/>
      <c r="K1662" s="321"/>
      <c r="L1662" s="321"/>
      <c r="M1662" s="321"/>
      <c r="N1662" s="147"/>
      <c r="O1662" s="147"/>
    </row>
    <row r="1663">
      <c r="A1663" s="265"/>
      <c r="B1663" s="147"/>
      <c r="C1663" s="321"/>
      <c r="D1663" s="339"/>
      <c r="E1663" s="147"/>
      <c r="F1663" s="340"/>
      <c r="G1663" s="341"/>
      <c r="H1663" s="341"/>
      <c r="I1663" s="341"/>
      <c r="J1663" s="342"/>
      <c r="K1663" s="321"/>
      <c r="L1663" s="321"/>
      <c r="M1663" s="321"/>
      <c r="N1663" s="147"/>
      <c r="O1663" s="147"/>
    </row>
    <row r="1664">
      <c r="A1664" s="265"/>
      <c r="B1664" s="147"/>
      <c r="C1664" s="321"/>
      <c r="D1664" s="339"/>
      <c r="E1664" s="147"/>
      <c r="F1664" s="340"/>
      <c r="G1664" s="341"/>
      <c r="H1664" s="341"/>
      <c r="I1664" s="341"/>
      <c r="J1664" s="342"/>
      <c r="K1664" s="321"/>
      <c r="L1664" s="321"/>
      <c r="M1664" s="321"/>
      <c r="N1664" s="147"/>
      <c r="O1664" s="147"/>
    </row>
    <row r="1665">
      <c r="A1665" s="265"/>
      <c r="B1665" s="147"/>
      <c r="C1665" s="321"/>
      <c r="D1665" s="339"/>
      <c r="E1665" s="147"/>
      <c r="F1665" s="340"/>
      <c r="G1665" s="341"/>
      <c r="H1665" s="341"/>
      <c r="I1665" s="341"/>
      <c r="J1665" s="342"/>
      <c r="K1665" s="321"/>
      <c r="L1665" s="321"/>
      <c r="M1665" s="321"/>
      <c r="N1665" s="147"/>
      <c r="O1665" s="147"/>
    </row>
    <row r="1666">
      <c r="A1666" s="265"/>
      <c r="B1666" s="147"/>
      <c r="C1666" s="321"/>
      <c r="D1666" s="339"/>
      <c r="E1666" s="147"/>
      <c r="F1666" s="340"/>
      <c r="G1666" s="341"/>
      <c r="H1666" s="341"/>
      <c r="I1666" s="341"/>
      <c r="J1666" s="342"/>
      <c r="K1666" s="321"/>
      <c r="L1666" s="321"/>
      <c r="M1666" s="321"/>
      <c r="N1666" s="147"/>
      <c r="O1666" s="147"/>
    </row>
    <row r="1667">
      <c r="A1667" s="265"/>
      <c r="B1667" s="147"/>
      <c r="C1667" s="321"/>
      <c r="D1667" s="339"/>
      <c r="E1667" s="147"/>
      <c r="F1667" s="340"/>
      <c r="G1667" s="341"/>
      <c r="H1667" s="341"/>
      <c r="I1667" s="341"/>
      <c r="J1667" s="342"/>
      <c r="K1667" s="321"/>
      <c r="L1667" s="321"/>
      <c r="M1667" s="321"/>
      <c r="N1667" s="147"/>
      <c r="O1667" s="147"/>
    </row>
    <row r="1668">
      <c r="A1668" s="265"/>
      <c r="B1668" s="147"/>
      <c r="C1668" s="321"/>
      <c r="D1668" s="339"/>
      <c r="E1668" s="147"/>
      <c r="F1668" s="340"/>
      <c r="G1668" s="341"/>
      <c r="H1668" s="341"/>
      <c r="I1668" s="341"/>
      <c r="J1668" s="342"/>
      <c r="K1668" s="321"/>
      <c r="L1668" s="321"/>
      <c r="M1668" s="321"/>
      <c r="N1668" s="147"/>
      <c r="O1668" s="147"/>
    </row>
    <row r="1669">
      <c r="A1669" s="265"/>
      <c r="B1669" s="147"/>
      <c r="C1669" s="321"/>
      <c r="D1669" s="339"/>
      <c r="E1669" s="147"/>
      <c r="F1669" s="340"/>
      <c r="G1669" s="341"/>
      <c r="H1669" s="341"/>
      <c r="I1669" s="341"/>
      <c r="J1669" s="342"/>
      <c r="K1669" s="321"/>
      <c r="L1669" s="321"/>
      <c r="M1669" s="321"/>
      <c r="N1669" s="147"/>
      <c r="O1669" s="147"/>
    </row>
    <row r="1670">
      <c r="A1670" s="265"/>
      <c r="B1670" s="147"/>
      <c r="C1670" s="321"/>
      <c r="D1670" s="339"/>
      <c r="E1670" s="147"/>
      <c r="F1670" s="340"/>
      <c r="G1670" s="341"/>
      <c r="H1670" s="341"/>
      <c r="I1670" s="341"/>
      <c r="J1670" s="342"/>
      <c r="K1670" s="321"/>
      <c r="L1670" s="321"/>
      <c r="M1670" s="321"/>
      <c r="N1670" s="147"/>
      <c r="O1670" s="147"/>
    </row>
    <row r="1671">
      <c r="A1671" s="265"/>
      <c r="B1671" s="147"/>
      <c r="C1671" s="321"/>
      <c r="D1671" s="339"/>
      <c r="E1671" s="147"/>
      <c r="F1671" s="340"/>
      <c r="G1671" s="341"/>
      <c r="H1671" s="341"/>
      <c r="I1671" s="341"/>
      <c r="J1671" s="342"/>
      <c r="K1671" s="321"/>
      <c r="L1671" s="321"/>
      <c r="M1671" s="321"/>
      <c r="N1671" s="147"/>
      <c r="O1671" s="147"/>
    </row>
    <row r="1672">
      <c r="A1672" s="265"/>
      <c r="B1672" s="147"/>
      <c r="C1672" s="321"/>
      <c r="D1672" s="339"/>
      <c r="E1672" s="147"/>
      <c r="F1672" s="340"/>
      <c r="G1672" s="341"/>
      <c r="H1672" s="341"/>
      <c r="I1672" s="341"/>
      <c r="J1672" s="342"/>
      <c r="K1672" s="321"/>
      <c r="L1672" s="321"/>
      <c r="M1672" s="321"/>
      <c r="N1672" s="147"/>
      <c r="O1672" s="147"/>
    </row>
    <row r="1673">
      <c r="A1673" s="265"/>
      <c r="B1673" s="147"/>
      <c r="C1673" s="321"/>
      <c r="D1673" s="339"/>
      <c r="E1673" s="147"/>
      <c r="F1673" s="340"/>
      <c r="G1673" s="341"/>
      <c r="H1673" s="341"/>
      <c r="I1673" s="341"/>
      <c r="J1673" s="342"/>
      <c r="K1673" s="321"/>
      <c r="L1673" s="321"/>
      <c r="M1673" s="321"/>
      <c r="N1673" s="147"/>
      <c r="O1673" s="147"/>
    </row>
    <row r="1674">
      <c r="A1674" s="265"/>
      <c r="B1674" s="147"/>
      <c r="C1674" s="321"/>
      <c r="D1674" s="339"/>
      <c r="E1674" s="147"/>
      <c r="F1674" s="340"/>
      <c r="G1674" s="341"/>
      <c r="H1674" s="341"/>
      <c r="I1674" s="341"/>
      <c r="J1674" s="342"/>
      <c r="K1674" s="321"/>
      <c r="L1674" s="321"/>
      <c r="M1674" s="321"/>
      <c r="N1674" s="147"/>
      <c r="O1674" s="147"/>
    </row>
    <row r="1675">
      <c r="A1675" s="265"/>
      <c r="B1675" s="147"/>
      <c r="C1675" s="321"/>
      <c r="D1675" s="339"/>
      <c r="E1675" s="147"/>
      <c r="F1675" s="340"/>
      <c r="G1675" s="341"/>
      <c r="H1675" s="341"/>
      <c r="I1675" s="341"/>
      <c r="J1675" s="342"/>
      <c r="K1675" s="321"/>
      <c r="L1675" s="321"/>
      <c r="M1675" s="321"/>
      <c r="N1675" s="147"/>
      <c r="O1675" s="147"/>
    </row>
    <row r="1676">
      <c r="A1676" s="265"/>
      <c r="B1676" s="147"/>
      <c r="C1676" s="321"/>
      <c r="D1676" s="339"/>
      <c r="E1676" s="147"/>
      <c r="F1676" s="340"/>
      <c r="G1676" s="341"/>
      <c r="H1676" s="341"/>
      <c r="I1676" s="341"/>
      <c r="J1676" s="342"/>
      <c r="K1676" s="321"/>
      <c r="L1676" s="321"/>
      <c r="M1676" s="321"/>
      <c r="N1676" s="147"/>
      <c r="O1676" s="147"/>
    </row>
    <row r="1677">
      <c r="A1677" s="265"/>
      <c r="B1677" s="147"/>
      <c r="C1677" s="321"/>
      <c r="D1677" s="339"/>
      <c r="E1677" s="147"/>
      <c r="F1677" s="340"/>
      <c r="G1677" s="341"/>
      <c r="H1677" s="341"/>
      <c r="I1677" s="341"/>
      <c r="J1677" s="342"/>
      <c r="K1677" s="321"/>
      <c r="L1677" s="321"/>
      <c r="M1677" s="321"/>
      <c r="N1677" s="147"/>
      <c r="O1677" s="147"/>
    </row>
    <row r="1678">
      <c r="A1678" s="265"/>
      <c r="B1678" s="147"/>
      <c r="C1678" s="321"/>
      <c r="D1678" s="339"/>
      <c r="E1678" s="147"/>
      <c r="F1678" s="340"/>
      <c r="G1678" s="341"/>
      <c r="H1678" s="341"/>
      <c r="I1678" s="341"/>
      <c r="J1678" s="342"/>
      <c r="K1678" s="321"/>
      <c r="L1678" s="321"/>
      <c r="M1678" s="321"/>
      <c r="N1678" s="147"/>
      <c r="O1678" s="147"/>
    </row>
    <row r="1679">
      <c r="A1679" s="265"/>
      <c r="B1679" s="147"/>
      <c r="C1679" s="321"/>
      <c r="D1679" s="339"/>
      <c r="E1679" s="147"/>
      <c r="F1679" s="340"/>
      <c r="G1679" s="341"/>
      <c r="H1679" s="341"/>
      <c r="I1679" s="341"/>
      <c r="J1679" s="342"/>
      <c r="K1679" s="321"/>
      <c r="L1679" s="321"/>
      <c r="M1679" s="321"/>
      <c r="N1679" s="147"/>
      <c r="O1679" s="147"/>
    </row>
    <row r="1680">
      <c r="A1680" s="265"/>
      <c r="B1680" s="147"/>
      <c r="C1680" s="321"/>
      <c r="D1680" s="339"/>
      <c r="E1680" s="147"/>
      <c r="F1680" s="340"/>
      <c r="G1680" s="341"/>
      <c r="H1680" s="341"/>
      <c r="I1680" s="341"/>
      <c r="J1680" s="342"/>
      <c r="K1680" s="321"/>
      <c r="L1680" s="321"/>
      <c r="M1680" s="321"/>
      <c r="N1680" s="147"/>
      <c r="O1680" s="147"/>
    </row>
    <row r="1681">
      <c r="A1681" s="265"/>
      <c r="B1681" s="147"/>
      <c r="C1681" s="321"/>
      <c r="D1681" s="339"/>
      <c r="E1681" s="147"/>
      <c r="F1681" s="340"/>
      <c r="G1681" s="341"/>
      <c r="H1681" s="341"/>
      <c r="I1681" s="341"/>
      <c r="J1681" s="342"/>
      <c r="K1681" s="321"/>
      <c r="L1681" s="321"/>
      <c r="M1681" s="321"/>
      <c r="N1681" s="147"/>
      <c r="O1681" s="147"/>
    </row>
    <row r="1682">
      <c r="A1682" s="265"/>
      <c r="B1682" s="147"/>
      <c r="C1682" s="321"/>
      <c r="D1682" s="339"/>
      <c r="E1682" s="147"/>
      <c r="F1682" s="340"/>
      <c r="G1682" s="341"/>
      <c r="H1682" s="341"/>
      <c r="I1682" s="341"/>
      <c r="J1682" s="342"/>
      <c r="K1682" s="321"/>
      <c r="L1682" s="321"/>
      <c r="M1682" s="321"/>
      <c r="N1682" s="147"/>
      <c r="O1682" s="147"/>
    </row>
    <row r="1683">
      <c r="A1683" s="265"/>
      <c r="B1683" s="147"/>
      <c r="C1683" s="321"/>
      <c r="D1683" s="339"/>
      <c r="E1683" s="147"/>
      <c r="F1683" s="340"/>
      <c r="G1683" s="341"/>
      <c r="H1683" s="341"/>
      <c r="I1683" s="341"/>
      <c r="J1683" s="342"/>
      <c r="K1683" s="321"/>
      <c r="L1683" s="321"/>
      <c r="M1683" s="321"/>
      <c r="N1683" s="147"/>
      <c r="O1683" s="147"/>
    </row>
    <row r="1684">
      <c r="A1684" s="265"/>
      <c r="B1684" s="147"/>
      <c r="C1684" s="321"/>
      <c r="D1684" s="339"/>
      <c r="E1684" s="147"/>
      <c r="F1684" s="340"/>
      <c r="G1684" s="341"/>
      <c r="H1684" s="341"/>
      <c r="I1684" s="341"/>
      <c r="J1684" s="342"/>
      <c r="K1684" s="321"/>
      <c r="L1684" s="321"/>
      <c r="M1684" s="321"/>
      <c r="N1684" s="147"/>
      <c r="O1684" s="147"/>
    </row>
    <row r="1685">
      <c r="A1685" s="265"/>
      <c r="B1685" s="147"/>
      <c r="C1685" s="321"/>
      <c r="D1685" s="339"/>
      <c r="E1685" s="147"/>
      <c r="F1685" s="340"/>
      <c r="G1685" s="341"/>
      <c r="H1685" s="341"/>
      <c r="I1685" s="341"/>
      <c r="J1685" s="342"/>
      <c r="K1685" s="321"/>
      <c r="L1685" s="321"/>
      <c r="M1685" s="321"/>
      <c r="N1685" s="147"/>
      <c r="O1685" s="147"/>
    </row>
    <row r="1686">
      <c r="A1686" s="265"/>
      <c r="B1686" s="147"/>
      <c r="C1686" s="321"/>
      <c r="D1686" s="339"/>
      <c r="E1686" s="147"/>
      <c r="F1686" s="340"/>
      <c r="G1686" s="341"/>
      <c r="H1686" s="341"/>
      <c r="I1686" s="341"/>
      <c r="J1686" s="342"/>
      <c r="K1686" s="321"/>
      <c r="L1686" s="321"/>
      <c r="M1686" s="321"/>
      <c r="N1686" s="147"/>
      <c r="O1686" s="147"/>
    </row>
    <row r="1687">
      <c r="A1687" s="265"/>
      <c r="B1687" s="147"/>
      <c r="C1687" s="321"/>
      <c r="D1687" s="339"/>
      <c r="E1687" s="147"/>
      <c r="F1687" s="340"/>
      <c r="G1687" s="341"/>
      <c r="H1687" s="341"/>
      <c r="I1687" s="341"/>
      <c r="J1687" s="342"/>
      <c r="K1687" s="321"/>
      <c r="L1687" s="321"/>
      <c r="M1687" s="321"/>
      <c r="N1687" s="147"/>
      <c r="O1687" s="147"/>
    </row>
    <row r="1688">
      <c r="A1688" s="265"/>
      <c r="B1688" s="147"/>
      <c r="C1688" s="321"/>
      <c r="D1688" s="339"/>
      <c r="E1688" s="147"/>
      <c r="F1688" s="340"/>
      <c r="G1688" s="341"/>
      <c r="H1688" s="341"/>
      <c r="I1688" s="341"/>
      <c r="J1688" s="342"/>
      <c r="K1688" s="321"/>
      <c r="L1688" s="321"/>
      <c r="M1688" s="321"/>
      <c r="N1688" s="147"/>
      <c r="O1688" s="147"/>
    </row>
    <row r="1689">
      <c r="A1689" s="265"/>
      <c r="B1689" s="147"/>
      <c r="C1689" s="321"/>
      <c r="D1689" s="339"/>
      <c r="E1689" s="147"/>
      <c r="F1689" s="340"/>
      <c r="G1689" s="341"/>
      <c r="H1689" s="341"/>
      <c r="I1689" s="341"/>
      <c r="J1689" s="342"/>
      <c r="K1689" s="321"/>
      <c r="L1689" s="321"/>
      <c r="M1689" s="321"/>
      <c r="N1689" s="147"/>
      <c r="O1689" s="147"/>
    </row>
    <row r="1690">
      <c r="A1690" s="265"/>
      <c r="B1690" s="147"/>
      <c r="C1690" s="321"/>
      <c r="D1690" s="339"/>
      <c r="E1690" s="147"/>
      <c r="F1690" s="340"/>
      <c r="G1690" s="341"/>
      <c r="H1690" s="341"/>
      <c r="I1690" s="341"/>
      <c r="J1690" s="342"/>
      <c r="K1690" s="321"/>
      <c r="L1690" s="321"/>
      <c r="M1690" s="321"/>
      <c r="N1690" s="147"/>
      <c r="O1690" s="147"/>
    </row>
    <row r="1691">
      <c r="A1691" s="265"/>
      <c r="B1691" s="147"/>
      <c r="C1691" s="321"/>
      <c r="D1691" s="339"/>
      <c r="E1691" s="147"/>
      <c r="F1691" s="340"/>
      <c r="G1691" s="341"/>
      <c r="H1691" s="341"/>
      <c r="I1691" s="341"/>
      <c r="J1691" s="342"/>
      <c r="K1691" s="321"/>
      <c r="L1691" s="321"/>
      <c r="M1691" s="321"/>
      <c r="N1691" s="147"/>
      <c r="O1691" s="147"/>
    </row>
    <row r="1692">
      <c r="A1692" s="265"/>
      <c r="B1692" s="147"/>
      <c r="C1692" s="321"/>
      <c r="D1692" s="339"/>
      <c r="E1692" s="147"/>
      <c r="F1692" s="340"/>
      <c r="G1692" s="341"/>
      <c r="H1692" s="341"/>
      <c r="I1692" s="341"/>
      <c r="J1692" s="342"/>
      <c r="K1692" s="321"/>
      <c r="L1692" s="321"/>
      <c r="M1692" s="321"/>
      <c r="N1692" s="147"/>
      <c r="O1692" s="147"/>
    </row>
    <row r="1693">
      <c r="A1693" s="265"/>
      <c r="B1693" s="147"/>
      <c r="C1693" s="321"/>
      <c r="D1693" s="339"/>
      <c r="E1693" s="147"/>
      <c r="F1693" s="340"/>
      <c r="G1693" s="341"/>
      <c r="H1693" s="341"/>
      <c r="I1693" s="341"/>
      <c r="J1693" s="342"/>
      <c r="K1693" s="321"/>
      <c r="L1693" s="321"/>
      <c r="M1693" s="321"/>
      <c r="N1693" s="147"/>
      <c r="O1693" s="147"/>
    </row>
    <row r="1694">
      <c r="A1694" s="265"/>
      <c r="B1694" s="147"/>
      <c r="C1694" s="321"/>
      <c r="D1694" s="339"/>
      <c r="E1694" s="147"/>
      <c r="F1694" s="340"/>
      <c r="G1694" s="341"/>
      <c r="H1694" s="341"/>
      <c r="I1694" s="341"/>
      <c r="J1694" s="342"/>
      <c r="K1694" s="321"/>
      <c r="L1694" s="321"/>
      <c r="M1694" s="321"/>
      <c r="N1694" s="147"/>
      <c r="O1694" s="147"/>
    </row>
    <row r="1695">
      <c r="A1695" s="265"/>
      <c r="B1695" s="147"/>
      <c r="C1695" s="321"/>
      <c r="D1695" s="339"/>
      <c r="E1695" s="147"/>
      <c r="F1695" s="340"/>
      <c r="G1695" s="341"/>
      <c r="H1695" s="341"/>
      <c r="I1695" s="341"/>
      <c r="J1695" s="342"/>
      <c r="K1695" s="321"/>
      <c r="L1695" s="321"/>
      <c r="M1695" s="321"/>
      <c r="N1695" s="147"/>
      <c r="O1695" s="147"/>
    </row>
    <row r="1696">
      <c r="A1696" s="265"/>
      <c r="B1696" s="147"/>
      <c r="C1696" s="321"/>
      <c r="D1696" s="339"/>
      <c r="E1696" s="147"/>
      <c r="F1696" s="340"/>
      <c r="G1696" s="341"/>
      <c r="H1696" s="341"/>
      <c r="I1696" s="341"/>
      <c r="J1696" s="342"/>
      <c r="K1696" s="321"/>
      <c r="L1696" s="321"/>
      <c r="M1696" s="321"/>
      <c r="N1696" s="147"/>
      <c r="O1696" s="147"/>
    </row>
    <row r="1697">
      <c r="A1697" s="265"/>
      <c r="B1697" s="147"/>
      <c r="C1697" s="321"/>
      <c r="D1697" s="339"/>
      <c r="E1697" s="147"/>
      <c r="F1697" s="340"/>
      <c r="G1697" s="341"/>
      <c r="H1697" s="341"/>
      <c r="I1697" s="341"/>
      <c r="J1697" s="342"/>
      <c r="K1697" s="321"/>
      <c r="L1697" s="321"/>
      <c r="M1697" s="321"/>
      <c r="N1697" s="147"/>
      <c r="O1697" s="147"/>
    </row>
    <row r="1698">
      <c r="A1698" s="265"/>
      <c r="B1698" s="147"/>
      <c r="C1698" s="321"/>
      <c r="D1698" s="339"/>
      <c r="E1698" s="147"/>
      <c r="F1698" s="340"/>
      <c r="G1698" s="341"/>
      <c r="H1698" s="341"/>
      <c r="I1698" s="341"/>
      <c r="J1698" s="342"/>
      <c r="K1698" s="321"/>
      <c r="L1698" s="321"/>
      <c r="M1698" s="321"/>
      <c r="N1698" s="147"/>
      <c r="O1698" s="147"/>
    </row>
    <row r="1699">
      <c r="A1699" s="265"/>
      <c r="B1699" s="147"/>
      <c r="C1699" s="321"/>
      <c r="D1699" s="339"/>
      <c r="E1699" s="147"/>
      <c r="F1699" s="340"/>
      <c r="G1699" s="341"/>
      <c r="H1699" s="341"/>
      <c r="I1699" s="341"/>
      <c r="J1699" s="342"/>
      <c r="K1699" s="321"/>
      <c r="L1699" s="321"/>
      <c r="M1699" s="321"/>
      <c r="N1699" s="147"/>
      <c r="O1699" s="147"/>
    </row>
    <row r="1700">
      <c r="A1700" s="265"/>
      <c r="B1700" s="147"/>
      <c r="C1700" s="321"/>
      <c r="D1700" s="339"/>
      <c r="E1700" s="147"/>
      <c r="F1700" s="340"/>
      <c r="G1700" s="341"/>
      <c r="H1700" s="341"/>
      <c r="I1700" s="341"/>
      <c r="J1700" s="342"/>
      <c r="K1700" s="321"/>
      <c r="L1700" s="321"/>
      <c r="M1700" s="321"/>
      <c r="N1700" s="147"/>
      <c r="O1700" s="147"/>
    </row>
    <row r="1701">
      <c r="A1701" s="265"/>
      <c r="B1701" s="147"/>
      <c r="C1701" s="321"/>
      <c r="D1701" s="339"/>
      <c r="E1701" s="147"/>
      <c r="F1701" s="340"/>
      <c r="G1701" s="341"/>
      <c r="H1701" s="341"/>
      <c r="I1701" s="341"/>
      <c r="J1701" s="342"/>
      <c r="K1701" s="321"/>
      <c r="L1701" s="321"/>
      <c r="M1701" s="321"/>
      <c r="N1701" s="147"/>
      <c r="O1701" s="147"/>
    </row>
    <row r="1702">
      <c r="A1702" s="265"/>
      <c r="B1702" s="147"/>
      <c r="C1702" s="321"/>
      <c r="D1702" s="339"/>
      <c r="E1702" s="147"/>
      <c r="F1702" s="340"/>
      <c r="G1702" s="341"/>
      <c r="H1702" s="341"/>
      <c r="I1702" s="341"/>
      <c r="J1702" s="342"/>
      <c r="K1702" s="321"/>
      <c r="L1702" s="321"/>
      <c r="M1702" s="321"/>
      <c r="N1702" s="147"/>
      <c r="O1702" s="147"/>
    </row>
    <row r="1703">
      <c r="A1703" s="265"/>
      <c r="B1703" s="147"/>
      <c r="C1703" s="321"/>
      <c r="D1703" s="339"/>
      <c r="E1703" s="147"/>
      <c r="F1703" s="340"/>
      <c r="G1703" s="341"/>
      <c r="H1703" s="341"/>
      <c r="I1703" s="341"/>
      <c r="J1703" s="342"/>
      <c r="K1703" s="321"/>
      <c r="L1703" s="321"/>
      <c r="M1703" s="321"/>
      <c r="N1703" s="147"/>
      <c r="O1703" s="147"/>
    </row>
    <row r="1704">
      <c r="A1704" s="265"/>
      <c r="B1704" s="147"/>
      <c r="C1704" s="321"/>
      <c r="D1704" s="339"/>
      <c r="E1704" s="147"/>
      <c r="F1704" s="340"/>
      <c r="G1704" s="341"/>
      <c r="H1704" s="341"/>
      <c r="I1704" s="341"/>
      <c r="J1704" s="342"/>
      <c r="K1704" s="321"/>
      <c r="L1704" s="321"/>
      <c r="M1704" s="321"/>
      <c r="N1704" s="147"/>
      <c r="O1704" s="147"/>
    </row>
    <row r="1705">
      <c r="A1705" s="265"/>
      <c r="B1705" s="147"/>
      <c r="C1705" s="321"/>
      <c r="D1705" s="339"/>
      <c r="E1705" s="147"/>
      <c r="F1705" s="340"/>
      <c r="G1705" s="341"/>
      <c r="H1705" s="341"/>
      <c r="I1705" s="341"/>
      <c r="J1705" s="342"/>
      <c r="K1705" s="321"/>
      <c r="L1705" s="321"/>
      <c r="M1705" s="321"/>
      <c r="N1705" s="147"/>
      <c r="O1705" s="147"/>
    </row>
    <row r="1706">
      <c r="A1706" s="265"/>
      <c r="B1706" s="147"/>
      <c r="C1706" s="321"/>
      <c r="D1706" s="339"/>
      <c r="E1706" s="147"/>
      <c r="F1706" s="340"/>
      <c r="G1706" s="341"/>
      <c r="H1706" s="341"/>
      <c r="I1706" s="341"/>
      <c r="J1706" s="342"/>
      <c r="K1706" s="321"/>
      <c r="L1706" s="321"/>
      <c r="M1706" s="321"/>
      <c r="N1706" s="147"/>
      <c r="O1706" s="147"/>
    </row>
    <row r="1707">
      <c r="A1707" s="265"/>
      <c r="B1707" s="147"/>
      <c r="C1707" s="321"/>
      <c r="D1707" s="339"/>
      <c r="E1707" s="147"/>
      <c r="F1707" s="340"/>
      <c r="G1707" s="341"/>
      <c r="H1707" s="341"/>
      <c r="I1707" s="341"/>
      <c r="J1707" s="342"/>
      <c r="K1707" s="321"/>
      <c r="L1707" s="321"/>
      <c r="M1707" s="321"/>
      <c r="N1707" s="147"/>
      <c r="O1707" s="147"/>
    </row>
    <row r="1708">
      <c r="A1708" s="265"/>
      <c r="B1708" s="147"/>
      <c r="C1708" s="321"/>
      <c r="D1708" s="339"/>
      <c r="E1708" s="147"/>
      <c r="F1708" s="340"/>
      <c r="G1708" s="341"/>
      <c r="H1708" s="341"/>
      <c r="I1708" s="341"/>
      <c r="J1708" s="342"/>
      <c r="K1708" s="321"/>
      <c r="L1708" s="321"/>
      <c r="M1708" s="321"/>
      <c r="N1708" s="147"/>
      <c r="O1708" s="147"/>
    </row>
    <row r="1709">
      <c r="A1709" s="265"/>
      <c r="B1709" s="147"/>
      <c r="C1709" s="321"/>
      <c r="D1709" s="339"/>
      <c r="E1709" s="147"/>
      <c r="F1709" s="340"/>
      <c r="G1709" s="341"/>
      <c r="H1709" s="341"/>
      <c r="I1709" s="341"/>
      <c r="J1709" s="342"/>
      <c r="K1709" s="321"/>
      <c r="L1709" s="321"/>
      <c r="M1709" s="321"/>
      <c r="N1709" s="147"/>
      <c r="O1709" s="147"/>
    </row>
    <row r="1710">
      <c r="A1710" s="265"/>
      <c r="B1710" s="147"/>
      <c r="C1710" s="321"/>
      <c r="D1710" s="339"/>
      <c r="E1710" s="147"/>
      <c r="F1710" s="340"/>
      <c r="G1710" s="341"/>
      <c r="H1710" s="341"/>
      <c r="I1710" s="341"/>
      <c r="J1710" s="342"/>
      <c r="K1710" s="321"/>
      <c r="L1710" s="321"/>
      <c r="M1710" s="321"/>
      <c r="N1710" s="147"/>
      <c r="O1710" s="147"/>
    </row>
    <row r="1711">
      <c r="A1711" s="265"/>
      <c r="B1711" s="147"/>
      <c r="C1711" s="321"/>
      <c r="D1711" s="339"/>
      <c r="E1711" s="147"/>
      <c r="F1711" s="340"/>
      <c r="G1711" s="341"/>
      <c r="H1711" s="341"/>
      <c r="I1711" s="341"/>
      <c r="J1711" s="342"/>
      <c r="K1711" s="321"/>
      <c r="L1711" s="321"/>
      <c r="M1711" s="321"/>
      <c r="N1711" s="147"/>
      <c r="O1711" s="147"/>
    </row>
    <row r="1712">
      <c r="A1712" s="265"/>
      <c r="B1712" s="147"/>
      <c r="C1712" s="321"/>
      <c r="D1712" s="339"/>
      <c r="E1712" s="147"/>
      <c r="F1712" s="340"/>
      <c r="G1712" s="341"/>
      <c r="H1712" s="341"/>
      <c r="I1712" s="341"/>
      <c r="J1712" s="342"/>
      <c r="K1712" s="321"/>
      <c r="L1712" s="321"/>
      <c r="M1712" s="321"/>
      <c r="N1712" s="147"/>
      <c r="O1712" s="147"/>
    </row>
    <row r="1713">
      <c r="A1713" s="265"/>
      <c r="B1713" s="147"/>
      <c r="C1713" s="321"/>
      <c r="D1713" s="339"/>
      <c r="E1713" s="147"/>
      <c r="F1713" s="340"/>
      <c r="G1713" s="341"/>
      <c r="H1713" s="341"/>
      <c r="I1713" s="341"/>
      <c r="J1713" s="342"/>
      <c r="K1713" s="321"/>
      <c r="L1713" s="321"/>
      <c r="M1713" s="321"/>
      <c r="N1713" s="147"/>
      <c r="O1713" s="147"/>
    </row>
    <row r="1714">
      <c r="A1714" s="265"/>
      <c r="B1714" s="147"/>
      <c r="C1714" s="321"/>
      <c r="D1714" s="339"/>
      <c r="E1714" s="147"/>
      <c r="F1714" s="340"/>
      <c r="G1714" s="341"/>
      <c r="H1714" s="341"/>
      <c r="I1714" s="341"/>
      <c r="J1714" s="342"/>
      <c r="K1714" s="321"/>
      <c r="L1714" s="321"/>
      <c r="M1714" s="321"/>
      <c r="N1714" s="147"/>
      <c r="O1714" s="147"/>
    </row>
    <row r="1715">
      <c r="A1715" s="265"/>
      <c r="B1715" s="147"/>
      <c r="C1715" s="321"/>
      <c r="D1715" s="339"/>
      <c r="E1715" s="147"/>
      <c r="F1715" s="340"/>
      <c r="G1715" s="341"/>
      <c r="H1715" s="341"/>
      <c r="I1715" s="341"/>
      <c r="J1715" s="342"/>
      <c r="K1715" s="321"/>
      <c r="L1715" s="321"/>
      <c r="M1715" s="321"/>
      <c r="N1715" s="147"/>
      <c r="O1715" s="147"/>
    </row>
    <row r="1716">
      <c r="A1716" s="265"/>
      <c r="B1716" s="147"/>
      <c r="C1716" s="321"/>
      <c r="D1716" s="339"/>
      <c r="E1716" s="147"/>
      <c r="F1716" s="340"/>
      <c r="G1716" s="341"/>
      <c r="H1716" s="341"/>
      <c r="I1716" s="341"/>
      <c r="J1716" s="342"/>
      <c r="K1716" s="321"/>
      <c r="L1716" s="321"/>
      <c r="M1716" s="321"/>
      <c r="N1716" s="147"/>
      <c r="O1716" s="147"/>
    </row>
    <row r="1717">
      <c r="A1717" s="265"/>
      <c r="B1717" s="147"/>
      <c r="C1717" s="321"/>
      <c r="D1717" s="339"/>
      <c r="E1717" s="147"/>
      <c r="F1717" s="340"/>
      <c r="G1717" s="341"/>
      <c r="H1717" s="341"/>
      <c r="I1717" s="341"/>
      <c r="J1717" s="342"/>
      <c r="K1717" s="321"/>
      <c r="L1717" s="321"/>
      <c r="M1717" s="321"/>
      <c r="N1717" s="147"/>
      <c r="O1717" s="147"/>
    </row>
    <row r="1718">
      <c r="A1718" s="265"/>
      <c r="B1718" s="147"/>
      <c r="C1718" s="321"/>
      <c r="D1718" s="339"/>
      <c r="E1718" s="147"/>
      <c r="F1718" s="340"/>
      <c r="G1718" s="341"/>
      <c r="H1718" s="341"/>
      <c r="I1718" s="341"/>
      <c r="J1718" s="342"/>
      <c r="K1718" s="321"/>
      <c r="L1718" s="321"/>
      <c r="M1718" s="321"/>
      <c r="N1718" s="147"/>
      <c r="O1718" s="147"/>
    </row>
    <row r="1719">
      <c r="A1719" s="265"/>
      <c r="B1719" s="147"/>
      <c r="C1719" s="321"/>
      <c r="D1719" s="339"/>
      <c r="E1719" s="147"/>
      <c r="F1719" s="340"/>
      <c r="G1719" s="341"/>
      <c r="H1719" s="341"/>
      <c r="I1719" s="341"/>
      <c r="J1719" s="342"/>
      <c r="K1719" s="321"/>
      <c r="L1719" s="321"/>
      <c r="M1719" s="321"/>
      <c r="N1719" s="147"/>
      <c r="O1719" s="147"/>
    </row>
    <row r="1720">
      <c r="A1720" s="265"/>
      <c r="B1720" s="147"/>
      <c r="C1720" s="321"/>
      <c r="D1720" s="339"/>
      <c r="E1720" s="147"/>
      <c r="F1720" s="340"/>
      <c r="G1720" s="341"/>
      <c r="H1720" s="341"/>
      <c r="I1720" s="341"/>
      <c r="J1720" s="342"/>
      <c r="K1720" s="321"/>
      <c r="L1720" s="321"/>
      <c r="M1720" s="321"/>
      <c r="N1720" s="147"/>
      <c r="O1720" s="147"/>
    </row>
    <row r="1721">
      <c r="A1721" s="265"/>
      <c r="B1721" s="147"/>
      <c r="C1721" s="321"/>
      <c r="D1721" s="339"/>
      <c r="E1721" s="147"/>
      <c r="F1721" s="340"/>
      <c r="G1721" s="341"/>
      <c r="H1721" s="341"/>
      <c r="I1721" s="341"/>
      <c r="J1721" s="342"/>
      <c r="K1721" s="321"/>
      <c r="L1721" s="321"/>
      <c r="M1721" s="321"/>
      <c r="N1721" s="147"/>
      <c r="O1721" s="147"/>
    </row>
    <row r="1722">
      <c r="A1722" s="265"/>
      <c r="B1722" s="147"/>
      <c r="C1722" s="321"/>
      <c r="D1722" s="339"/>
      <c r="E1722" s="147"/>
      <c r="F1722" s="340"/>
      <c r="G1722" s="341"/>
      <c r="H1722" s="341"/>
      <c r="I1722" s="341"/>
      <c r="J1722" s="342"/>
      <c r="K1722" s="321"/>
      <c r="L1722" s="321"/>
      <c r="M1722" s="321"/>
      <c r="N1722" s="147"/>
      <c r="O1722" s="147"/>
    </row>
    <row r="1723">
      <c r="A1723" s="265"/>
      <c r="B1723" s="147"/>
      <c r="C1723" s="321"/>
      <c r="D1723" s="339"/>
      <c r="E1723" s="147"/>
      <c r="F1723" s="340"/>
      <c r="G1723" s="341"/>
      <c r="H1723" s="341"/>
      <c r="I1723" s="341"/>
      <c r="J1723" s="342"/>
      <c r="K1723" s="321"/>
      <c r="L1723" s="321"/>
      <c r="M1723" s="321"/>
      <c r="N1723" s="147"/>
      <c r="O1723" s="147"/>
    </row>
    <row r="1724">
      <c r="A1724" s="265"/>
      <c r="B1724" s="147"/>
      <c r="C1724" s="321"/>
      <c r="D1724" s="339"/>
      <c r="E1724" s="147"/>
      <c r="F1724" s="340"/>
      <c r="G1724" s="341"/>
      <c r="H1724" s="341"/>
      <c r="I1724" s="341"/>
      <c r="J1724" s="342"/>
      <c r="K1724" s="321"/>
      <c r="L1724" s="321"/>
      <c r="M1724" s="321"/>
      <c r="N1724" s="147"/>
      <c r="O1724" s="147"/>
    </row>
    <row r="1725">
      <c r="A1725" s="265"/>
      <c r="B1725" s="147"/>
      <c r="C1725" s="321"/>
      <c r="D1725" s="339"/>
      <c r="E1725" s="147"/>
      <c r="F1725" s="340"/>
      <c r="G1725" s="341"/>
      <c r="H1725" s="341"/>
      <c r="I1725" s="341"/>
      <c r="J1725" s="342"/>
      <c r="K1725" s="321"/>
      <c r="L1725" s="321"/>
      <c r="M1725" s="321"/>
      <c r="N1725" s="147"/>
      <c r="O1725" s="147"/>
    </row>
    <row r="1726">
      <c r="A1726" s="265"/>
      <c r="B1726" s="147"/>
      <c r="C1726" s="321"/>
      <c r="D1726" s="339"/>
      <c r="E1726" s="147"/>
      <c r="F1726" s="340"/>
      <c r="G1726" s="341"/>
      <c r="H1726" s="341"/>
      <c r="I1726" s="341"/>
      <c r="J1726" s="342"/>
      <c r="K1726" s="321"/>
      <c r="L1726" s="321"/>
      <c r="M1726" s="321"/>
      <c r="N1726" s="147"/>
      <c r="O1726" s="147"/>
    </row>
    <row r="1727">
      <c r="A1727" s="265"/>
      <c r="B1727" s="147"/>
      <c r="C1727" s="321"/>
      <c r="D1727" s="339"/>
      <c r="E1727" s="147"/>
      <c r="F1727" s="340"/>
      <c r="G1727" s="341"/>
      <c r="H1727" s="341"/>
      <c r="I1727" s="341"/>
      <c r="J1727" s="342"/>
      <c r="K1727" s="321"/>
      <c r="L1727" s="321"/>
      <c r="M1727" s="321"/>
      <c r="N1727" s="147"/>
      <c r="O1727" s="147"/>
    </row>
    <row r="1728">
      <c r="A1728" s="265"/>
      <c r="B1728" s="147"/>
      <c r="C1728" s="321"/>
      <c r="D1728" s="339"/>
      <c r="E1728" s="147"/>
      <c r="F1728" s="340"/>
      <c r="G1728" s="341"/>
      <c r="H1728" s="341"/>
      <c r="I1728" s="341"/>
      <c r="J1728" s="342"/>
      <c r="K1728" s="321"/>
      <c r="L1728" s="321"/>
      <c r="M1728" s="321"/>
      <c r="N1728" s="147"/>
      <c r="O1728" s="147"/>
    </row>
    <row r="1729">
      <c r="A1729" s="265"/>
      <c r="B1729" s="147"/>
      <c r="C1729" s="321"/>
      <c r="D1729" s="339"/>
      <c r="E1729" s="147"/>
      <c r="F1729" s="340"/>
      <c r="G1729" s="341"/>
      <c r="H1729" s="341"/>
      <c r="I1729" s="341"/>
      <c r="J1729" s="342"/>
      <c r="K1729" s="321"/>
      <c r="L1729" s="321"/>
      <c r="M1729" s="321"/>
      <c r="N1729" s="147"/>
      <c r="O1729" s="147"/>
    </row>
    <row r="1730">
      <c r="A1730" s="265"/>
      <c r="B1730" s="147"/>
      <c r="C1730" s="321"/>
      <c r="D1730" s="339"/>
      <c r="E1730" s="147"/>
      <c r="F1730" s="340"/>
      <c r="G1730" s="341"/>
      <c r="H1730" s="341"/>
      <c r="I1730" s="341"/>
      <c r="J1730" s="342"/>
      <c r="K1730" s="321"/>
      <c r="L1730" s="321"/>
      <c r="M1730" s="321"/>
      <c r="N1730" s="147"/>
      <c r="O1730" s="147"/>
    </row>
    <row r="1731">
      <c r="A1731" s="265"/>
      <c r="B1731" s="147"/>
      <c r="C1731" s="321"/>
      <c r="D1731" s="339"/>
      <c r="E1731" s="147"/>
      <c r="F1731" s="340"/>
      <c r="G1731" s="341"/>
      <c r="H1731" s="341"/>
      <c r="I1731" s="341"/>
      <c r="J1731" s="342"/>
      <c r="K1731" s="321"/>
      <c r="L1731" s="321"/>
      <c r="M1731" s="321"/>
      <c r="N1731" s="147"/>
      <c r="O1731" s="147"/>
    </row>
    <row r="1732">
      <c r="A1732" s="265"/>
      <c r="B1732" s="147"/>
      <c r="C1732" s="321"/>
      <c r="D1732" s="339"/>
      <c r="E1732" s="147"/>
      <c r="F1732" s="340"/>
      <c r="G1732" s="341"/>
      <c r="H1732" s="341"/>
      <c r="I1732" s="341"/>
      <c r="J1732" s="342"/>
      <c r="K1732" s="321"/>
      <c r="L1732" s="321"/>
      <c r="M1732" s="321"/>
      <c r="N1732" s="147"/>
      <c r="O1732" s="147"/>
    </row>
    <row r="1733">
      <c r="A1733" s="265"/>
      <c r="B1733" s="147"/>
      <c r="C1733" s="321"/>
      <c r="D1733" s="339"/>
      <c r="E1733" s="147"/>
      <c r="F1733" s="340"/>
      <c r="G1733" s="341"/>
      <c r="H1733" s="341"/>
      <c r="I1733" s="341"/>
      <c r="J1733" s="342"/>
      <c r="K1733" s="321"/>
      <c r="L1733" s="321"/>
      <c r="M1733" s="321"/>
      <c r="N1733" s="147"/>
      <c r="O1733" s="147"/>
    </row>
    <row r="1734">
      <c r="A1734" s="265"/>
      <c r="B1734" s="147"/>
      <c r="C1734" s="321"/>
      <c r="D1734" s="339"/>
      <c r="E1734" s="147"/>
      <c r="F1734" s="340"/>
      <c r="G1734" s="341"/>
      <c r="H1734" s="341"/>
      <c r="I1734" s="341"/>
      <c r="J1734" s="342"/>
      <c r="K1734" s="321"/>
      <c r="L1734" s="321"/>
      <c r="M1734" s="321"/>
      <c r="N1734" s="147"/>
      <c r="O1734" s="147"/>
    </row>
    <row r="1735">
      <c r="A1735" s="265"/>
      <c r="B1735" s="147"/>
      <c r="C1735" s="321"/>
      <c r="D1735" s="339"/>
      <c r="E1735" s="147"/>
      <c r="F1735" s="340"/>
      <c r="G1735" s="341"/>
      <c r="H1735" s="341"/>
      <c r="I1735" s="341"/>
      <c r="J1735" s="342"/>
      <c r="K1735" s="321"/>
      <c r="L1735" s="321"/>
      <c r="M1735" s="321"/>
      <c r="N1735" s="147"/>
      <c r="O1735" s="147"/>
    </row>
    <row r="1736">
      <c r="A1736" s="265"/>
      <c r="B1736" s="147"/>
      <c r="C1736" s="321"/>
      <c r="D1736" s="339"/>
      <c r="E1736" s="147"/>
      <c r="F1736" s="340"/>
      <c r="G1736" s="341"/>
      <c r="H1736" s="341"/>
      <c r="I1736" s="341"/>
      <c r="J1736" s="342"/>
      <c r="K1736" s="321"/>
      <c r="L1736" s="321"/>
      <c r="M1736" s="321"/>
      <c r="N1736" s="147"/>
      <c r="O1736" s="147"/>
    </row>
    <row r="1737">
      <c r="A1737" s="265"/>
      <c r="B1737" s="147"/>
      <c r="C1737" s="321"/>
      <c r="D1737" s="339"/>
      <c r="E1737" s="147"/>
      <c r="F1737" s="340"/>
      <c r="G1737" s="341"/>
      <c r="H1737" s="341"/>
      <c r="I1737" s="341"/>
      <c r="J1737" s="342"/>
      <c r="K1737" s="321"/>
      <c r="L1737" s="321"/>
      <c r="M1737" s="321"/>
      <c r="N1737" s="147"/>
      <c r="O1737" s="147"/>
    </row>
    <row r="1738">
      <c r="A1738" s="265"/>
      <c r="B1738" s="147"/>
      <c r="C1738" s="321"/>
      <c r="D1738" s="339"/>
      <c r="E1738" s="147"/>
      <c r="F1738" s="340"/>
      <c r="G1738" s="341"/>
      <c r="H1738" s="341"/>
      <c r="I1738" s="341"/>
      <c r="J1738" s="342"/>
      <c r="K1738" s="321"/>
      <c r="L1738" s="321"/>
      <c r="M1738" s="321"/>
      <c r="N1738" s="147"/>
      <c r="O1738" s="147"/>
    </row>
    <row r="1739">
      <c r="A1739" s="265"/>
      <c r="B1739" s="147"/>
      <c r="C1739" s="321"/>
      <c r="D1739" s="339"/>
      <c r="E1739" s="147"/>
      <c r="F1739" s="340"/>
      <c r="G1739" s="341"/>
      <c r="H1739" s="341"/>
      <c r="I1739" s="341"/>
      <c r="J1739" s="342"/>
      <c r="K1739" s="321"/>
      <c r="L1739" s="321"/>
      <c r="M1739" s="321"/>
      <c r="N1739" s="147"/>
      <c r="O1739" s="147"/>
    </row>
    <row r="1740">
      <c r="A1740" s="265"/>
      <c r="B1740" s="147"/>
      <c r="C1740" s="321"/>
      <c r="D1740" s="339"/>
      <c r="E1740" s="147"/>
      <c r="F1740" s="340"/>
      <c r="G1740" s="341"/>
      <c r="H1740" s="341"/>
      <c r="I1740" s="341"/>
      <c r="J1740" s="342"/>
      <c r="K1740" s="321"/>
      <c r="L1740" s="321"/>
      <c r="M1740" s="321"/>
      <c r="N1740" s="147"/>
      <c r="O1740" s="147"/>
    </row>
    <row r="1741">
      <c r="A1741" s="265"/>
      <c r="B1741" s="147"/>
      <c r="C1741" s="321"/>
      <c r="D1741" s="339"/>
      <c r="E1741" s="147"/>
      <c r="F1741" s="340"/>
      <c r="G1741" s="341"/>
      <c r="H1741" s="341"/>
      <c r="I1741" s="341"/>
      <c r="J1741" s="342"/>
      <c r="K1741" s="321"/>
      <c r="L1741" s="321"/>
      <c r="M1741" s="321"/>
      <c r="N1741" s="147"/>
      <c r="O1741" s="147"/>
    </row>
    <row r="1742">
      <c r="A1742" s="265"/>
      <c r="B1742" s="147"/>
      <c r="C1742" s="321"/>
      <c r="D1742" s="339"/>
      <c r="E1742" s="147"/>
      <c r="F1742" s="340"/>
      <c r="G1742" s="341"/>
      <c r="H1742" s="341"/>
      <c r="I1742" s="341"/>
      <c r="J1742" s="342"/>
      <c r="K1742" s="321"/>
      <c r="L1742" s="321"/>
      <c r="M1742" s="321"/>
      <c r="N1742" s="147"/>
      <c r="O1742" s="147"/>
    </row>
    <row r="1743">
      <c r="A1743" s="265"/>
      <c r="B1743" s="147"/>
      <c r="C1743" s="321"/>
      <c r="D1743" s="339"/>
      <c r="E1743" s="147"/>
      <c r="F1743" s="340"/>
      <c r="G1743" s="341"/>
      <c r="H1743" s="341"/>
      <c r="I1743" s="341"/>
      <c r="J1743" s="342"/>
      <c r="K1743" s="321"/>
      <c r="L1743" s="321"/>
      <c r="M1743" s="321"/>
      <c r="N1743" s="147"/>
      <c r="O1743" s="147"/>
    </row>
    <row r="1744">
      <c r="A1744" s="265"/>
      <c r="B1744" s="147"/>
      <c r="C1744" s="321"/>
      <c r="D1744" s="339"/>
      <c r="E1744" s="147"/>
      <c r="F1744" s="340"/>
      <c r="G1744" s="341"/>
      <c r="H1744" s="341"/>
      <c r="I1744" s="341"/>
      <c r="J1744" s="342"/>
      <c r="K1744" s="321"/>
      <c r="L1744" s="321"/>
      <c r="M1744" s="321"/>
      <c r="N1744" s="147"/>
      <c r="O1744" s="147"/>
    </row>
    <row r="1745">
      <c r="A1745" s="265"/>
      <c r="B1745" s="147"/>
      <c r="C1745" s="321"/>
      <c r="D1745" s="339"/>
      <c r="E1745" s="147"/>
      <c r="F1745" s="340"/>
      <c r="G1745" s="341"/>
      <c r="H1745" s="341"/>
      <c r="I1745" s="341"/>
      <c r="J1745" s="342"/>
      <c r="K1745" s="321"/>
      <c r="L1745" s="321"/>
      <c r="M1745" s="321"/>
      <c r="N1745" s="147"/>
      <c r="O1745" s="147"/>
    </row>
    <row r="1746">
      <c r="A1746" s="265"/>
      <c r="B1746" s="147"/>
      <c r="C1746" s="321"/>
      <c r="D1746" s="339"/>
      <c r="E1746" s="147"/>
      <c r="F1746" s="340"/>
      <c r="G1746" s="341"/>
      <c r="H1746" s="341"/>
      <c r="I1746" s="341"/>
      <c r="J1746" s="342"/>
      <c r="K1746" s="321"/>
      <c r="L1746" s="321"/>
      <c r="M1746" s="321"/>
      <c r="N1746" s="147"/>
      <c r="O1746" s="147"/>
    </row>
    <row r="1747">
      <c r="A1747" s="265"/>
      <c r="B1747" s="147"/>
      <c r="C1747" s="321"/>
      <c r="D1747" s="339"/>
      <c r="E1747" s="147"/>
      <c r="F1747" s="340"/>
      <c r="G1747" s="341"/>
      <c r="H1747" s="341"/>
      <c r="I1747" s="341"/>
      <c r="J1747" s="342"/>
      <c r="K1747" s="321"/>
      <c r="L1747" s="321"/>
      <c r="M1747" s="321"/>
      <c r="N1747" s="147"/>
      <c r="O1747" s="147"/>
    </row>
    <row r="1748">
      <c r="A1748" s="265"/>
      <c r="B1748" s="147"/>
      <c r="C1748" s="321"/>
      <c r="D1748" s="339"/>
      <c r="E1748" s="147"/>
      <c r="F1748" s="340"/>
      <c r="G1748" s="341"/>
      <c r="H1748" s="341"/>
      <c r="I1748" s="341"/>
      <c r="J1748" s="342"/>
      <c r="K1748" s="321"/>
      <c r="L1748" s="321"/>
      <c r="M1748" s="321"/>
      <c r="N1748" s="147"/>
      <c r="O1748" s="147"/>
    </row>
    <row r="1749">
      <c r="A1749" s="265"/>
      <c r="B1749" s="147"/>
      <c r="C1749" s="321"/>
      <c r="D1749" s="339"/>
      <c r="E1749" s="147"/>
      <c r="F1749" s="340"/>
      <c r="G1749" s="341"/>
      <c r="H1749" s="341"/>
      <c r="I1749" s="341"/>
      <c r="J1749" s="342"/>
      <c r="K1749" s="321"/>
      <c r="L1749" s="321"/>
      <c r="M1749" s="321"/>
      <c r="N1749" s="147"/>
      <c r="O1749" s="147"/>
    </row>
    <row r="1750">
      <c r="A1750" s="265"/>
      <c r="B1750" s="147"/>
      <c r="C1750" s="321"/>
      <c r="D1750" s="339"/>
      <c r="E1750" s="147"/>
      <c r="F1750" s="340"/>
      <c r="G1750" s="341"/>
      <c r="H1750" s="341"/>
      <c r="I1750" s="341"/>
      <c r="J1750" s="342"/>
      <c r="K1750" s="321"/>
      <c r="L1750" s="321"/>
      <c r="M1750" s="321"/>
      <c r="N1750" s="147"/>
      <c r="O1750" s="147"/>
    </row>
    <row r="1751">
      <c r="A1751" s="265"/>
      <c r="B1751" s="147"/>
      <c r="C1751" s="321"/>
      <c r="D1751" s="339"/>
      <c r="E1751" s="147"/>
      <c r="F1751" s="340"/>
      <c r="G1751" s="341"/>
      <c r="H1751" s="341"/>
      <c r="I1751" s="341"/>
      <c r="J1751" s="342"/>
      <c r="K1751" s="321"/>
      <c r="L1751" s="321"/>
      <c r="M1751" s="321"/>
      <c r="N1751" s="147"/>
      <c r="O1751" s="147"/>
    </row>
    <row r="1752">
      <c r="A1752" s="265"/>
      <c r="B1752" s="147"/>
      <c r="C1752" s="321"/>
      <c r="D1752" s="339"/>
      <c r="E1752" s="147"/>
      <c r="F1752" s="340"/>
      <c r="G1752" s="341"/>
      <c r="H1752" s="341"/>
      <c r="I1752" s="341"/>
      <c r="J1752" s="342"/>
      <c r="K1752" s="321"/>
      <c r="L1752" s="321"/>
      <c r="M1752" s="321"/>
      <c r="N1752" s="147"/>
      <c r="O1752" s="147"/>
    </row>
    <row r="1753">
      <c r="A1753" s="265"/>
      <c r="B1753" s="147"/>
      <c r="C1753" s="321"/>
      <c r="D1753" s="339"/>
      <c r="E1753" s="147"/>
      <c r="F1753" s="340"/>
      <c r="G1753" s="341"/>
      <c r="H1753" s="341"/>
      <c r="I1753" s="341"/>
      <c r="J1753" s="342"/>
      <c r="K1753" s="321"/>
      <c r="L1753" s="321"/>
      <c r="M1753" s="321"/>
      <c r="N1753" s="147"/>
      <c r="O1753" s="147"/>
    </row>
    <row r="1754">
      <c r="A1754" s="265"/>
      <c r="B1754" s="147"/>
      <c r="C1754" s="321"/>
      <c r="D1754" s="339"/>
      <c r="E1754" s="147"/>
      <c r="F1754" s="340"/>
      <c r="G1754" s="341"/>
      <c r="H1754" s="341"/>
      <c r="I1754" s="341"/>
      <c r="J1754" s="342"/>
      <c r="K1754" s="321"/>
      <c r="L1754" s="321"/>
      <c r="M1754" s="321"/>
      <c r="N1754" s="147"/>
      <c r="O1754" s="147"/>
    </row>
    <row r="1755">
      <c r="A1755" s="265"/>
      <c r="B1755" s="147"/>
      <c r="C1755" s="321"/>
      <c r="D1755" s="339"/>
      <c r="E1755" s="147"/>
      <c r="F1755" s="340"/>
      <c r="G1755" s="341"/>
      <c r="H1755" s="341"/>
      <c r="I1755" s="341"/>
      <c r="J1755" s="342"/>
      <c r="K1755" s="321"/>
      <c r="L1755" s="321"/>
      <c r="M1755" s="321"/>
      <c r="N1755" s="147"/>
      <c r="O1755" s="147"/>
    </row>
    <row r="1756">
      <c r="A1756" s="265"/>
      <c r="B1756" s="147"/>
      <c r="C1756" s="321"/>
      <c r="D1756" s="339"/>
      <c r="E1756" s="147"/>
      <c r="F1756" s="340"/>
      <c r="G1756" s="341"/>
      <c r="H1756" s="341"/>
      <c r="I1756" s="341"/>
      <c r="J1756" s="342"/>
      <c r="K1756" s="321"/>
      <c r="L1756" s="321"/>
      <c r="M1756" s="321"/>
      <c r="N1756" s="147"/>
      <c r="O1756" s="147"/>
    </row>
    <row r="1757">
      <c r="A1757" s="265"/>
      <c r="B1757" s="147"/>
      <c r="C1757" s="321"/>
      <c r="D1757" s="339"/>
      <c r="E1757" s="147"/>
      <c r="F1757" s="340"/>
      <c r="G1757" s="341"/>
      <c r="H1757" s="341"/>
      <c r="I1757" s="341"/>
      <c r="J1757" s="342"/>
      <c r="K1757" s="321"/>
      <c r="L1757" s="321"/>
      <c r="M1757" s="321"/>
      <c r="N1757" s="147"/>
      <c r="O1757" s="147"/>
    </row>
    <row r="1758">
      <c r="A1758" s="265"/>
      <c r="B1758" s="147"/>
      <c r="C1758" s="321"/>
      <c r="D1758" s="339"/>
      <c r="E1758" s="147"/>
      <c r="F1758" s="340"/>
      <c r="G1758" s="341"/>
      <c r="H1758" s="341"/>
      <c r="I1758" s="341"/>
      <c r="J1758" s="342"/>
      <c r="K1758" s="321"/>
      <c r="L1758" s="321"/>
      <c r="M1758" s="321"/>
      <c r="N1758" s="147"/>
      <c r="O1758" s="147"/>
    </row>
    <row r="1759">
      <c r="A1759" s="265"/>
      <c r="B1759" s="147"/>
      <c r="C1759" s="321"/>
      <c r="D1759" s="339"/>
      <c r="E1759" s="147"/>
      <c r="F1759" s="340"/>
      <c r="G1759" s="341"/>
      <c r="H1759" s="341"/>
      <c r="I1759" s="341"/>
      <c r="J1759" s="342"/>
      <c r="K1759" s="321"/>
      <c r="L1759" s="321"/>
      <c r="M1759" s="321"/>
      <c r="N1759" s="147"/>
      <c r="O1759" s="147"/>
    </row>
    <row r="1760">
      <c r="A1760" s="265"/>
      <c r="B1760" s="147"/>
      <c r="C1760" s="321"/>
      <c r="D1760" s="339"/>
      <c r="E1760" s="147"/>
      <c r="F1760" s="340"/>
      <c r="G1760" s="341"/>
      <c r="H1760" s="341"/>
      <c r="I1760" s="341"/>
      <c r="J1760" s="342"/>
      <c r="K1760" s="321"/>
      <c r="L1760" s="321"/>
      <c r="M1760" s="321"/>
      <c r="N1760" s="147"/>
      <c r="O1760" s="147"/>
    </row>
    <row r="1761">
      <c r="A1761" s="265"/>
      <c r="B1761" s="147"/>
      <c r="C1761" s="321"/>
      <c r="D1761" s="339"/>
      <c r="E1761" s="147"/>
      <c r="F1761" s="340"/>
      <c r="G1761" s="341"/>
      <c r="H1761" s="341"/>
      <c r="I1761" s="341"/>
      <c r="J1761" s="342"/>
      <c r="K1761" s="321"/>
      <c r="L1761" s="321"/>
      <c r="M1761" s="321"/>
      <c r="N1761" s="147"/>
      <c r="O1761" s="147"/>
    </row>
    <row r="1762">
      <c r="A1762" s="265"/>
      <c r="B1762" s="147"/>
      <c r="C1762" s="321"/>
      <c r="D1762" s="339"/>
      <c r="E1762" s="147"/>
      <c r="F1762" s="340"/>
      <c r="G1762" s="341"/>
      <c r="H1762" s="341"/>
      <c r="I1762" s="341"/>
      <c r="J1762" s="342"/>
      <c r="K1762" s="321"/>
      <c r="L1762" s="321"/>
      <c r="M1762" s="321"/>
      <c r="N1762" s="147"/>
      <c r="O1762" s="147"/>
    </row>
    <row r="1763">
      <c r="A1763" s="265"/>
      <c r="B1763" s="147"/>
      <c r="C1763" s="321"/>
      <c r="D1763" s="339"/>
      <c r="E1763" s="147"/>
      <c r="F1763" s="340"/>
      <c r="G1763" s="341"/>
      <c r="H1763" s="341"/>
      <c r="I1763" s="341"/>
      <c r="J1763" s="342"/>
      <c r="K1763" s="321"/>
      <c r="L1763" s="321"/>
      <c r="M1763" s="321"/>
      <c r="N1763" s="147"/>
      <c r="O1763" s="147"/>
    </row>
    <row r="1764">
      <c r="A1764" s="265"/>
      <c r="B1764" s="147"/>
      <c r="C1764" s="321"/>
      <c r="D1764" s="339"/>
      <c r="E1764" s="147"/>
      <c r="F1764" s="340"/>
      <c r="G1764" s="341"/>
      <c r="H1764" s="341"/>
      <c r="I1764" s="341"/>
      <c r="J1764" s="342"/>
      <c r="K1764" s="321"/>
      <c r="L1764" s="321"/>
      <c r="M1764" s="321"/>
      <c r="N1764" s="147"/>
      <c r="O1764" s="147"/>
    </row>
    <row r="1765">
      <c r="A1765" s="265"/>
      <c r="B1765" s="147"/>
      <c r="C1765" s="321"/>
      <c r="D1765" s="339"/>
      <c r="E1765" s="147"/>
      <c r="F1765" s="340"/>
      <c r="G1765" s="341"/>
      <c r="H1765" s="341"/>
      <c r="I1765" s="341"/>
      <c r="J1765" s="342"/>
      <c r="K1765" s="321"/>
      <c r="L1765" s="321"/>
      <c r="M1765" s="321"/>
      <c r="N1765" s="147"/>
      <c r="O1765" s="147"/>
    </row>
    <row r="1766">
      <c r="A1766" s="265"/>
      <c r="B1766" s="147"/>
      <c r="C1766" s="321"/>
      <c r="D1766" s="339"/>
      <c r="E1766" s="147"/>
      <c r="F1766" s="340"/>
      <c r="G1766" s="341"/>
      <c r="H1766" s="341"/>
      <c r="I1766" s="341"/>
      <c r="J1766" s="342"/>
      <c r="K1766" s="321"/>
      <c r="L1766" s="321"/>
      <c r="M1766" s="321"/>
      <c r="N1766" s="147"/>
      <c r="O1766" s="147"/>
    </row>
    <row r="1767">
      <c r="A1767" s="265"/>
      <c r="B1767" s="147"/>
      <c r="C1767" s="321"/>
      <c r="D1767" s="339"/>
      <c r="E1767" s="147"/>
      <c r="F1767" s="340"/>
      <c r="G1767" s="341"/>
      <c r="H1767" s="341"/>
      <c r="I1767" s="341"/>
      <c r="J1767" s="342"/>
      <c r="K1767" s="321"/>
      <c r="L1767" s="321"/>
      <c r="M1767" s="321"/>
      <c r="N1767" s="147"/>
      <c r="O1767" s="147"/>
    </row>
    <row r="1768">
      <c r="A1768" s="265"/>
      <c r="B1768" s="147"/>
      <c r="C1768" s="321"/>
      <c r="D1768" s="339"/>
      <c r="E1768" s="147"/>
      <c r="F1768" s="340"/>
      <c r="G1768" s="341"/>
      <c r="H1768" s="341"/>
      <c r="I1768" s="341"/>
      <c r="J1768" s="342"/>
      <c r="K1768" s="321"/>
      <c r="L1768" s="321"/>
      <c r="M1768" s="321"/>
      <c r="N1768" s="147"/>
      <c r="O1768" s="147"/>
    </row>
    <row r="1769">
      <c r="A1769" s="265"/>
      <c r="B1769" s="147"/>
      <c r="C1769" s="321"/>
      <c r="D1769" s="339"/>
      <c r="E1769" s="147"/>
      <c r="F1769" s="340"/>
      <c r="G1769" s="341"/>
      <c r="H1769" s="341"/>
      <c r="I1769" s="341"/>
      <c r="J1769" s="342"/>
      <c r="K1769" s="321"/>
      <c r="L1769" s="321"/>
      <c r="M1769" s="321"/>
      <c r="N1769" s="147"/>
      <c r="O1769" s="147"/>
    </row>
    <row r="1770">
      <c r="A1770" s="265"/>
      <c r="B1770" s="147"/>
      <c r="C1770" s="321"/>
      <c r="D1770" s="339"/>
      <c r="E1770" s="147"/>
      <c r="F1770" s="340"/>
      <c r="G1770" s="341"/>
      <c r="H1770" s="341"/>
      <c r="I1770" s="341"/>
      <c r="J1770" s="342"/>
      <c r="K1770" s="321"/>
      <c r="L1770" s="321"/>
      <c r="M1770" s="321"/>
      <c r="N1770" s="147"/>
      <c r="O1770" s="147"/>
    </row>
    <row r="1771">
      <c r="A1771" s="265"/>
      <c r="B1771" s="147"/>
      <c r="C1771" s="321"/>
      <c r="D1771" s="339"/>
      <c r="E1771" s="147"/>
      <c r="F1771" s="340"/>
      <c r="G1771" s="341"/>
      <c r="H1771" s="341"/>
      <c r="I1771" s="341"/>
      <c r="J1771" s="342"/>
      <c r="K1771" s="321"/>
      <c r="L1771" s="321"/>
      <c r="M1771" s="321"/>
      <c r="N1771" s="147"/>
      <c r="O1771" s="147"/>
    </row>
    <row r="1772">
      <c r="A1772" s="265"/>
      <c r="B1772" s="147"/>
      <c r="C1772" s="321"/>
      <c r="D1772" s="339"/>
      <c r="E1772" s="147"/>
      <c r="F1772" s="340"/>
      <c r="G1772" s="341"/>
      <c r="H1772" s="341"/>
      <c r="I1772" s="341"/>
      <c r="J1772" s="342"/>
      <c r="K1772" s="321"/>
      <c r="L1772" s="321"/>
      <c r="M1772" s="321"/>
      <c r="N1772" s="147"/>
      <c r="O1772" s="147"/>
    </row>
    <row r="1773">
      <c r="A1773" s="265"/>
      <c r="B1773" s="147"/>
      <c r="C1773" s="321"/>
      <c r="D1773" s="339"/>
      <c r="E1773" s="147"/>
      <c r="F1773" s="340"/>
      <c r="G1773" s="341"/>
      <c r="H1773" s="341"/>
      <c r="I1773" s="341"/>
      <c r="J1773" s="342"/>
      <c r="K1773" s="321"/>
      <c r="L1773" s="321"/>
      <c r="M1773" s="321"/>
      <c r="N1773" s="147"/>
      <c r="O1773" s="147"/>
    </row>
    <row r="1774">
      <c r="A1774" s="265"/>
      <c r="B1774" s="147"/>
      <c r="C1774" s="321"/>
      <c r="D1774" s="339"/>
      <c r="E1774" s="147"/>
      <c r="F1774" s="340"/>
      <c r="G1774" s="341"/>
      <c r="H1774" s="341"/>
      <c r="I1774" s="341"/>
      <c r="J1774" s="342"/>
      <c r="K1774" s="321"/>
      <c r="L1774" s="321"/>
      <c r="M1774" s="321"/>
      <c r="N1774" s="147"/>
      <c r="O1774" s="147"/>
    </row>
    <row r="1775">
      <c r="A1775" s="265"/>
      <c r="B1775" s="147"/>
      <c r="C1775" s="321"/>
      <c r="D1775" s="339"/>
      <c r="E1775" s="147"/>
      <c r="F1775" s="340"/>
      <c r="G1775" s="341"/>
      <c r="H1775" s="341"/>
      <c r="I1775" s="341"/>
      <c r="J1775" s="342"/>
      <c r="K1775" s="321"/>
      <c r="L1775" s="321"/>
      <c r="M1775" s="321"/>
      <c r="N1775" s="147"/>
      <c r="O1775" s="147"/>
    </row>
    <row r="1776">
      <c r="A1776" s="265"/>
      <c r="B1776" s="147"/>
      <c r="C1776" s="321"/>
      <c r="D1776" s="339"/>
      <c r="E1776" s="147"/>
      <c r="F1776" s="340"/>
      <c r="G1776" s="341"/>
      <c r="H1776" s="341"/>
      <c r="I1776" s="341"/>
      <c r="J1776" s="342"/>
      <c r="K1776" s="321"/>
      <c r="L1776" s="321"/>
      <c r="M1776" s="321"/>
      <c r="N1776" s="147"/>
      <c r="O1776" s="147"/>
    </row>
    <row r="1777">
      <c r="A1777" s="265"/>
      <c r="B1777" s="147"/>
      <c r="C1777" s="321"/>
      <c r="D1777" s="339"/>
      <c r="E1777" s="147"/>
      <c r="F1777" s="340"/>
      <c r="G1777" s="341"/>
      <c r="H1777" s="341"/>
      <c r="I1777" s="341"/>
      <c r="J1777" s="342"/>
      <c r="K1777" s="321"/>
      <c r="L1777" s="321"/>
      <c r="M1777" s="321"/>
      <c r="N1777" s="147"/>
      <c r="O1777" s="147"/>
    </row>
    <row r="1778">
      <c r="A1778" s="265"/>
      <c r="B1778" s="147"/>
      <c r="C1778" s="321"/>
      <c r="D1778" s="339"/>
      <c r="E1778" s="147"/>
      <c r="F1778" s="340"/>
      <c r="G1778" s="341"/>
      <c r="H1778" s="341"/>
      <c r="I1778" s="341"/>
      <c r="J1778" s="342"/>
      <c r="K1778" s="321"/>
      <c r="L1778" s="321"/>
      <c r="M1778" s="321"/>
      <c r="N1778" s="147"/>
      <c r="O1778" s="147"/>
    </row>
    <row r="1779">
      <c r="A1779" s="265"/>
      <c r="B1779" s="147"/>
      <c r="C1779" s="321"/>
      <c r="D1779" s="339"/>
      <c r="E1779" s="147"/>
      <c r="F1779" s="340"/>
      <c r="G1779" s="341"/>
      <c r="H1779" s="341"/>
      <c r="I1779" s="341"/>
      <c r="J1779" s="342"/>
      <c r="K1779" s="321"/>
      <c r="L1779" s="321"/>
      <c r="M1779" s="321"/>
      <c r="N1779" s="147"/>
      <c r="O1779" s="147"/>
    </row>
    <row r="1780">
      <c r="A1780" s="265"/>
      <c r="B1780" s="147"/>
      <c r="C1780" s="321"/>
      <c r="D1780" s="339"/>
      <c r="E1780" s="147"/>
      <c r="F1780" s="340"/>
      <c r="G1780" s="341"/>
      <c r="H1780" s="341"/>
      <c r="I1780" s="341"/>
      <c r="J1780" s="342"/>
      <c r="K1780" s="321"/>
      <c r="L1780" s="321"/>
      <c r="M1780" s="321"/>
      <c r="N1780" s="147"/>
      <c r="O1780" s="147"/>
    </row>
    <row r="1781">
      <c r="A1781" s="265"/>
      <c r="B1781" s="147"/>
      <c r="C1781" s="321"/>
      <c r="D1781" s="339"/>
      <c r="E1781" s="147"/>
      <c r="F1781" s="340"/>
      <c r="G1781" s="341"/>
      <c r="H1781" s="341"/>
      <c r="I1781" s="341"/>
      <c r="J1781" s="342"/>
      <c r="K1781" s="321"/>
      <c r="L1781" s="321"/>
      <c r="M1781" s="321"/>
      <c r="N1781" s="147"/>
      <c r="O1781" s="147"/>
    </row>
    <row r="1782">
      <c r="A1782" s="265"/>
      <c r="B1782" s="147"/>
      <c r="C1782" s="321"/>
      <c r="D1782" s="339"/>
      <c r="E1782" s="147"/>
      <c r="F1782" s="340"/>
      <c r="G1782" s="341"/>
      <c r="H1782" s="341"/>
      <c r="I1782" s="341"/>
      <c r="J1782" s="342"/>
      <c r="K1782" s="321"/>
      <c r="L1782" s="321"/>
      <c r="M1782" s="321"/>
      <c r="N1782" s="147"/>
      <c r="O1782" s="147"/>
    </row>
    <row r="1783">
      <c r="A1783" s="265"/>
      <c r="B1783" s="147"/>
      <c r="C1783" s="321"/>
      <c r="D1783" s="339"/>
      <c r="E1783" s="147"/>
      <c r="F1783" s="340"/>
      <c r="G1783" s="341"/>
      <c r="H1783" s="341"/>
      <c r="I1783" s="341"/>
      <c r="J1783" s="342"/>
      <c r="K1783" s="321"/>
      <c r="L1783" s="321"/>
      <c r="M1783" s="321"/>
      <c r="N1783" s="147"/>
      <c r="O1783" s="147"/>
    </row>
    <row r="1784">
      <c r="A1784" s="265"/>
      <c r="B1784" s="147"/>
      <c r="C1784" s="321"/>
      <c r="D1784" s="339"/>
      <c r="E1784" s="147"/>
      <c r="F1784" s="340"/>
      <c r="G1784" s="341"/>
      <c r="H1784" s="341"/>
      <c r="I1784" s="341"/>
      <c r="J1784" s="342"/>
      <c r="K1784" s="321"/>
      <c r="L1784" s="321"/>
      <c r="M1784" s="321"/>
      <c r="N1784" s="147"/>
      <c r="O1784" s="147"/>
    </row>
    <row r="1785">
      <c r="A1785" s="265"/>
      <c r="B1785" s="147"/>
      <c r="C1785" s="321"/>
      <c r="D1785" s="339"/>
      <c r="E1785" s="147"/>
      <c r="F1785" s="340"/>
      <c r="G1785" s="341"/>
      <c r="H1785" s="341"/>
      <c r="I1785" s="341"/>
      <c r="J1785" s="342"/>
      <c r="K1785" s="321"/>
      <c r="L1785" s="321"/>
      <c r="M1785" s="321"/>
      <c r="N1785" s="147"/>
      <c r="O1785" s="147"/>
    </row>
    <row r="1786">
      <c r="A1786" s="265"/>
      <c r="B1786" s="147"/>
      <c r="C1786" s="321"/>
      <c r="D1786" s="339"/>
      <c r="E1786" s="147"/>
      <c r="F1786" s="340"/>
      <c r="G1786" s="341"/>
      <c r="H1786" s="341"/>
      <c r="I1786" s="341"/>
      <c r="J1786" s="342"/>
      <c r="K1786" s="321"/>
      <c r="L1786" s="321"/>
      <c r="M1786" s="321"/>
      <c r="N1786" s="147"/>
      <c r="O1786" s="147"/>
    </row>
    <row r="1787">
      <c r="A1787" s="265"/>
      <c r="B1787" s="147"/>
      <c r="C1787" s="321"/>
      <c r="D1787" s="339"/>
      <c r="E1787" s="147"/>
      <c r="F1787" s="340"/>
      <c r="G1787" s="341"/>
      <c r="H1787" s="341"/>
      <c r="I1787" s="341"/>
      <c r="J1787" s="342"/>
      <c r="K1787" s="321"/>
      <c r="L1787" s="321"/>
      <c r="M1787" s="321"/>
      <c r="N1787" s="147"/>
      <c r="O1787" s="147"/>
    </row>
    <row r="1788">
      <c r="A1788" s="265"/>
      <c r="B1788" s="147"/>
      <c r="C1788" s="321"/>
      <c r="D1788" s="339"/>
      <c r="E1788" s="147"/>
      <c r="F1788" s="340"/>
      <c r="G1788" s="341"/>
      <c r="H1788" s="341"/>
      <c r="I1788" s="341"/>
      <c r="J1788" s="342"/>
      <c r="K1788" s="321"/>
      <c r="L1788" s="321"/>
      <c r="M1788" s="321"/>
      <c r="N1788" s="147"/>
      <c r="O1788" s="147"/>
    </row>
    <row r="1789">
      <c r="A1789" s="265"/>
      <c r="B1789" s="147"/>
      <c r="C1789" s="321"/>
      <c r="D1789" s="339"/>
      <c r="E1789" s="147"/>
      <c r="F1789" s="340"/>
      <c r="G1789" s="341"/>
      <c r="H1789" s="341"/>
      <c r="I1789" s="341"/>
      <c r="J1789" s="342"/>
      <c r="K1789" s="321"/>
      <c r="L1789" s="321"/>
      <c r="M1789" s="321"/>
      <c r="N1789" s="147"/>
      <c r="O1789" s="147"/>
    </row>
    <row r="1790">
      <c r="A1790" s="265"/>
      <c r="B1790" s="147"/>
      <c r="C1790" s="321"/>
      <c r="D1790" s="339"/>
      <c r="E1790" s="147"/>
      <c r="F1790" s="340"/>
      <c r="G1790" s="341"/>
      <c r="H1790" s="341"/>
      <c r="I1790" s="341"/>
      <c r="J1790" s="342"/>
      <c r="K1790" s="321"/>
      <c r="L1790" s="321"/>
      <c r="M1790" s="321"/>
      <c r="N1790" s="147"/>
      <c r="O1790" s="147"/>
    </row>
    <row r="1791">
      <c r="A1791" s="265"/>
      <c r="B1791" s="147"/>
      <c r="C1791" s="321"/>
      <c r="D1791" s="339"/>
      <c r="E1791" s="147"/>
      <c r="F1791" s="340"/>
      <c r="G1791" s="341"/>
      <c r="H1791" s="341"/>
      <c r="I1791" s="341"/>
      <c r="J1791" s="342"/>
      <c r="K1791" s="321"/>
      <c r="L1791" s="321"/>
      <c r="M1791" s="321"/>
      <c r="N1791" s="147"/>
      <c r="O1791" s="147"/>
    </row>
    <row r="1792">
      <c r="A1792" s="265"/>
      <c r="B1792" s="147"/>
      <c r="C1792" s="321"/>
      <c r="D1792" s="339"/>
      <c r="E1792" s="147"/>
      <c r="F1792" s="340"/>
      <c r="G1792" s="341"/>
      <c r="H1792" s="341"/>
      <c r="I1792" s="341"/>
      <c r="J1792" s="342"/>
      <c r="K1792" s="321"/>
      <c r="L1792" s="321"/>
      <c r="M1792" s="321"/>
      <c r="N1792" s="147"/>
      <c r="O1792" s="147"/>
    </row>
    <row r="1793">
      <c r="A1793" s="265"/>
      <c r="B1793" s="147"/>
      <c r="C1793" s="321"/>
      <c r="D1793" s="339"/>
      <c r="E1793" s="147"/>
      <c r="F1793" s="340"/>
      <c r="G1793" s="341"/>
      <c r="H1793" s="341"/>
      <c r="I1793" s="341"/>
      <c r="J1793" s="342"/>
      <c r="K1793" s="321"/>
      <c r="L1793" s="321"/>
      <c r="M1793" s="321"/>
      <c r="N1793" s="147"/>
      <c r="O1793" s="147"/>
    </row>
    <row r="1794">
      <c r="A1794" s="265"/>
      <c r="B1794" s="147"/>
      <c r="C1794" s="321"/>
      <c r="D1794" s="339"/>
      <c r="E1794" s="147"/>
      <c r="F1794" s="340"/>
      <c r="G1794" s="341"/>
      <c r="H1794" s="341"/>
      <c r="I1794" s="341"/>
      <c r="J1794" s="342"/>
      <c r="K1794" s="321"/>
      <c r="L1794" s="321"/>
      <c r="M1794" s="321"/>
      <c r="N1794" s="147"/>
      <c r="O1794" s="147"/>
    </row>
    <row r="1795">
      <c r="A1795" s="265"/>
      <c r="B1795" s="147"/>
      <c r="C1795" s="321"/>
      <c r="D1795" s="339"/>
      <c r="E1795" s="147"/>
      <c r="F1795" s="340"/>
      <c r="G1795" s="341"/>
      <c r="H1795" s="341"/>
      <c r="I1795" s="341"/>
      <c r="J1795" s="342"/>
      <c r="K1795" s="321"/>
      <c r="L1795" s="321"/>
      <c r="M1795" s="321"/>
      <c r="N1795" s="147"/>
      <c r="O1795" s="147"/>
    </row>
    <row r="1796">
      <c r="A1796" s="265"/>
      <c r="B1796" s="147"/>
      <c r="C1796" s="321"/>
      <c r="D1796" s="339"/>
      <c r="E1796" s="147"/>
      <c r="F1796" s="340"/>
      <c r="G1796" s="341"/>
      <c r="H1796" s="341"/>
      <c r="I1796" s="341"/>
      <c r="J1796" s="342"/>
      <c r="K1796" s="321"/>
      <c r="L1796" s="321"/>
      <c r="M1796" s="321"/>
      <c r="N1796" s="147"/>
      <c r="O1796" s="147"/>
    </row>
    <row r="1797">
      <c r="A1797" s="265"/>
      <c r="B1797" s="147"/>
      <c r="C1797" s="321"/>
      <c r="D1797" s="339"/>
      <c r="E1797" s="147"/>
      <c r="F1797" s="340"/>
      <c r="G1797" s="341"/>
      <c r="H1797" s="341"/>
      <c r="I1797" s="341"/>
      <c r="J1797" s="342"/>
      <c r="K1797" s="321"/>
      <c r="L1797" s="321"/>
      <c r="M1797" s="321"/>
      <c r="N1797" s="147"/>
      <c r="O1797" s="147"/>
    </row>
    <row r="1798">
      <c r="A1798" s="265"/>
      <c r="B1798" s="147"/>
      <c r="C1798" s="321"/>
      <c r="D1798" s="339"/>
      <c r="E1798" s="147"/>
      <c r="F1798" s="340"/>
      <c r="G1798" s="341"/>
      <c r="H1798" s="341"/>
      <c r="I1798" s="341"/>
      <c r="J1798" s="342"/>
      <c r="K1798" s="321"/>
      <c r="L1798" s="321"/>
      <c r="M1798" s="321"/>
      <c r="N1798" s="147"/>
      <c r="O1798" s="147"/>
    </row>
    <row r="1799">
      <c r="A1799" s="265"/>
      <c r="B1799" s="147"/>
      <c r="C1799" s="321"/>
      <c r="D1799" s="339"/>
      <c r="E1799" s="147"/>
      <c r="F1799" s="340"/>
      <c r="G1799" s="341"/>
      <c r="H1799" s="341"/>
      <c r="I1799" s="341"/>
      <c r="J1799" s="342"/>
      <c r="K1799" s="321"/>
      <c r="L1799" s="321"/>
      <c r="M1799" s="321"/>
      <c r="N1799" s="147"/>
      <c r="O1799" s="147"/>
    </row>
    <row r="1800">
      <c r="A1800" s="265"/>
      <c r="B1800" s="147"/>
      <c r="C1800" s="321"/>
      <c r="D1800" s="339"/>
      <c r="E1800" s="147"/>
      <c r="F1800" s="340"/>
      <c r="G1800" s="341"/>
      <c r="H1800" s="341"/>
      <c r="I1800" s="341"/>
      <c r="J1800" s="342"/>
      <c r="K1800" s="321"/>
      <c r="L1800" s="321"/>
      <c r="M1800" s="321"/>
      <c r="N1800" s="147"/>
      <c r="O1800" s="147"/>
    </row>
    <row r="1801">
      <c r="A1801" s="265"/>
      <c r="B1801" s="147"/>
      <c r="C1801" s="321"/>
      <c r="D1801" s="339"/>
      <c r="E1801" s="147"/>
      <c r="F1801" s="340"/>
      <c r="G1801" s="341"/>
      <c r="H1801" s="341"/>
      <c r="I1801" s="341"/>
      <c r="J1801" s="342"/>
      <c r="K1801" s="321"/>
      <c r="L1801" s="321"/>
      <c r="M1801" s="321"/>
      <c r="N1801" s="147"/>
      <c r="O1801" s="147"/>
    </row>
    <row r="1802">
      <c r="A1802" s="265"/>
      <c r="B1802" s="147"/>
      <c r="C1802" s="321"/>
      <c r="D1802" s="339"/>
      <c r="E1802" s="147"/>
      <c r="F1802" s="340"/>
      <c r="G1802" s="341"/>
      <c r="H1802" s="341"/>
      <c r="I1802" s="341"/>
      <c r="J1802" s="342"/>
      <c r="K1802" s="321"/>
      <c r="L1802" s="321"/>
      <c r="M1802" s="321"/>
      <c r="N1802" s="147"/>
      <c r="O1802" s="147"/>
    </row>
    <row r="1803">
      <c r="A1803" s="265"/>
      <c r="B1803" s="147"/>
      <c r="C1803" s="321"/>
      <c r="D1803" s="339"/>
      <c r="E1803" s="147"/>
      <c r="F1803" s="340"/>
      <c r="G1803" s="341"/>
      <c r="H1803" s="341"/>
      <c r="I1803" s="341"/>
      <c r="J1803" s="342"/>
      <c r="K1803" s="321"/>
      <c r="L1803" s="321"/>
      <c r="M1803" s="321"/>
      <c r="N1803" s="147"/>
      <c r="O1803" s="147"/>
    </row>
    <row r="1804">
      <c r="A1804" s="265"/>
      <c r="B1804" s="147"/>
      <c r="C1804" s="321"/>
      <c r="D1804" s="339"/>
      <c r="E1804" s="147"/>
      <c r="F1804" s="340"/>
      <c r="G1804" s="341"/>
      <c r="H1804" s="341"/>
      <c r="I1804" s="341"/>
      <c r="J1804" s="342"/>
      <c r="K1804" s="321"/>
      <c r="L1804" s="321"/>
      <c r="M1804" s="321"/>
      <c r="N1804" s="147"/>
      <c r="O1804" s="147"/>
    </row>
    <row r="1805">
      <c r="A1805" s="265"/>
      <c r="B1805" s="147"/>
      <c r="C1805" s="321"/>
      <c r="D1805" s="339"/>
      <c r="E1805" s="147"/>
      <c r="F1805" s="340"/>
      <c r="G1805" s="341"/>
      <c r="H1805" s="341"/>
      <c r="I1805" s="341"/>
      <c r="J1805" s="342"/>
      <c r="K1805" s="321"/>
      <c r="L1805" s="321"/>
      <c r="M1805" s="321"/>
      <c r="N1805" s="147"/>
      <c r="O1805" s="147"/>
    </row>
    <row r="1806">
      <c r="A1806" s="265"/>
      <c r="B1806" s="147"/>
      <c r="C1806" s="321"/>
      <c r="D1806" s="339"/>
      <c r="E1806" s="147"/>
      <c r="F1806" s="340"/>
      <c r="G1806" s="341"/>
      <c r="H1806" s="341"/>
      <c r="I1806" s="341"/>
      <c r="J1806" s="342"/>
      <c r="K1806" s="321"/>
      <c r="L1806" s="321"/>
      <c r="M1806" s="321"/>
      <c r="N1806" s="147"/>
      <c r="O1806" s="147"/>
    </row>
    <row r="1807">
      <c r="A1807" s="265"/>
      <c r="B1807" s="147"/>
      <c r="C1807" s="321"/>
      <c r="D1807" s="339"/>
      <c r="E1807" s="147"/>
      <c r="F1807" s="340"/>
      <c r="G1807" s="341"/>
      <c r="H1807" s="341"/>
      <c r="I1807" s="341"/>
      <c r="J1807" s="342"/>
      <c r="K1807" s="321"/>
      <c r="L1807" s="321"/>
      <c r="M1807" s="321"/>
      <c r="N1807" s="147"/>
      <c r="O1807" s="147"/>
    </row>
    <row r="1808">
      <c r="A1808" s="265"/>
      <c r="B1808" s="147"/>
      <c r="C1808" s="321"/>
      <c r="D1808" s="339"/>
      <c r="E1808" s="147"/>
      <c r="F1808" s="340"/>
      <c r="G1808" s="341"/>
      <c r="H1808" s="341"/>
      <c r="I1808" s="341"/>
      <c r="J1808" s="342"/>
      <c r="K1808" s="321"/>
      <c r="L1808" s="321"/>
      <c r="M1808" s="321"/>
      <c r="N1808" s="147"/>
      <c r="O1808" s="147"/>
    </row>
    <row r="1809">
      <c r="A1809" s="265"/>
      <c r="B1809" s="147"/>
      <c r="C1809" s="321"/>
      <c r="D1809" s="339"/>
      <c r="E1809" s="147"/>
      <c r="F1809" s="340"/>
      <c r="G1809" s="341"/>
      <c r="H1809" s="341"/>
      <c r="I1809" s="341"/>
      <c r="J1809" s="342"/>
      <c r="K1809" s="321"/>
      <c r="L1809" s="321"/>
      <c r="M1809" s="321"/>
      <c r="N1809" s="147"/>
      <c r="O1809" s="147"/>
    </row>
    <row r="1810">
      <c r="A1810" s="265"/>
      <c r="B1810" s="147"/>
      <c r="C1810" s="321"/>
      <c r="D1810" s="339"/>
      <c r="E1810" s="147"/>
      <c r="F1810" s="340"/>
      <c r="G1810" s="341"/>
      <c r="H1810" s="341"/>
      <c r="I1810" s="341"/>
      <c r="J1810" s="342"/>
      <c r="K1810" s="321"/>
      <c r="L1810" s="321"/>
      <c r="M1810" s="321"/>
      <c r="N1810" s="147"/>
      <c r="O1810" s="147"/>
    </row>
    <row r="1811">
      <c r="A1811" s="265"/>
      <c r="B1811" s="147"/>
      <c r="C1811" s="321"/>
      <c r="D1811" s="339"/>
      <c r="E1811" s="147"/>
      <c r="F1811" s="340"/>
      <c r="G1811" s="341"/>
      <c r="H1811" s="341"/>
      <c r="I1811" s="341"/>
      <c r="J1811" s="342"/>
      <c r="K1811" s="321"/>
      <c r="L1811" s="321"/>
      <c r="M1811" s="321"/>
      <c r="N1811" s="147"/>
      <c r="O1811" s="147"/>
    </row>
    <row r="1812">
      <c r="A1812" s="265"/>
      <c r="B1812" s="147"/>
      <c r="C1812" s="321"/>
      <c r="D1812" s="339"/>
      <c r="E1812" s="147"/>
      <c r="F1812" s="340"/>
      <c r="G1812" s="341"/>
      <c r="H1812" s="341"/>
      <c r="I1812" s="341"/>
      <c r="J1812" s="342"/>
      <c r="K1812" s="321"/>
      <c r="L1812" s="321"/>
      <c r="M1812" s="321"/>
      <c r="N1812" s="147"/>
      <c r="O1812" s="147"/>
    </row>
    <row r="1813">
      <c r="A1813" s="265"/>
      <c r="B1813" s="147"/>
      <c r="C1813" s="321"/>
      <c r="D1813" s="339"/>
      <c r="E1813" s="147"/>
      <c r="F1813" s="340"/>
      <c r="G1813" s="341"/>
      <c r="H1813" s="341"/>
      <c r="I1813" s="341"/>
      <c r="J1813" s="342"/>
      <c r="K1813" s="321"/>
      <c r="L1813" s="321"/>
      <c r="M1813" s="321"/>
      <c r="N1813" s="147"/>
      <c r="O1813" s="147"/>
    </row>
    <row r="1814">
      <c r="A1814" s="265"/>
      <c r="B1814" s="147"/>
      <c r="C1814" s="321"/>
      <c r="D1814" s="339"/>
      <c r="E1814" s="147"/>
      <c r="F1814" s="340"/>
      <c r="G1814" s="341"/>
      <c r="H1814" s="341"/>
      <c r="I1814" s="341"/>
      <c r="J1814" s="342"/>
      <c r="K1814" s="321"/>
      <c r="L1814" s="321"/>
      <c r="M1814" s="321"/>
      <c r="N1814" s="147"/>
      <c r="O1814" s="147"/>
    </row>
    <row r="1815">
      <c r="A1815" s="265"/>
      <c r="B1815" s="147"/>
      <c r="C1815" s="321"/>
      <c r="D1815" s="339"/>
      <c r="E1815" s="147"/>
      <c r="F1815" s="340"/>
      <c r="G1815" s="341"/>
      <c r="H1815" s="341"/>
      <c r="I1815" s="341"/>
      <c r="J1815" s="342"/>
      <c r="K1815" s="321"/>
      <c r="L1815" s="321"/>
      <c r="M1815" s="321"/>
      <c r="N1815" s="147"/>
      <c r="O1815" s="147"/>
    </row>
    <row r="1816">
      <c r="A1816" s="265"/>
      <c r="B1816" s="147"/>
      <c r="C1816" s="321"/>
      <c r="D1816" s="339"/>
      <c r="E1816" s="147"/>
      <c r="F1816" s="340"/>
      <c r="G1816" s="341"/>
      <c r="H1816" s="341"/>
      <c r="I1816" s="341"/>
      <c r="J1816" s="342"/>
      <c r="K1816" s="321"/>
      <c r="L1816" s="321"/>
      <c r="M1816" s="321"/>
      <c r="N1816" s="147"/>
      <c r="O1816" s="147"/>
    </row>
    <row r="1817">
      <c r="A1817" s="265"/>
      <c r="B1817" s="147"/>
      <c r="C1817" s="321"/>
      <c r="D1817" s="339"/>
      <c r="E1817" s="147"/>
      <c r="F1817" s="340"/>
      <c r="G1817" s="341"/>
      <c r="H1817" s="341"/>
      <c r="I1817" s="341"/>
      <c r="J1817" s="342"/>
      <c r="K1817" s="321"/>
      <c r="L1817" s="321"/>
      <c r="M1817" s="321"/>
      <c r="N1817" s="147"/>
      <c r="O1817" s="147"/>
    </row>
    <row r="1818">
      <c r="A1818" s="265"/>
      <c r="B1818" s="147"/>
      <c r="C1818" s="321"/>
      <c r="D1818" s="339"/>
      <c r="E1818" s="147"/>
      <c r="F1818" s="340"/>
      <c r="G1818" s="341"/>
      <c r="H1818" s="341"/>
      <c r="I1818" s="341"/>
      <c r="J1818" s="342"/>
      <c r="K1818" s="321"/>
      <c r="L1818" s="321"/>
      <c r="M1818" s="321"/>
      <c r="N1818" s="147"/>
      <c r="O1818" s="147"/>
    </row>
    <row r="1819">
      <c r="A1819" s="265"/>
      <c r="B1819" s="147"/>
      <c r="C1819" s="321"/>
      <c r="D1819" s="339"/>
      <c r="E1819" s="147"/>
      <c r="F1819" s="340"/>
      <c r="G1819" s="341"/>
      <c r="H1819" s="341"/>
      <c r="I1819" s="341"/>
      <c r="J1819" s="342"/>
      <c r="K1819" s="321"/>
      <c r="L1819" s="321"/>
      <c r="M1819" s="321"/>
      <c r="N1819" s="147"/>
      <c r="O1819" s="147"/>
    </row>
    <row r="1820">
      <c r="A1820" s="265"/>
      <c r="B1820" s="147"/>
      <c r="C1820" s="321"/>
      <c r="D1820" s="339"/>
      <c r="E1820" s="147"/>
      <c r="F1820" s="340"/>
      <c r="G1820" s="341"/>
      <c r="H1820" s="341"/>
      <c r="I1820" s="341"/>
      <c r="J1820" s="342"/>
      <c r="K1820" s="321"/>
      <c r="L1820" s="321"/>
      <c r="M1820" s="321"/>
      <c r="N1820" s="147"/>
      <c r="O1820" s="147"/>
    </row>
    <row r="1821">
      <c r="A1821" s="265"/>
      <c r="B1821" s="147"/>
      <c r="C1821" s="321"/>
      <c r="D1821" s="339"/>
      <c r="E1821" s="147"/>
      <c r="F1821" s="340"/>
      <c r="G1821" s="341"/>
      <c r="H1821" s="341"/>
      <c r="I1821" s="341"/>
      <c r="J1821" s="342"/>
      <c r="K1821" s="321"/>
      <c r="L1821" s="321"/>
      <c r="M1821" s="321"/>
      <c r="N1821" s="147"/>
      <c r="O1821" s="147"/>
    </row>
    <row r="1822">
      <c r="A1822" s="265"/>
      <c r="B1822" s="147"/>
      <c r="C1822" s="321"/>
      <c r="D1822" s="339"/>
      <c r="E1822" s="147"/>
      <c r="F1822" s="340"/>
      <c r="G1822" s="341"/>
      <c r="H1822" s="341"/>
      <c r="I1822" s="341"/>
      <c r="J1822" s="342"/>
      <c r="K1822" s="321"/>
      <c r="L1822" s="321"/>
      <c r="M1822" s="321"/>
      <c r="N1822" s="147"/>
      <c r="O1822" s="147"/>
    </row>
    <row r="1823">
      <c r="A1823" s="265"/>
      <c r="B1823" s="147"/>
      <c r="C1823" s="321"/>
      <c r="D1823" s="339"/>
      <c r="E1823" s="147"/>
      <c r="F1823" s="340"/>
      <c r="G1823" s="341"/>
      <c r="H1823" s="341"/>
      <c r="I1823" s="341"/>
      <c r="J1823" s="342"/>
      <c r="K1823" s="321"/>
      <c r="L1823" s="321"/>
      <c r="M1823" s="321"/>
      <c r="N1823" s="147"/>
      <c r="O1823" s="147"/>
    </row>
    <row r="1824">
      <c r="A1824" s="265"/>
      <c r="B1824" s="147"/>
      <c r="C1824" s="321"/>
      <c r="D1824" s="339"/>
      <c r="E1824" s="147"/>
      <c r="F1824" s="340"/>
      <c r="G1824" s="341"/>
      <c r="H1824" s="341"/>
      <c r="I1824" s="341"/>
      <c r="J1824" s="342"/>
      <c r="K1824" s="321"/>
      <c r="L1824" s="321"/>
      <c r="M1824" s="321"/>
      <c r="N1824" s="147"/>
      <c r="O1824" s="147"/>
    </row>
    <row r="1825">
      <c r="A1825" s="265"/>
      <c r="B1825" s="147"/>
      <c r="C1825" s="321"/>
      <c r="D1825" s="339"/>
      <c r="E1825" s="147"/>
      <c r="F1825" s="340"/>
      <c r="G1825" s="341"/>
      <c r="H1825" s="341"/>
      <c r="I1825" s="341"/>
      <c r="J1825" s="342"/>
      <c r="K1825" s="321"/>
      <c r="L1825" s="321"/>
      <c r="M1825" s="321"/>
      <c r="N1825" s="147"/>
      <c r="O1825" s="147"/>
    </row>
    <row r="1826">
      <c r="A1826" s="265"/>
      <c r="B1826" s="147"/>
      <c r="C1826" s="321"/>
      <c r="D1826" s="339"/>
      <c r="E1826" s="147"/>
      <c r="F1826" s="340"/>
      <c r="G1826" s="341"/>
      <c r="H1826" s="341"/>
      <c r="I1826" s="341"/>
      <c r="J1826" s="342"/>
      <c r="K1826" s="321"/>
      <c r="L1826" s="321"/>
      <c r="M1826" s="321"/>
      <c r="N1826" s="147"/>
      <c r="O1826" s="147"/>
    </row>
    <row r="1827">
      <c r="A1827" s="265"/>
      <c r="B1827" s="147"/>
      <c r="C1827" s="321"/>
      <c r="D1827" s="339"/>
      <c r="E1827" s="147"/>
      <c r="F1827" s="340"/>
      <c r="G1827" s="341"/>
      <c r="H1827" s="341"/>
      <c r="I1827" s="341"/>
      <c r="J1827" s="342"/>
      <c r="K1827" s="321"/>
      <c r="L1827" s="321"/>
      <c r="M1827" s="321"/>
      <c r="N1827" s="147"/>
      <c r="O1827" s="147"/>
    </row>
    <row r="1828">
      <c r="A1828" s="265"/>
      <c r="B1828" s="147"/>
      <c r="C1828" s="321"/>
      <c r="D1828" s="339"/>
      <c r="E1828" s="147"/>
      <c r="F1828" s="340"/>
      <c r="G1828" s="341"/>
      <c r="H1828" s="341"/>
      <c r="I1828" s="341"/>
      <c r="J1828" s="342"/>
      <c r="K1828" s="321"/>
      <c r="L1828" s="321"/>
      <c r="M1828" s="321"/>
      <c r="N1828" s="147"/>
      <c r="O1828" s="147"/>
    </row>
    <row r="1829">
      <c r="A1829" s="265"/>
      <c r="B1829" s="147"/>
      <c r="C1829" s="321"/>
      <c r="D1829" s="339"/>
      <c r="E1829" s="147"/>
      <c r="F1829" s="340"/>
      <c r="G1829" s="341"/>
      <c r="H1829" s="341"/>
      <c r="I1829" s="341"/>
      <c r="J1829" s="342"/>
      <c r="K1829" s="321"/>
      <c r="L1829" s="321"/>
      <c r="M1829" s="321"/>
      <c r="N1829" s="147"/>
      <c r="O1829" s="147"/>
    </row>
    <row r="1830">
      <c r="A1830" s="265"/>
      <c r="B1830" s="147"/>
      <c r="C1830" s="321"/>
      <c r="D1830" s="339"/>
      <c r="E1830" s="147"/>
      <c r="F1830" s="340"/>
      <c r="G1830" s="341"/>
      <c r="H1830" s="341"/>
      <c r="I1830" s="341"/>
      <c r="J1830" s="342"/>
      <c r="K1830" s="321"/>
      <c r="L1830" s="321"/>
      <c r="M1830" s="321"/>
      <c r="N1830" s="147"/>
      <c r="O1830" s="147"/>
    </row>
    <row r="1831">
      <c r="A1831" s="265"/>
      <c r="B1831" s="147"/>
      <c r="C1831" s="321"/>
      <c r="D1831" s="339"/>
      <c r="E1831" s="147"/>
      <c r="F1831" s="340"/>
      <c r="G1831" s="341"/>
      <c r="H1831" s="341"/>
      <c r="I1831" s="341"/>
      <c r="J1831" s="342"/>
      <c r="K1831" s="321"/>
      <c r="L1831" s="321"/>
      <c r="M1831" s="321"/>
      <c r="N1831" s="147"/>
      <c r="O1831" s="147"/>
    </row>
    <row r="1832">
      <c r="A1832" s="265"/>
      <c r="B1832" s="147"/>
      <c r="C1832" s="321"/>
      <c r="D1832" s="339"/>
      <c r="E1832" s="147"/>
      <c r="F1832" s="340"/>
      <c r="G1832" s="341"/>
      <c r="H1832" s="341"/>
      <c r="I1832" s="341"/>
      <c r="J1832" s="342"/>
      <c r="K1832" s="321"/>
      <c r="L1832" s="321"/>
      <c r="M1832" s="321"/>
      <c r="N1832" s="147"/>
      <c r="O1832" s="147"/>
    </row>
    <row r="1833">
      <c r="A1833" s="265"/>
      <c r="B1833" s="147"/>
      <c r="C1833" s="321"/>
      <c r="D1833" s="339"/>
      <c r="E1833" s="147"/>
      <c r="F1833" s="340"/>
      <c r="G1833" s="341"/>
      <c r="H1833" s="341"/>
      <c r="I1833" s="341"/>
      <c r="J1833" s="342"/>
      <c r="K1833" s="321"/>
      <c r="L1833" s="321"/>
      <c r="M1833" s="321"/>
      <c r="N1833" s="147"/>
      <c r="O1833" s="147"/>
    </row>
    <row r="1834">
      <c r="A1834" s="265"/>
      <c r="B1834" s="147"/>
      <c r="C1834" s="321"/>
      <c r="D1834" s="339"/>
      <c r="E1834" s="147"/>
      <c r="F1834" s="340"/>
      <c r="G1834" s="341"/>
      <c r="H1834" s="341"/>
      <c r="I1834" s="341"/>
      <c r="J1834" s="342"/>
      <c r="K1834" s="321"/>
      <c r="L1834" s="321"/>
      <c r="M1834" s="321"/>
      <c r="N1834" s="147"/>
      <c r="O1834" s="147"/>
    </row>
    <row r="1835">
      <c r="A1835" s="265"/>
      <c r="B1835" s="147"/>
      <c r="C1835" s="321"/>
      <c r="D1835" s="339"/>
      <c r="E1835" s="147"/>
      <c r="F1835" s="340"/>
      <c r="G1835" s="341"/>
      <c r="H1835" s="341"/>
      <c r="I1835" s="341"/>
      <c r="J1835" s="342"/>
      <c r="K1835" s="321"/>
      <c r="L1835" s="321"/>
      <c r="M1835" s="321"/>
      <c r="N1835" s="147"/>
      <c r="O1835" s="147"/>
    </row>
    <row r="1836">
      <c r="A1836" s="265"/>
      <c r="B1836" s="147"/>
      <c r="C1836" s="321"/>
      <c r="D1836" s="339"/>
      <c r="E1836" s="147"/>
      <c r="F1836" s="340"/>
      <c r="G1836" s="341"/>
      <c r="H1836" s="341"/>
      <c r="I1836" s="341"/>
      <c r="J1836" s="342"/>
      <c r="K1836" s="321"/>
      <c r="L1836" s="321"/>
      <c r="M1836" s="321"/>
      <c r="N1836" s="147"/>
      <c r="O1836" s="147"/>
    </row>
    <row r="1837">
      <c r="A1837" s="265"/>
      <c r="B1837" s="147"/>
      <c r="C1837" s="321"/>
      <c r="D1837" s="339"/>
      <c r="E1837" s="147"/>
      <c r="F1837" s="340"/>
      <c r="G1837" s="341"/>
      <c r="H1837" s="341"/>
      <c r="I1837" s="341"/>
      <c r="J1837" s="342"/>
      <c r="K1837" s="321"/>
      <c r="L1837" s="321"/>
      <c r="M1837" s="321"/>
      <c r="N1837" s="147"/>
      <c r="O1837" s="147"/>
    </row>
    <row r="1838">
      <c r="A1838" s="265"/>
      <c r="B1838" s="147"/>
      <c r="C1838" s="321"/>
      <c r="D1838" s="339"/>
      <c r="E1838" s="147"/>
      <c r="F1838" s="340"/>
      <c r="G1838" s="341"/>
      <c r="H1838" s="341"/>
      <c r="I1838" s="341"/>
      <c r="J1838" s="342"/>
      <c r="K1838" s="321"/>
      <c r="L1838" s="321"/>
      <c r="M1838" s="321"/>
      <c r="N1838" s="147"/>
      <c r="O1838" s="147"/>
    </row>
    <row r="1839">
      <c r="A1839" s="265"/>
      <c r="B1839" s="147"/>
      <c r="C1839" s="321"/>
      <c r="D1839" s="339"/>
      <c r="E1839" s="147"/>
      <c r="F1839" s="340"/>
      <c r="G1839" s="341"/>
      <c r="H1839" s="341"/>
      <c r="I1839" s="341"/>
      <c r="J1839" s="342"/>
      <c r="K1839" s="321"/>
      <c r="L1839" s="321"/>
      <c r="M1839" s="321"/>
      <c r="N1839" s="147"/>
      <c r="O1839" s="147"/>
    </row>
    <row r="1840">
      <c r="A1840" s="265"/>
      <c r="B1840" s="147"/>
      <c r="C1840" s="321"/>
      <c r="D1840" s="339"/>
      <c r="E1840" s="147"/>
      <c r="F1840" s="340"/>
      <c r="G1840" s="341"/>
      <c r="H1840" s="341"/>
      <c r="I1840" s="341"/>
      <c r="J1840" s="342"/>
      <c r="K1840" s="321"/>
      <c r="L1840" s="321"/>
      <c r="M1840" s="321"/>
      <c r="N1840" s="147"/>
      <c r="O1840" s="147"/>
    </row>
    <row r="1841">
      <c r="A1841" s="265"/>
      <c r="B1841" s="147"/>
      <c r="C1841" s="321"/>
      <c r="D1841" s="339"/>
      <c r="E1841" s="147"/>
      <c r="F1841" s="340"/>
      <c r="G1841" s="341"/>
      <c r="H1841" s="341"/>
      <c r="I1841" s="341"/>
      <c r="J1841" s="342"/>
      <c r="K1841" s="321"/>
      <c r="L1841" s="321"/>
      <c r="M1841" s="321"/>
      <c r="N1841" s="147"/>
      <c r="O1841" s="147"/>
    </row>
    <row r="1842">
      <c r="A1842" s="265"/>
      <c r="B1842" s="147"/>
      <c r="C1842" s="321"/>
      <c r="D1842" s="339"/>
      <c r="E1842" s="147"/>
      <c r="F1842" s="340"/>
      <c r="G1842" s="341"/>
      <c r="H1842" s="341"/>
      <c r="I1842" s="341"/>
      <c r="J1842" s="342"/>
      <c r="K1842" s="321"/>
      <c r="L1842" s="321"/>
      <c r="M1842" s="321"/>
      <c r="N1842" s="147"/>
      <c r="O1842" s="147"/>
    </row>
    <row r="1843">
      <c r="A1843" s="265"/>
      <c r="B1843" s="147"/>
      <c r="C1843" s="321"/>
      <c r="D1843" s="339"/>
      <c r="E1843" s="147"/>
      <c r="F1843" s="340"/>
      <c r="G1843" s="341"/>
      <c r="H1843" s="341"/>
      <c r="I1843" s="341"/>
      <c r="J1843" s="342"/>
      <c r="K1843" s="321"/>
      <c r="L1843" s="321"/>
      <c r="M1843" s="321"/>
      <c r="N1843" s="147"/>
      <c r="O1843" s="147"/>
    </row>
    <row r="1844">
      <c r="A1844" s="265"/>
      <c r="B1844" s="147"/>
      <c r="C1844" s="321"/>
      <c r="D1844" s="339"/>
      <c r="E1844" s="147"/>
      <c r="F1844" s="340"/>
      <c r="G1844" s="341"/>
      <c r="H1844" s="341"/>
      <c r="I1844" s="341"/>
      <c r="J1844" s="342"/>
      <c r="K1844" s="321"/>
      <c r="L1844" s="321"/>
      <c r="M1844" s="321"/>
      <c r="N1844" s="147"/>
      <c r="O1844" s="147"/>
    </row>
    <row r="1845">
      <c r="A1845" s="265"/>
      <c r="B1845" s="147"/>
      <c r="C1845" s="321"/>
      <c r="D1845" s="339"/>
      <c r="E1845" s="147"/>
      <c r="F1845" s="340"/>
      <c r="G1845" s="341"/>
      <c r="H1845" s="341"/>
      <c r="I1845" s="341"/>
      <c r="J1845" s="342"/>
      <c r="K1845" s="321"/>
      <c r="L1845" s="321"/>
      <c r="M1845" s="321"/>
      <c r="N1845" s="147"/>
      <c r="O1845" s="147"/>
    </row>
    <row r="1846">
      <c r="A1846" s="265"/>
      <c r="B1846" s="147"/>
      <c r="C1846" s="321"/>
      <c r="D1846" s="339"/>
      <c r="E1846" s="147"/>
      <c r="F1846" s="340"/>
      <c r="G1846" s="341"/>
      <c r="H1846" s="341"/>
      <c r="I1846" s="341"/>
      <c r="J1846" s="342"/>
      <c r="K1846" s="321"/>
      <c r="L1846" s="321"/>
      <c r="M1846" s="321"/>
      <c r="N1846" s="147"/>
      <c r="O1846" s="147"/>
    </row>
    <row r="1847">
      <c r="A1847" s="265"/>
      <c r="B1847" s="147"/>
      <c r="C1847" s="321"/>
      <c r="D1847" s="339"/>
      <c r="E1847" s="147"/>
      <c r="F1847" s="340"/>
      <c r="G1847" s="341"/>
      <c r="H1847" s="341"/>
      <c r="I1847" s="341"/>
      <c r="J1847" s="342"/>
      <c r="K1847" s="321"/>
      <c r="L1847" s="321"/>
      <c r="M1847" s="321"/>
      <c r="N1847" s="147"/>
      <c r="O1847" s="147"/>
    </row>
    <row r="1848">
      <c r="A1848" s="265"/>
      <c r="B1848" s="147"/>
      <c r="C1848" s="321"/>
      <c r="D1848" s="339"/>
      <c r="E1848" s="147"/>
      <c r="F1848" s="340"/>
      <c r="G1848" s="341"/>
      <c r="H1848" s="341"/>
      <c r="I1848" s="341"/>
      <c r="J1848" s="342"/>
      <c r="K1848" s="321"/>
      <c r="L1848" s="321"/>
      <c r="M1848" s="321"/>
      <c r="N1848" s="147"/>
      <c r="O1848" s="147"/>
    </row>
    <row r="1849">
      <c r="A1849" s="265"/>
      <c r="B1849" s="147"/>
      <c r="C1849" s="321"/>
      <c r="D1849" s="339"/>
      <c r="E1849" s="147"/>
      <c r="F1849" s="340"/>
      <c r="G1849" s="341"/>
      <c r="H1849" s="341"/>
      <c r="I1849" s="341"/>
      <c r="J1849" s="342"/>
      <c r="K1849" s="321"/>
      <c r="L1849" s="321"/>
      <c r="M1849" s="321"/>
      <c r="N1849" s="147"/>
      <c r="O1849" s="147"/>
    </row>
    <row r="1850">
      <c r="A1850" s="265"/>
      <c r="B1850" s="147"/>
      <c r="C1850" s="321"/>
      <c r="D1850" s="339"/>
      <c r="E1850" s="147"/>
      <c r="F1850" s="340"/>
      <c r="G1850" s="341"/>
      <c r="H1850" s="341"/>
      <c r="I1850" s="341"/>
      <c r="J1850" s="342"/>
      <c r="K1850" s="321"/>
      <c r="L1850" s="321"/>
      <c r="M1850" s="321"/>
      <c r="N1850" s="147"/>
      <c r="O1850" s="147"/>
    </row>
    <row r="1851">
      <c r="A1851" s="265"/>
      <c r="B1851" s="147"/>
      <c r="C1851" s="321"/>
      <c r="D1851" s="339"/>
      <c r="E1851" s="147"/>
      <c r="F1851" s="340"/>
      <c r="G1851" s="341"/>
      <c r="H1851" s="341"/>
      <c r="I1851" s="341"/>
      <c r="J1851" s="342"/>
      <c r="K1851" s="321"/>
      <c r="L1851" s="321"/>
      <c r="M1851" s="321"/>
      <c r="N1851" s="147"/>
      <c r="O1851" s="147"/>
    </row>
    <row r="1852">
      <c r="A1852" s="265"/>
      <c r="B1852" s="147"/>
      <c r="C1852" s="321"/>
      <c r="D1852" s="339"/>
      <c r="E1852" s="147"/>
      <c r="F1852" s="340"/>
      <c r="G1852" s="341"/>
      <c r="H1852" s="341"/>
      <c r="I1852" s="341"/>
      <c r="J1852" s="342"/>
      <c r="K1852" s="321"/>
      <c r="L1852" s="321"/>
      <c r="M1852" s="321"/>
      <c r="N1852" s="147"/>
      <c r="O1852" s="147"/>
    </row>
    <row r="1853">
      <c r="A1853" s="265"/>
      <c r="B1853" s="147"/>
      <c r="C1853" s="321"/>
      <c r="D1853" s="339"/>
      <c r="E1853" s="147"/>
      <c r="F1853" s="340"/>
      <c r="G1853" s="341"/>
      <c r="H1853" s="341"/>
      <c r="I1853" s="341"/>
      <c r="J1853" s="342"/>
      <c r="K1853" s="321"/>
      <c r="L1853" s="321"/>
      <c r="M1853" s="321"/>
      <c r="N1853" s="147"/>
      <c r="O1853" s="147"/>
    </row>
    <row r="1854">
      <c r="A1854" s="265"/>
      <c r="B1854" s="147"/>
      <c r="C1854" s="321"/>
      <c r="D1854" s="339"/>
      <c r="E1854" s="147"/>
      <c r="F1854" s="340"/>
      <c r="G1854" s="341"/>
      <c r="H1854" s="341"/>
      <c r="I1854" s="341"/>
      <c r="J1854" s="342"/>
      <c r="K1854" s="321"/>
      <c r="L1854" s="321"/>
      <c r="M1854" s="321"/>
      <c r="N1854" s="147"/>
      <c r="O1854" s="147"/>
    </row>
    <row r="1855">
      <c r="A1855" s="265"/>
      <c r="B1855" s="147"/>
      <c r="C1855" s="321"/>
      <c r="D1855" s="339"/>
      <c r="E1855" s="147"/>
      <c r="F1855" s="340"/>
      <c r="G1855" s="341"/>
      <c r="H1855" s="341"/>
      <c r="I1855" s="341"/>
      <c r="J1855" s="342"/>
      <c r="K1855" s="321"/>
      <c r="L1855" s="321"/>
      <c r="M1855" s="321"/>
      <c r="N1855" s="147"/>
      <c r="O1855" s="147"/>
    </row>
    <row r="1856">
      <c r="A1856" s="265"/>
      <c r="B1856" s="147"/>
      <c r="C1856" s="321"/>
      <c r="D1856" s="339"/>
      <c r="E1856" s="147"/>
      <c r="F1856" s="340"/>
      <c r="G1856" s="341"/>
      <c r="H1856" s="341"/>
      <c r="I1856" s="341"/>
      <c r="J1856" s="342"/>
      <c r="K1856" s="321"/>
      <c r="L1856" s="321"/>
      <c r="M1856" s="321"/>
      <c r="N1856" s="147"/>
      <c r="O1856" s="147"/>
    </row>
    <row r="1857">
      <c r="A1857" s="265"/>
      <c r="B1857" s="147"/>
      <c r="C1857" s="321"/>
      <c r="D1857" s="339"/>
      <c r="E1857" s="147"/>
      <c r="F1857" s="340"/>
      <c r="G1857" s="341"/>
      <c r="H1857" s="341"/>
      <c r="I1857" s="341"/>
      <c r="J1857" s="342"/>
      <c r="K1857" s="321"/>
      <c r="L1857" s="321"/>
      <c r="M1857" s="321"/>
      <c r="N1857" s="147"/>
      <c r="O1857" s="147"/>
    </row>
    <row r="1858">
      <c r="A1858" s="265"/>
      <c r="B1858" s="147"/>
      <c r="C1858" s="321"/>
      <c r="D1858" s="339"/>
      <c r="E1858" s="147"/>
      <c r="F1858" s="340"/>
      <c r="G1858" s="341"/>
      <c r="H1858" s="341"/>
      <c r="I1858" s="341"/>
      <c r="J1858" s="342"/>
      <c r="K1858" s="321"/>
      <c r="L1858" s="321"/>
      <c r="M1858" s="321"/>
      <c r="N1858" s="147"/>
      <c r="O1858" s="147"/>
    </row>
    <row r="1859">
      <c r="A1859" s="265"/>
      <c r="B1859" s="147"/>
      <c r="C1859" s="321"/>
      <c r="D1859" s="339"/>
      <c r="E1859" s="147"/>
      <c r="F1859" s="340"/>
      <c r="G1859" s="341"/>
      <c r="H1859" s="341"/>
      <c r="I1859" s="341"/>
      <c r="J1859" s="342"/>
      <c r="K1859" s="321"/>
      <c r="L1859" s="321"/>
      <c r="M1859" s="321"/>
      <c r="N1859" s="147"/>
      <c r="O1859" s="147"/>
    </row>
    <row r="1860">
      <c r="A1860" s="265"/>
      <c r="B1860" s="147"/>
      <c r="C1860" s="321"/>
      <c r="D1860" s="339"/>
      <c r="E1860" s="147"/>
      <c r="F1860" s="340"/>
      <c r="G1860" s="341"/>
      <c r="H1860" s="341"/>
      <c r="I1860" s="341"/>
      <c r="J1860" s="342"/>
      <c r="K1860" s="321"/>
      <c r="L1860" s="321"/>
      <c r="M1860" s="321"/>
      <c r="N1860" s="147"/>
      <c r="O1860" s="147"/>
    </row>
    <row r="1861">
      <c r="A1861" s="265"/>
      <c r="B1861" s="147"/>
      <c r="C1861" s="321"/>
      <c r="D1861" s="339"/>
      <c r="E1861" s="147"/>
      <c r="F1861" s="340"/>
      <c r="G1861" s="341"/>
      <c r="H1861" s="341"/>
      <c r="I1861" s="341"/>
      <c r="J1861" s="342"/>
      <c r="K1861" s="321"/>
      <c r="L1861" s="321"/>
      <c r="M1861" s="321"/>
      <c r="N1861" s="147"/>
      <c r="O1861" s="147"/>
    </row>
    <row r="1862">
      <c r="A1862" s="265"/>
      <c r="B1862" s="147"/>
      <c r="C1862" s="321"/>
      <c r="D1862" s="339"/>
      <c r="E1862" s="147"/>
      <c r="F1862" s="340"/>
      <c r="G1862" s="341"/>
      <c r="H1862" s="341"/>
      <c r="I1862" s="341"/>
      <c r="J1862" s="342"/>
      <c r="K1862" s="321"/>
      <c r="L1862" s="321"/>
      <c r="M1862" s="321"/>
      <c r="N1862" s="147"/>
      <c r="O1862" s="147"/>
    </row>
    <row r="1863">
      <c r="A1863" s="265"/>
      <c r="B1863" s="147"/>
      <c r="C1863" s="321"/>
      <c r="D1863" s="339"/>
      <c r="E1863" s="147"/>
      <c r="F1863" s="340"/>
      <c r="G1863" s="341"/>
      <c r="H1863" s="341"/>
      <c r="I1863" s="341"/>
      <c r="J1863" s="342"/>
      <c r="K1863" s="321"/>
      <c r="L1863" s="321"/>
      <c r="M1863" s="321"/>
      <c r="N1863" s="147"/>
      <c r="O1863" s="147"/>
    </row>
    <row r="1864">
      <c r="A1864" s="265"/>
      <c r="B1864" s="147"/>
      <c r="C1864" s="321"/>
      <c r="D1864" s="339"/>
      <c r="E1864" s="147"/>
      <c r="F1864" s="340"/>
      <c r="G1864" s="341"/>
      <c r="H1864" s="341"/>
      <c r="I1864" s="341"/>
      <c r="J1864" s="342"/>
      <c r="K1864" s="321"/>
      <c r="L1864" s="321"/>
      <c r="M1864" s="321"/>
      <c r="N1864" s="147"/>
      <c r="O1864" s="147"/>
    </row>
    <row r="1865">
      <c r="A1865" s="265"/>
      <c r="B1865" s="147"/>
      <c r="C1865" s="321"/>
      <c r="D1865" s="339"/>
      <c r="E1865" s="147"/>
      <c r="F1865" s="340"/>
      <c r="G1865" s="341"/>
      <c r="H1865" s="341"/>
      <c r="I1865" s="341"/>
      <c r="J1865" s="342"/>
      <c r="K1865" s="321"/>
      <c r="L1865" s="321"/>
      <c r="M1865" s="321"/>
      <c r="N1865" s="147"/>
      <c r="O1865" s="147"/>
    </row>
    <row r="1866">
      <c r="A1866" s="265"/>
      <c r="B1866" s="147"/>
      <c r="C1866" s="321"/>
      <c r="D1866" s="339"/>
      <c r="E1866" s="147"/>
      <c r="F1866" s="340"/>
      <c r="G1866" s="341"/>
      <c r="H1866" s="341"/>
      <c r="I1866" s="341"/>
      <c r="J1866" s="342"/>
      <c r="K1866" s="321"/>
      <c r="L1866" s="321"/>
      <c r="M1866" s="321"/>
      <c r="N1866" s="147"/>
      <c r="O1866" s="147"/>
    </row>
    <row r="1867">
      <c r="A1867" s="265"/>
      <c r="B1867" s="147"/>
      <c r="C1867" s="321"/>
      <c r="D1867" s="339"/>
      <c r="E1867" s="147"/>
      <c r="F1867" s="340"/>
      <c r="G1867" s="341"/>
      <c r="H1867" s="341"/>
      <c r="I1867" s="341"/>
      <c r="J1867" s="342"/>
      <c r="K1867" s="321"/>
      <c r="L1867" s="321"/>
      <c r="M1867" s="321"/>
      <c r="N1867" s="147"/>
      <c r="O1867" s="147"/>
    </row>
    <row r="1868">
      <c r="A1868" s="265"/>
      <c r="B1868" s="147"/>
      <c r="C1868" s="321"/>
      <c r="D1868" s="339"/>
      <c r="E1868" s="147"/>
      <c r="F1868" s="340"/>
      <c r="G1868" s="341"/>
      <c r="H1868" s="341"/>
      <c r="I1868" s="341"/>
      <c r="J1868" s="342"/>
      <c r="K1868" s="321"/>
      <c r="L1868" s="321"/>
      <c r="M1868" s="321"/>
      <c r="N1868" s="147"/>
      <c r="O1868" s="147"/>
    </row>
    <row r="1869">
      <c r="A1869" s="265"/>
      <c r="B1869" s="147"/>
      <c r="C1869" s="321"/>
      <c r="D1869" s="339"/>
      <c r="E1869" s="147"/>
      <c r="F1869" s="340"/>
      <c r="G1869" s="341"/>
      <c r="H1869" s="341"/>
      <c r="I1869" s="341"/>
      <c r="J1869" s="342"/>
      <c r="K1869" s="321"/>
      <c r="L1869" s="321"/>
      <c r="M1869" s="321"/>
      <c r="N1869" s="147"/>
      <c r="O1869" s="147"/>
    </row>
    <row r="1870">
      <c r="A1870" s="265"/>
      <c r="B1870" s="147"/>
      <c r="C1870" s="321"/>
      <c r="D1870" s="339"/>
      <c r="E1870" s="147"/>
      <c r="F1870" s="340"/>
      <c r="G1870" s="341"/>
      <c r="H1870" s="341"/>
      <c r="I1870" s="341"/>
      <c r="J1870" s="342"/>
      <c r="K1870" s="321"/>
      <c r="L1870" s="321"/>
      <c r="M1870" s="321"/>
      <c r="N1870" s="147"/>
      <c r="O1870" s="147"/>
    </row>
    <row r="1871">
      <c r="A1871" s="265"/>
      <c r="B1871" s="147"/>
      <c r="C1871" s="321"/>
      <c r="D1871" s="339"/>
      <c r="E1871" s="147"/>
      <c r="F1871" s="340"/>
      <c r="G1871" s="341"/>
      <c r="H1871" s="341"/>
      <c r="I1871" s="341"/>
      <c r="J1871" s="342"/>
      <c r="K1871" s="321"/>
      <c r="L1871" s="321"/>
      <c r="M1871" s="321"/>
      <c r="N1871" s="147"/>
      <c r="O1871" s="147"/>
    </row>
    <row r="1872">
      <c r="A1872" s="265"/>
      <c r="B1872" s="147"/>
      <c r="C1872" s="321"/>
      <c r="D1872" s="339"/>
      <c r="E1872" s="147"/>
      <c r="F1872" s="340"/>
      <c r="G1872" s="341"/>
      <c r="H1872" s="341"/>
      <c r="I1872" s="341"/>
      <c r="J1872" s="342"/>
      <c r="K1872" s="321"/>
      <c r="L1872" s="321"/>
      <c r="M1872" s="321"/>
      <c r="N1872" s="147"/>
      <c r="O1872" s="147"/>
    </row>
    <row r="1873">
      <c r="A1873" s="265"/>
      <c r="B1873" s="147"/>
      <c r="C1873" s="321"/>
      <c r="D1873" s="339"/>
      <c r="E1873" s="147"/>
      <c r="F1873" s="340"/>
      <c r="G1873" s="341"/>
      <c r="H1873" s="341"/>
      <c r="I1873" s="341"/>
      <c r="J1873" s="342"/>
      <c r="K1873" s="321"/>
      <c r="L1873" s="321"/>
      <c r="M1873" s="321"/>
      <c r="N1873" s="147"/>
      <c r="O1873" s="147"/>
    </row>
    <row r="1874">
      <c r="A1874" s="265"/>
      <c r="B1874" s="147"/>
      <c r="C1874" s="321"/>
      <c r="D1874" s="339"/>
      <c r="E1874" s="147"/>
      <c r="F1874" s="340"/>
      <c r="G1874" s="341"/>
      <c r="H1874" s="341"/>
      <c r="I1874" s="341"/>
      <c r="J1874" s="342"/>
      <c r="K1874" s="321"/>
      <c r="L1874" s="321"/>
      <c r="M1874" s="321"/>
      <c r="N1874" s="147"/>
      <c r="O1874" s="147"/>
    </row>
    <row r="1875">
      <c r="A1875" s="265"/>
      <c r="B1875" s="147"/>
      <c r="C1875" s="321"/>
      <c r="D1875" s="339"/>
      <c r="E1875" s="147"/>
      <c r="F1875" s="340"/>
      <c r="G1875" s="341"/>
      <c r="H1875" s="341"/>
      <c r="I1875" s="341"/>
      <c r="J1875" s="342"/>
      <c r="K1875" s="321"/>
      <c r="L1875" s="321"/>
      <c r="M1875" s="321"/>
      <c r="N1875" s="147"/>
      <c r="O1875" s="147"/>
    </row>
    <row r="1876">
      <c r="A1876" s="265"/>
      <c r="B1876" s="147"/>
      <c r="C1876" s="321"/>
      <c r="D1876" s="339"/>
      <c r="E1876" s="147"/>
      <c r="F1876" s="340"/>
      <c r="G1876" s="341"/>
      <c r="H1876" s="341"/>
      <c r="I1876" s="341"/>
      <c r="J1876" s="342"/>
      <c r="K1876" s="321"/>
      <c r="L1876" s="321"/>
      <c r="M1876" s="321"/>
      <c r="N1876" s="147"/>
      <c r="O1876" s="147"/>
    </row>
    <row r="1877">
      <c r="A1877" s="265"/>
      <c r="B1877" s="147"/>
      <c r="C1877" s="321"/>
      <c r="D1877" s="339"/>
      <c r="E1877" s="147"/>
      <c r="F1877" s="340"/>
      <c r="G1877" s="341"/>
      <c r="H1877" s="341"/>
      <c r="I1877" s="341"/>
      <c r="J1877" s="342"/>
      <c r="K1877" s="321"/>
      <c r="L1877" s="321"/>
      <c r="M1877" s="321"/>
      <c r="N1877" s="147"/>
      <c r="O1877" s="147"/>
    </row>
    <row r="1878">
      <c r="A1878" s="265"/>
      <c r="B1878" s="147"/>
      <c r="C1878" s="321"/>
      <c r="D1878" s="339"/>
      <c r="E1878" s="147"/>
      <c r="F1878" s="340"/>
      <c r="G1878" s="341"/>
      <c r="H1878" s="341"/>
      <c r="I1878" s="341"/>
      <c r="J1878" s="342"/>
      <c r="K1878" s="321"/>
      <c r="L1878" s="321"/>
      <c r="M1878" s="321"/>
      <c r="N1878" s="147"/>
      <c r="O1878" s="147"/>
    </row>
    <row r="1879">
      <c r="A1879" s="265"/>
      <c r="B1879" s="147"/>
      <c r="C1879" s="321"/>
      <c r="D1879" s="339"/>
      <c r="E1879" s="147"/>
      <c r="F1879" s="340"/>
      <c r="G1879" s="341"/>
      <c r="H1879" s="341"/>
      <c r="I1879" s="341"/>
      <c r="J1879" s="342"/>
      <c r="K1879" s="321"/>
      <c r="L1879" s="321"/>
      <c r="M1879" s="321"/>
      <c r="N1879" s="147"/>
      <c r="O1879" s="147"/>
    </row>
    <row r="1880">
      <c r="A1880" s="265"/>
      <c r="B1880" s="147"/>
      <c r="C1880" s="321"/>
      <c r="D1880" s="339"/>
      <c r="E1880" s="147"/>
      <c r="F1880" s="340"/>
      <c r="G1880" s="341"/>
      <c r="H1880" s="341"/>
      <c r="I1880" s="341"/>
      <c r="J1880" s="342"/>
      <c r="K1880" s="321"/>
      <c r="L1880" s="321"/>
      <c r="M1880" s="321"/>
      <c r="N1880" s="147"/>
      <c r="O1880" s="147"/>
    </row>
    <row r="1881">
      <c r="A1881" s="265"/>
      <c r="B1881" s="147"/>
      <c r="C1881" s="321"/>
      <c r="D1881" s="339"/>
      <c r="E1881" s="147"/>
      <c r="F1881" s="340"/>
      <c r="G1881" s="341"/>
      <c r="H1881" s="341"/>
      <c r="I1881" s="341"/>
      <c r="J1881" s="342"/>
      <c r="K1881" s="321"/>
      <c r="L1881" s="321"/>
      <c r="M1881" s="321"/>
      <c r="N1881" s="147"/>
      <c r="O1881" s="147"/>
    </row>
    <row r="1882">
      <c r="A1882" s="265"/>
      <c r="B1882" s="147"/>
      <c r="C1882" s="321"/>
      <c r="D1882" s="339"/>
      <c r="E1882" s="147"/>
      <c r="F1882" s="340"/>
      <c r="G1882" s="341"/>
      <c r="H1882" s="341"/>
      <c r="I1882" s="341"/>
      <c r="J1882" s="342"/>
      <c r="K1882" s="321"/>
      <c r="L1882" s="321"/>
      <c r="M1882" s="321"/>
      <c r="N1882" s="147"/>
      <c r="O1882" s="147"/>
    </row>
    <row r="1883">
      <c r="A1883" s="265"/>
      <c r="B1883" s="147"/>
      <c r="C1883" s="321"/>
      <c r="D1883" s="339"/>
      <c r="E1883" s="147"/>
      <c r="F1883" s="340"/>
      <c r="G1883" s="341"/>
      <c r="H1883" s="341"/>
      <c r="I1883" s="341"/>
      <c r="J1883" s="342"/>
      <c r="K1883" s="321"/>
      <c r="L1883" s="321"/>
      <c r="M1883" s="321"/>
      <c r="N1883" s="147"/>
      <c r="O1883" s="147"/>
    </row>
    <row r="1884">
      <c r="A1884" s="265"/>
      <c r="B1884" s="147"/>
      <c r="C1884" s="321"/>
      <c r="D1884" s="339"/>
      <c r="E1884" s="147"/>
      <c r="F1884" s="340"/>
      <c r="G1884" s="341"/>
      <c r="H1884" s="341"/>
      <c r="I1884" s="341"/>
      <c r="J1884" s="342"/>
      <c r="K1884" s="321"/>
      <c r="L1884" s="321"/>
      <c r="M1884" s="321"/>
      <c r="N1884" s="147"/>
      <c r="O1884" s="147"/>
    </row>
    <row r="1885">
      <c r="A1885" s="265"/>
      <c r="B1885" s="147"/>
      <c r="C1885" s="321"/>
      <c r="D1885" s="339"/>
      <c r="E1885" s="147"/>
      <c r="F1885" s="340"/>
      <c r="G1885" s="341"/>
      <c r="H1885" s="341"/>
      <c r="I1885" s="341"/>
      <c r="J1885" s="342"/>
      <c r="K1885" s="321"/>
      <c r="L1885" s="321"/>
      <c r="M1885" s="321"/>
      <c r="N1885" s="147"/>
      <c r="O1885" s="147"/>
    </row>
    <row r="1886">
      <c r="A1886" s="265"/>
      <c r="B1886" s="147"/>
      <c r="C1886" s="321"/>
      <c r="D1886" s="339"/>
      <c r="E1886" s="147"/>
      <c r="F1886" s="340"/>
      <c r="G1886" s="341"/>
      <c r="H1886" s="341"/>
      <c r="I1886" s="341"/>
      <c r="J1886" s="342"/>
      <c r="K1886" s="321"/>
      <c r="L1886" s="321"/>
      <c r="M1886" s="321"/>
      <c r="N1886" s="147"/>
      <c r="O1886" s="147"/>
    </row>
    <row r="1887">
      <c r="A1887" s="265"/>
      <c r="B1887" s="147"/>
      <c r="C1887" s="321"/>
      <c r="D1887" s="339"/>
      <c r="E1887" s="147"/>
      <c r="F1887" s="340"/>
      <c r="G1887" s="341"/>
      <c r="H1887" s="341"/>
      <c r="I1887" s="341"/>
      <c r="J1887" s="342"/>
      <c r="K1887" s="321"/>
      <c r="L1887" s="321"/>
      <c r="M1887" s="321"/>
      <c r="N1887" s="147"/>
      <c r="O1887" s="147"/>
    </row>
    <row r="1888">
      <c r="A1888" s="265"/>
      <c r="B1888" s="147"/>
      <c r="C1888" s="321"/>
      <c r="D1888" s="339"/>
      <c r="E1888" s="147"/>
      <c r="F1888" s="340"/>
      <c r="G1888" s="341"/>
      <c r="H1888" s="341"/>
      <c r="I1888" s="341"/>
      <c r="J1888" s="342"/>
      <c r="K1888" s="321"/>
      <c r="L1888" s="321"/>
      <c r="M1888" s="321"/>
      <c r="N1888" s="147"/>
      <c r="O1888" s="147"/>
    </row>
    <row r="1889">
      <c r="A1889" s="265"/>
      <c r="B1889" s="147"/>
      <c r="C1889" s="321"/>
      <c r="D1889" s="339"/>
      <c r="E1889" s="147"/>
      <c r="F1889" s="340"/>
      <c r="G1889" s="341"/>
      <c r="H1889" s="341"/>
      <c r="I1889" s="341"/>
      <c r="J1889" s="342"/>
      <c r="K1889" s="321"/>
      <c r="L1889" s="321"/>
      <c r="M1889" s="321"/>
      <c r="N1889" s="147"/>
      <c r="O1889" s="147"/>
    </row>
    <row r="1890">
      <c r="A1890" s="265"/>
      <c r="B1890" s="147"/>
      <c r="C1890" s="321"/>
      <c r="D1890" s="339"/>
      <c r="E1890" s="147"/>
      <c r="F1890" s="340"/>
      <c r="G1890" s="341"/>
      <c r="H1890" s="341"/>
      <c r="I1890" s="341"/>
      <c r="J1890" s="342"/>
      <c r="K1890" s="321"/>
      <c r="L1890" s="321"/>
      <c r="M1890" s="321"/>
      <c r="N1890" s="147"/>
      <c r="O1890" s="147"/>
    </row>
    <row r="1891">
      <c r="A1891" s="265"/>
      <c r="B1891" s="147"/>
      <c r="C1891" s="321"/>
      <c r="D1891" s="339"/>
      <c r="E1891" s="147"/>
      <c r="F1891" s="340"/>
      <c r="G1891" s="341"/>
      <c r="H1891" s="341"/>
      <c r="I1891" s="341"/>
      <c r="J1891" s="342"/>
      <c r="K1891" s="321"/>
      <c r="L1891" s="321"/>
      <c r="M1891" s="321"/>
      <c r="N1891" s="147"/>
      <c r="O1891" s="147"/>
    </row>
    <row r="1892">
      <c r="A1892" s="265"/>
      <c r="B1892" s="147"/>
      <c r="C1892" s="321"/>
      <c r="D1892" s="339"/>
      <c r="E1892" s="147"/>
      <c r="F1892" s="340"/>
      <c r="G1892" s="341"/>
      <c r="H1892" s="341"/>
      <c r="I1892" s="341"/>
      <c r="J1892" s="342"/>
      <c r="K1892" s="321"/>
      <c r="L1892" s="321"/>
      <c r="M1892" s="321"/>
      <c r="N1892" s="147"/>
      <c r="O1892" s="147"/>
    </row>
    <row r="1893">
      <c r="A1893" s="265"/>
      <c r="B1893" s="147"/>
      <c r="C1893" s="321"/>
      <c r="D1893" s="339"/>
      <c r="E1893" s="147"/>
      <c r="F1893" s="340"/>
      <c r="G1893" s="341"/>
      <c r="H1893" s="341"/>
      <c r="I1893" s="341"/>
      <c r="J1893" s="342"/>
      <c r="K1893" s="321"/>
      <c r="L1893" s="321"/>
      <c r="M1893" s="321"/>
      <c r="N1893" s="147"/>
      <c r="O1893" s="147"/>
    </row>
    <row r="1894">
      <c r="A1894" s="265"/>
      <c r="B1894" s="147"/>
      <c r="C1894" s="321"/>
      <c r="D1894" s="339"/>
      <c r="E1894" s="147"/>
      <c r="F1894" s="340"/>
      <c r="G1894" s="341"/>
      <c r="H1894" s="341"/>
      <c r="I1894" s="341"/>
      <c r="J1894" s="342"/>
      <c r="K1894" s="321"/>
      <c r="L1894" s="321"/>
      <c r="M1894" s="321"/>
      <c r="N1894" s="147"/>
      <c r="O1894" s="147"/>
    </row>
    <row r="1895">
      <c r="A1895" s="265"/>
      <c r="B1895" s="147"/>
      <c r="C1895" s="321"/>
      <c r="D1895" s="339"/>
      <c r="E1895" s="147"/>
      <c r="F1895" s="340"/>
      <c r="G1895" s="341"/>
      <c r="H1895" s="341"/>
      <c r="I1895" s="341"/>
      <c r="J1895" s="342"/>
      <c r="K1895" s="321"/>
      <c r="L1895" s="321"/>
      <c r="M1895" s="321"/>
      <c r="N1895" s="147"/>
      <c r="O1895" s="147"/>
    </row>
    <row r="1896">
      <c r="A1896" s="265"/>
      <c r="B1896" s="147"/>
      <c r="C1896" s="321"/>
      <c r="D1896" s="339"/>
      <c r="E1896" s="147"/>
      <c r="F1896" s="340"/>
      <c r="G1896" s="341"/>
      <c r="H1896" s="341"/>
      <c r="I1896" s="341"/>
      <c r="J1896" s="342"/>
      <c r="K1896" s="321"/>
      <c r="L1896" s="321"/>
      <c r="M1896" s="321"/>
      <c r="N1896" s="147"/>
      <c r="O1896" s="147"/>
    </row>
    <row r="1897">
      <c r="A1897" s="265"/>
      <c r="B1897" s="147"/>
      <c r="C1897" s="321"/>
      <c r="D1897" s="339"/>
      <c r="E1897" s="147"/>
      <c r="F1897" s="340"/>
      <c r="G1897" s="341"/>
      <c r="H1897" s="341"/>
      <c r="I1897" s="341"/>
      <c r="J1897" s="342"/>
      <c r="K1897" s="321"/>
      <c r="L1897" s="321"/>
      <c r="M1897" s="321"/>
      <c r="N1897" s="147"/>
      <c r="O1897" s="147"/>
    </row>
    <row r="1898">
      <c r="A1898" s="265"/>
      <c r="B1898" s="147"/>
      <c r="C1898" s="321"/>
      <c r="D1898" s="339"/>
      <c r="E1898" s="147"/>
      <c r="F1898" s="340"/>
      <c r="G1898" s="341"/>
      <c r="H1898" s="341"/>
      <c r="I1898" s="341"/>
      <c r="J1898" s="342"/>
      <c r="K1898" s="321"/>
      <c r="L1898" s="321"/>
      <c r="M1898" s="321"/>
      <c r="N1898" s="147"/>
      <c r="O1898" s="147"/>
    </row>
    <row r="1899">
      <c r="A1899" s="265"/>
      <c r="B1899" s="147"/>
      <c r="C1899" s="321"/>
      <c r="D1899" s="339"/>
      <c r="E1899" s="147"/>
      <c r="F1899" s="340"/>
      <c r="G1899" s="341"/>
      <c r="H1899" s="341"/>
      <c r="I1899" s="341"/>
      <c r="J1899" s="342"/>
      <c r="K1899" s="321"/>
      <c r="L1899" s="321"/>
      <c r="M1899" s="321"/>
      <c r="N1899" s="147"/>
      <c r="O1899" s="147"/>
    </row>
    <row r="1900">
      <c r="A1900" s="265"/>
      <c r="B1900" s="147"/>
      <c r="C1900" s="321"/>
      <c r="D1900" s="339"/>
      <c r="E1900" s="147"/>
      <c r="F1900" s="340"/>
      <c r="G1900" s="341"/>
      <c r="H1900" s="341"/>
      <c r="I1900" s="341"/>
      <c r="J1900" s="342"/>
      <c r="K1900" s="321"/>
      <c r="L1900" s="321"/>
      <c r="M1900" s="321"/>
      <c r="N1900" s="147"/>
      <c r="O1900" s="147"/>
    </row>
    <row r="1901">
      <c r="A1901" s="265"/>
      <c r="B1901" s="147"/>
      <c r="C1901" s="321"/>
      <c r="D1901" s="339"/>
      <c r="E1901" s="147"/>
      <c r="F1901" s="340"/>
      <c r="G1901" s="341"/>
      <c r="H1901" s="341"/>
      <c r="I1901" s="341"/>
      <c r="J1901" s="342"/>
      <c r="K1901" s="321"/>
      <c r="L1901" s="321"/>
      <c r="M1901" s="321"/>
      <c r="N1901" s="147"/>
      <c r="O1901" s="147"/>
    </row>
    <row r="1902">
      <c r="A1902" s="265"/>
      <c r="B1902" s="147"/>
      <c r="C1902" s="321"/>
      <c r="D1902" s="339"/>
      <c r="E1902" s="147"/>
      <c r="F1902" s="340"/>
      <c r="G1902" s="341"/>
      <c r="H1902" s="341"/>
      <c r="I1902" s="341"/>
      <c r="J1902" s="342"/>
      <c r="K1902" s="321"/>
      <c r="L1902" s="321"/>
      <c r="M1902" s="321"/>
      <c r="N1902" s="147"/>
      <c r="O1902" s="147"/>
    </row>
    <row r="1903">
      <c r="A1903" s="265"/>
      <c r="B1903" s="147"/>
      <c r="C1903" s="321"/>
      <c r="D1903" s="339"/>
      <c r="E1903" s="147"/>
      <c r="F1903" s="340"/>
      <c r="G1903" s="341"/>
      <c r="H1903" s="341"/>
      <c r="I1903" s="341"/>
      <c r="J1903" s="342"/>
      <c r="K1903" s="321"/>
      <c r="L1903" s="321"/>
      <c r="M1903" s="321"/>
      <c r="N1903" s="147"/>
      <c r="O1903" s="147"/>
    </row>
    <row r="1904">
      <c r="A1904" s="265"/>
      <c r="B1904" s="147"/>
      <c r="C1904" s="321"/>
      <c r="D1904" s="339"/>
      <c r="E1904" s="147"/>
      <c r="F1904" s="340"/>
      <c r="G1904" s="341"/>
      <c r="H1904" s="341"/>
      <c r="I1904" s="341"/>
      <c r="J1904" s="342"/>
      <c r="K1904" s="321"/>
      <c r="L1904" s="321"/>
      <c r="M1904" s="321"/>
      <c r="N1904" s="147"/>
      <c r="O1904" s="147"/>
    </row>
    <row r="1905">
      <c r="A1905" s="265"/>
      <c r="B1905" s="147"/>
      <c r="C1905" s="321"/>
      <c r="D1905" s="339"/>
      <c r="E1905" s="147"/>
      <c r="F1905" s="340"/>
      <c r="G1905" s="341"/>
      <c r="H1905" s="341"/>
      <c r="I1905" s="341"/>
      <c r="J1905" s="342"/>
      <c r="K1905" s="321"/>
      <c r="L1905" s="321"/>
      <c r="M1905" s="321"/>
      <c r="N1905" s="147"/>
      <c r="O1905" s="147"/>
    </row>
    <row r="1906">
      <c r="A1906" s="265"/>
      <c r="B1906" s="147"/>
      <c r="C1906" s="321"/>
      <c r="D1906" s="339"/>
      <c r="E1906" s="147"/>
      <c r="F1906" s="340"/>
      <c r="G1906" s="341"/>
      <c r="H1906" s="341"/>
      <c r="I1906" s="341"/>
      <c r="J1906" s="342"/>
      <c r="K1906" s="321"/>
      <c r="L1906" s="321"/>
      <c r="M1906" s="321"/>
      <c r="N1906" s="147"/>
      <c r="O1906" s="147"/>
    </row>
    <row r="1907">
      <c r="A1907" s="265"/>
      <c r="B1907" s="147"/>
      <c r="C1907" s="321"/>
      <c r="D1907" s="339"/>
      <c r="E1907" s="147"/>
      <c r="F1907" s="340"/>
      <c r="G1907" s="341"/>
      <c r="H1907" s="341"/>
      <c r="I1907" s="341"/>
      <c r="J1907" s="342"/>
      <c r="K1907" s="321"/>
      <c r="L1907" s="321"/>
      <c r="M1907" s="321"/>
      <c r="N1907" s="147"/>
      <c r="O1907" s="147"/>
    </row>
    <row r="1908">
      <c r="A1908" s="265"/>
      <c r="B1908" s="147"/>
      <c r="C1908" s="321"/>
      <c r="D1908" s="339"/>
      <c r="E1908" s="147"/>
      <c r="F1908" s="340"/>
      <c r="G1908" s="341"/>
      <c r="H1908" s="341"/>
      <c r="I1908" s="341"/>
      <c r="J1908" s="342"/>
      <c r="K1908" s="321"/>
      <c r="L1908" s="321"/>
      <c r="M1908" s="321"/>
      <c r="N1908" s="147"/>
      <c r="O1908" s="147"/>
    </row>
    <row r="1909">
      <c r="A1909" s="265"/>
      <c r="B1909" s="147"/>
      <c r="C1909" s="321"/>
      <c r="D1909" s="339"/>
      <c r="E1909" s="147"/>
      <c r="F1909" s="340"/>
      <c r="G1909" s="341"/>
      <c r="H1909" s="341"/>
      <c r="I1909" s="341"/>
      <c r="J1909" s="342"/>
      <c r="K1909" s="321"/>
      <c r="L1909" s="321"/>
      <c r="M1909" s="321"/>
      <c r="N1909" s="147"/>
      <c r="O1909" s="147"/>
    </row>
    <row r="1910">
      <c r="A1910" s="265"/>
      <c r="B1910" s="147"/>
      <c r="C1910" s="321"/>
      <c r="D1910" s="339"/>
      <c r="E1910" s="147"/>
      <c r="F1910" s="340"/>
      <c r="G1910" s="341"/>
      <c r="H1910" s="341"/>
      <c r="I1910" s="341"/>
      <c r="J1910" s="342"/>
      <c r="K1910" s="321"/>
      <c r="L1910" s="321"/>
      <c r="M1910" s="321"/>
      <c r="N1910" s="147"/>
      <c r="O1910" s="147"/>
    </row>
    <row r="1911">
      <c r="A1911" s="265"/>
      <c r="B1911" s="147"/>
      <c r="C1911" s="321"/>
      <c r="D1911" s="339"/>
      <c r="E1911" s="147"/>
      <c r="F1911" s="340"/>
      <c r="G1911" s="341"/>
      <c r="H1911" s="341"/>
      <c r="I1911" s="341"/>
      <c r="J1911" s="342"/>
      <c r="K1911" s="321"/>
      <c r="L1911" s="321"/>
      <c r="M1911" s="321"/>
      <c r="N1911" s="147"/>
      <c r="O1911" s="147"/>
    </row>
    <row r="1912">
      <c r="A1912" s="265"/>
      <c r="B1912" s="147"/>
      <c r="C1912" s="321"/>
      <c r="D1912" s="339"/>
      <c r="E1912" s="147"/>
      <c r="F1912" s="340"/>
      <c r="G1912" s="341"/>
      <c r="H1912" s="341"/>
      <c r="I1912" s="341"/>
      <c r="J1912" s="342"/>
      <c r="K1912" s="321"/>
      <c r="L1912" s="321"/>
      <c r="M1912" s="321"/>
      <c r="N1912" s="147"/>
      <c r="O1912" s="147"/>
    </row>
    <row r="1913">
      <c r="A1913" s="265"/>
      <c r="B1913" s="147"/>
      <c r="C1913" s="321"/>
      <c r="D1913" s="339"/>
      <c r="E1913" s="147"/>
      <c r="F1913" s="340"/>
      <c r="G1913" s="341"/>
      <c r="H1913" s="341"/>
      <c r="I1913" s="341"/>
      <c r="J1913" s="342"/>
      <c r="K1913" s="321"/>
      <c r="L1913" s="321"/>
      <c r="M1913" s="321"/>
      <c r="N1913" s="147"/>
      <c r="O1913" s="147"/>
    </row>
    <row r="1914">
      <c r="A1914" s="265"/>
      <c r="B1914" s="147"/>
      <c r="C1914" s="321"/>
      <c r="D1914" s="339"/>
      <c r="E1914" s="147"/>
      <c r="F1914" s="340"/>
      <c r="G1914" s="341"/>
      <c r="H1914" s="341"/>
      <c r="I1914" s="341"/>
      <c r="J1914" s="342"/>
      <c r="K1914" s="321"/>
      <c r="L1914" s="321"/>
      <c r="M1914" s="321"/>
      <c r="N1914" s="147"/>
      <c r="O1914" s="147"/>
    </row>
    <row r="1915">
      <c r="A1915" s="265"/>
      <c r="B1915" s="147"/>
      <c r="C1915" s="321"/>
      <c r="D1915" s="339"/>
      <c r="E1915" s="147"/>
      <c r="F1915" s="340"/>
      <c r="G1915" s="341"/>
      <c r="H1915" s="341"/>
      <c r="I1915" s="341"/>
      <c r="J1915" s="342"/>
      <c r="K1915" s="321"/>
      <c r="L1915" s="321"/>
      <c r="M1915" s="321"/>
      <c r="N1915" s="147"/>
      <c r="O1915" s="147"/>
    </row>
    <row r="1916">
      <c r="A1916" s="265"/>
      <c r="B1916" s="147"/>
      <c r="C1916" s="321"/>
      <c r="D1916" s="339"/>
      <c r="E1916" s="147"/>
      <c r="F1916" s="340"/>
      <c r="G1916" s="341"/>
      <c r="H1916" s="341"/>
      <c r="I1916" s="341"/>
      <c r="J1916" s="342"/>
      <c r="K1916" s="321"/>
      <c r="L1916" s="321"/>
      <c r="M1916" s="321"/>
      <c r="N1916" s="147"/>
      <c r="O1916" s="147"/>
    </row>
    <row r="1917">
      <c r="A1917" s="265"/>
      <c r="B1917" s="147"/>
      <c r="C1917" s="321"/>
      <c r="D1917" s="339"/>
      <c r="E1917" s="147"/>
      <c r="F1917" s="340"/>
      <c r="G1917" s="341"/>
      <c r="H1917" s="341"/>
      <c r="I1917" s="341"/>
      <c r="J1917" s="342"/>
      <c r="K1917" s="321"/>
      <c r="L1917" s="321"/>
      <c r="M1917" s="321"/>
      <c r="N1917" s="147"/>
      <c r="O1917" s="147"/>
    </row>
    <row r="1918">
      <c r="A1918" s="265"/>
      <c r="B1918" s="147"/>
      <c r="C1918" s="321"/>
      <c r="D1918" s="339"/>
      <c r="E1918" s="147"/>
      <c r="F1918" s="340"/>
      <c r="G1918" s="341"/>
      <c r="H1918" s="341"/>
      <c r="I1918" s="341"/>
      <c r="J1918" s="342"/>
      <c r="K1918" s="321"/>
      <c r="L1918" s="321"/>
      <c r="M1918" s="321"/>
      <c r="N1918" s="147"/>
      <c r="O1918" s="147"/>
    </row>
    <row r="1919">
      <c r="A1919" s="265"/>
      <c r="B1919" s="147"/>
      <c r="C1919" s="321"/>
      <c r="D1919" s="339"/>
      <c r="E1919" s="147"/>
      <c r="F1919" s="340"/>
      <c r="G1919" s="341"/>
      <c r="H1919" s="341"/>
      <c r="I1919" s="341"/>
      <c r="J1919" s="342"/>
      <c r="K1919" s="321"/>
      <c r="L1919" s="321"/>
      <c r="M1919" s="321"/>
      <c r="N1919" s="147"/>
      <c r="O1919" s="147"/>
    </row>
    <row r="1920">
      <c r="A1920" s="265"/>
      <c r="B1920" s="147"/>
      <c r="C1920" s="321"/>
      <c r="D1920" s="339"/>
      <c r="E1920" s="147"/>
      <c r="F1920" s="340"/>
      <c r="G1920" s="341"/>
      <c r="H1920" s="341"/>
      <c r="I1920" s="341"/>
      <c r="J1920" s="342"/>
      <c r="K1920" s="321"/>
      <c r="L1920" s="321"/>
      <c r="M1920" s="321"/>
      <c r="N1920" s="147"/>
      <c r="O1920" s="147"/>
    </row>
    <row r="1921">
      <c r="A1921" s="265"/>
      <c r="B1921" s="147"/>
      <c r="C1921" s="321"/>
      <c r="D1921" s="339"/>
      <c r="E1921" s="147"/>
      <c r="F1921" s="340"/>
      <c r="G1921" s="341"/>
      <c r="H1921" s="341"/>
      <c r="I1921" s="341"/>
      <c r="J1921" s="342"/>
      <c r="K1921" s="321"/>
      <c r="L1921" s="321"/>
      <c r="M1921" s="321"/>
      <c r="N1921" s="147"/>
      <c r="O1921" s="147"/>
    </row>
    <row r="1922">
      <c r="A1922" s="265"/>
      <c r="B1922" s="147"/>
      <c r="C1922" s="321"/>
      <c r="D1922" s="339"/>
      <c r="E1922" s="147"/>
      <c r="F1922" s="340"/>
      <c r="G1922" s="341"/>
      <c r="H1922" s="341"/>
      <c r="I1922" s="341"/>
      <c r="J1922" s="342"/>
      <c r="K1922" s="321"/>
      <c r="L1922" s="321"/>
      <c r="M1922" s="321"/>
      <c r="N1922" s="147"/>
      <c r="O1922" s="147"/>
    </row>
    <row r="1923">
      <c r="A1923" s="265"/>
      <c r="B1923" s="147"/>
      <c r="C1923" s="321"/>
      <c r="D1923" s="339"/>
      <c r="E1923" s="147"/>
      <c r="F1923" s="340"/>
      <c r="G1923" s="341"/>
      <c r="H1923" s="341"/>
      <c r="I1923" s="341"/>
      <c r="J1923" s="342"/>
      <c r="K1923" s="321"/>
      <c r="L1923" s="321"/>
      <c r="M1923" s="321"/>
      <c r="N1923" s="147"/>
      <c r="O1923" s="147"/>
    </row>
    <row r="1924">
      <c r="A1924" s="265"/>
      <c r="B1924" s="147"/>
      <c r="C1924" s="321"/>
      <c r="D1924" s="339"/>
      <c r="E1924" s="147"/>
      <c r="F1924" s="340"/>
      <c r="G1924" s="341"/>
      <c r="H1924" s="341"/>
      <c r="I1924" s="341"/>
      <c r="J1924" s="342"/>
      <c r="K1924" s="321"/>
      <c r="L1924" s="321"/>
      <c r="M1924" s="321"/>
      <c r="N1924" s="147"/>
      <c r="O1924" s="147"/>
    </row>
    <row r="1925">
      <c r="A1925" s="265"/>
      <c r="B1925" s="147"/>
      <c r="C1925" s="321"/>
      <c r="D1925" s="339"/>
      <c r="E1925" s="147"/>
      <c r="F1925" s="340"/>
      <c r="G1925" s="341"/>
      <c r="H1925" s="341"/>
      <c r="I1925" s="341"/>
      <c r="J1925" s="342"/>
      <c r="K1925" s="321"/>
      <c r="L1925" s="321"/>
      <c r="M1925" s="321"/>
      <c r="N1925" s="147"/>
      <c r="O1925" s="147"/>
    </row>
    <row r="1926">
      <c r="A1926" s="265"/>
      <c r="B1926" s="147"/>
      <c r="C1926" s="321"/>
      <c r="D1926" s="339"/>
      <c r="E1926" s="147"/>
      <c r="F1926" s="340"/>
      <c r="G1926" s="341"/>
      <c r="H1926" s="341"/>
      <c r="I1926" s="341"/>
      <c r="J1926" s="342"/>
      <c r="K1926" s="321"/>
      <c r="L1926" s="321"/>
      <c r="M1926" s="321"/>
      <c r="N1926" s="147"/>
      <c r="O1926" s="147"/>
    </row>
    <row r="1927">
      <c r="A1927" s="265"/>
      <c r="B1927" s="147"/>
      <c r="C1927" s="321"/>
      <c r="D1927" s="339"/>
      <c r="E1927" s="147"/>
      <c r="F1927" s="340"/>
      <c r="G1927" s="341"/>
      <c r="H1927" s="341"/>
      <c r="I1927" s="341"/>
      <c r="J1927" s="342"/>
      <c r="K1927" s="321"/>
      <c r="L1927" s="321"/>
      <c r="M1927" s="321"/>
      <c r="N1927" s="147"/>
      <c r="O1927" s="147"/>
    </row>
    <row r="1928">
      <c r="A1928" s="265"/>
      <c r="B1928" s="147"/>
      <c r="C1928" s="321"/>
      <c r="D1928" s="339"/>
      <c r="E1928" s="147"/>
      <c r="F1928" s="340"/>
      <c r="G1928" s="341"/>
      <c r="H1928" s="341"/>
      <c r="I1928" s="341"/>
      <c r="J1928" s="342"/>
      <c r="K1928" s="321"/>
      <c r="L1928" s="321"/>
      <c r="M1928" s="321"/>
      <c r="N1928" s="147"/>
      <c r="O1928" s="147"/>
    </row>
    <row r="1929">
      <c r="A1929" s="265"/>
      <c r="B1929" s="147"/>
      <c r="C1929" s="321"/>
      <c r="D1929" s="339"/>
      <c r="E1929" s="147"/>
      <c r="F1929" s="340"/>
      <c r="G1929" s="341"/>
      <c r="H1929" s="341"/>
      <c r="I1929" s="341"/>
      <c r="J1929" s="342"/>
      <c r="K1929" s="321"/>
      <c r="L1929" s="321"/>
      <c r="M1929" s="321"/>
      <c r="N1929" s="147"/>
      <c r="O1929" s="147"/>
    </row>
    <row r="1930">
      <c r="A1930" s="265"/>
      <c r="B1930" s="147"/>
      <c r="C1930" s="321"/>
      <c r="D1930" s="339"/>
      <c r="E1930" s="147"/>
      <c r="F1930" s="340"/>
      <c r="G1930" s="341"/>
      <c r="H1930" s="341"/>
      <c r="I1930" s="341"/>
      <c r="J1930" s="342"/>
      <c r="K1930" s="321"/>
      <c r="L1930" s="321"/>
      <c r="M1930" s="321"/>
      <c r="N1930" s="147"/>
      <c r="O1930" s="147"/>
    </row>
    <row r="1931">
      <c r="A1931" s="265"/>
      <c r="B1931" s="147"/>
      <c r="C1931" s="321"/>
      <c r="D1931" s="339"/>
      <c r="E1931" s="147"/>
      <c r="F1931" s="340"/>
      <c r="G1931" s="341"/>
      <c r="H1931" s="341"/>
      <c r="I1931" s="341"/>
      <c r="J1931" s="342"/>
      <c r="K1931" s="321"/>
      <c r="L1931" s="321"/>
      <c r="M1931" s="321"/>
      <c r="N1931" s="147"/>
      <c r="O1931" s="147"/>
    </row>
    <row r="1932">
      <c r="A1932" s="265"/>
      <c r="B1932" s="147"/>
      <c r="C1932" s="321"/>
      <c r="D1932" s="339"/>
      <c r="E1932" s="147"/>
      <c r="F1932" s="340"/>
      <c r="G1932" s="341"/>
      <c r="H1932" s="341"/>
      <c r="I1932" s="341"/>
      <c r="J1932" s="342"/>
      <c r="K1932" s="321"/>
      <c r="L1932" s="321"/>
      <c r="M1932" s="321"/>
      <c r="N1932" s="147"/>
      <c r="O1932" s="147"/>
    </row>
    <row r="1933">
      <c r="A1933" s="265"/>
      <c r="B1933" s="147"/>
      <c r="C1933" s="321"/>
      <c r="D1933" s="339"/>
      <c r="E1933" s="147"/>
      <c r="F1933" s="340"/>
      <c r="G1933" s="341"/>
      <c r="H1933" s="341"/>
      <c r="I1933" s="341"/>
      <c r="J1933" s="342"/>
      <c r="K1933" s="321"/>
      <c r="L1933" s="321"/>
      <c r="M1933" s="321"/>
      <c r="N1933" s="147"/>
      <c r="O1933" s="147"/>
    </row>
    <row r="1934">
      <c r="A1934" s="265"/>
      <c r="B1934" s="147"/>
      <c r="C1934" s="321"/>
      <c r="D1934" s="339"/>
      <c r="E1934" s="147"/>
      <c r="F1934" s="340"/>
      <c r="G1934" s="341"/>
      <c r="H1934" s="341"/>
      <c r="I1934" s="341"/>
      <c r="J1934" s="342"/>
      <c r="K1934" s="321"/>
      <c r="L1934" s="321"/>
      <c r="M1934" s="321"/>
      <c r="N1934" s="147"/>
      <c r="O1934" s="147"/>
    </row>
    <row r="1935">
      <c r="A1935" s="265"/>
      <c r="B1935" s="147"/>
      <c r="C1935" s="321"/>
      <c r="D1935" s="339"/>
      <c r="E1935" s="147"/>
      <c r="F1935" s="340"/>
      <c r="G1935" s="341"/>
      <c r="H1935" s="341"/>
      <c r="I1935" s="341"/>
      <c r="J1935" s="342"/>
      <c r="K1935" s="321"/>
      <c r="L1935" s="321"/>
      <c r="M1935" s="321"/>
      <c r="N1935" s="147"/>
      <c r="O1935" s="147"/>
    </row>
    <row r="1936">
      <c r="A1936" s="265"/>
      <c r="B1936" s="147"/>
      <c r="C1936" s="321"/>
      <c r="D1936" s="339"/>
      <c r="E1936" s="147"/>
      <c r="F1936" s="340"/>
      <c r="G1936" s="341"/>
      <c r="H1936" s="341"/>
      <c r="I1936" s="341"/>
      <c r="J1936" s="342"/>
      <c r="K1936" s="321"/>
      <c r="L1936" s="321"/>
      <c r="M1936" s="321"/>
      <c r="N1936" s="147"/>
      <c r="O1936" s="147"/>
    </row>
    <row r="1937">
      <c r="A1937" s="265"/>
      <c r="B1937" s="147"/>
      <c r="C1937" s="321"/>
      <c r="D1937" s="339"/>
      <c r="E1937" s="147"/>
      <c r="F1937" s="340"/>
      <c r="G1937" s="341"/>
      <c r="H1937" s="341"/>
      <c r="I1937" s="341"/>
      <c r="J1937" s="342"/>
      <c r="K1937" s="321"/>
      <c r="L1937" s="321"/>
      <c r="M1937" s="321"/>
      <c r="N1937" s="147"/>
      <c r="O1937" s="147"/>
    </row>
    <row r="1938">
      <c r="A1938" s="265"/>
      <c r="B1938" s="147"/>
      <c r="C1938" s="321"/>
      <c r="D1938" s="339"/>
      <c r="E1938" s="147"/>
      <c r="F1938" s="340"/>
      <c r="G1938" s="341"/>
      <c r="H1938" s="341"/>
      <c r="I1938" s="341"/>
      <c r="J1938" s="342"/>
      <c r="K1938" s="321"/>
      <c r="L1938" s="321"/>
      <c r="M1938" s="321"/>
      <c r="N1938" s="147"/>
      <c r="O1938" s="147"/>
    </row>
    <row r="1939">
      <c r="A1939" s="265"/>
      <c r="B1939" s="147"/>
      <c r="C1939" s="321"/>
      <c r="D1939" s="339"/>
      <c r="E1939" s="147"/>
      <c r="F1939" s="340"/>
      <c r="G1939" s="341"/>
      <c r="H1939" s="341"/>
      <c r="I1939" s="341"/>
      <c r="J1939" s="342"/>
      <c r="K1939" s="321"/>
      <c r="L1939" s="321"/>
      <c r="M1939" s="321"/>
      <c r="N1939" s="147"/>
      <c r="O1939" s="147"/>
    </row>
    <row r="1940">
      <c r="A1940" s="265"/>
      <c r="B1940" s="147"/>
      <c r="C1940" s="321"/>
      <c r="D1940" s="339"/>
      <c r="E1940" s="147"/>
      <c r="F1940" s="340"/>
      <c r="G1940" s="341"/>
      <c r="H1940" s="341"/>
      <c r="I1940" s="341"/>
      <c r="J1940" s="342"/>
      <c r="K1940" s="321"/>
      <c r="L1940" s="321"/>
      <c r="M1940" s="321"/>
      <c r="N1940" s="147"/>
      <c r="O1940" s="147"/>
    </row>
    <row r="1941">
      <c r="A1941" s="265"/>
      <c r="B1941" s="147"/>
      <c r="C1941" s="321"/>
      <c r="D1941" s="339"/>
      <c r="E1941" s="147"/>
      <c r="F1941" s="340"/>
      <c r="G1941" s="341"/>
      <c r="H1941" s="341"/>
      <c r="I1941" s="341"/>
      <c r="J1941" s="342"/>
      <c r="K1941" s="321"/>
      <c r="L1941" s="321"/>
      <c r="M1941" s="321"/>
      <c r="N1941" s="147"/>
      <c r="O1941" s="147"/>
    </row>
    <row r="1942">
      <c r="A1942" s="265"/>
      <c r="B1942" s="147"/>
      <c r="C1942" s="321"/>
      <c r="D1942" s="339"/>
      <c r="E1942" s="147"/>
      <c r="F1942" s="340"/>
      <c r="G1942" s="341"/>
      <c r="H1942" s="341"/>
      <c r="I1942" s="341"/>
      <c r="J1942" s="342"/>
      <c r="K1942" s="321"/>
      <c r="L1942" s="321"/>
      <c r="M1942" s="321"/>
      <c r="N1942" s="147"/>
      <c r="O1942" s="147"/>
    </row>
    <row r="1943">
      <c r="A1943" s="265"/>
      <c r="B1943" s="147"/>
      <c r="C1943" s="321"/>
      <c r="D1943" s="339"/>
      <c r="E1943" s="147"/>
      <c r="F1943" s="340"/>
      <c r="G1943" s="341"/>
      <c r="H1943" s="341"/>
      <c r="I1943" s="341"/>
      <c r="J1943" s="342"/>
      <c r="K1943" s="321"/>
      <c r="L1943" s="321"/>
      <c r="M1943" s="321"/>
      <c r="N1943" s="147"/>
      <c r="O1943" s="147"/>
    </row>
    <row r="1944">
      <c r="A1944" s="265"/>
      <c r="B1944" s="147"/>
      <c r="C1944" s="321"/>
      <c r="D1944" s="339"/>
      <c r="E1944" s="147"/>
      <c r="F1944" s="340"/>
      <c r="G1944" s="341"/>
      <c r="H1944" s="341"/>
      <c r="I1944" s="341"/>
      <c r="J1944" s="342"/>
      <c r="K1944" s="321"/>
      <c r="L1944" s="321"/>
      <c r="M1944" s="321"/>
      <c r="N1944" s="147"/>
      <c r="O1944" s="147"/>
    </row>
    <row r="1945">
      <c r="A1945" s="265"/>
      <c r="B1945" s="147"/>
      <c r="C1945" s="321"/>
      <c r="D1945" s="339"/>
      <c r="E1945" s="147"/>
      <c r="F1945" s="340"/>
      <c r="G1945" s="341"/>
      <c r="H1945" s="341"/>
      <c r="I1945" s="341"/>
      <c r="J1945" s="342"/>
      <c r="K1945" s="321"/>
      <c r="L1945" s="321"/>
      <c r="M1945" s="321"/>
      <c r="N1945" s="147"/>
      <c r="O1945" s="147"/>
    </row>
    <row r="1946">
      <c r="A1946" s="265"/>
      <c r="B1946" s="147"/>
      <c r="C1946" s="321"/>
      <c r="D1946" s="339"/>
      <c r="E1946" s="147"/>
      <c r="F1946" s="340"/>
      <c r="G1946" s="341"/>
      <c r="H1946" s="341"/>
      <c r="I1946" s="341"/>
      <c r="J1946" s="342"/>
      <c r="K1946" s="321"/>
      <c r="L1946" s="321"/>
      <c r="M1946" s="321"/>
      <c r="N1946" s="147"/>
      <c r="O1946" s="147"/>
    </row>
    <row r="1947">
      <c r="A1947" s="265"/>
      <c r="B1947" s="147"/>
      <c r="C1947" s="321"/>
      <c r="D1947" s="339"/>
      <c r="E1947" s="147"/>
      <c r="F1947" s="340"/>
      <c r="G1947" s="341"/>
      <c r="H1947" s="341"/>
      <c r="I1947" s="341"/>
      <c r="J1947" s="342"/>
      <c r="K1947" s="321"/>
      <c r="L1947" s="321"/>
      <c r="M1947" s="321"/>
      <c r="N1947" s="147"/>
      <c r="O1947" s="147"/>
    </row>
    <row r="1948">
      <c r="A1948" s="265"/>
      <c r="B1948" s="147"/>
      <c r="C1948" s="321"/>
      <c r="D1948" s="339"/>
      <c r="E1948" s="147"/>
      <c r="F1948" s="340"/>
      <c r="G1948" s="341"/>
      <c r="H1948" s="341"/>
      <c r="I1948" s="341"/>
      <c r="J1948" s="342"/>
      <c r="K1948" s="321"/>
      <c r="L1948" s="321"/>
      <c r="M1948" s="321"/>
      <c r="N1948" s="147"/>
      <c r="O1948" s="147"/>
    </row>
    <row r="1949">
      <c r="A1949" s="265"/>
      <c r="B1949" s="147"/>
      <c r="C1949" s="321"/>
      <c r="D1949" s="339"/>
      <c r="E1949" s="147"/>
      <c r="F1949" s="340"/>
      <c r="G1949" s="341"/>
      <c r="H1949" s="341"/>
      <c r="I1949" s="341"/>
      <c r="J1949" s="342"/>
      <c r="K1949" s="321"/>
      <c r="L1949" s="321"/>
      <c r="M1949" s="321"/>
      <c r="N1949" s="147"/>
      <c r="O1949" s="147"/>
    </row>
    <row r="1950">
      <c r="A1950" s="265"/>
      <c r="B1950" s="147"/>
      <c r="C1950" s="321"/>
      <c r="D1950" s="339"/>
      <c r="E1950" s="147"/>
      <c r="F1950" s="340"/>
      <c r="G1950" s="341"/>
      <c r="H1950" s="341"/>
      <c r="I1950" s="341"/>
      <c r="J1950" s="342"/>
      <c r="K1950" s="321"/>
      <c r="L1950" s="321"/>
      <c r="M1950" s="321"/>
      <c r="N1950" s="147"/>
      <c r="O1950" s="147"/>
    </row>
    <row r="1951">
      <c r="A1951" s="265"/>
      <c r="B1951" s="147"/>
      <c r="C1951" s="321"/>
      <c r="D1951" s="339"/>
      <c r="E1951" s="147"/>
      <c r="F1951" s="340"/>
      <c r="G1951" s="341"/>
      <c r="H1951" s="341"/>
      <c r="I1951" s="341"/>
      <c r="J1951" s="342"/>
      <c r="K1951" s="321"/>
      <c r="L1951" s="321"/>
      <c r="M1951" s="321"/>
      <c r="N1951" s="147"/>
      <c r="O1951" s="147"/>
    </row>
    <row r="1952">
      <c r="A1952" s="265"/>
      <c r="B1952" s="147"/>
      <c r="C1952" s="321"/>
      <c r="D1952" s="339"/>
      <c r="E1952" s="147"/>
      <c r="F1952" s="340"/>
      <c r="G1952" s="341"/>
      <c r="H1952" s="341"/>
      <c r="I1952" s="341"/>
      <c r="J1952" s="342"/>
      <c r="K1952" s="321"/>
      <c r="L1952" s="321"/>
      <c r="M1952" s="321"/>
      <c r="N1952" s="147"/>
      <c r="O1952" s="147"/>
    </row>
    <row r="1953">
      <c r="A1953" s="265"/>
      <c r="B1953" s="147"/>
      <c r="C1953" s="321"/>
      <c r="D1953" s="339"/>
      <c r="E1953" s="147"/>
      <c r="F1953" s="340"/>
      <c r="G1953" s="341"/>
      <c r="H1953" s="341"/>
      <c r="I1953" s="341"/>
      <c r="J1953" s="342"/>
      <c r="K1953" s="321"/>
      <c r="L1953" s="321"/>
      <c r="M1953" s="321"/>
      <c r="N1953" s="147"/>
      <c r="O1953" s="147"/>
    </row>
    <row r="1954">
      <c r="A1954" s="265"/>
      <c r="B1954" s="147"/>
      <c r="C1954" s="321"/>
      <c r="D1954" s="339"/>
      <c r="E1954" s="147"/>
      <c r="F1954" s="340"/>
      <c r="G1954" s="341"/>
      <c r="H1954" s="341"/>
      <c r="I1954" s="341"/>
      <c r="J1954" s="342"/>
      <c r="K1954" s="321"/>
      <c r="L1954" s="321"/>
      <c r="M1954" s="321"/>
      <c r="N1954" s="147"/>
      <c r="O1954" s="147"/>
    </row>
    <row r="1955">
      <c r="A1955" s="265"/>
      <c r="B1955" s="147"/>
      <c r="C1955" s="321"/>
      <c r="D1955" s="339"/>
      <c r="E1955" s="147"/>
      <c r="F1955" s="340"/>
      <c r="G1955" s="341"/>
      <c r="H1955" s="341"/>
      <c r="I1955" s="341"/>
      <c r="J1955" s="342"/>
      <c r="K1955" s="321"/>
      <c r="L1955" s="321"/>
      <c r="M1955" s="321"/>
      <c r="N1955" s="147"/>
      <c r="O1955" s="147"/>
    </row>
    <row r="1956">
      <c r="A1956" s="265"/>
      <c r="B1956" s="147"/>
      <c r="C1956" s="321"/>
      <c r="D1956" s="339"/>
      <c r="E1956" s="147"/>
      <c r="F1956" s="340"/>
      <c r="G1956" s="341"/>
      <c r="H1956" s="341"/>
      <c r="I1956" s="341"/>
      <c r="J1956" s="342"/>
      <c r="K1956" s="321"/>
      <c r="L1956" s="321"/>
      <c r="M1956" s="321"/>
      <c r="N1956" s="147"/>
      <c r="O1956" s="147"/>
    </row>
    <row r="1957">
      <c r="A1957" s="265"/>
      <c r="B1957" s="147"/>
      <c r="C1957" s="321"/>
      <c r="D1957" s="339"/>
      <c r="E1957" s="147"/>
      <c r="F1957" s="340"/>
      <c r="G1957" s="341"/>
      <c r="H1957" s="341"/>
      <c r="I1957" s="341"/>
      <c r="J1957" s="342"/>
      <c r="K1957" s="321"/>
      <c r="L1957" s="321"/>
      <c r="M1957" s="321"/>
      <c r="N1957" s="147"/>
      <c r="O1957" s="147"/>
    </row>
    <row r="1958">
      <c r="A1958" s="265"/>
      <c r="B1958" s="147"/>
      <c r="C1958" s="321"/>
      <c r="D1958" s="339"/>
      <c r="E1958" s="147"/>
      <c r="F1958" s="340"/>
      <c r="G1958" s="341"/>
      <c r="H1958" s="341"/>
      <c r="I1958" s="341"/>
      <c r="J1958" s="342"/>
      <c r="K1958" s="321"/>
      <c r="L1958" s="321"/>
      <c r="M1958" s="321"/>
      <c r="N1958" s="147"/>
      <c r="O1958" s="147"/>
    </row>
    <row r="1959">
      <c r="A1959" s="265"/>
      <c r="B1959" s="147"/>
      <c r="C1959" s="321"/>
      <c r="D1959" s="339"/>
      <c r="E1959" s="147"/>
      <c r="F1959" s="340"/>
      <c r="G1959" s="341"/>
      <c r="H1959" s="341"/>
      <c r="I1959" s="341"/>
      <c r="J1959" s="342"/>
      <c r="K1959" s="321"/>
      <c r="L1959" s="321"/>
      <c r="M1959" s="321"/>
      <c r="N1959" s="147"/>
      <c r="O1959" s="147"/>
    </row>
    <row r="1960">
      <c r="A1960" s="265"/>
      <c r="B1960" s="147"/>
      <c r="C1960" s="321"/>
      <c r="D1960" s="339"/>
      <c r="E1960" s="147"/>
      <c r="F1960" s="340"/>
      <c r="G1960" s="341"/>
      <c r="H1960" s="341"/>
      <c r="I1960" s="341"/>
      <c r="J1960" s="342"/>
      <c r="K1960" s="321"/>
      <c r="L1960" s="321"/>
      <c r="M1960" s="321"/>
      <c r="N1960" s="147"/>
      <c r="O1960" s="147"/>
    </row>
    <row r="1961">
      <c r="A1961" s="265"/>
      <c r="B1961" s="147"/>
      <c r="C1961" s="321"/>
      <c r="D1961" s="339"/>
      <c r="E1961" s="147"/>
      <c r="F1961" s="340"/>
      <c r="G1961" s="341"/>
      <c r="H1961" s="341"/>
      <c r="I1961" s="341"/>
      <c r="J1961" s="342"/>
      <c r="K1961" s="321"/>
      <c r="L1961" s="321"/>
      <c r="M1961" s="321"/>
      <c r="N1961" s="147"/>
      <c r="O1961" s="147"/>
    </row>
    <row r="1962">
      <c r="A1962" s="265"/>
      <c r="B1962" s="147"/>
      <c r="C1962" s="321"/>
      <c r="D1962" s="339"/>
      <c r="E1962" s="147"/>
      <c r="F1962" s="340"/>
      <c r="G1962" s="341"/>
      <c r="H1962" s="341"/>
      <c r="I1962" s="341"/>
      <c r="J1962" s="342"/>
      <c r="K1962" s="321"/>
      <c r="L1962" s="321"/>
      <c r="M1962" s="321"/>
      <c r="N1962" s="147"/>
      <c r="O1962" s="147"/>
    </row>
    <row r="1963">
      <c r="A1963" s="265"/>
      <c r="B1963" s="147"/>
      <c r="C1963" s="321"/>
      <c r="D1963" s="339"/>
      <c r="E1963" s="147"/>
      <c r="F1963" s="340"/>
      <c r="G1963" s="341"/>
      <c r="H1963" s="341"/>
      <c r="I1963" s="341"/>
      <c r="J1963" s="342"/>
      <c r="K1963" s="321"/>
      <c r="L1963" s="321"/>
      <c r="M1963" s="321"/>
      <c r="N1963" s="147"/>
      <c r="O1963" s="147"/>
    </row>
    <row r="1964">
      <c r="A1964" s="265"/>
      <c r="B1964" s="147"/>
      <c r="C1964" s="321"/>
      <c r="D1964" s="339"/>
      <c r="E1964" s="147"/>
      <c r="F1964" s="340"/>
      <c r="G1964" s="341"/>
      <c r="H1964" s="341"/>
      <c r="I1964" s="341"/>
      <c r="J1964" s="342"/>
      <c r="K1964" s="321"/>
      <c r="L1964" s="321"/>
      <c r="M1964" s="321"/>
      <c r="N1964" s="147"/>
      <c r="O1964" s="147"/>
    </row>
    <row r="1965">
      <c r="A1965" s="265"/>
      <c r="B1965" s="147"/>
      <c r="C1965" s="321"/>
      <c r="D1965" s="339"/>
      <c r="E1965" s="147"/>
      <c r="F1965" s="340"/>
      <c r="G1965" s="341"/>
      <c r="H1965" s="341"/>
      <c r="I1965" s="341"/>
      <c r="J1965" s="342"/>
      <c r="K1965" s="321"/>
      <c r="L1965" s="321"/>
      <c r="M1965" s="321"/>
      <c r="N1965" s="147"/>
      <c r="O1965" s="147"/>
    </row>
    <row r="1966">
      <c r="A1966" s="265"/>
      <c r="B1966" s="147"/>
      <c r="C1966" s="321"/>
      <c r="D1966" s="339"/>
      <c r="E1966" s="147"/>
      <c r="F1966" s="340"/>
      <c r="G1966" s="341"/>
      <c r="H1966" s="341"/>
      <c r="I1966" s="341"/>
      <c r="J1966" s="342"/>
      <c r="K1966" s="321"/>
      <c r="L1966" s="321"/>
      <c r="M1966" s="321"/>
      <c r="N1966" s="147"/>
      <c r="O1966" s="147"/>
    </row>
    <row r="1967">
      <c r="A1967" s="265"/>
      <c r="B1967" s="147"/>
      <c r="C1967" s="321"/>
      <c r="D1967" s="339"/>
      <c r="E1967" s="147"/>
      <c r="F1967" s="340"/>
      <c r="G1967" s="341"/>
      <c r="H1967" s="341"/>
      <c r="I1967" s="341"/>
      <c r="J1967" s="342"/>
      <c r="K1967" s="321"/>
      <c r="L1967" s="321"/>
      <c r="M1967" s="321"/>
      <c r="N1967" s="147"/>
      <c r="O1967" s="147"/>
    </row>
    <row r="1968">
      <c r="A1968" s="265"/>
      <c r="B1968" s="147"/>
      <c r="C1968" s="321"/>
      <c r="D1968" s="339"/>
      <c r="E1968" s="147"/>
      <c r="F1968" s="340"/>
      <c r="G1968" s="341"/>
      <c r="H1968" s="341"/>
      <c r="I1968" s="341"/>
      <c r="J1968" s="342"/>
      <c r="K1968" s="321"/>
      <c r="L1968" s="321"/>
      <c r="M1968" s="321"/>
      <c r="N1968" s="147"/>
      <c r="O1968" s="147"/>
    </row>
    <row r="1969">
      <c r="A1969" s="265"/>
      <c r="B1969" s="147"/>
      <c r="C1969" s="321"/>
      <c r="D1969" s="339"/>
      <c r="E1969" s="147"/>
      <c r="F1969" s="340"/>
      <c r="G1969" s="341"/>
      <c r="H1969" s="341"/>
      <c r="I1969" s="341"/>
      <c r="J1969" s="342"/>
      <c r="K1969" s="321"/>
      <c r="L1969" s="321"/>
      <c r="M1969" s="321"/>
      <c r="N1969" s="147"/>
      <c r="O1969" s="147"/>
    </row>
    <row r="1970">
      <c r="A1970" s="265"/>
      <c r="B1970" s="147"/>
      <c r="C1970" s="321"/>
      <c r="D1970" s="339"/>
      <c r="E1970" s="147"/>
      <c r="F1970" s="340"/>
      <c r="G1970" s="341"/>
      <c r="H1970" s="341"/>
      <c r="I1970" s="341"/>
      <c r="J1970" s="342"/>
      <c r="K1970" s="321"/>
      <c r="L1970" s="321"/>
      <c r="M1970" s="321"/>
      <c r="N1970" s="147"/>
      <c r="O1970" s="147"/>
    </row>
    <row r="1971">
      <c r="A1971" s="265"/>
      <c r="B1971" s="147"/>
      <c r="C1971" s="321"/>
      <c r="D1971" s="339"/>
      <c r="E1971" s="147"/>
      <c r="F1971" s="340"/>
      <c r="G1971" s="341"/>
      <c r="H1971" s="341"/>
      <c r="I1971" s="341"/>
      <c r="J1971" s="342"/>
      <c r="K1971" s="321"/>
      <c r="L1971" s="321"/>
      <c r="M1971" s="321"/>
      <c r="N1971" s="147"/>
      <c r="O1971" s="147"/>
    </row>
    <row r="1972">
      <c r="A1972" s="265"/>
      <c r="B1972" s="147"/>
      <c r="C1972" s="321"/>
      <c r="D1972" s="339"/>
      <c r="E1972" s="147"/>
      <c r="F1972" s="340"/>
      <c r="G1972" s="341"/>
      <c r="H1972" s="341"/>
      <c r="I1972" s="341"/>
      <c r="J1972" s="342"/>
      <c r="K1972" s="321"/>
      <c r="L1972" s="321"/>
      <c r="M1972" s="321"/>
      <c r="N1972" s="147"/>
      <c r="O1972" s="147"/>
    </row>
    <row r="1973">
      <c r="A1973" s="265"/>
      <c r="B1973" s="147"/>
      <c r="C1973" s="321"/>
      <c r="D1973" s="339"/>
      <c r="E1973" s="147"/>
      <c r="F1973" s="340"/>
      <c r="G1973" s="341"/>
      <c r="H1973" s="341"/>
      <c r="I1973" s="341"/>
      <c r="J1973" s="342"/>
      <c r="K1973" s="321"/>
      <c r="L1973" s="321"/>
      <c r="M1973" s="321"/>
      <c r="N1973" s="147"/>
      <c r="O1973" s="147"/>
    </row>
    <row r="1974">
      <c r="A1974" s="265"/>
      <c r="B1974" s="147"/>
      <c r="C1974" s="321"/>
      <c r="D1974" s="339"/>
      <c r="E1974" s="147"/>
      <c r="F1974" s="340"/>
      <c r="G1974" s="341"/>
      <c r="H1974" s="341"/>
      <c r="I1974" s="341"/>
      <c r="J1974" s="342"/>
      <c r="K1974" s="321"/>
      <c r="L1974" s="321"/>
      <c r="M1974" s="321"/>
      <c r="N1974" s="147"/>
      <c r="O1974" s="147"/>
    </row>
    <row r="1975">
      <c r="A1975" s="265"/>
      <c r="B1975" s="147"/>
      <c r="C1975" s="321"/>
      <c r="D1975" s="339"/>
      <c r="E1975" s="147"/>
      <c r="F1975" s="340"/>
      <c r="G1975" s="341"/>
      <c r="H1975" s="341"/>
      <c r="I1975" s="341"/>
      <c r="J1975" s="342"/>
      <c r="K1975" s="321"/>
      <c r="L1975" s="321"/>
      <c r="M1975" s="321"/>
      <c r="N1975" s="147"/>
      <c r="O1975" s="147"/>
    </row>
    <row r="1976">
      <c r="A1976" s="265"/>
      <c r="B1976" s="147"/>
      <c r="C1976" s="321"/>
      <c r="D1976" s="339"/>
      <c r="E1976" s="147"/>
      <c r="F1976" s="340"/>
      <c r="G1976" s="341"/>
      <c r="H1976" s="341"/>
      <c r="I1976" s="341"/>
      <c r="J1976" s="342"/>
      <c r="K1976" s="321"/>
      <c r="L1976" s="321"/>
      <c r="M1976" s="321"/>
      <c r="N1976" s="147"/>
      <c r="O1976" s="147"/>
    </row>
    <row r="1977">
      <c r="A1977" s="265"/>
      <c r="B1977" s="147"/>
      <c r="C1977" s="321"/>
      <c r="D1977" s="339"/>
      <c r="E1977" s="147"/>
      <c r="F1977" s="340"/>
      <c r="G1977" s="341"/>
      <c r="H1977" s="341"/>
      <c r="I1977" s="341"/>
      <c r="J1977" s="342"/>
      <c r="K1977" s="321"/>
      <c r="L1977" s="321"/>
      <c r="M1977" s="321"/>
      <c r="N1977" s="147"/>
      <c r="O1977" s="147"/>
    </row>
    <row r="1978">
      <c r="A1978" s="265"/>
      <c r="B1978" s="147"/>
      <c r="C1978" s="321"/>
      <c r="D1978" s="339"/>
      <c r="E1978" s="147"/>
      <c r="F1978" s="340"/>
      <c r="G1978" s="341"/>
      <c r="H1978" s="341"/>
      <c r="I1978" s="341"/>
      <c r="J1978" s="342"/>
      <c r="K1978" s="321"/>
      <c r="L1978" s="321"/>
      <c r="M1978" s="321"/>
      <c r="N1978" s="147"/>
      <c r="O1978" s="147"/>
    </row>
    <row r="1979">
      <c r="A1979" s="265"/>
      <c r="B1979" s="147"/>
      <c r="C1979" s="321"/>
      <c r="D1979" s="339"/>
      <c r="E1979" s="147"/>
      <c r="F1979" s="340"/>
      <c r="G1979" s="341"/>
      <c r="H1979" s="341"/>
      <c r="I1979" s="341"/>
      <c r="J1979" s="342"/>
      <c r="K1979" s="321"/>
      <c r="L1979" s="321"/>
      <c r="M1979" s="321"/>
      <c r="N1979" s="147"/>
      <c r="O1979" s="147"/>
    </row>
    <row r="1980">
      <c r="A1980" s="265"/>
      <c r="B1980" s="147"/>
      <c r="C1980" s="321"/>
      <c r="D1980" s="339"/>
      <c r="E1980" s="147"/>
      <c r="F1980" s="340"/>
      <c r="G1980" s="341"/>
      <c r="H1980" s="341"/>
      <c r="I1980" s="341"/>
      <c r="J1980" s="342"/>
      <c r="K1980" s="321"/>
      <c r="L1980" s="321"/>
      <c r="M1980" s="321"/>
      <c r="N1980" s="147"/>
      <c r="O1980" s="147"/>
    </row>
    <row r="1981">
      <c r="A1981" s="265"/>
      <c r="B1981" s="147"/>
      <c r="C1981" s="321"/>
      <c r="D1981" s="339"/>
      <c r="E1981" s="147"/>
      <c r="F1981" s="340"/>
      <c r="G1981" s="341"/>
      <c r="H1981" s="341"/>
      <c r="I1981" s="341"/>
      <c r="J1981" s="342"/>
      <c r="K1981" s="321"/>
      <c r="L1981" s="321"/>
      <c r="M1981" s="321"/>
      <c r="N1981" s="147"/>
      <c r="O1981" s="147"/>
    </row>
    <row r="1982">
      <c r="A1982" s="265"/>
      <c r="B1982" s="147"/>
      <c r="C1982" s="321"/>
      <c r="D1982" s="339"/>
      <c r="E1982" s="147"/>
      <c r="F1982" s="340"/>
      <c r="G1982" s="341"/>
      <c r="H1982" s="341"/>
      <c r="I1982" s="341"/>
      <c r="J1982" s="342"/>
      <c r="K1982" s="321"/>
      <c r="L1982" s="321"/>
      <c r="M1982" s="321"/>
      <c r="N1982" s="147"/>
      <c r="O1982" s="147"/>
    </row>
    <row r="1983">
      <c r="A1983" s="265"/>
      <c r="B1983" s="147"/>
      <c r="C1983" s="321"/>
      <c r="D1983" s="339"/>
      <c r="E1983" s="147"/>
      <c r="F1983" s="340"/>
      <c r="G1983" s="341"/>
      <c r="H1983" s="341"/>
      <c r="I1983" s="341"/>
      <c r="J1983" s="342"/>
      <c r="K1983" s="321"/>
      <c r="L1983" s="321"/>
      <c r="M1983" s="321"/>
      <c r="N1983" s="147"/>
      <c r="O1983" s="147"/>
    </row>
    <row r="1984">
      <c r="A1984" s="265"/>
      <c r="B1984" s="147"/>
      <c r="C1984" s="321"/>
      <c r="D1984" s="339"/>
      <c r="E1984" s="147"/>
      <c r="F1984" s="340"/>
      <c r="G1984" s="341"/>
      <c r="H1984" s="341"/>
      <c r="I1984" s="341"/>
      <c r="J1984" s="342"/>
      <c r="K1984" s="321"/>
      <c r="L1984" s="321"/>
      <c r="M1984" s="321"/>
      <c r="N1984" s="147"/>
      <c r="O1984" s="147"/>
    </row>
    <row r="1985">
      <c r="A1985" s="265"/>
      <c r="B1985" s="147"/>
      <c r="C1985" s="321"/>
      <c r="D1985" s="339"/>
      <c r="E1985" s="147"/>
      <c r="F1985" s="340"/>
      <c r="G1985" s="341"/>
      <c r="H1985" s="341"/>
      <c r="I1985" s="341"/>
      <c r="J1985" s="342"/>
      <c r="K1985" s="321"/>
      <c r="L1985" s="321"/>
      <c r="M1985" s="321"/>
      <c r="N1985" s="147"/>
      <c r="O1985" s="147"/>
    </row>
    <row r="1986">
      <c r="A1986" s="265"/>
      <c r="B1986" s="147"/>
      <c r="C1986" s="321"/>
      <c r="D1986" s="339"/>
      <c r="E1986" s="147"/>
      <c r="F1986" s="340"/>
      <c r="G1986" s="341"/>
      <c r="H1986" s="341"/>
      <c r="I1986" s="341"/>
      <c r="J1986" s="342"/>
      <c r="K1986" s="321"/>
      <c r="L1986" s="321"/>
      <c r="M1986" s="321"/>
      <c r="N1986" s="147"/>
      <c r="O1986" s="147"/>
    </row>
    <row r="1987">
      <c r="A1987" s="265"/>
      <c r="B1987" s="147"/>
      <c r="C1987" s="321"/>
      <c r="D1987" s="339"/>
      <c r="E1987" s="147"/>
      <c r="F1987" s="340"/>
      <c r="G1987" s="341"/>
      <c r="H1987" s="341"/>
      <c r="I1987" s="341"/>
      <c r="J1987" s="342"/>
      <c r="K1987" s="321"/>
      <c r="L1987" s="321"/>
      <c r="M1987" s="321"/>
      <c r="N1987" s="147"/>
      <c r="O1987" s="147"/>
    </row>
    <row r="1988">
      <c r="A1988" s="265"/>
      <c r="B1988" s="147"/>
      <c r="C1988" s="321"/>
      <c r="D1988" s="339"/>
      <c r="E1988" s="147"/>
      <c r="F1988" s="340"/>
      <c r="G1988" s="341"/>
      <c r="H1988" s="341"/>
      <c r="I1988" s="341"/>
      <c r="J1988" s="342"/>
      <c r="K1988" s="321"/>
      <c r="L1988" s="321"/>
      <c r="M1988" s="321"/>
      <c r="N1988" s="147"/>
      <c r="O1988" s="147"/>
    </row>
    <row r="1989">
      <c r="A1989" s="265"/>
      <c r="B1989" s="147"/>
      <c r="C1989" s="321"/>
      <c r="D1989" s="339"/>
      <c r="E1989" s="147"/>
      <c r="F1989" s="340"/>
      <c r="G1989" s="341"/>
      <c r="H1989" s="341"/>
      <c r="I1989" s="341"/>
      <c r="J1989" s="342"/>
      <c r="K1989" s="321"/>
      <c r="L1989" s="321"/>
      <c r="M1989" s="321"/>
      <c r="N1989" s="147"/>
      <c r="O1989" s="147"/>
    </row>
    <row r="1990">
      <c r="A1990" s="265"/>
      <c r="B1990" s="147"/>
      <c r="C1990" s="321"/>
      <c r="D1990" s="339"/>
      <c r="E1990" s="147"/>
      <c r="F1990" s="340"/>
      <c r="G1990" s="341"/>
      <c r="H1990" s="341"/>
      <c r="I1990" s="341"/>
      <c r="J1990" s="342"/>
      <c r="K1990" s="321"/>
      <c r="L1990" s="321"/>
      <c r="M1990" s="321"/>
      <c r="N1990" s="147"/>
      <c r="O1990" s="147"/>
    </row>
    <row r="1991">
      <c r="A1991" s="265"/>
      <c r="B1991" s="147"/>
      <c r="C1991" s="321"/>
      <c r="D1991" s="339"/>
      <c r="E1991" s="147"/>
      <c r="F1991" s="340"/>
      <c r="G1991" s="341"/>
      <c r="H1991" s="341"/>
      <c r="I1991" s="341"/>
      <c r="J1991" s="342"/>
      <c r="K1991" s="321"/>
      <c r="L1991" s="321"/>
      <c r="M1991" s="321"/>
      <c r="N1991" s="147"/>
      <c r="O1991" s="147"/>
    </row>
    <row r="1992">
      <c r="A1992" s="265"/>
      <c r="B1992" s="147"/>
      <c r="C1992" s="321"/>
      <c r="D1992" s="339"/>
      <c r="E1992" s="147"/>
      <c r="F1992" s="340"/>
      <c r="G1992" s="341"/>
      <c r="H1992" s="341"/>
      <c r="I1992" s="341"/>
      <c r="J1992" s="342"/>
      <c r="K1992" s="321"/>
      <c r="L1992" s="321"/>
      <c r="M1992" s="321"/>
      <c r="N1992" s="147"/>
      <c r="O1992" s="147"/>
    </row>
    <row r="1993">
      <c r="A1993" s="265"/>
      <c r="B1993" s="147"/>
      <c r="C1993" s="321"/>
      <c r="D1993" s="339"/>
      <c r="E1993" s="147"/>
      <c r="F1993" s="340"/>
      <c r="G1993" s="341"/>
      <c r="H1993" s="341"/>
      <c r="I1993" s="341"/>
      <c r="J1993" s="342"/>
      <c r="K1993" s="321"/>
      <c r="L1993" s="321"/>
      <c r="M1993" s="321"/>
      <c r="N1993" s="147"/>
      <c r="O1993" s="147"/>
    </row>
    <row r="1994">
      <c r="A1994" s="265"/>
      <c r="B1994" s="147"/>
      <c r="C1994" s="321"/>
      <c r="D1994" s="339"/>
      <c r="E1994" s="147"/>
      <c r="F1994" s="340"/>
      <c r="G1994" s="341"/>
      <c r="H1994" s="341"/>
      <c r="I1994" s="341"/>
      <c r="J1994" s="342"/>
      <c r="K1994" s="321"/>
      <c r="L1994" s="321"/>
      <c r="M1994" s="321"/>
      <c r="N1994" s="147"/>
      <c r="O1994" s="147"/>
    </row>
    <row r="1995">
      <c r="A1995" s="265"/>
      <c r="B1995" s="147"/>
      <c r="C1995" s="321"/>
      <c r="D1995" s="339"/>
      <c r="E1995" s="147"/>
      <c r="F1995" s="340"/>
      <c r="G1995" s="341"/>
      <c r="H1995" s="341"/>
      <c r="I1995" s="341"/>
      <c r="J1995" s="342"/>
      <c r="K1995" s="321"/>
      <c r="L1995" s="321"/>
      <c r="M1995" s="321"/>
      <c r="N1995" s="147"/>
      <c r="O1995" s="147"/>
    </row>
    <row r="1996">
      <c r="A1996" s="265"/>
      <c r="B1996" s="147"/>
      <c r="C1996" s="321"/>
      <c r="D1996" s="339"/>
      <c r="E1996" s="147"/>
      <c r="F1996" s="340"/>
      <c r="G1996" s="341"/>
      <c r="H1996" s="341"/>
      <c r="I1996" s="341"/>
      <c r="J1996" s="342"/>
      <c r="K1996" s="321"/>
      <c r="L1996" s="321"/>
      <c r="M1996" s="321"/>
      <c r="N1996" s="147"/>
      <c r="O1996" s="147"/>
    </row>
    <row r="1997">
      <c r="A1997" s="265"/>
      <c r="B1997" s="147"/>
      <c r="C1997" s="321"/>
      <c r="D1997" s="339"/>
      <c r="E1997" s="147"/>
      <c r="F1997" s="340"/>
      <c r="G1997" s="341"/>
      <c r="H1997" s="341"/>
      <c r="I1997" s="341"/>
      <c r="J1997" s="342"/>
      <c r="K1997" s="321"/>
      <c r="L1997" s="321"/>
      <c r="M1997" s="321"/>
      <c r="N1997" s="147"/>
      <c r="O1997" s="147"/>
    </row>
    <row r="1998">
      <c r="A1998" s="265"/>
      <c r="B1998" s="147"/>
      <c r="C1998" s="321"/>
      <c r="D1998" s="339"/>
      <c r="E1998" s="147"/>
      <c r="F1998" s="340"/>
      <c r="G1998" s="341"/>
      <c r="H1998" s="341"/>
      <c r="I1998" s="341"/>
      <c r="J1998" s="342"/>
      <c r="K1998" s="321"/>
      <c r="L1998" s="321"/>
      <c r="M1998" s="321"/>
      <c r="N1998" s="147"/>
      <c r="O1998" s="147"/>
    </row>
    <row r="1999">
      <c r="A1999" s="265"/>
      <c r="B1999" s="147"/>
      <c r="C1999" s="321"/>
      <c r="D1999" s="339"/>
      <c r="E1999" s="147"/>
      <c r="F1999" s="340"/>
      <c r="G1999" s="341"/>
      <c r="H1999" s="341"/>
      <c r="I1999" s="341"/>
      <c r="J1999" s="342"/>
      <c r="K1999" s="321"/>
      <c r="L1999" s="321"/>
      <c r="M1999" s="321"/>
      <c r="N1999" s="147"/>
      <c r="O1999" s="147"/>
    </row>
    <row r="2000">
      <c r="A2000" s="265"/>
      <c r="B2000" s="147"/>
      <c r="C2000" s="321"/>
      <c r="D2000" s="339"/>
      <c r="E2000" s="147"/>
      <c r="F2000" s="340"/>
      <c r="G2000" s="341"/>
      <c r="H2000" s="341"/>
      <c r="I2000" s="341"/>
      <c r="J2000" s="342"/>
      <c r="K2000" s="321"/>
      <c r="L2000" s="321"/>
      <c r="M2000" s="321"/>
      <c r="N2000" s="147"/>
      <c r="O2000" s="147"/>
    </row>
    <row r="2001">
      <c r="A2001" s="265"/>
      <c r="B2001" s="147"/>
      <c r="C2001" s="321"/>
      <c r="D2001" s="339"/>
      <c r="E2001" s="147"/>
      <c r="F2001" s="340"/>
      <c r="G2001" s="341"/>
      <c r="H2001" s="341"/>
      <c r="I2001" s="341"/>
      <c r="J2001" s="342"/>
      <c r="K2001" s="321"/>
      <c r="L2001" s="321"/>
      <c r="M2001" s="321"/>
      <c r="N2001" s="147"/>
      <c r="O2001" s="147"/>
    </row>
    <row r="2002">
      <c r="A2002" s="265"/>
      <c r="B2002" s="147"/>
      <c r="C2002" s="321"/>
      <c r="D2002" s="339"/>
      <c r="E2002" s="147"/>
      <c r="F2002" s="340"/>
      <c r="G2002" s="341"/>
      <c r="H2002" s="341"/>
      <c r="I2002" s="341"/>
      <c r="J2002" s="342"/>
      <c r="K2002" s="321"/>
      <c r="L2002" s="321"/>
      <c r="M2002" s="321"/>
      <c r="N2002" s="147"/>
      <c r="O2002" s="147"/>
    </row>
    <row r="2003">
      <c r="A2003" s="265"/>
      <c r="B2003" s="147"/>
      <c r="C2003" s="321"/>
      <c r="D2003" s="339"/>
      <c r="E2003" s="147"/>
      <c r="F2003" s="340"/>
      <c r="G2003" s="341"/>
      <c r="H2003" s="341"/>
      <c r="I2003" s="341"/>
      <c r="J2003" s="342"/>
      <c r="K2003" s="321"/>
      <c r="L2003" s="321"/>
      <c r="M2003" s="321"/>
      <c r="N2003" s="147"/>
      <c r="O2003" s="147"/>
    </row>
    <row r="2004">
      <c r="A2004" s="265"/>
      <c r="B2004" s="147"/>
      <c r="C2004" s="321"/>
      <c r="D2004" s="339"/>
      <c r="E2004" s="147"/>
      <c r="F2004" s="340"/>
      <c r="G2004" s="341"/>
      <c r="H2004" s="341"/>
      <c r="I2004" s="341"/>
      <c r="J2004" s="342"/>
      <c r="K2004" s="321"/>
      <c r="L2004" s="321"/>
      <c r="M2004" s="321"/>
      <c r="N2004" s="147"/>
      <c r="O2004" s="147"/>
    </row>
    <row r="2005">
      <c r="A2005" s="265"/>
      <c r="B2005" s="147"/>
      <c r="C2005" s="321"/>
      <c r="D2005" s="339"/>
      <c r="E2005" s="147"/>
      <c r="F2005" s="340"/>
      <c r="G2005" s="341"/>
      <c r="H2005" s="341"/>
      <c r="I2005" s="341"/>
      <c r="J2005" s="342"/>
      <c r="K2005" s="321"/>
      <c r="L2005" s="321"/>
      <c r="M2005" s="321"/>
      <c r="N2005" s="147"/>
      <c r="O2005" s="147"/>
    </row>
    <row r="2006">
      <c r="A2006" s="265"/>
      <c r="B2006" s="147"/>
      <c r="C2006" s="321"/>
      <c r="D2006" s="339"/>
      <c r="E2006" s="147"/>
      <c r="F2006" s="340"/>
      <c r="G2006" s="341"/>
      <c r="H2006" s="341"/>
      <c r="I2006" s="341"/>
      <c r="J2006" s="342"/>
      <c r="K2006" s="321"/>
      <c r="L2006" s="321"/>
      <c r="M2006" s="321"/>
      <c r="N2006" s="147"/>
      <c r="O2006" s="147"/>
    </row>
    <row r="2007">
      <c r="A2007" s="265"/>
      <c r="B2007" s="147"/>
      <c r="C2007" s="321"/>
      <c r="D2007" s="339"/>
      <c r="E2007" s="147"/>
      <c r="F2007" s="340"/>
      <c r="G2007" s="341"/>
      <c r="H2007" s="341"/>
      <c r="I2007" s="341"/>
      <c r="J2007" s="342"/>
      <c r="K2007" s="321"/>
      <c r="L2007" s="321"/>
      <c r="M2007" s="321"/>
      <c r="N2007" s="147"/>
      <c r="O2007" s="147"/>
    </row>
    <row r="2008">
      <c r="A2008" s="265"/>
      <c r="B2008" s="147"/>
      <c r="C2008" s="321"/>
      <c r="D2008" s="339"/>
      <c r="E2008" s="147"/>
      <c r="F2008" s="340"/>
      <c r="G2008" s="341"/>
      <c r="H2008" s="341"/>
      <c r="I2008" s="341"/>
      <c r="J2008" s="342"/>
      <c r="K2008" s="321"/>
      <c r="L2008" s="321"/>
      <c r="M2008" s="321"/>
      <c r="N2008" s="147"/>
      <c r="O2008" s="147"/>
    </row>
    <row r="2009">
      <c r="A2009" s="265"/>
      <c r="B2009" s="147"/>
      <c r="C2009" s="321"/>
      <c r="D2009" s="339"/>
      <c r="E2009" s="147"/>
      <c r="F2009" s="340"/>
      <c r="G2009" s="341"/>
      <c r="H2009" s="341"/>
      <c r="I2009" s="341"/>
      <c r="J2009" s="342"/>
      <c r="K2009" s="321"/>
      <c r="L2009" s="321"/>
      <c r="M2009" s="321"/>
      <c r="N2009" s="147"/>
      <c r="O2009" s="147"/>
    </row>
    <row r="2010">
      <c r="A2010" s="265"/>
      <c r="B2010" s="147"/>
      <c r="C2010" s="321"/>
      <c r="D2010" s="339"/>
      <c r="E2010" s="147"/>
      <c r="F2010" s="340"/>
      <c r="G2010" s="341"/>
      <c r="H2010" s="341"/>
      <c r="I2010" s="341"/>
      <c r="J2010" s="342"/>
      <c r="K2010" s="321"/>
      <c r="L2010" s="321"/>
      <c r="M2010" s="321"/>
      <c r="N2010" s="147"/>
      <c r="O2010" s="147"/>
    </row>
    <row r="2011">
      <c r="A2011" s="265"/>
      <c r="B2011" s="147"/>
      <c r="C2011" s="321"/>
      <c r="D2011" s="339"/>
      <c r="E2011" s="147"/>
      <c r="F2011" s="340"/>
      <c r="G2011" s="341"/>
      <c r="H2011" s="341"/>
      <c r="I2011" s="341"/>
      <c r="J2011" s="342"/>
      <c r="K2011" s="321"/>
      <c r="L2011" s="321"/>
      <c r="M2011" s="321"/>
      <c r="N2011" s="147"/>
      <c r="O2011" s="147"/>
    </row>
    <row r="2012">
      <c r="A2012" s="265"/>
      <c r="B2012" s="147"/>
      <c r="C2012" s="321"/>
      <c r="D2012" s="339"/>
      <c r="E2012" s="147"/>
      <c r="F2012" s="340"/>
      <c r="G2012" s="341"/>
      <c r="H2012" s="341"/>
      <c r="I2012" s="341"/>
      <c r="J2012" s="342"/>
      <c r="K2012" s="321"/>
      <c r="L2012" s="321"/>
      <c r="M2012" s="321"/>
      <c r="N2012" s="147"/>
      <c r="O2012" s="147"/>
    </row>
    <row r="2013">
      <c r="A2013" s="265"/>
      <c r="B2013" s="147"/>
      <c r="C2013" s="321"/>
      <c r="D2013" s="339"/>
      <c r="E2013" s="147"/>
      <c r="F2013" s="340"/>
      <c r="G2013" s="341"/>
      <c r="H2013" s="341"/>
      <c r="I2013" s="341"/>
      <c r="J2013" s="342"/>
      <c r="K2013" s="321"/>
      <c r="L2013" s="321"/>
      <c r="M2013" s="321"/>
      <c r="N2013" s="147"/>
      <c r="O2013" s="147"/>
    </row>
    <row r="2014">
      <c r="A2014" s="265"/>
      <c r="B2014" s="147"/>
      <c r="C2014" s="321"/>
      <c r="D2014" s="339"/>
      <c r="E2014" s="147"/>
      <c r="F2014" s="340"/>
      <c r="G2014" s="341"/>
      <c r="H2014" s="341"/>
      <c r="I2014" s="341"/>
      <c r="J2014" s="342"/>
      <c r="K2014" s="321"/>
      <c r="L2014" s="321"/>
      <c r="M2014" s="321"/>
      <c r="N2014" s="147"/>
      <c r="O2014" s="147"/>
    </row>
    <row r="2015">
      <c r="A2015" s="265"/>
      <c r="B2015" s="147"/>
      <c r="C2015" s="321"/>
      <c r="D2015" s="339"/>
      <c r="E2015" s="147"/>
      <c r="F2015" s="340"/>
      <c r="G2015" s="341"/>
      <c r="H2015" s="341"/>
      <c r="I2015" s="341"/>
      <c r="J2015" s="342"/>
      <c r="K2015" s="321"/>
      <c r="L2015" s="321"/>
      <c r="M2015" s="321"/>
      <c r="N2015" s="147"/>
      <c r="O2015" s="147"/>
    </row>
    <row r="2016">
      <c r="A2016" s="265"/>
      <c r="B2016" s="147"/>
      <c r="C2016" s="321"/>
      <c r="D2016" s="339"/>
      <c r="E2016" s="147"/>
      <c r="F2016" s="340"/>
      <c r="G2016" s="341"/>
      <c r="H2016" s="341"/>
      <c r="I2016" s="341"/>
      <c r="J2016" s="342"/>
      <c r="K2016" s="321"/>
      <c r="L2016" s="321"/>
      <c r="M2016" s="321"/>
      <c r="N2016" s="147"/>
      <c r="O2016" s="147"/>
    </row>
    <row r="2017">
      <c r="A2017" s="265"/>
      <c r="B2017" s="147"/>
      <c r="C2017" s="321"/>
      <c r="D2017" s="339"/>
      <c r="E2017" s="147"/>
      <c r="F2017" s="340"/>
      <c r="G2017" s="341"/>
      <c r="H2017" s="341"/>
      <c r="I2017" s="341"/>
      <c r="J2017" s="342"/>
      <c r="K2017" s="321"/>
      <c r="L2017" s="321"/>
      <c r="M2017" s="321"/>
      <c r="N2017" s="147"/>
      <c r="O2017" s="147"/>
    </row>
    <row r="2018">
      <c r="A2018" s="265"/>
      <c r="B2018" s="147"/>
      <c r="C2018" s="321"/>
      <c r="D2018" s="339"/>
      <c r="E2018" s="147"/>
      <c r="F2018" s="340"/>
      <c r="G2018" s="341"/>
      <c r="H2018" s="341"/>
      <c r="I2018" s="341"/>
      <c r="J2018" s="342"/>
      <c r="K2018" s="321"/>
      <c r="L2018" s="321"/>
      <c r="M2018" s="321"/>
      <c r="N2018" s="147"/>
      <c r="O2018" s="147"/>
    </row>
    <row r="2019">
      <c r="A2019" s="265"/>
      <c r="B2019" s="147"/>
      <c r="C2019" s="321"/>
      <c r="D2019" s="339"/>
      <c r="E2019" s="147"/>
      <c r="F2019" s="340"/>
      <c r="G2019" s="341"/>
      <c r="H2019" s="341"/>
      <c r="I2019" s="341"/>
      <c r="J2019" s="342"/>
      <c r="K2019" s="321"/>
      <c r="L2019" s="321"/>
      <c r="M2019" s="321"/>
      <c r="N2019" s="147"/>
      <c r="O2019" s="147"/>
    </row>
    <row r="2020">
      <c r="A2020" s="265"/>
      <c r="B2020" s="147"/>
      <c r="C2020" s="321"/>
      <c r="D2020" s="339"/>
      <c r="E2020" s="147"/>
      <c r="F2020" s="340"/>
      <c r="G2020" s="341"/>
      <c r="H2020" s="341"/>
      <c r="I2020" s="341"/>
      <c r="J2020" s="342"/>
      <c r="K2020" s="321"/>
      <c r="L2020" s="321"/>
      <c r="M2020" s="321"/>
      <c r="N2020" s="147"/>
      <c r="O2020" s="147"/>
    </row>
    <row r="2021">
      <c r="A2021" s="265"/>
      <c r="B2021" s="147"/>
      <c r="C2021" s="321"/>
      <c r="D2021" s="339"/>
      <c r="E2021" s="147"/>
      <c r="F2021" s="340"/>
      <c r="G2021" s="341"/>
      <c r="H2021" s="341"/>
      <c r="I2021" s="341"/>
      <c r="J2021" s="342"/>
      <c r="K2021" s="321"/>
      <c r="L2021" s="321"/>
      <c r="M2021" s="321"/>
      <c r="N2021" s="147"/>
      <c r="O2021" s="147"/>
    </row>
    <row r="2022">
      <c r="A2022" s="265"/>
      <c r="B2022" s="147"/>
      <c r="C2022" s="321"/>
      <c r="D2022" s="339"/>
      <c r="E2022" s="147"/>
      <c r="F2022" s="340"/>
      <c r="G2022" s="341"/>
      <c r="H2022" s="341"/>
      <c r="I2022" s="341"/>
      <c r="J2022" s="342"/>
      <c r="K2022" s="321"/>
      <c r="L2022" s="321"/>
      <c r="M2022" s="321"/>
      <c r="N2022" s="147"/>
      <c r="O2022" s="147"/>
    </row>
    <row r="2023">
      <c r="A2023" s="265"/>
      <c r="B2023" s="147"/>
      <c r="C2023" s="321"/>
      <c r="D2023" s="339"/>
      <c r="E2023" s="147"/>
      <c r="F2023" s="340"/>
      <c r="G2023" s="341"/>
      <c r="H2023" s="341"/>
      <c r="I2023" s="341"/>
      <c r="J2023" s="342"/>
      <c r="K2023" s="321"/>
      <c r="L2023" s="321"/>
      <c r="M2023" s="321"/>
      <c r="N2023" s="147"/>
      <c r="O2023" s="147"/>
    </row>
    <row r="2024">
      <c r="A2024" s="265"/>
      <c r="B2024" s="147"/>
      <c r="C2024" s="321"/>
      <c r="D2024" s="339"/>
      <c r="E2024" s="147"/>
      <c r="F2024" s="340"/>
      <c r="G2024" s="341"/>
      <c r="H2024" s="341"/>
      <c r="I2024" s="341"/>
      <c r="J2024" s="342"/>
      <c r="K2024" s="321"/>
      <c r="L2024" s="321"/>
      <c r="M2024" s="321"/>
      <c r="N2024" s="147"/>
      <c r="O2024" s="147"/>
    </row>
    <row r="2025">
      <c r="A2025" s="265"/>
      <c r="B2025" s="147"/>
      <c r="C2025" s="321"/>
      <c r="D2025" s="339"/>
      <c r="E2025" s="147"/>
      <c r="F2025" s="340"/>
      <c r="G2025" s="341"/>
      <c r="H2025" s="341"/>
      <c r="I2025" s="341"/>
      <c r="J2025" s="342"/>
      <c r="K2025" s="321"/>
      <c r="L2025" s="321"/>
      <c r="M2025" s="321"/>
      <c r="N2025" s="147"/>
      <c r="O2025" s="147"/>
    </row>
    <row r="2026">
      <c r="A2026" s="265"/>
      <c r="B2026" s="147"/>
      <c r="C2026" s="321"/>
      <c r="D2026" s="339"/>
      <c r="E2026" s="147"/>
      <c r="F2026" s="340"/>
      <c r="G2026" s="341"/>
      <c r="H2026" s="341"/>
      <c r="I2026" s="341"/>
      <c r="J2026" s="342"/>
      <c r="K2026" s="321"/>
      <c r="L2026" s="321"/>
      <c r="M2026" s="321"/>
      <c r="N2026" s="147"/>
      <c r="O2026" s="147"/>
    </row>
    <row r="2027">
      <c r="A2027" s="265"/>
      <c r="B2027" s="147"/>
      <c r="C2027" s="321"/>
      <c r="D2027" s="339"/>
      <c r="E2027" s="147"/>
      <c r="F2027" s="340"/>
      <c r="G2027" s="341"/>
      <c r="H2027" s="341"/>
      <c r="I2027" s="341"/>
      <c r="J2027" s="342"/>
      <c r="K2027" s="321"/>
      <c r="L2027" s="321"/>
      <c r="M2027" s="321"/>
      <c r="N2027" s="147"/>
      <c r="O2027" s="147"/>
    </row>
    <row r="2028">
      <c r="A2028" s="265"/>
      <c r="B2028" s="147"/>
      <c r="C2028" s="321"/>
      <c r="D2028" s="339"/>
      <c r="E2028" s="147"/>
      <c r="F2028" s="340"/>
      <c r="G2028" s="341"/>
      <c r="H2028" s="341"/>
      <c r="I2028" s="341"/>
      <c r="J2028" s="342"/>
      <c r="K2028" s="321"/>
      <c r="L2028" s="321"/>
      <c r="M2028" s="321"/>
      <c r="N2028" s="147"/>
      <c r="O2028" s="147"/>
    </row>
    <row r="2029">
      <c r="A2029" s="265"/>
      <c r="B2029" s="147"/>
      <c r="C2029" s="321"/>
      <c r="D2029" s="339"/>
      <c r="E2029" s="147"/>
      <c r="F2029" s="340"/>
      <c r="G2029" s="341"/>
      <c r="H2029" s="341"/>
      <c r="I2029" s="341"/>
      <c r="J2029" s="342"/>
      <c r="K2029" s="321"/>
      <c r="L2029" s="321"/>
      <c r="M2029" s="321"/>
      <c r="N2029" s="147"/>
      <c r="O2029" s="147"/>
    </row>
    <row r="2030">
      <c r="A2030" s="265"/>
      <c r="B2030" s="147"/>
      <c r="C2030" s="321"/>
      <c r="D2030" s="339"/>
      <c r="E2030" s="147"/>
      <c r="F2030" s="340"/>
      <c r="G2030" s="341"/>
      <c r="H2030" s="341"/>
      <c r="I2030" s="341"/>
      <c r="J2030" s="342"/>
      <c r="K2030" s="321"/>
      <c r="L2030" s="321"/>
      <c r="M2030" s="321"/>
      <c r="N2030" s="147"/>
      <c r="O2030" s="147"/>
    </row>
    <row r="2031">
      <c r="A2031" s="265"/>
      <c r="B2031" s="147"/>
      <c r="C2031" s="321"/>
      <c r="D2031" s="339"/>
      <c r="E2031" s="147"/>
      <c r="F2031" s="340"/>
      <c r="G2031" s="341"/>
      <c r="H2031" s="341"/>
      <c r="I2031" s="341"/>
      <c r="J2031" s="342"/>
      <c r="K2031" s="321"/>
      <c r="L2031" s="321"/>
      <c r="M2031" s="321"/>
      <c r="N2031" s="147"/>
      <c r="O2031" s="147"/>
    </row>
    <row r="2032">
      <c r="A2032" s="265"/>
      <c r="B2032" s="147"/>
      <c r="C2032" s="321"/>
      <c r="D2032" s="339"/>
      <c r="E2032" s="147"/>
      <c r="F2032" s="340"/>
      <c r="G2032" s="341"/>
      <c r="H2032" s="341"/>
      <c r="I2032" s="341"/>
      <c r="J2032" s="342"/>
      <c r="K2032" s="321"/>
      <c r="L2032" s="321"/>
      <c r="M2032" s="321"/>
      <c r="N2032" s="147"/>
      <c r="O2032" s="147"/>
    </row>
    <row r="2033">
      <c r="A2033" s="265"/>
      <c r="B2033" s="147"/>
      <c r="C2033" s="321"/>
      <c r="D2033" s="339"/>
      <c r="E2033" s="147"/>
      <c r="F2033" s="340"/>
      <c r="G2033" s="341"/>
      <c r="H2033" s="341"/>
      <c r="I2033" s="341"/>
      <c r="J2033" s="342"/>
      <c r="K2033" s="321"/>
      <c r="L2033" s="321"/>
      <c r="M2033" s="321"/>
      <c r="N2033" s="147"/>
      <c r="O2033" s="147"/>
    </row>
    <row r="2034">
      <c r="A2034" s="265"/>
      <c r="B2034" s="147"/>
      <c r="C2034" s="321"/>
      <c r="D2034" s="339"/>
      <c r="E2034" s="147"/>
      <c r="F2034" s="340"/>
      <c r="G2034" s="341"/>
      <c r="H2034" s="341"/>
      <c r="I2034" s="341"/>
      <c r="J2034" s="342"/>
      <c r="K2034" s="321"/>
      <c r="L2034" s="321"/>
      <c r="M2034" s="321"/>
      <c r="N2034" s="147"/>
      <c r="O2034" s="147"/>
    </row>
    <row r="2035">
      <c r="A2035" s="265"/>
      <c r="B2035" s="147"/>
      <c r="C2035" s="321"/>
      <c r="D2035" s="339"/>
      <c r="E2035" s="147"/>
      <c r="F2035" s="340"/>
      <c r="G2035" s="341"/>
      <c r="H2035" s="341"/>
      <c r="I2035" s="341"/>
      <c r="J2035" s="342"/>
      <c r="K2035" s="321"/>
      <c r="L2035" s="321"/>
      <c r="M2035" s="321"/>
      <c r="N2035" s="147"/>
      <c r="O2035" s="147"/>
    </row>
    <row r="2036">
      <c r="A2036" s="265"/>
      <c r="B2036" s="147"/>
      <c r="C2036" s="321"/>
      <c r="D2036" s="339"/>
      <c r="E2036" s="147"/>
      <c r="F2036" s="340"/>
      <c r="G2036" s="341"/>
      <c r="H2036" s="341"/>
      <c r="I2036" s="341"/>
      <c r="J2036" s="342"/>
      <c r="K2036" s="321"/>
      <c r="L2036" s="321"/>
      <c r="M2036" s="321"/>
      <c r="N2036" s="147"/>
      <c r="O2036" s="147"/>
    </row>
    <row r="2037">
      <c r="A2037" s="265"/>
      <c r="B2037" s="147"/>
      <c r="C2037" s="321"/>
      <c r="D2037" s="339"/>
      <c r="E2037" s="147"/>
      <c r="F2037" s="340"/>
      <c r="G2037" s="341"/>
      <c r="H2037" s="341"/>
      <c r="I2037" s="341"/>
      <c r="J2037" s="342"/>
      <c r="K2037" s="321"/>
      <c r="L2037" s="321"/>
      <c r="M2037" s="321"/>
      <c r="N2037" s="147"/>
      <c r="O2037" s="147"/>
    </row>
    <row r="2038">
      <c r="A2038" s="265"/>
      <c r="B2038" s="147"/>
      <c r="C2038" s="321"/>
      <c r="D2038" s="339"/>
      <c r="E2038" s="147"/>
      <c r="F2038" s="340"/>
      <c r="G2038" s="341"/>
      <c r="H2038" s="341"/>
      <c r="I2038" s="341"/>
      <c r="J2038" s="342"/>
      <c r="K2038" s="321"/>
      <c r="L2038" s="321"/>
      <c r="M2038" s="321"/>
      <c r="N2038" s="147"/>
      <c r="O2038" s="147"/>
    </row>
    <row r="2039">
      <c r="A2039" s="265"/>
      <c r="B2039" s="147"/>
      <c r="C2039" s="321"/>
      <c r="D2039" s="339"/>
      <c r="E2039" s="147"/>
      <c r="F2039" s="340"/>
      <c r="G2039" s="341"/>
      <c r="H2039" s="341"/>
      <c r="I2039" s="341"/>
      <c r="J2039" s="342"/>
      <c r="K2039" s="321"/>
      <c r="L2039" s="321"/>
      <c r="M2039" s="321"/>
      <c r="N2039" s="147"/>
      <c r="O2039" s="147"/>
    </row>
    <row r="2040">
      <c r="A2040" s="265"/>
      <c r="B2040" s="147"/>
      <c r="C2040" s="321"/>
      <c r="D2040" s="339"/>
      <c r="E2040" s="147"/>
      <c r="F2040" s="340"/>
      <c r="G2040" s="341"/>
      <c r="H2040" s="341"/>
      <c r="I2040" s="341"/>
      <c r="J2040" s="342"/>
      <c r="K2040" s="321"/>
      <c r="L2040" s="321"/>
      <c r="M2040" s="321"/>
      <c r="N2040" s="147"/>
      <c r="O2040" s="147"/>
    </row>
    <row r="2041">
      <c r="A2041" s="265"/>
      <c r="B2041" s="147"/>
      <c r="C2041" s="321"/>
      <c r="D2041" s="339"/>
      <c r="E2041" s="147"/>
      <c r="F2041" s="340"/>
      <c r="G2041" s="341"/>
      <c r="H2041" s="341"/>
      <c r="I2041" s="341"/>
      <c r="J2041" s="342"/>
      <c r="K2041" s="321"/>
      <c r="L2041" s="321"/>
      <c r="M2041" s="321"/>
      <c r="N2041" s="147"/>
      <c r="O2041" s="147"/>
    </row>
    <row r="2042">
      <c r="A2042" s="265"/>
      <c r="B2042" s="147"/>
      <c r="C2042" s="321"/>
      <c r="D2042" s="339"/>
      <c r="E2042" s="147"/>
      <c r="F2042" s="340"/>
      <c r="G2042" s="341"/>
      <c r="H2042" s="341"/>
      <c r="I2042" s="341"/>
      <c r="J2042" s="342"/>
      <c r="K2042" s="321"/>
      <c r="L2042" s="321"/>
      <c r="M2042" s="321"/>
      <c r="N2042" s="147"/>
      <c r="O2042" s="147"/>
    </row>
    <row r="2043">
      <c r="A2043" s="265"/>
      <c r="B2043" s="147"/>
      <c r="C2043" s="321"/>
      <c r="D2043" s="339"/>
      <c r="E2043" s="147"/>
      <c r="F2043" s="340"/>
      <c r="G2043" s="341"/>
      <c r="H2043" s="341"/>
      <c r="I2043" s="341"/>
      <c r="J2043" s="342"/>
      <c r="K2043" s="321"/>
      <c r="L2043" s="321"/>
      <c r="M2043" s="321"/>
      <c r="N2043" s="147"/>
      <c r="O2043" s="147"/>
    </row>
    <row r="2044">
      <c r="A2044" s="265"/>
      <c r="B2044" s="147"/>
      <c r="C2044" s="321"/>
      <c r="D2044" s="339"/>
      <c r="E2044" s="147"/>
      <c r="F2044" s="340"/>
      <c r="G2044" s="341"/>
      <c r="H2044" s="341"/>
      <c r="I2044" s="341"/>
      <c r="J2044" s="342"/>
      <c r="K2044" s="321"/>
      <c r="L2044" s="321"/>
      <c r="M2044" s="321"/>
      <c r="N2044" s="147"/>
      <c r="O2044" s="147"/>
    </row>
    <row r="2045">
      <c r="A2045" s="265"/>
      <c r="B2045" s="147"/>
      <c r="C2045" s="321"/>
      <c r="D2045" s="339"/>
      <c r="E2045" s="147"/>
      <c r="F2045" s="340"/>
      <c r="G2045" s="341"/>
      <c r="H2045" s="341"/>
      <c r="I2045" s="341"/>
      <c r="J2045" s="342"/>
      <c r="K2045" s="321"/>
      <c r="L2045" s="321"/>
      <c r="M2045" s="321"/>
      <c r="N2045" s="147"/>
      <c r="O2045" s="147"/>
    </row>
    <row r="2046">
      <c r="A2046" s="265"/>
      <c r="B2046" s="147"/>
      <c r="C2046" s="321"/>
      <c r="D2046" s="339"/>
      <c r="E2046" s="147"/>
      <c r="F2046" s="340"/>
      <c r="G2046" s="341"/>
      <c r="H2046" s="341"/>
      <c r="I2046" s="341"/>
      <c r="J2046" s="342"/>
      <c r="K2046" s="321"/>
      <c r="L2046" s="321"/>
      <c r="M2046" s="321"/>
      <c r="N2046" s="147"/>
      <c r="O2046" s="147"/>
    </row>
    <row r="2047">
      <c r="A2047" s="265"/>
      <c r="B2047" s="147"/>
      <c r="C2047" s="321"/>
      <c r="D2047" s="339"/>
      <c r="E2047" s="147"/>
      <c r="F2047" s="340"/>
      <c r="G2047" s="341"/>
      <c r="H2047" s="341"/>
      <c r="I2047" s="341"/>
      <c r="J2047" s="342"/>
      <c r="K2047" s="321"/>
      <c r="L2047" s="321"/>
      <c r="M2047" s="321"/>
      <c r="N2047" s="147"/>
      <c r="O2047" s="147"/>
    </row>
    <row r="2048">
      <c r="A2048" s="265"/>
      <c r="B2048" s="147"/>
      <c r="C2048" s="321"/>
      <c r="D2048" s="339"/>
      <c r="E2048" s="147"/>
      <c r="F2048" s="340"/>
      <c r="G2048" s="341"/>
      <c r="H2048" s="341"/>
      <c r="I2048" s="341"/>
      <c r="J2048" s="342"/>
      <c r="K2048" s="321"/>
      <c r="L2048" s="321"/>
      <c r="M2048" s="321"/>
      <c r="N2048" s="147"/>
      <c r="O2048" s="147"/>
    </row>
    <row r="2049">
      <c r="A2049" s="265"/>
      <c r="B2049" s="147"/>
      <c r="C2049" s="321"/>
      <c r="D2049" s="339"/>
      <c r="E2049" s="147"/>
      <c r="F2049" s="340"/>
      <c r="G2049" s="341"/>
      <c r="H2049" s="341"/>
      <c r="I2049" s="341"/>
      <c r="J2049" s="342"/>
      <c r="K2049" s="321"/>
      <c r="L2049" s="321"/>
      <c r="M2049" s="321"/>
      <c r="N2049" s="147"/>
      <c r="O2049" s="147"/>
    </row>
    <row r="2050">
      <c r="A2050" s="265"/>
      <c r="B2050" s="147"/>
      <c r="C2050" s="321"/>
      <c r="D2050" s="339"/>
      <c r="E2050" s="147"/>
      <c r="F2050" s="340"/>
      <c r="G2050" s="341"/>
      <c r="H2050" s="341"/>
      <c r="I2050" s="341"/>
      <c r="J2050" s="342"/>
      <c r="K2050" s="321"/>
      <c r="L2050" s="321"/>
      <c r="M2050" s="321"/>
      <c r="N2050" s="147"/>
      <c r="O2050" s="147"/>
    </row>
    <row r="2051">
      <c r="A2051" s="265"/>
      <c r="B2051" s="147"/>
      <c r="C2051" s="321"/>
      <c r="D2051" s="339"/>
      <c r="E2051" s="147"/>
      <c r="F2051" s="340"/>
      <c r="G2051" s="341"/>
      <c r="H2051" s="341"/>
      <c r="I2051" s="341"/>
      <c r="J2051" s="342"/>
      <c r="K2051" s="321"/>
      <c r="L2051" s="321"/>
      <c r="M2051" s="321"/>
      <c r="N2051" s="147"/>
      <c r="O2051" s="147"/>
    </row>
    <row r="2052">
      <c r="A2052" s="265"/>
      <c r="B2052" s="147"/>
      <c r="C2052" s="321"/>
      <c r="D2052" s="339"/>
      <c r="E2052" s="147"/>
      <c r="F2052" s="340"/>
      <c r="G2052" s="341"/>
      <c r="H2052" s="341"/>
      <c r="I2052" s="341"/>
      <c r="J2052" s="342"/>
      <c r="K2052" s="321"/>
      <c r="L2052" s="321"/>
      <c r="M2052" s="321"/>
      <c r="N2052" s="147"/>
      <c r="O2052" s="147"/>
    </row>
    <row r="2053">
      <c r="A2053" s="265"/>
      <c r="B2053" s="147"/>
      <c r="C2053" s="321"/>
      <c r="D2053" s="339"/>
      <c r="E2053" s="147"/>
      <c r="F2053" s="340"/>
      <c r="G2053" s="341"/>
      <c r="H2053" s="341"/>
      <c r="I2053" s="341"/>
      <c r="J2053" s="342"/>
      <c r="K2053" s="321"/>
      <c r="L2053" s="321"/>
      <c r="M2053" s="321"/>
      <c r="N2053" s="147"/>
      <c r="O2053" s="147"/>
    </row>
    <row r="2054">
      <c r="A2054" s="265"/>
      <c r="B2054" s="147"/>
      <c r="C2054" s="321"/>
      <c r="D2054" s="339"/>
      <c r="E2054" s="147"/>
      <c r="F2054" s="340"/>
      <c r="G2054" s="341"/>
      <c r="H2054" s="341"/>
      <c r="I2054" s="341"/>
      <c r="J2054" s="342"/>
      <c r="K2054" s="321"/>
      <c r="L2054" s="321"/>
      <c r="M2054" s="321"/>
      <c r="N2054" s="147"/>
      <c r="O2054" s="147"/>
    </row>
    <row r="2055">
      <c r="A2055" s="265"/>
      <c r="B2055" s="147"/>
      <c r="C2055" s="321"/>
      <c r="D2055" s="339"/>
      <c r="E2055" s="147"/>
      <c r="F2055" s="340"/>
      <c r="G2055" s="341"/>
      <c r="H2055" s="341"/>
      <c r="I2055" s="341"/>
      <c r="J2055" s="342"/>
      <c r="K2055" s="321"/>
      <c r="L2055" s="321"/>
      <c r="M2055" s="321"/>
      <c r="N2055" s="147"/>
      <c r="O2055" s="147"/>
    </row>
    <row r="2056">
      <c r="A2056" s="265"/>
      <c r="B2056" s="147"/>
      <c r="C2056" s="321"/>
      <c r="D2056" s="339"/>
      <c r="E2056" s="147"/>
      <c r="F2056" s="340"/>
      <c r="G2056" s="341"/>
      <c r="H2056" s="341"/>
      <c r="I2056" s="341"/>
      <c r="J2056" s="342"/>
      <c r="K2056" s="321"/>
      <c r="L2056" s="321"/>
      <c r="M2056" s="321"/>
      <c r="N2056" s="147"/>
      <c r="O2056" s="147"/>
    </row>
    <row r="2057">
      <c r="A2057" s="265"/>
      <c r="B2057" s="147"/>
      <c r="C2057" s="321"/>
      <c r="D2057" s="339"/>
      <c r="E2057" s="147"/>
      <c r="F2057" s="340"/>
      <c r="G2057" s="341"/>
      <c r="H2057" s="341"/>
      <c r="I2057" s="341"/>
      <c r="J2057" s="342"/>
      <c r="K2057" s="321"/>
      <c r="L2057" s="321"/>
      <c r="M2057" s="321"/>
      <c r="N2057" s="147"/>
      <c r="O2057" s="147"/>
    </row>
    <row r="2058">
      <c r="A2058" s="265"/>
      <c r="B2058" s="147"/>
      <c r="C2058" s="321"/>
      <c r="D2058" s="339"/>
      <c r="E2058" s="147"/>
      <c r="F2058" s="340"/>
      <c r="G2058" s="341"/>
      <c r="H2058" s="341"/>
      <c r="I2058" s="341"/>
      <c r="J2058" s="342"/>
      <c r="K2058" s="321"/>
      <c r="L2058" s="321"/>
      <c r="M2058" s="321"/>
      <c r="N2058" s="147"/>
      <c r="O2058" s="147"/>
    </row>
    <row r="2059">
      <c r="A2059" s="265"/>
      <c r="B2059" s="147"/>
      <c r="C2059" s="321"/>
      <c r="D2059" s="339"/>
      <c r="E2059" s="147"/>
      <c r="F2059" s="340"/>
      <c r="G2059" s="341"/>
      <c r="H2059" s="341"/>
      <c r="I2059" s="341"/>
      <c r="J2059" s="342"/>
      <c r="K2059" s="321"/>
      <c r="L2059" s="321"/>
      <c r="M2059" s="321"/>
      <c r="N2059" s="147"/>
      <c r="O2059" s="147"/>
    </row>
    <row r="2060">
      <c r="A2060" s="265"/>
      <c r="B2060" s="147"/>
      <c r="C2060" s="321"/>
      <c r="D2060" s="339"/>
      <c r="E2060" s="147"/>
      <c r="F2060" s="340"/>
      <c r="G2060" s="341"/>
      <c r="H2060" s="341"/>
      <c r="I2060" s="341"/>
      <c r="J2060" s="342"/>
      <c r="K2060" s="321"/>
      <c r="L2060" s="321"/>
      <c r="M2060" s="321"/>
      <c r="N2060" s="147"/>
      <c r="O2060" s="147"/>
    </row>
    <row r="2061">
      <c r="A2061" s="265"/>
      <c r="B2061" s="147"/>
      <c r="C2061" s="321"/>
      <c r="D2061" s="339"/>
      <c r="E2061" s="147"/>
      <c r="F2061" s="340"/>
      <c r="G2061" s="341"/>
      <c r="H2061" s="341"/>
      <c r="I2061" s="341"/>
      <c r="J2061" s="342"/>
      <c r="K2061" s="321"/>
      <c r="L2061" s="321"/>
      <c r="M2061" s="321"/>
      <c r="N2061" s="147"/>
      <c r="O2061" s="147"/>
    </row>
    <row r="2062">
      <c r="A2062" s="265"/>
      <c r="B2062" s="147"/>
      <c r="C2062" s="321"/>
      <c r="D2062" s="339"/>
      <c r="E2062" s="147"/>
      <c r="F2062" s="340"/>
      <c r="G2062" s="341"/>
      <c r="H2062" s="341"/>
      <c r="I2062" s="341"/>
      <c r="J2062" s="342"/>
      <c r="K2062" s="321"/>
      <c r="L2062" s="321"/>
      <c r="M2062" s="321"/>
      <c r="N2062" s="147"/>
      <c r="O2062" s="147"/>
    </row>
    <row r="2063">
      <c r="A2063" s="265"/>
      <c r="B2063" s="147"/>
      <c r="C2063" s="321"/>
      <c r="D2063" s="339"/>
      <c r="E2063" s="147"/>
      <c r="F2063" s="340"/>
      <c r="G2063" s="341"/>
      <c r="H2063" s="341"/>
      <c r="I2063" s="341"/>
      <c r="J2063" s="342"/>
      <c r="K2063" s="321"/>
      <c r="L2063" s="321"/>
      <c r="M2063" s="321"/>
      <c r="N2063" s="147"/>
      <c r="O2063" s="147"/>
    </row>
    <row r="2064">
      <c r="A2064" s="265"/>
      <c r="B2064" s="147"/>
      <c r="C2064" s="321"/>
      <c r="D2064" s="339"/>
      <c r="E2064" s="147"/>
      <c r="F2064" s="340"/>
      <c r="G2064" s="341"/>
      <c r="H2064" s="341"/>
      <c r="I2064" s="341"/>
      <c r="J2064" s="342"/>
      <c r="K2064" s="321"/>
      <c r="L2064" s="321"/>
      <c r="M2064" s="321"/>
      <c r="N2064" s="147"/>
      <c r="O2064" s="147"/>
    </row>
    <row r="2065">
      <c r="A2065" s="265"/>
      <c r="B2065" s="147"/>
      <c r="C2065" s="321"/>
      <c r="D2065" s="339"/>
      <c r="E2065" s="147"/>
      <c r="F2065" s="340"/>
      <c r="G2065" s="341"/>
      <c r="H2065" s="341"/>
      <c r="I2065" s="341"/>
      <c r="J2065" s="342"/>
      <c r="K2065" s="321"/>
      <c r="L2065" s="321"/>
      <c r="M2065" s="321"/>
      <c r="N2065" s="147"/>
      <c r="O2065" s="147"/>
    </row>
    <row r="2066">
      <c r="A2066" s="265"/>
      <c r="B2066" s="147"/>
      <c r="C2066" s="321"/>
      <c r="D2066" s="339"/>
      <c r="E2066" s="147"/>
      <c r="F2066" s="340"/>
      <c r="G2066" s="341"/>
      <c r="H2066" s="341"/>
      <c r="I2066" s="341"/>
      <c r="J2066" s="342"/>
      <c r="K2066" s="321"/>
      <c r="L2066" s="321"/>
      <c r="M2066" s="321"/>
      <c r="N2066" s="147"/>
      <c r="O2066" s="147"/>
    </row>
    <row r="2067">
      <c r="A2067" s="265"/>
      <c r="B2067" s="147"/>
      <c r="C2067" s="321"/>
      <c r="D2067" s="339"/>
      <c r="E2067" s="147"/>
      <c r="F2067" s="340"/>
      <c r="G2067" s="341"/>
      <c r="H2067" s="341"/>
      <c r="I2067" s="341"/>
      <c r="J2067" s="342"/>
      <c r="K2067" s="321"/>
      <c r="L2067" s="321"/>
      <c r="M2067" s="321"/>
      <c r="N2067" s="147"/>
      <c r="O2067" s="147"/>
    </row>
    <row r="2068">
      <c r="A2068" s="265"/>
      <c r="B2068" s="147"/>
      <c r="C2068" s="321"/>
      <c r="D2068" s="339"/>
      <c r="E2068" s="147"/>
      <c r="F2068" s="340"/>
      <c r="G2068" s="341"/>
      <c r="H2068" s="341"/>
      <c r="I2068" s="341"/>
      <c r="J2068" s="342"/>
      <c r="K2068" s="321"/>
      <c r="L2068" s="321"/>
      <c r="M2068" s="321"/>
      <c r="N2068" s="147"/>
      <c r="O2068" s="147"/>
    </row>
    <row r="2069">
      <c r="A2069" s="265"/>
      <c r="B2069" s="147"/>
      <c r="C2069" s="321"/>
      <c r="D2069" s="339"/>
      <c r="E2069" s="147"/>
      <c r="F2069" s="340"/>
      <c r="G2069" s="341"/>
      <c r="H2069" s="341"/>
      <c r="I2069" s="341"/>
      <c r="J2069" s="342"/>
      <c r="K2069" s="321"/>
      <c r="L2069" s="321"/>
      <c r="M2069" s="321"/>
      <c r="N2069" s="147"/>
      <c r="O2069" s="147"/>
    </row>
    <row r="2070">
      <c r="A2070" s="265"/>
      <c r="B2070" s="147"/>
      <c r="C2070" s="321"/>
      <c r="D2070" s="339"/>
      <c r="E2070" s="147"/>
      <c r="F2070" s="340"/>
      <c r="G2070" s="341"/>
      <c r="H2070" s="341"/>
      <c r="I2070" s="341"/>
      <c r="J2070" s="342"/>
      <c r="K2070" s="321"/>
      <c r="L2070" s="321"/>
      <c r="M2070" s="321"/>
      <c r="N2070" s="147"/>
      <c r="O2070" s="147"/>
    </row>
    <row r="2071">
      <c r="A2071" s="265"/>
      <c r="B2071" s="147"/>
      <c r="C2071" s="321"/>
      <c r="D2071" s="339"/>
      <c r="E2071" s="147"/>
      <c r="F2071" s="340"/>
      <c r="G2071" s="341"/>
      <c r="H2071" s="341"/>
      <c r="I2071" s="341"/>
      <c r="J2071" s="342"/>
      <c r="K2071" s="321"/>
      <c r="L2071" s="321"/>
      <c r="M2071" s="321"/>
      <c r="N2071" s="147"/>
      <c r="O2071" s="147"/>
    </row>
    <row r="2072">
      <c r="A2072" s="265"/>
      <c r="B2072" s="147"/>
      <c r="C2072" s="321"/>
      <c r="D2072" s="339"/>
      <c r="E2072" s="147"/>
      <c r="F2072" s="340"/>
      <c r="G2072" s="341"/>
      <c r="H2072" s="341"/>
      <c r="I2072" s="341"/>
      <c r="J2072" s="342"/>
      <c r="K2072" s="321"/>
      <c r="L2072" s="321"/>
      <c r="M2072" s="321"/>
      <c r="N2072" s="147"/>
      <c r="O2072" s="147"/>
    </row>
    <row r="2073">
      <c r="A2073" s="265"/>
      <c r="B2073" s="147"/>
      <c r="C2073" s="321"/>
      <c r="D2073" s="339"/>
      <c r="E2073" s="147"/>
      <c r="F2073" s="340"/>
      <c r="G2073" s="341"/>
      <c r="H2073" s="341"/>
      <c r="I2073" s="341"/>
      <c r="J2073" s="342"/>
      <c r="K2073" s="321"/>
      <c r="L2073" s="321"/>
      <c r="M2073" s="321"/>
      <c r="N2073" s="147"/>
      <c r="O2073" s="147"/>
    </row>
    <row r="2074">
      <c r="A2074" s="265"/>
      <c r="B2074" s="147"/>
      <c r="C2074" s="321"/>
      <c r="D2074" s="339"/>
      <c r="E2074" s="147"/>
      <c r="F2074" s="340"/>
      <c r="G2074" s="341"/>
      <c r="H2074" s="341"/>
      <c r="I2074" s="341"/>
      <c r="J2074" s="342"/>
      <c r="K2074" s="321"/>
      <c r="L2074" s="321"/>
      <c r="M2074" s="321"/>
      <c r="N2074" s="147"/>
      <c r="O2074" s="147"/>
    </row>
    <row r="2075">
      <c r="A2075" s="265"/>
      <c r="B2075" s="147"/>
      <c r="C2075" s="321"/>
      <c r="D2075" s="339"/>
      <c r="E2075" s="147"/>
      <c r="F2075" s="340"/>
      <c r="G2075" s="341"/>
      <c r="H2075" s="341"/>
      <c r="I2075" s="341"/>
      <c r="J2075" s="342"/>
      <c r="K2075" s="321"/>
      <c r="L2075" s="321"/>
      <c r="M2075" s="321"/>
      <c r="N2075" s="147"/>
      <c r="O2075" s="147"/>
    </row>
    <row r="2076">
      <c r="A2076" s="265"/>
      <c r="B2076" s="147"/>
      <c r="C2076" s="321"/>
      <c r="D2076" s="339"/>
      <c r="E2076" s="147"/>
      <c r="F2076" s="340"/>
      <c r="G2076" s="341"/>
      <c r="H2076" s="341"/>
      <c r="I2076" s="341"/>
      <c r="J2076" s="342"/>
      <c r="K2076" s="321"/>
      <c r="L2076" s="321"/>
      <c r="M2076" s="321"/>
      <c r="N2076" s="147"/>
      <c r="O2076" s="147"/>
    </row>
    <row r="2077">
      <c r="A2077" s="265"/>
      <c r="B2077" s="147"/>
      <c r="C2077" s="321"/>
      <c r="D2077" s="339"/>
      <c r="E2077" s="147"/>
      <c r="F2077" s="340"/>
      <c r="G2077" s="341"/>
      <c r="H2077" s="341"/>
      <c r="I2077" s="341"/>
      <c r="J2077" s="342"/>
      <c r="K2077" s="321"/>
      <c r="L2077" s="321"/>
      <c r="M2077" s="321"/>
      <c r="N2077" s="147"/>
      <c r="O2077" s="147"/>
    </row>
    <row r="2078">
      <c r="A2078" s="265"/>
      <c r="B2078" s="147"/>
      <c r="C2078" s="321"/>
      <c r="D2078" s="339"/>
      <c r="E2078" s="147"/>
      <c r="F2078" s="340"/>
      <c r="G2078" s="341"/>
      <c r="H2078" s="341"/>
      <c r="I2078" s="341"/>
      <c r="J2078" s="342"/>
      <c r="K2078" s="321"/>
      <c r="L2078" s="321"/>
      <c r="M2078" s="321"/>
      <c r="N2078" s="147"/>
      <c r="O2078" s="147"/>
    </row>
    <row r="2079">
      <c r="A2079" s="265"/>
      <c r="B2079" s="147"/>
      <c r="C2079" s="321"/>
      <c r="D2079" s="339"/>
      <c r="E2079" s="147"/>
      <c r="F2079" s="340"/>
      <c r="G2079" s="341"/>
      <c r="H2079" s="341"/>
      <c r="I2079" s="341"/>
      <c r="J2079" s="342"/>
      <c r="K2079" s="321"/>
      <c r="L2079" s="321"/>
      <c r="M2079" s="321"/>
      <c r="N2079" s="147"/>
      <c r="O2079" s="147"/>
    </row>
    <row r="2080">
      <c r="A2080" s="265"/>
      <c r="B2080" s="147"/>
      <c r="C2080" s="321"/>
      <c r="D2080" s="339"/>
      <c r="E2080" s="147"/>
      <c r="F2080" s="340"/>
      <c r="G2080" s="341"/>
      <c r="H2080" s="341"/>
      <c r="I2080" s="341"/>
      <c r="J2080" s="342"/>
      <c r="K2080" s="321"/>
      <c r="L2080" s="321"/>
      <c r="M2080" s="321"/>
      <c r="N2080" s="147"/>
      <c r="O2080" s="147"/>
    </row>
    <row r="2081">
      <c r="A2081" s="265"/>
      <c r="B2081" s="147"/>
      <c r="C2081" s="321"/>
      <c r="D2081" s="339"/>
      <c r="E2081" s="147"/>
      <c r="F2081" s="340"/>
      <c r="G2081" s="341"/>
      <c r="H2081" s="341"/>
      <c r="I2081" s="341"/>
      <c r="J2081" s="342"/>
      <c r="K2081" s="321"/>
      <c r="L2081" s="321"/>
      <c r="M2081" s="321"/>
      <c r="N2081" s="147"/>
      <c r="O2081" s="147"/>
    </row>
    <row r="2082">
      <c r="A2082" s="265"/>
      <c r="B2082" s="147"/>
      <c r="C2082" s="321"/>
      <c r="D2082" s="339"/>
      <c r="E2082" s="147"/>
      <c r="F2082" s="340"/>
      <c r="G2082" s="341"/>
      <c r="H2082" s="341"/>
      <c r="I2082" s="341"/>
      <c r="J2082" s="342"/>
      <c r="K2082" s="321"/>
      <c r="L2082" s="321"/>
      <c r="M2082" s="321"/>
      <c r="N2082" s="147"/>
      <c r="O2082" s="147"/>
    </row>
    <row r="2083">
      <c r="A2083" s="265"/>
      <c r="B2083" s="147"/>
      <c r="C2083" s="321"/>
      <c r="D2083" s="339"/>
      <c r="E2083" s="147"/>
      <c r="F2083" s="340"/>
      <c r="G2083" s="341"/>
      <c r="H2083" s="341"/>
      <c r="I2083" s="341"/>
      <c r="J2083" s="342"/>
      <c r="K2083" s="321"/>
      <c r="L2083" s="321"/>
      <c r="M2083" s="321"/>
      <c r="N2083" s="147"/>
      <c r="O2083" s="147"/>
    </row>
    <row r="2084">
      <c r="A2084" s="265"/>
      <c r="B2084" s="147"/>
      <c r="C2084" s="321"/>
      <c r="D2084" s="339"/>
      <c r="E2084" s="147"/>
      <c r="F2084" s="340"/>
      <c r="G2084" s="341"/>
      <c r="H2084" s="341"/>
      <c r="I2084" s="341"/>
      <c r="J2084" s="342"/>
      <c r="K2084" s="321"/>
      <c r="L2084" s="321"/>
      <c r="M2084" s="321"/>
      <c r="N2084" s="147"/>
      <c r="O2084" s="147"/>
    </row>
    <row r="2085">
      <c r="A2085" s="265"/>
      <c r="B2085" s="147"/>
      <c r="C2085" s="321"/>
      <c r="D2085" s="339"/>
      <c r="E2085" s="147"/>
      <c r="F2085" s="340"/>
      <c r="G2085" s="341"/>
      <c r="H2085" s="341"/>
      <c r="I2085" s="341"/>
      <c r="J2085" s="342"/>
      <c r="K2085" s="321"/>
      <c r="L2085" s="321"/>
      <c r="M2085" s="321"/>
      <c r="N2085" s="147"/>
      <c r="O2085" s="147"/>
    </row>
    <row r="2086">
      <c r="A2086" s="265"/>
      <c r="B2086" s="147"/>
      <c r="C2086" s="321"/>
      <c r="D2086" s="339"/>
      <c r="E2086" s="147"/>
      <c r="F2086" s="340"/>
      <c r="G2086" s="341"/>
      <c r="H2086" s="341"/>
      <c r="I2086" s="341"/>
      <c r="J2086" s="342"/>
      <c r="K2086" s="321"/>
      <c r="L2086" s="321"/>
      <c r="M2086" s="321"/>
      <c r="N2086" s="147"/>
      <c r="O2086" s="147"/>
    </row>
    <row r="2087">
      <c r="A2087" s="265"/>
      <c r="B2087" s="147"/>
      <c r="C2087" s="321"/>
      <c r="D2087" s="339"/>
      <c r="E2087" s="147"/>
      <c r="F2087" s="340"/>
      <c r="G2087" s="341"/>
      <c r="H2087" s="341"/>
      <c r="I2087" s="341"/>
      <c r="J2087" s="342"/>
      <c r="K2087" s="321"/>
      <c r="L2087" s="321"/>
      <c r="M2087" s="321"/>
      <c r="N2087" s="147"/>
      <c r="O2087" s="147"/>
    </row>
    <row r="2088">
      <c r="A2088" s="265"/>
      <c r="B2088" s="147"/>
      <c r="C2088" s="321"/>
      <c r="D2088" s="339"/>
      <c r="E2088" s="147"/>
      <c r="F2088" s="340"/>
      <c r="G2088" s="341"/>
      <c r="H2088" s="341"/>
      <c r="I2088" s="341"/>
      <c r="J2088" s="342"/>
      <c r="K2088" s="321"/>
      <c r="L2088" s="321"/>
      <c r="M2088" s="321"/>
      <c r="N2088" s="147"/>
      <c r="O2088" s="147"/>
    </row>
    <row r="2089">
      <c r="A2089" s="265"/>
      <c r="B2089" s="147"/>
      <c r="C2089" s="321"/>
      <c r="D2089" s="339"/>
      <c r="E2089" s="147"/>
      <c r="F2089" s="340"/>
      <c r="G2089" s="341"/>
      <c r="H2089" s="341"/>
      <c r="I2089" s="341"/>
      <c r="J2089" s="342"/>
      <c r="K2089" s="321"/>
      <c r="L2089" s="321"/>
      <c r="M2089" s="321"/>
      <c r="N2089" s="147"/>
      <c r="O2089" s="147"/>
    </row>
    <row r="2090">
      <c r="A2090" s="265"/>
      <c r="B2090" s="147"/>
      <c r="C2090" s="321"/>
      <c r="D2090" s="339"/>
      <c r="E2090" s="147"/>
      <c r="F2090" s="340"/>
      <c r="G2090" s="341"/>
      <c r="H2090" s="341"/>
      <c r="I2090" s="341"/>
      <c r="J2090" s="342"/>
      <c r="K2090" s="321"/>
      <c r="L2090" s="321"/>
      <c r="M2090" s="321"/>
      <c r="N2090" s="147"/>
      <c r="O2090" s="147"/>
    </row>
    <row r="2091">
      <c r="A2091" s="265"/>
      <c r="B2091" s="147"/>
      <c r="C2091" s="321"/>
      <c r="D2091" s="339"/>
      <c r="E2091" s="147"/>
      <c r="F2091" s="340"/>
      <c r="G2091" s="341"/>
      <c r="H2091" s="341"/>
      <c r="I2091" s="341"/>
      <c r="J2091" s="342"/>
      <c r="K2091" s="321"/>
      <c r="L2091" s="321"/>
      <c r="M2091" s="321"/>
      <c r="N2091" s="147"/>
      <c r="O2091" s="147"/>
    </row>
    <row r="2092">
      <c r="A2092" s="265"/>
      <c r="B2092" s="147"/>
      <c r="C2092" s="321"/>
      <c r="D2092" s="339"/>
      <c r="E2092" s="147"/>
      <c r="F2092" s="340"/>
      <c r="G2092" s="341"/>
      <c r="H2092" s="341"/>
      <c r="I2092" s="341"/>
      <c r="J2092" s="342"/>
      <c r="K2092" s="321"/>
      <c r="L2092" s="321"/>
      <c r="M2092" s="321"/>
      <c r="N2092" s="147"/>
      <c r="O2092" s="147"/>
    </row>
    <row r="2093">
      <c r="A2093" s="265"/>
      <c r="B2093" s="147"/>
      <c r="C2093" s="321"/>
      <c r="D2093" s="339"/>
      <c r="E2093" s="147"/>
      <c r="F2093" s="340"/>
      <c r="G2093" s="341"/>
      <c r="H2093" s="341"/>
      <c r="I2093" s="341"/>
      <c r="J2093" s="342"/>
      <c r="K2093" s="321"/>
      <c r="L2093" s="321"/>
      <c r="M2093" s="321"/>
      <c r="N2093" s="147"/>
      <c r="O2093" s="147"/>
    </row>
    <row r="2094">
      <c r="A2094" s="265"/>
      <c r="B2094" s="147"/>
      <c r="C2094" s="321"/>
      <c r="D2094" s="339"/>
      <c r="E2094" s="147"/>
      <c r="F2094" s="340"/>
      <c r="G2094" s="341"/>
      <c r="H2094" s="341"/>
      <c r="I2094" s="341"/>
      <c r="J2094" s="342"/>
      <c r="K2094" s="321"/>
      <c r="L2094" s="321"/>
      <c r="M2094" s="321"/>
      <c r="N2094" s="147"/>
      <c r="O2094" s="147"/>
    </row>
    <row r="2095">
      <c r="A2095" s="265"/>
      <c r="B2095" s="147"/>
      <c r="C2095" s="321"/>
      <c r="D2095" s="339"/>
      <c r="E2095" s="147"/>
      <c r="F2095" s="340"/>
      <c r="G2095" s="341"/>
      <c r="H2095" s="341"/>
      <c r="I2095" s="341"/>
      <c r="J2095" s="342"/>
      <c r="K2095" s="321"/>
      <c r="L2095" s="321"/>
      <c r="M2095" s="321"/>
      <c r="N2095" s="147"/>
      <c r="O2095" s="147"/>
    </row>
    <row r="2096">
      <c r="A2096" s="265"/>
      <c r="B2096" s="147"/>
      <c r="C2096" s="321"/>
      <c r="D2096" s="339"/>
      <c r="E2096" s="147"/>
      <c r="F2096" s="340"/>
      <c r="G2096" s="341"/>
      <c r="H2096" s="341"/>
      <c r="I2096" s="341"/>
      <c r="J2096" s="342"/>
      <c r="K2096" s="321"/>
      <c r="L2096" s="321"/>
      <c r="M2096" s="321"/>
      <c r="N2096" s="147"/>
      <c r="O2096" s="147"/>
    </row>
    <row r="2097">
      <c r="A2097" s="265"/>
      <c r="B2097" s="147"/>
      <c r="C2097" s="321"/>
      <c r="D2097" s="339"/>
      <c r="E2097" s="147"/>
      <c r="F2097" s="340"/>
      <c r="G2097" s="341"/>
      <c r="H2097" s="341"/>
      <c r="I2097" s="341"/>
      <c r="J2097" s="342"/>
      <c r="K2097" s="321"/>
      <c r="L2097" s="321"/>
      <c r="M2097" s="321"/>
      <c r="N2097" s="147"/>
      <c r="O2097" s="147"/>
    </row>
    <row r="2098">
      <c r="A2098" s="265"/>
      <c r="B2098" s="147"/>
      <c r="C2098" s="321"/>
      <c r="D2098" s="339"/>
      <c r="E2098" s="147"/>
      <c r="F2098" s="340"/>
      <c r="G2098" s="341"/>
      <c r="H2098" s="341"/>
      <c r="I2098" s="341"/>
      <c r="J2098" s="342"/>
      <c r="K2098" s="321"/>
      <c r="L2098" s="321"/>
      <c r="M2098" s="321"/>
      <c r="N2098" s="147"/>
      <c r="O2098" s="147"/>
    </row>
    <row r="2099">
      <c r="A2099" s="265"/>
      <c r="B2099" s="147"/>
      <c r="C2099" s="321"/>
      <c r="D2099" s="339"/>
      <c r="E2099" s="147"/>
      <c r="F2099" s="340"/>
      <c r="G2099" s="341"/>
      <c r="H2099" s="341"/>
      <c r="I2099" s="341"/>
      <c r="J2099" s="342"/>
      <c r="K2099" s="321"/>
      <c r="L2099" s="321"/>
      <c r="M2099" s="321"/>
      <c r="N2099" s="147"/>
      <c r="O2099" s="147"/>
    </row>
    <row r="2100">
      <c r="A2100" s="265"/>
      <c r="B2100" s="147"/>
      <c r="C2100" s="321"/>
      <c r="D2100" s="339"/>
      <c r="E2100" s="147"/>
      <c r="F2100" s="340"/>
      <c r="G2100" s="341"/>
      <c r="H2100" s="341"/>
      <c r="I2100" s="341"/>
      <c r="J2100" s="342"/>
      <c r="K2100" s="321"/>
      <c r="L2100" s="321"/>
      <c r="M2100" s="321"/>
      <c r="N2100" s="147"/>
      <c r="O2100" s="147"/>
    </row>
    <row r="2101">
      <c r="A2101" s="265"/>
      <c r="B2101" s="147"/>
      <c r="C2101" s="321"/>
      <c r="D2101" s="339"/>
      <c r="E2101" s="147"/>
      <c r="F2101" s="340"/>
      <c r="G2101" s="341"/>
      <c r="H2101" s="341"/>
      <c r="I2101" s="341"/>
      <c r="J2101" s="342"/>
      <c r="K2101" s="321"/>
      <c r="L2101" s="321"/>
      <c r="M2101" s="321"/>
      <c r="N2101" s="147"/>
      <c r="O2101" s="147"/>
    </row>
    <row r="2102">
      <c r="A2102" s="265"/>
      <c r="B2102" s="147"/>
      <c r="C2102" s="321"/>
      <c r="D2102" s="339"/>
      <c r="E2102" s="147"/>
      <c r="F2102" s="340"/>
      <c r="G2102" s="341"/>
      <c r="H2102" s="341"/>
      <c r="I2102" s="341"/>
      <c r="J2102" s="342"/>
      <c r="K2102" s="321"/>
      <c r="L2102" s="321"/>
      <c r="M2102" s="321"/>
      <c r="N2102" s="147"/>
      <c r="O2102" s="147"/>
    </row>
    <row r="2103">
      <c r="A2103" s="265"/>
      <c r="B2103" s="147"/>
      <c r="C2103" s="321"/>
      <c r="D2103" s="339"/>
      <c r="E2103" s="147"/>
      <c r="F2103" s="340"/>
      <c r="G2103" s="341"/>
      <c r="H2103" s="341"/>
      <c r="I2103" s="341"/>
      <c r="J2103" s="342"/>
      <c r="K2103" s="321"/>
      <c r="L2103" s="321"/>
      <c r="M2103" s="321"/>
      <c r="N2103" s="147"/>
      <c r="O2103" s="147"/>
    </row>
    <row r="2104">
      <c r="A2104" s="265"/>
      <c r="B2104" s="147"/>
      <c r="C2104" s="321"/>
      <c r="D2104" s="339"/>
      <c r="E2104" s="147"/>
      <c r="F2104" s="340"/>
      <c r="G2104" s="341"/>
      <c r="H2104" s="341"/>
      <c r="I2104" s="341"/>
      <c r="J2104" s="342"/>
      <c r="K2104" s="321"/>
      <c r="L2104" s="321"/>
      <c r="M2104" s="321"/>
      <c r="N2104" s="147"/>
      <c r="O2104" s="147"/>
    </row>
    <row r="2105">
      <c r="A2105" s="265"/>
      <c r="B2105" s="147"/>
      <c r="C2105" s="321"/>
      <c r="D2105" s="339"/>
      <c r="E2105" s="147"/>
      <c r="F2105" s="340"/>
      <c r="G2105" s="341"/>
      <c r="H2105" s="341"/>
      <c r="I2105" s="341"/>
      <c r="J2105" s="342"/>
      <c r="K2105" s="321"/>
      <c r="L2105" s="321"/>
      <c r="M2105" s="321"/>
      <c r="N2105" s="147"/>
      <c r="O2105" s="147"/>
    </row>
    <row r="2106">
      <c r="A2106" s="265"/>
      <c r="B2106" s="147"/>
      <c r="C2106" s="321"/>
      <c r="D2106" s="339"/>
      <c r="E2106" s="147"/>
      <c r="F2106" s="340"/>
      <c r="G2106" s="341"/>
      <c r="H2106" s="341"/>
      <c r="I2106" s="341"/>
      <c r="J2106" s="342"/>
      <c r="K2106" s="321"/>
      <c r="L2106" s="321"/>
      <c r="M2106" s="321"/>
      <c r="N2106" s="147"/>
      <c r="O2106" s="147"/>
    </row>
    <row r="2107">
      <c r="A2107" s="265"/>
      <c r="B2107" s="147"/>
      <c r="C2107" s="321"/>
      <c r="D2107" s="339"/>
      <c r="E2107" s="147"/>
      <c r="F2107" s="340"/>
      <c r="G2107" s="341"/>
      <c r="H2107" s="341"/>
      <c r="I2107" s="341"/>
      <c r="J2107" s="342"/>
      <c r="K2107" s="321"/>
      <c r="L2107" s="321"/>
      <c r="M2107" s="321"/>
      <c r="N2107" s="147"/>
      <c r="O2107" s="147"/>
    </row>
    <row r="2108">
      <c r="A2108" s="265"/>
      <c r="B2108" s="147"/>
      <c r="C2108" s="321"/>
      <c r="D2108" s="339"/>
      <c r="E2108" s="147"/>
      <c r="F2108" s="340"/>
      <c r="G2108" s="341"/>
      <c r="H2108" s="341"/>
      <c r="I2108" s="341"/>
      <c r="J2108" s="342"/>
      <c r="K2108" s="321"/>
      <c r="L2108" s="321"/>
      <c r="M2108" s="321"/>
      <c r="N2108" s="147"/>
      <c r="O2108" s="147"/>
    </row>
    <row r="2109">
      <c r="A2109" s="265"/>
      <c r="B2109" s="147"/>
      <c r="C2109" s="321"/>
      <c r="D2109" s="339"/>
      <c r="E2109" s="147"/>
      <c r="F2109" s="340"/>
      <c r="G2109" s="341"/>
      <c r="H2109" s="341"/>
      <c r="I2109" s="341"/>
      <c r="J2109" s="342"/>
      <c r="K2109" s="321"/>
      <c r="L2109" s="321"/>
      <c r="M2109" s="321"/>
      <c r="N2109" s="147"/>
      <c r="O2109" s="147"/>
    </row>
    <row r="2110">
      <c r="A2110" s="265"/>
      <c r="B2110" s="147"/>
      <c r="C2110" s="321"/>
      <c r="D2110" s="339"/>
      <c r="E2110" s="147"/>
      <c r="F2110" s="340"/>
      <c r="G2110" s="341"/>
      <c r="H2110" s="341"/>
      <c r="I2110" s="341"/>
      <c r="J2110" s="342"/>
      <c r="K2110" s="321"/>
      <c r="L2110" s="321"/>
      <c r="M2110" s="321"/>
      <c r="N2110" s="147"/>
      <c r="O2110" s="147"/>
    </row>
    <row r="2111">
      <c r="A2111" s="265"/>
      <c r="B2111" s="147"/>
      <c r="C2111" s="321"/>
      <c r="D2111" s="339"/>
      <c r="E2111" s="147"/>
      <c r="F2111" s="340"/>
      <c r="G2111" s="341"/>
      <c r="H2111" s="341"/>
      <c r="I2111" s="341"/>
      <c r="J2111" s="342"/>
      <c r="K2111" s="321"/>
      <c r="L2111" s="321"/>
      <c r="M2111" s="321"/>
      <c r="N2111" s="147"/>
      <c r="O2111" s="147"/>
    </row>
    <row r="2112">
      <c r="A2112" s="265"/>
      <c r="B2112" s="147"/>
      <c r="C2112" s="321"/>
      <c r="D2112" s="339"/>
      <c r="E2112" s="147"/>
      <c r="F2112" s="340"/>
      <c r="G2112" s="341"/>
      <c r="H2112" s="341"/>
      <c r="I2112" s="341"/>
      <c r="J2112" s="342"/>
      <c r="K2112" s="321"/>
      <c r="L2112" s="321"/>
      <c r="M2112" s="321"/>
      <c r="N2112" s="147"/>
      <c r="O2112" s="147"/>
    </row>
    <row r="2113">
      <c r="A2113" s="265"/>
      <c r="B2113" s="147"/>
      <c r="C2113" s="321"/>
      <c r="D2113" s="339"/>
      <c r="E2113" s="147"/>
      <c r="F2113" s="340"/>
      <c r="G2113" s="341"/>
      <c r="H2113" s="341"/>
      <c r="I2113" s="341"/>
      <c r="J2113" s="342"/>
      <c r="K2113" s="321"/>
      <c r="L2113" s="321"/>
      <c r="M2113" s="321"/>
      <c r="N2113" s="147"/>
      <c r="O2113" s="147"/>
    </row>
    <row r="2114">
      <c r="A2114" s="265"/>
      <c r="B2114" s="147"/>
      <c r="C2114" s="321"/>
      <c r="D2114" s="339"/>
      <c r="E2114" s="147"/>
      <c r="F2114" s="340"/>
      <c r="G2114" s="341"/>
      <c r="H2114" s="341"/>
      <c r="I2114" s="341"/>
      <c r="J2114" s="342"/>
      <c r="K2114" s="321"/>
      <c r="L2114" s="321"/>
      <c r="M2114" s="321"/>
      <c r="N2114" s="147"/>
      <c r="O2114" s="147"/>
    </row>
    <row r="2115">
      <c r="A2115" s="265"/>
      <c r="B2115" s="147"/>
      <c r="C2115" s="321"/>
      <c r="D2115" s="339"/>
      <c r="E2115" s="147"/>
      <c r="F2115" s="340"/>
      <c r="G2115" s="341"/>
      <c r="H2115" s="341"/>
      <c r="I2115" s="341"/>
      <c r="J2115" s="342"/>
      <c r="K2115" s="321"/>
      <c r="L2115" s="321"/>
      <c r="M2115" s="321"/>
      <c r="N2115" s="147"/>
      <c r="O2115" s="147"/>
    </row>
    <row r="2116">
      <c r="A2116" s="265"/>
      <c r="B2116" s="147"/>
      <c r="C2116" s="321"/>
      <c r="D2116" s="339"/>
      <c r="E2116" s="147"/>
      <c r="F2116" s="340"/>
      <c r="G2116" s="341"/>
      <c r="H2116" s="341"/>
      <c r="I2116" s="341"/>
      <c r="J2116" s="342"/>
      <c r="K2116" s="321"/>
      <c r="L2116" s="321"/>
      <c r="M2116" s="321"/>
      <c r="N2116" s="147"/>
      <c r="O2116" s="147"/>
    </row>
    <row r="2117">
      <c r="A2117" s="265"/>
      <c r="B2117" s="147"/>
      <c r="C2117" s="321"/>
      <c r="D2117" s="339"/>
      <c r="E2117" s="147"/>
      <c r="F2117" s="340"/>
      <c r="G2117" s="341"/>
      <c r="H2117" s="341"/>
      <c r="I2117" s="341"/>
      <c r="J2117" s="342"/>
      <c r="K2117" s="321"/>
      <c r="L2117" s="321"/>
      <c r="M2117" s="321"/>
      <c r="N2117" s="147"/>
      <c r="O2117" s="147"/>
    </row>
    <row r="2118">
      <c r="A2118" s="265"/>
      <c r="B2118" s="147"/>
      <c r="C2118" s="321"/>
      <c r="D2118" s="339"/>
      <c r="E2118" s="147"/>
      <c r="F2118" s="340"/>
      <c r="G2118" s="341"/>
      <c r="H2118" s="341"/>
      <c r="I2118" s="341"/>
      <c r="J2118" s="342"/>
      <c r="K2118" s="321"/>
      <c r="L2118" s="321"/>
      <c r="M2118" s="321"/>
      <c r="N2118" s="147"/>
      <c r="O2118" s="147"/>
    </row>
    <row r="2119">
      <c r="A2119" s="265"/>
      <c r="B2119" s="147"/>
      <c r="C2119" s="321"/>
      <c r="D2119" s="339"/>
      <c r="E2119" s="147"/>
      <c r="F2119" s="340"/>
      <c r="G2119" s="341"/>
      <c r="H2119" s="341"/>
      <c r="I2119" s="341"/>
      <c r="J2119" s="342"/>
      <c r="K2119" s="321"/>
      <c r="L2119" s="321"/>
      <c r="M2119" s="321"/>
      <c r="N2119" s="147"/>
      <c r="O2119" s="147"/>
    </row>
    <row r="2120">
      <c r="A2120" s="265"/>
      <c r="B2120" s="147"/>
      <c r="C2120" s="321"/>
      <c r="D2120" s="339"/>
      <c r="E2120" s="147"/>
      <c r="F2120" s="340"/>
      <c r="G2120" s="341"/>
      <c r="H2120" s="341"/>
      <c r="I2120" s="341"/>
      <c r="J2120" s="342"/>
      <c r="K2120" s="321"/>
      <c r="L2120" s="321"/>
      <c r="M2120" s="321"/>
      <c r="N2120" s="147"/>
      <c r="O2120" s="147"/>
    </row>
    <row r="2121">
      <c r="A2121" s="265"/>
      <c r="B2121" s="147"/>
      <c r="C2121" s="321"/>
      <c r="D2121" s="339"/>
      <c r="E2121" s="147"/>
      <c r="F2121" s="340"/>
      <c r="G2121" s="341"/>
      <c r="H2121" s="341"/>
      <c r="I2121" s="341"/>
      <c r="J2121" s="342"/>
      <c r="K2121" s="321"/>
      <c r="L2121" s="321"/>
      <c r="M2121" s="321"/>
      <c r="N2121" s="147"/>
      <c r="O2121" s="147"/>
    </row>
  </sheetData>
  <autoFilter ref="$J$1:$J$2121"/>
  <mergeCells count="181">
    <mergeCell ref="B2:B5"/>
    <mergeCell ref="C2:C5"/>
    <mergeCell ref="B6:B12"/>
    <mergeCell ref="C6:C12"/>
    <mergeCell ref="B13:B26"/>
    <mergeCell ref="C13:C26"/>
    <mergeCell ref="C27:C48"/>
    <mergeCell ref="B27:B48"/>
    <mergeCell ref="B49:B58"/>
    <mergeCell ref="B60:B68"/>
    <mergeCell ref="B77:B86"/>
    <mergeCell ref="B87:B95"/>
    <mergeCell ref="B96:B112"/>
    <mergeCell ref="A153:A154"/>
    <mergeCell ref="C49:C58"/>
    <mergeCell ref="C60:C68"/>
    <mergeCell ref="C69:C76"/>
    <mergeCell ref="C77:C86"/>
    <mergeCell ref="C87:C95"/>
    <mergeCell ref="C96:C112"/>
    <mergeCell ref="C113:C145"/>
    <mergeCell ref="B153:B154"/>
    <mergeCell ref="B156:B158"/>
    <mergeCell ref="B166:B173"/>
    <mergeCell ref="B178:B179"/>
    <mergeCell ref="B180:B191"/>
    <mergeCell ref="B192:B199"/>
    <mergeCell ref="B200:B205"/>
    <mergeCell ref="C153:C154"/>
    <mergeCell ref="C156:C158"/>
    <mergeCell ref="C166:C173"/>
    <mergeCell ref="C178:C179"/>
    <mergeCell ref="C180:C191"/>
    <mergeCell ref="C192:C199"/>
    <mergeCell ref="C200:C205"/>
    <mergeCell ref="B251:B261"/>
    <mergeCell ref="B262:B277"/>
    <mergeCell ref="B206:B212"/>
    <mergeCell ref="B213:B215"/>
    <mergeCell ref="B216:B220"/>
    <mergeCell ref="B221:B227"/>
    <mergeCell ref="B228:B238"/>
    <mergeCell ref="B239:B243"/>
    <mergeCell ref="B244:B250"/>
    <mergeCell ref="B465:B466"/>
    <mergeCell ref="B469:B479"/>
    <mergeCell ref="B480:B488"/>
    <mergeCell ref="B489:B491"/>
    <mergeCell ref="B492:B494"/>
    <mergeCell ref="B495:B504"/>
    <mergeCell ref="B505:B508"/>
    <mergeCell ref="B509:B513"/>
    <mergeCell ref="B515:B517"/>
    <mergeCell ref="B519:B525"/>
    <mergeCell ref="B526:B533"/>
    <mergeCell ref="B534:B541"/>
    <mergeCell ref="B542:B550"/>
    <mergeCell ref="B599:B614"/>
    <mergeCell ref="B615:B630"/>
    <mergeCell ref="B631:B632"/>
    <mergeCell ref="B634:B645"/>
    <mergeCell ref="B646:B648"/>
    <mergeCell ref="B649:B657"/>
    <mergeCell ref="B658:B660"/>
    <mergeCell ref="B661:B670"/>
    <mergeCell ref="B671:B682"/>
    <mergeCell ref="B683:B691"/>
    <mergeCell ref="B692:B707"/>
    <mergeCell ref="B708:B717"/>
    <mergeCell ref="B718:B727"/>
    <mergeCell ref="B728:B738"/>
    <mergeCell ref="B739:B743"/>
    <mergeCell ref="B744:B746"/>
    <mergeCell ref="B747:B751"/>
    <mergeCell ref="B752:B755"/>
    <mergeCell ref="B756:B761"/>
    <mergeCell ref="B762:B773"/>
    <mergeCell ref="B774:B786"/>
    <mergeCell ref="B787:B793"/>
    <mergeCell ref="B896:B901"/>
    <mergeCell ref="B902:B908"/>
    <mergeCell ref="B909:B918"/>
    <mergeCell ref="B919:B931"/>
    <mergeCell ref="B959:B966"/>
    <mergeCell ref="B967:B973"/>
    <mergeCell ref="B794:B797"/>
    <mergeCell ref="B841:B845"/>
    <mergeCell ref="B846:B856"/>
    <mergeCell ref="B857:B859"/>
    <mergeCell ref="B860:B875"/>
    <mergeCell ref="B876:B884"/>
    <mergeCell ref="B885:B895"/>
    <mergeCell ref="C515:C517"/>
    <mergeCell ref="C519:C525"/>
    <mergeCell ref="C526:C533"/>
    <mergeCell ref="C534:C541"/>
    <mergeCell ref="C542:C550"/>
    <mergeCell ref="C599:C614"/>
    <mergeCell ref="C615:C630"/>
    <mergeCell ref="C631:C632"/>
    <mergeCell ref="C634:C645"/>
    <mergeCell ref="C646:C648"/>
    <mergeCell ref="C649:C657"/>
    <mergeCell ref="C658:C660"/>
    <mergeCell ref="C661:C670"/>
    <mergeCell ref="C671:C682"/>
    <mergeCell ref="C683:C691"/>
    <mergeCell ref="C692:C707"/>
    <mergeCell ref="C708:C717"/>
    <mergeCell ref="C718:C727"/>
    <mergeCell ref="C728:C738"/>
    <mergeCell ref="C739:C743"/>
    <mergeCell ref="C744:C746"/>
    <mergeCell ref="C747:C751"/>
    <mergeCell ref="C752:C755"/>
    <mergeCell ref="C756:C761"/>
    <mergeCell ref="C762:C773"/>
    <mergeCell ref="C774:C786"/>
    <mergeCell ref="C787:C793"/>
    <mergeCell ref="C794:C797"/>
    <mergeCell ref="C902:C908"/>
    <mergeCell ref="C909:C918"/>
    <mergeCell ref="C919:C931"/>
    <mergeCell ref="C959:C966"/>
    <mergeCell ref="C967:C973"/>
    <mergeCell ref="C841:C845"/>
    <mergeCell ref="C846:C856"/>
    <mergeCell ref="C857:C859"/>
    <mergeCell ref="C860:C875"/>
    <mergeCell ref="C876:C884"/>
    <mergeCell ref="C885:C895"/>
    <mergeCell ref="C896:C901"/>
    <mergeCell ref="C206:C212"/>
    <mergeCell ref="C213:C215"/>
    <mergeCell ref="C216:C220"/>
    <mergeCell ref="C221:C227"/>
    <mergeCell ref="C228:C238"/>
    <mergeCell ref="C239:C243"/>
    <mergeCell ref="C244:C250"/>
    <mergeCell ref="C251:C261"/>
    <mergeCell ref="C262:C277"/>
    <mergeCell ref="C289:C300"/>
    <mergeCell ref="B321:B329"/>
    <mergeCell ref="C321:C329"/>
    <mergeCell ref="B330:B334"/>
    <mergeCell ref="C330:C334"/>
    <mergeCell ref="B335:B347"/>
    <mergeCell ref="C335:C347"/>
    <mergeCell ref="C348:C364"/>
    <mergeCell ref="B365:B386"/>
    <mergeCell ref="C365:C386"/>
    <mergeCell ref="B387:B395"/>
    <mergeCell ref="C387:C395"/>
    <mergeCell ref="B396:B407"/>
    <mergeCell ref="C396:C407"/>
    <mergeCell ref="B408:B415"/>
    <mergeCell ref="C408:C415"/>
    <mergeCell ref="B416:B420"/>
    <mergeCell ref="C416:C420"/>
    <mergeCell ref="C421:C430"/>
    <mergeCell ref="B421:B430"/>
    <mergeCell ref="B431:B439"/>
    <mergeCell ref="B440:B442"/>
    <mergeCell ref="B443:B445"/>
    <mergeCell ref="B446:B455"/>
    <mergeCell ref="B456:B459"/>
    <mergeCell ref="B460:B464"/>
    <mergeCell ref="C431:C439"/>
    <mergeCell ref="C440:C442"/>
    <mergeCell ref="C443:C445"/>
    <mergeCell ref="C446:C455"/>
    <mergeCell ref="C456:C459"/>
    <mergeCell ref="C460:C464"/>
    <mergeCell ref="C465:C466"/>
    <mergeCell ref="C469:C479"/>
    <mergeCell ref="C480:C488"/>
    <mergeCell ref="C489:C491"/>
    <mergeCell ref="C492:C494"/>
    <mergeCell ref="C495:C504"/>
    <mergeCell ref="C505:C508"/>
    <mergeCell ref="C509:C513"/>
  </mergeCells>
  <hyperlinks>
    <hyperlink r:id="rId1" ref="M72"/>
    <hyperlink r:id="rId2" ref="M174"/>
    <hyperlink r:id="rId3" ref="M286"/>
    <hyperlink r:id="rId4" ref="M287"/>
    <hyperlink r:id="rId5" ref="M288"/>
    <hyperlink r:id="rId6" ref="M291"/>
    <hyperlink r:id="rId7" ref="M310"/>
    <hyperlink r:id="rId8" ref="M316"/>
    <hyperlink r:id="rId9" ref="M422"/>
    <hyperlink r:id="rId10" ref="M425"/>
    <hyperlink r:id="rId11" ref="M446"/>
    <hyperlink r:id="rId12" ref="M447"/>
    <hyperlink r:id="rId13" ref="M448"/>
    <hyperlink r:id="rId14" ref="M449"/>
    <hyperlink r:id="rId15" ref="M450"/>
    <hyperlink r:id="rId16" ref="M451"/>
    <hyperlink r:id="rId17" ref="M452"/>
    <hyperlink r:id="rId18" ref="M453"/>
    <hyperlink r:id="rId19" ref="M454"/>
    <hyperlink r:id="rId20" ref="M455"/>
    <hyperlink r:id="rId21" ref="M470"/>
    <hyperlink r:id="rId22" ref="M473"/>
    <hyperlink r:id="rId23" ref="M579"/>
    <hyperlink r:id="rId24" ref="M597"/>
    <hyperlink r:id="rId25" ref="M682"/>
    <hyperlink r:id="rId26" ref="M691"/>
    <hyperlink r:id="rId27" ref="M727"/>
    <hyperlink r:id="rId28" ref="M840"/>
    <hyperlink r:id="rId29" ref="M974"/>
    <hyperlink r:id="rId30" ref="M978"/>
    <hyperlink r:id="rId31" ref="M979"/>
    <hyperlink r:id="rId32" ref="M985"/>
    <hyperlink r:id="rId33" ref="M986"/>
    <hyperlink r:id="rId34" ref="M987"/>
    <hyperlink r:id="rId35" ref="M988"/>
    <hyperlink r:id="rId36" ref="M991"/>
    <hyperlink r:id="rId37" ref="M992"/>
    <hyperlink r:id="rId38" ref="M993"/>
    <hyperlink r:id="rId39" ref="M994"/>
    <hyperlink r:id="rId40" ref="M995"/>
    <hyperlink r:id="rId41" ref="M996"/>
    <hyperlink r:id="rId42" ref="M997"/>
    <hyperlink r:id="rId43" ref="M998"/>
    <hyperlink r:id="rId44" ref="M1000"/>
    <hyperlink r:id="rId45" ref="M1001"/>
    <hyperlink r:id="rId46" ref="M1002"/>
    <hyperlink r:id="rId47" ref="M1003"/>
    <hyperlink r:id="rId48" ref="M1004"/>
    <hyperlink r:id="rId49" ref="M1005"/>
    <hyperlink r:id="rId50" ref="M1007"/>
    <hyperlink r:id="rId51" ref="M1015"/>
    <hyperlink r:id="rId52" ref="M1016"/>
    <hyperlink r:id="rId53" ref="M1017"/>
    <hyperlink r:id="rId54" ref="M1018"/>
    <hyperlink r:id="rId55" ref="M1019"/>
    <hyperlink r:id="rId56" ref="M1023"/>
    <hyperlink r:id="rId57" ref="M1024"/>
    <hyperlink r:id="rId58" ref="M1025"/>
    <hyperlink r:id="rId59" ref="M1026"/>
    <hyperlink r:id="rId60" ref="M1027"/>
    <hyperlink r:id="rId61" ref="M1029"/>
    <hyperlink r:id="rId62" ref="M1030"/>
    <hyperlink r:id="rId63" ref="M1031"/>
    <hyperlink r:id="rId64" ref="M1032"/>
    <hyperlink r:id="rId65" ref="M1033"/>
    <hyperlink r:id="rId66" ref="M1034"/>
    <hyperlink r:id="rId67" ref="M1038"/>
    <hyperlink r:id="rId68" ref="M1039"/>
    <hyperlink r:id="rId69" ref="M1041"/>
    <hyperlink r:id="rId70" ref="M1042"/>
    <hyperlink r:id="rId71" ref="M1043"/>
    <hyperlink r:id="rId72" ref="M1044"/>
    <hyperlink r:id="rId73" ref="M1045"/>
    <hyperlink r:id="rId74" ref="M1049"/>
    <hyperlink r:id="rId75" ref="M1050"/>
    <hyperlink r:id="rId76" ref="M1052"/>
    <hyperlink r:id="rId77" ref="K1088"/>
    <hyperlink r:id="rId78" ref="M1088"/>
    <hyperlink r:id="rId79" ref="K1123"/>
    <hyperlink r:id="rId80" ref="M1123"/>
    <hyperlink r:id="rId81" ref="K1124"/>
    <hyperlink r:id="rId82" ref="M1124"/>
    <hyperlink r:id="rId83" ref="K1125"/>
    <hyperlink r:id="rId84" ref="M1125"/>
    <hyperlink r:id="rId85" ref="K1126"/>
    <hyperlink r:id="rId86" ref="M1126"/>
    <hyperlink r:id="rId87" ref="K1127"/>
    <hyperlink r:id="rId88" ref="M1127"/>
    <hyperlink r:id="rId89" ref="K1128"/>
    <hyperlink r:id="rId90" ref="M1128"/>
    <hyperlink r:id="rId91" ref="K1129"/>
    <hyperlink r:id="rId92" ref="M1129"/>
    <hyperlink r:id="rId93" ref="K1130"/>
    <hyperlink r:id="rId94" ref="M1130"/>
    <hyperlink r:id="rId95" ref="K1131"/>
    <hyperlink r:id="rId96" ref="M1131"/>
    <hyperlink r:id="rId97" ref="K1132"/>
    <hyperlink r:id="rId98" ref="M1132"/>
    <hyperlink r:id="rId99" ref="M1133"/>
    <hyperlink r:id="rId100" ref="M1135"/>
    <hyperlink r:id="rId101" ref="M1136"/>
    <hyperlink r:id="rId102" ref="M1137"/>
    <hyperlink r:id="rId103" ref="M1138"/>
    <hyperlink r:id="rId104" ref="M1141"/>
    <hyperlink r:id="rId105" ref="M1145"/>
    <hyperlink r:id="rId106" ref="M1166"/>
  </hyperlinks>
  <drawing r:id="rId10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8.14"/>
    <col customWidth="1" min="2" max="3" width="17.57"/>
  </cols>
  <sheetData>
    <row r="1">
      <c r="A1" s="343" t="s">
        <v>6570</v>
      </c>
      <c r="B1" s="344" t="s">
        <v>6571</v>
      </c>
      <c r="C1" s="344" t="s">
        <v>6572</v>
      </c>
      <c r="D1" s="345"/>
      <c r="E1" s="345"/>
      <c r="F1" s="345"/>
      <c r="G1" s="345"/>
    </row>
    <row r="2">
      <c r="A2" s="12"/>
      <c r="B2" s="346" t="s">
        <v>6573</v>
      </c>
      <c r="C2" s="346" t="s">
        <v>6573</v>
      </c>
      <c r="D2" s="345"/>
      <c r="E2" s="345"/>
      <c r="F2" s="345"/>
      <c r="G2" s="345"/>
    </row>
    <row r="3">
      <c r="A3" s="347" t="s">
        <v>6574</v>
      </c>
      <c r="B3" s="348" t="s">
        <v>11</v>
      </c>
      <c r="C3" s="348" t="s">
        <v>11</v>
      </c>
      <c r="D3" s="345"/>
      <c r="E3" s="345"/>
      <c r="F3" s="345"/>
      <c r="G3" s="345"/>
    </row>
    <row r="4">
      <c r="A4" s="347" t="s">
        <v>6575</v>
      </c>
      <c r="B4" s="348" t="s">
        <v>11</v>
      </c>
      <c r="C4" s="348" t="s">
        <v>11</v>
      </c>
      <c r="D4" s="345"/>
      <c r="E4" s="345"/>
      <c r="F4" s="345"/>
      <c r="G4" s="345"/>
    </row>
    <row r="5">
      <c r="A5" s="347" t="s">
        <v>6576</v>
      </c>
      <c r="B5" s="348" t="s">
        <v>11</v>
      </c>
      <c r="C5" s="348" t="s">
        <v>11</v>
      </c>
      <c r="D5" s="345"/>
      <c r="E5" s="345"/>
      <c r="F5" s="345"/>
      <c r="G5" s="345"/>
    </row>
    <row r="6">
      <c r="A6" s="349" t="s">
        <v>6577</v>
      </c>
      <c r="B6" s="348" t="s">
        <v>11</v>
      </c>
      <c r="C6" s="348" t="s">
        <v>11</v>
      </c>
      <c r="D6" s="345"/>
      <c r="E6" s="345"/>
      <c r="F6" s="345"/>
      <c r="G6" s="345"/>
    </row>
    <row r="7">
      <c r="A7" s="347" t="s">
        <v>6578</v>
      </c>
      <c r="B7" s="348" t="s">
        <v>11</v>
      </c>
      <c r="C7" s="348" t="s">
        <v>11</v>
      </c>
      <c r="D7" s="345"/>
      <c r="E7" s="345"/>
      <c r="F7" s="345"/>
      <c r="G7" s="345"/>
    </row>
    <row r="8">
      <c r="A8" s="347" t="s">
        <v>6579</v>
      </c>
      <c r="B8" s="348" t="s">
        <v>11</v>
      </c>
      <c r="C8" s="348" t="s">
        <v>11</v>
      </c>
      <c r="D8" s="345"/>
      <c r="E8" s="345"/>
      <c r="F8" s="345"/>
      <c r="G8" s="345"/>
    </row>
    <row r="9">
      <c r="A9" s="347" t="s">
        <v>6580</v>
      </c>
      <c r="B9" s="348" t="s">
        <v>11</v>
      </c>
      <c r="C9" s="348" t="s">
        <v>11</v>
      </c>
      <c r="D9" s="345"/>
      <c r="E9" s="345"/>
      <c r="F9" s="345"/>
      <c r="G9" s="345"/>
    </row>
    <row r="10">
      <c r="A10" s="347" t="s">
        <v>6581</v>
      </c>
      <c r="B10" s="348" t="s">
        <v>11</v>
      </c>
      <c r="C10" s="348" t="s">
        <v>11</v>
      </c>
      <c r="D10" s="345"/>
      <c r="E10" s="345"/>
      <c r="F10" s="345"/>
      <c r="G10" s="345"/>
    </row>
    <row r="11">
      <c r="A11" s="347" t="s">
        <v>6582</v>
      </c>
      <c r="B11" s="350" t="s">
        <v>12</v>
      </c>
      <c r="C11" s="350" t="s">
        <v>12</v>
      </c>
      <c r="D11" s="345"/>
      <c r="E11" s="345"/>
      <c r="F11" s="345"/>
      <c r="G11" s="345"/>
    </row>
    <row r="12">
      <c r="A12" s="347" t="s">
        <v>6583</v>
      </c>
      <c r="B12" s="348" t="s">
        <v>11</v>
      </c>
      <c r="C12" s="351" t="s">
        <v>11</v>
      </c>
      <c r="D12" s="345"/>
      <c r="E12" s="345"/>
      <c r="F12" s="345"/>
      <c r="G12" s="345"/>
    </row>
    <row r="13">
      <c r="A13" s="347" t="s">
        <v>6584</v>
      </c>
      <c r="B13" s="348" t="s">
        <v>11</v>
      </c>
      <c r="C13" s="351" t="s">
        <v>11</v>
      </c>
      <c r="D13" s="345"/>
      <c r="E13" s="345"/>
      <c r="F13" s="345"/>
      <c r="G13" s="345"/>
    </row>
    <row r="14">
      <c r="A14" s="349" t="s">
        <v>6585</v>
      </c>
      <c r="B14" s="348" t="s">
        <v>11</v>
      </c>
      <c r="C14" s="351" t="s">
        <v>11</v>
      </c>
      <c r="D14" s="345"/>
      <c r="E14" s="345"/>
      <c r="F14" s="345"/>
      <c r="G14" s="345"/>
    </row>
    <row r="15">
      <c r="A15" s="347" t="s">
        <v>6586</v>
      </c>
      <c r="B15" s="348" t="s">
        <v>11</v>
      </c>
      <c r="C15" s="348" t="s">
        <v>11</v>
      </c>
      <c r="D15" s="345"/>
      <c r="E15" s="345"/>
      <c r="F15" s="345"/>
      <c r="G15" s="345"/>
    </row>
    <row r="16">
      <c r="A16" s="352" t="s">
        <v>6587</v>
      </c>
      <c r="B16" s="348" t="s">
        <v>11</v>
      </c>
      <c r="C16" s="348" t="s">
        <v>11</v>
      </c>
      <c r="D16" s="345"/>
      <c r="E16" s="345"/>
      <c r="F16" s="345"/>
      <c r="G16" s="345"/>
    </row>
    <row r="17">
      <c r="A17" s="345"/>
      <c r="B17" s="345"/>
      <c r="C17" s="345"/>
      <c r="D17" s="345"/>
      <c r="E17" s="345"/>
      <c r="F17" s="345"/>
      <c r="G17" s="345"/>
    </row>
    <row r="18">
      <c r="A18" s="345"/>
      <c r="B18" s="353"/>
      <c r="C18" s="354"/>
      <c r="D18" s="345"/>
      <c r="E18" s="345"/>
      <c r="F18" s="345"/>
      <c r="G18" s="345"/>
    </row>
    <row r="19">
      <c r="A19" s="355" t="s">
        <v>6588</v>
      </c>
      <c r="D19" s="345"/>
      <c r="E19" s="345"/>
      <c r="F19" s="345"/>
      <c r="G19" s="345"/>
    </row>
    <row r="20" ht="15.75" customHeight="1">
      <c r="A20" s="345"/>
      <c r="B20" s="353"/>
      <c r="C20" s="354"/>
      <c r="D20" s="345"/>
      <c r="E20" s="345"/>
      <c r="F20" s="345"/>
      <c r="G20" s="345"/>
    </row>
    <row r="21" ht="15.75" customHeight="1">
      <c r="A21" s="345"/>
      <c r="B21" s="353"/>
      <c r="C21" s="354"/>
      <c r="D21" s="345"/>
      <c r="E21" s="345"/>
      <c r="F21" s="345"/>
      <c r="G21" s="345"/>
    </row>
    <row r="22" ht="15.75" customHeight="1">
      <c r="A22" s="345"/>
      <c r="B22" s="353"/>
      <c r="C22" s="354"/>
      <c r="D22" s="345"/>
      <c r="E22" s="345"/>
      <c r="F22" s="345"/>
      <c r="G22" s="345"/>
    </row>
    <row r="23" ht="15.75" customHeight="1">
      <c r="A23" s="345"/>
      <c r="B23" s="353"/>
      <c r="C23" s="354"/>
      <c r="D23" s="345"/>
      <c r="E23" s="345"/>
      <c r="F23" s="345"/>
      <c r="G23" s="345"/>
    </row>
    <row r="24" ht="15.75" customHeight="1">
      <c r="A24" s="345"/>
      <c r="B24" s="353"/>
      <c r="C24" s="354"/>
      <c r="D24" s="345"/>
      <c r="E24" s="345"/>
      <c r="F24" s="345"/>
      <c r="G24" s="345"/>
    </row>
    <row r="25" ht="15.75" customHeight="1">
      <c r="A25" s="345"/>
      <c r="B25" s="356"/>
      <c r="C25" s="354"/>
      <c r="D25" s="345"/>
      <c r="E25" s="345"/>
      <c r="F25" s="345"/>
      <c r="G25" s="345"/>
    </row>
    <row r="26" ht="15.75" customHeight="1">
      <c r="A26" s="345"/>
      <c r="B26" s="356"/>
      <c r="C26" s="353"/>
      <c r="D26" s="345"/>
      <c r="E26" s="345"/>
      <c r="F26" s="345"/>
      <c r="G26" s="345"/>
    </row>
    <row r="27" ht="15.75" customHeight="1">
      <c r="A27" s="345"/>
      <c r="B27" s="356"/>
      <c r="C27" s="354"/>
      <c r="D27" s="345"/>
      <c r="E27" s="345"/>
      <c r="F27" s="345"/>
      <c r="G27" s="345"/>
    </row>
    <row r="28" ht="15.75" customHeight="1">
      <c r="A28" s="345"/>
      <c r="B28" s="356"/>
      <c r="C28" s="354"/>
      <c r="D28" s="345"/>
      <c r="E28" s="345"/>
      <c r="F28" s="345"/>
      <c r="G28" s="345"/>
    </row>
    <row r="29" ht="15.75" customHeight="1">
      <c r="A29" s="345"/>
      <c r="B29" s="356"/>
      <c r="C29" s="354"/>
      <c r="D29" s="345"/>
      <c r="E29" s="345"/>
      <c r="F29" s="345"/>
      <c r="G29" s="345"/>
    </row>
    <row r="30" ht="15.75" customHeight="1">
      <c r="A30" s="345"/>
      <c r="B30" s="356"/>
      <c r="C30" s="354"/>
      <c r="D30" s="345"/>
      <c r="E30" s="345"/>
      <c r="F30" s="345"/>
      <c r="G30" s="345"/>
    </row>
    <row r="31" ht="15.75" customHeight="1">
      <c r="A31" s="345"/>
      <c r="B31" s="356"/>
      <c r="C31" s="354"/>
      <c r="D31" s="345"/>
      <c r="E31" s="345"/>
      <c r="F31" s="345"/>
      <c r="G31" s="345"/>
    </row>
    <row r="32" ht="15.75" customHeight="1">
      <c r="A32" s="345"/>
      <c r="B32" s="353"/>
      <c r="C32" s="354"/>
      <c r="D32" s="345"/>
      <c r="E32" s="345"/>
      <c r="F32" s="345"/>
      <c r="G32" s="345"/>
    </row>
    <row r="33" ht="15.75" customHeight="1">
      <c r="A33" s="345"/>
      <c r="B33" s="353"/>
      <c r="C33" s="354"/>
      <c r="D33" s="345"/>
      <c r="E33" s="345"/>
      <c r="F33" s="345"/>
      <c r="G33" s="345"/>
    </row>
    <row r="34" ht="15.75" customHeight="1">
      <c r="A34" s="345"/>
      <c r="B34" s="353"/>
      <c r="C34" s="354"/>
      <c r="D34" s="345"/>
      <c r="E34" s="345"/>
      <c r="F34" s="345"/>
      <c r="G34" s="345"/>
    </row>
    <row r="35" ht="15.75" customHeight="1">
      <c r="A35" s="345"/>
      <c r="B35" s="353"/>
      <c r="C35" s="354"/>
      <c r="D35" s="345"/>
      <c r="E35" s="345"/>
      <c r="F35" s="345"/>
      <c r="G35" s="345"/>
    </row>
    <row r="36" ht="15.75" customHeight="1">
      <c r="A36" s="345"/>
      <c r="B36" s="353"/>
      <c r="C36" s="354"/>
      <c r="D36" s="345"/>
      <c r="E36" s="345"/>
      <c r="F36" s="345"/>
      <c r="G36" s="345"/>
    </row>
    <row r="37" ht="15.75" customHeight="1">
      <c r="A37" s="345"/>
      <c r="B37" s="353"/>
      <c r="C37" s="354"/>
      <c r="D37" s="345"/>
      <c r="E37" s="345"/>
      <c r="F37" s="345"/>
      <c r="G37" s="345"/>
    </row>
    <row r="38" ht="15.75" customHeight="1">
      <c r="A38" s="345"/>
      <c r="B38" s="353"/>
      <c r="C38" s="354"/>
      <c r="D38" s="345"/>
      <c r="E38" s="345"/>
      <c r="F38" s="345"/>
      <c r="G38" s="345"/>
    </row>
    <row r="39" ht="15.75" customHeight="1">
      <c r="A39" s="345"/>
      <c r="B39" s="353"/>
      <c r="C39" s="354"/>
      <c r="D39" s="345"/>
      <c r="E39" s="345"/>
      <c r="F39" s="345"/>
      <c r="G39" s="345"/>
    </row>
    <row r="40" ht="15.75" customHeight="1">
      <c r="A40" s="345"/>
      <c r="B40" s="353"/>
      <c r="C40" s="354"/>
      <c r="D40" s="345"/>
      <c r="E40" s="345"/>
      <c r="F40" s="345"/>
      <c r="G40" s="345"/>
    </row>
    <row r="41" ht="15.75" customHeight="1">
      <c r="A41" s="345"/>
      <c r="B41" s="353"/>
      <c r="C41" s="354"/>
      <c r="D41" s="345"/>
      <c r="E41" s="345"/>
      <c r="F41" s="345"/>
      <c r="G41" s="345"/>
    </row>
    <row r="42" ht="15.75" customHeight="1">
      <c r="A42" s="345"/>
      <c r="B42" s="353"/>
      <c r="C42" s="354"/>
      <c r="D42" s="345"/>
      <c r="E42" s="345"/>
      <c r="F42" s="345"/>
      <c r="G42" s="345"/>
    </row>
    <row r="43" ht="15.75" customHeight="1">
      <c r="A43" s="345"/>
      <c r="B43" s="353"/>
      <c r="C43" s="354"/>
      <c r="D43" s="345"/>
      <c r="E43" s="345"/>
      <c r="F43" s="345"/>
      <c r="G43" s="345"/>
    </row>
    <row r="44" ht="15.75" customHeight="1">
      <c r="A44" s="345"/>
      <c r="B44" s="353"/>
      <c r="C44" s="354"/>
      <c r="D44" s="345"/>
      <c r="E44" s="345"/>
      <c r="F44" s="345"/>
      <c r="G44" s="345"/>
    </row>
    <row r="45" ht="15.75" customHeight="1">
      <c r="A45" s="345"/>
      <c r="B45" s="353"/>
      <c r="C45" s="354"/>
      <c r="D45" s="345"/>
      <c r="E45" s="345"/>
      <c r="F45" s="345"/>
      <c r="G45" s="345"/>
    </row>
    <row r="46" ht="15.75" customHeight="1">
      <c r="A46" s="345"/>
      <c r="B46" s="353"/>
      <c r="C46" s="354"/>
      <c r="D46" s="345"/>
      <c r="E46" s="345"/>
      <c r="F46" s="345"/>
      <c r="G46" s="345"/>
    </row>
    <row r="47" ht="15.75" customHeight="1">
      <c r="A47" s="345"/>
      <c r="B47" s="353"/>
      <c r="C47" s="354"/>
      <c r="D47" s="345"/>
      <c r="E47" s="345"/>
      <c r="F47" s="345"/>
      <c r="G47" s="345"/>
    </row>
    <row r="48" ht="15.75" customHeight="1">
      <c r="A48" s="345"/>
      <c r="B48" s="353"/>
      <c r="C48" s="354"/>
      <c r="D48" s="345"/>
      <c r="E48" s="345"/>
      <c r="F48" s="345"/>
      <c r="G48" s="345"/>
    </row>
    <row r="49" ht="15.75" customHeight="1">
      <c r="A49" s="345"/>
      <c r="B49" s="353"/>
      <c r="C49" s="354"/>
      <c r="D49" s="345"/>
      <c r="E49" s="345"/>
      <c r="F49" s="345"/>
      <c r="G49" s="345"/>
    </row>
    <row r="50" ht="15.75" customHeight="1">
      <c r="A50" s="345"/>
      <c r="B50" s="353"/>
      <c r="C50" s="354"/>
      <c r="D50" s="345"/>
      <c r="E50" s="345"/>
      <c r="F50" s="345"/>
      <c r="G50" s="345"/>
    </row>
    <row r="51" ht="15.75" customHeight="1">
      <c r="A51" s="345"/>
      <c r="B51" s="353"/>
      <c r="C51" s="354"/>
      <c r="D51" s="345"/>
      <c r="E51" s="345"/>
      <c r="F51" s="345"/>
      <c r="G51" s="345"/>
    </row>
    <row r="52" ht="15.75" customHeight="1">
      <c r="A52" s="345"/>
      <c r="B52" s="353"/>
      <c r="C52" s="354"/>
      <c r="D52" s="345"/>
      <c r="E52" s="345"/>
      <c r="F52" s="345"/>
      <c r="G52" s="345"/>
    </row>
    <row r="53" ht="15.75" customHeight="1">
      <c r="A53" s="345"/>
      <c r="B53" s="353"/>
      <c r="C53" s="354"/>
      <c r="D53" s="345"/>
      <c r="E53" s="345"/>
      <c r="F53" s="345"/>
      <c r="G53" s="345"/>
    </row>
    <row r="54" ht="15.75" customHeight="1">
      <c r="A54" s="345"/>
      <c r="B54" s="353"/>
      <c r="C54" s="354"/>
      <c r="D54" s="345"/>
      <c r="E54" s="345"/>
      <c r="F54" s="345"/>
      <c r="G54" s="345"/>
    </row>
    <row r="55" ht="15.75" customHeight="1">
      <c r="A55" s="345"/>
      <c r="B55" s="353"/>
      <c r="C55" s="354"/>
      <c r="D55" s="345"/>
      <c r="E55" s="345"/>
      <c r="F55" s="345"/>
      <c r="G55" s="345"/>
    </row>
    <row r="56" ht="15.75" customHeight="1">
      <c r="A56" s="345"/>
      <c r="B56" s="353"/>
      <c r="C56" s="354"/>
      <c r="D56" s="345"/>
      <c r="E56" s="345"/>
      <c r="F56" s="345"/>
      <c r="G56" s="345"/>
    </row>
    <row r="57" ht="15.75" customHeight="1">
      <c r="A57" s="345"/>
      <c r="B57" s="353"/>
      <c r="C57" s="354"/>
      <c r="D57" s="345"/>
      <c r="E57" s="345"/>
      <c r="F57" s="345"/>
      <c r="G57" s="345"/>
    </row>
    <row r="58" ht="15.75" customHeight="1">
      <c r="A58" s="345"/>
      <c r="B58" s="353"/>
      <c r="C58" s="354"/>
      <c r="D58" s="345"/>
      <c r="E58" s="345"/>
      <c r="F58" s="345"/>
      <c r="G58" s="345"/>
    </row>
    <row r="59" ht="15.75" customHeight="1">
      <c r="A59" s="345"/>
      <c r="B59" s="353"/>
      <c r="C59" s="354"/>
      <c r="D59" s="345"/>
      <c r="E59" s="345"/>
      <c r="F59" s="345"/>
      <c r="G59" s="345"/>
    </row>
    <row r="60" ht="15.75" customHeight="1">
      <c r="A60" s="345"/>
      <c r="B60" s="353"/>
      <c r="C60" s="354"/>
      <c r="D60" s="345"/>
      <c r="E60" s="345"/>
      <c r="F60" s="345"/>
      <c r="G60" s="345"/>
    </row>
    <row r="61" ht="15.75" customHeight="1">
      <c r="A61" s="345"/>
      <c r="B61" s="353"/>
      <c r="C61" s="354"/>
      <c r="D61" s="345"/>
      <c r="E61" s="345"/>
      <c r="F61" s="345"/>
      <c r="G61" s="345"/>
    </row>
    <row r="62" ht="15.75" customHeight="1">
      <c r="A62" s="345"/>
      <c r="B62" s="353"/>
      <c r="C62" s="354"/>
      <c r="D62" s="345"/>
      <c r="E62" s="345"/>
      <c r="F62" s="345"/>
      <c r="G62" s="345"/>
    </row>
    <row r="63" ht="15.75" customHeight="1">
      <c r="A63" s="345"/>
      <c r="B63" s="353"/>
      <c r="C63" s="354"/>
      <c r="D63" s="345"/>
      <c r="E63" s="345"/>
      <c r="F63" s="345"/>
      <c r="G63" s="345"/>
    </row>
    <row r="64" ht="15.75" customHeight="1">
      <c r="A64" s="345"/>
      <c r="B64" s="353"/>
      <c r="C64" s="354"/>
      <c r="D64" s="345"/>
      <c r="E64" s="345"/>
      <c r="F64" s="345"/>
      <c r="G64" s="345"/>
    </row>
    <row r="65" ht="15.75" customHeight="1">
      <c r="A65" s="345"/>
      <c r="B65" s="353"/>
      <c r="C65" s="354"/>
      <c r="D65" s="345"/>
      <c r="E65" s="345"/>
      <c r="F65" s="345"/>
      <c r="G65" s="345"/>
    </row>
    <row r="66" ht="15.75" customHeight="1">
      <c r="A66" s="345"/>
      <c r="B66" s="353"/>
      <c r="C66" s="354"/>
      <c r="D66" s="345"/>
      <c r="E66" s="345"/>
      <c r="F66" s="345"/>
      <c r="G66" s="345"/>
    </row>
    <row r="67" ht="15.75" customHeight="1">
      <c r="A67" s="345"/>
      <c r="B67" s="353"/>
      <c r="C67" s="354"/>
      <c r="D67" s="345"/>
      <c r="E67" s="345"/>
      <c r="F67" s="345"/>
      <c r="G67" s="345"/>
    </row>
    <row r="68" ht="15.75" customHeight="1">
      <c r="A68" s="345"/>
      <c r="B68" s="353"/>
      <c r="C68" s="354"/>
      <c r="D68" s="345"/>
      <c r="E68" s="345"/>
      <c r="F68" s="345"/>
      <c r="G68" s="345"/>
    </row>
    <row r="69" ht="15.75" customHeight="1">
      <c r="A69" s="345"/>
      <c r="B69" s="353"/>
      <c r="C69" s="354"/>
      <c r="D69" s="345"/>
      <c r="E69" s="345"/>
      <c r="F69" s="345"/>
      <c r="G69" s="345"/>
    </row>
    <row r="70" ht="15.75" customHeight="1">
      <c r="A70" s="345"/>
      <c r="B70" s="353"/>
      <c r="C70" s="354"/>
      <c r="D70" s="345"/>
      <c r="E70" s="345"/>
      <c r="F70" s="345"/>
      <c r="G70" s="345"/>
    </row>
    <row r="71" ht="15.75" customHeight="1">
      <c r="A71" s="345"/>
      <c r="B71" s="353"/>
      <c r="C71" s="354"/>
      <c r="D71" s="345"/>
      <c r="E71" s="345"/>
      <c r="F71" s="345"/>
      <c r="G71" s="345"/>
    </row>
    <row r="72" ht="15.75" customHeight="1">
      <c r="A72" s="345"/>
      <c r="B72" s="353"/>
      <c r="C72" s="354"/>
      <c r="D72" s="345"/>
      <c r="E72" s="345"/>
      <c r="F72" s="345"/>
      <c r="G72" s="345"/>
    </row>
    <row r="73" ht="15.75" customHeight="1">
      <c r="A73" s="345"/>
      <c r="B73" s="353"/>
      <c r="C73" s="354"/>
      <c r="D73" s="345"/>
      <c r="E73" s="345"/>
      <c r="F73" s="345"/>
      <c r="G73" s="345"/>
    </row>
    <row r="74" ht="15.75" customHeight="1">
      <c r="A74" s="345"/>
      <c r="B74" s="353"/>
      <c r="C74" s="354"/>
      <c r="D74" s="345"/>
      <c r="E74" s="345"/>
      <c r="F74" s="345"/>
      <c r="G74" s="345"/>
    </row>
    <row r="75" ht="15.75" customHeight="1">
      <c r="A75" s="345"/>
      <c r="B75" s="353"/>
      <c r="C75" s="354"/>
      <c r="D75" s="345"/>
      <c r="E75" s="345"/>
      <c r="F75" s="345"/>
      <c r="G75" s="345"/>
    </row>
    <row r="76" ht="15.75" customHeight="1">
      <c r="A76" s="345"/>
      <c r="B76" s="353"/>
      <c r="C76" s="354"/>
      <c r="D76" s="345"/>
      <c r="E76" s="345"/>
      <c r="F76" s="345"/>
      <c r="G76" s="345"/>
    </row>
    <row r="77" ht="15.75" customHeight="1">
      <c r="A77" s="345"/>
      <c r="B77" s="353"/>
      <c r="C77" s="354"/>
      <c r="D77" s="345"/>
      <c r="E77" s="345"/>
      <c r="F77" s="345"/>
      <c r="G77" s="345"/>
    </row>
    <row r="78" ht="15.75" customHeight="1">
      <c r="A78" s="345"/>
      <c r="B78" s="353"/>
      <c r="C78" s="354"/>
      <c r="D78" s="345"/>
      <c r="E78" s="345"/>
      <c r="F78" s="345"/>
      <c r="G78" s="345"/>
    </row>
    <row r="79" ht="15.75" customHeight="1">
      <c r="A79" s="345"/>
      <c r="B79" s="353"/>
      <c r="C79" s="354"/>
      <c r="D79" s="345"/>
      <c r="E79" s="345"/>
      <c r="F79" s="345"/>
      <c r="G79" s="345"/>
    </row>
    <row r="80" ht="15.75" customHeight="1">
      <c r="A80" s="345"/>
      <c r="B80" s="353"/>
      <c r="C80" s="354"/>
      <c r="D80" s="345"/>
      <c r="E80" s="345"/>
      <c r="F80" s="345"/>
      <c r="G80" s="345"/>
    </row>
    <row r="81" ht="15.75" customHeight="1">
      <c r="A81" s="345"/>
      <c r="B81" s="353"/>
      <c r="C81" s="354"/>
      <c r="D81" s="345"/>
      <c r="E81" s="345"/>
      <c r="F81" s="345"/>
      <c r="G81" s="345"/>
    </row>
    <row r="82" ht="15.75" customHeight="1">
      <c r="A82" s="345"/>
      <c r="B82" s="353"/>
      <c r="C82" s="354"/>
      <c r="D82" s="345"/>
      <c r="E82" s="345"/>
      <c r="F82" s="345"/>
      <c r="G82" s="345"/>
    </row>
    <row r="83" ht="15.75" customHeight="1">
      <c r="A83" s="345"/>
      <c r="B83" s="353"/>
      <c r="C83" s="354"/>
      <c r="D83" s="345"/>
      <c r="E83" s="345"/>
      <c r="F83" s="345"/>
      <c r="G83" s="345"/>
    </row>
    <row r="84" ht="15.75" customHeight="1">
      <c r="A84" s="345"/>
      <c r="B84" s="353"/>
      <c r="C84" s="354"/>
      <c r="D84" s="345"/>
      <c r="E84" s="345"/>
      <c r="F84" s="345"/>
      <c r="G84" s="345"/>
    </row>
    <row r="85" ht="15.75" customHeight="1">
      <c r="A85" s="345"/>
      <c r="B85" s="353"/>
      <c r="C85" s="354"/>
      <c r="D85" s="345"/>
      <c r="E85" s="345"/>
      <c r="F85" s="345"/>
      <c r="G85" s="345"/>
    </row>
    <row r="86" ht="15.75" customHeight="1">
      <c r="A86" s="345"/>
      <c r="B86" s="353"/>
      <c r="C86" s="354"/>
      <c r="D86" s="345"/>
      <c r="E86" s="345"/>
      <c r="F86" s="345"/>
      <c r="G86" s="345"/>
    </row>
    <row r="87" ht="15.75" customHeight="1">
      <c r="A87" s="345"/>
      <c r="B87" s="353"/>
      <c r="C87" s="354"/>
      <c r="D87" s="345"/>
      <c r="E87" s="345"/>
      <c r="F87" s="345"/>
      <c r="G87" s="345"/>
    </row>
    <row r="88" ht="15.75" customHeight="1">
      <c r="A88" s="345"/>
      <c r="B88" s="353"/>
      <c r="C88" s="354"/>
      <c r="D88" s="345"/>
      <c r="E88" s="345"/>
      <c r="F88" s="345"/>
      <c r="G88" s="345"/>
    </row>
    <row r="89" ht="15.75" customHeight="1">
      <c r="A89" s="345"/>
      <c r="B89" s="353"/>
      <c r="C89" s="354"/>
      <c r="D89" s="345"/>
      <c r="E89" s="345"/>
      <c r="F89" s="345"/>
      <c r="G89" s="345"/>
    </row>
    <row r="90" ht="15.75" customHeight="1">
      <c r="A90" s="345"/>
      <c r="B90" s="353"/>
      <c r="C90" s="354"/>
      <c r="D90" s="345"/>
      <c r="E90" s="345"/>
      <c r="F90" s="345"/>
      <c r="G90" s="345"/>
    </row>
    <row r="91" ht="15.75" customHeight="1">
      <c r="A91" s="345"/>
      <c r="B91" s="353"/>
      <c r="C91" s="354"/>
      <c r="D91" s="345"/>
      <c r="E91" s="345"/>
      <c r="F91" s="345"/>
      <c r="G91" s="345"/>
    </row>
    <row r="92" ht="15.75" customHeight="1">
      <c r="A92" s="345"/>
      <c r="B92" s="353"/>
      <c r="C92" s="354"/>
      <c r="D92" s="345"/>
      <c r="E92" s="345"/>
      <c r="F92" s="345"/>
      <c r="G92" s="345"/>
    </row>
    <row r="93" ht="15.75" customHeight="1">
      <c r="A93" s="345"/>
      <c r="B93" s="353"/>
      <c r="C93" s="354"/>
      <c r="D93" s="345"/>
      <c r="E93" s="345"/>
      <c r="F93" s="345"/>
      <c r="G93" s="345"/>
    </row>
    <row r="94" ht="15.75" customHeight="1">
      <c r="A94" s="345"/>
      <c r="B94" s="353"/>
      <c r="C94" s="354"/>
      <c r="D94" s="345"/>
      <c r="E94" s="345"/>
      <c r="F94" s="345"/>
      <c r="G94" s="345"/>
    </row>
    <row r="95" ht="15.75" customHeight="1">
      <c r="A95" s="345"/>
      <c r="B95" s="353"/>
      <c r="C95" s="354"/>
      <c r="D95" s="345"/>
      <c r="E95" s="345"/>
      <c r="F95" s="345"/>
      <c r="G95" s="345"/>
    </row>
    <row r="96" ht="15.75" customHeight="1">
      <c r="A96" s="345"/>
      <c r="B96" s="353"/>
      <c r="C96" s="354"/>
      <c r="D96" s="345"/>
      <c r="E96" s="345"/>
      <c r="F96" s="345"/>
      <c r="G96" s="345"/>
    </row>
    <row r="97" ht="15.75" customHeight="1">
      <c r="A97" s="345"/>
      <c r="B97" s="353"/>
      <c r="C97" s="354"/>
      <c r="D97" s="345"/>
      <c r="E97" s="345"/>
      <c r="F97" s="345"/>
      <c r="G97" s="345"/>
    </row>
    <row r="98" ht="15.75" customHeight="1">
      <c r="A98" s="345"/>
      <c r="B98" s="353"/>
      <c r="C98" s="354"/>
      <c r="D98" s="345"/>
      <c r="E98" s="345"/>
      <c r="F98" s="345"/>
      <c r="G98" s="345"/>
    </row>
    <row r="99" ht="15.75" customHeight="1">
      <c r="A99" s="345"/>
      <c r="B99" s="353"/>
      <c r="C99" s="354"/>
      <c r="D99" s="345"/>
      <c r="E99" s="345"/>
      <c r="F99" s="345"/>
      <c r="G99" s="345"/>
    </row>
    <row r="100" ht="15.75" customHeight="1">
      <c r="A100" s="345"/>
      <c r="B100" s="353"/>
      <c r="C100" s="354"/>
      <c r="D100" s="345"/>
      <c r="E100" s="345"/>
      <c r="F100" s="345"/>
      <c r="G100" s="345"/>
    </row>
    <row r="101" ht="15.75" customHeight="1">
      <c r="A101" s="345"/>
      <c r="B101" s="353"/>
      <c r="C101" s="354"/>
      <c r="D101" s="345"/>
      <c r="E101" s="345"/>
      <c r="F101" s="345"/>
      <c r="G101" s="345"/>
    </row>
    <row r="102" ht="15.75" customHeight="1">
      <c r="A102" s="345"/>
      <c r="B102" s="353"/>
      <c r="C102" s="354"/>
      <c r="D102" s="345"/>
      <c r="E102" s="345"/>
      <c r="F102" s="345"/>
      <c r="G102" s="345"/>
    </row>
    <row r="103" ht="15.75" customHeight="1">
      <c r="A103" s="345"/>
      <c r="B103" s="353"/>
      <c r="C103" s="354"/>
      <c r="D103" s="345"/>
      <c r="E103" s="345"/>
      <c r="F103" s="345"/>
      <c r="G103" s="345"/>
    </row>
    <row r="104" ht="15.75" customHeight="1">
      <c r="A104" s="345"/>
      <c r="B104" s="353"/>
      <c r="C104" s="354"/>
      <c r="D104" s="345"/>
      <c r="E104" s="345"/>
      <c r="F104" s="345"/>
      <c r="G104" s="345"/>
    </row>
    <row r="105" ht="15.75" customHeight="1">
      <c r="A105" s="345"/>
      <c r="B105" s="353"/>
      <c r="C105" s="354"/>
      <c r="D105" s="345"/>
      <c r="E105" s="345"/>
      <c r="F105" s="345"/>
      <c r="G105" s="345"/>
    </row>
    <row r="106" ht="15.75" customHeight="1">
      <c r="A106" s="345"/>
      <c r="B106" s="353"/>
      <c r="C106" s="354"/>
      <c r="D106" s="345"/>
      <c r="E106" s="345"/>
      <c r="F106" s="345"/>
      <c r="G106" s="345"/>
    </row>
    <row r="107" ht="15.75" customHeight="1">
      <c r="A107" s="345"/>
      <c r="B107" s="353"/>
      <c r="C107" s="354"/>
      <c r="D107" s="345"/>
      <c r="E107" s="345"/>
      <c r="F107" s="345"/>
      <c r="G107" s="345"/>
    </row>
    <row r="108" ht="15.75" customHeight="1">
      <c r="A108" s="345"/>
      <c r="B108" s="353"/>
      <c r="C108" s="354"/>
      <c r="D108" s="345"/>
      <c r="E108" s="345"/>
      <c r="F108" s="345"/>
      <c r="G108" s="345"/>
    </row>
    <row r="109" ht="15.75" customHeight="1">
      <c r="A109" s="345"/>
      <c r="B109" s="353"/>
      <c r="C109" s="354"/>
      <c r="D109" s="345"/>
      <c r="E109" s="345"/>
      <c r="F109" s="345"/>
      <c r="G109" s="345"/>
    </row>
    <row r="110" ht="15.75" customHeight="1">
      <c r="A110" s="345"/>
      <c r="B110" s="353"/>
      <c r="C110" s="354"/>
      <c r="D110" s="345"/>
      <c r="E110" s="345"/>
      <c r="F110" s="345"/>
      <c r="G110" s="345"/>
    </row>
    <row r="111" ht="15.75" customHeight="1">
      <c r="A111" s="345"/>
      <c r="B111" s="353"/>
      <c r="C111" s="354"/>
      <c r="D111" s="345"/>
      <c r="E111" s="345"/>
      <c r="F111" s="345"/>
      <c r="G111" s="345"/>
    </row>
    <row r="112" ht="15.75" customHeight="1">
      <c r="A112" s="345"/>
      <c r="B112" s="353"/>
      <c r="C112" s="354"/>
      <c r="D112" s="345"/>
      <c r="E112" s="345"/>
      <c r="F112" s="345"/>
      <c r="G112" s="345"/>
    </row>
    <row r="113" ht="15.75" customHeight="1">
      <c r="A113" s="345"/>
      <c r="B113" s="353"/>
      <c r="C113" s="354"/>
      <c r="D113" s="345"/>
      <c r="E113" s="345"/>
      <c r="F113" s="345"/>
      <c r="G113" s="345"/>
    </row>
    <row r="114" ht="15.75" customHeight="1">
      <c r="A114" s="345"/>
      <c r="B114" s="353"/>
      <c r="C114" s="354"/>
      <c r="D114" s="345"/>
      <c r="E114" s="345"/>
      <c r="F114" s="345"/>
      <c r="G114" s="345"/>
    </row>
    <row r="115" ht="15.75" customHeight="1">
      <c r="A115" s="345"/>
      <c r="B115" s="353"/>
      <c r="C115" s="354"/>
      <c r="D115" s="345"/>
      <c r="E115" s="345"/>
      <c r="F115" s="345"/>
      <c r="G115" s="345"/>
    </row>
    <row r="116" ht="15.75" customHeight="1">
      <c r="A116" s="345"/>
      <c r="B116" s="353"/>
      <c r="C116" s="354"/>
      <c r="D116" s="345"/>
      <c r="E116" s="345"/>
      <c r="F116" s="345"/>
      <c r="G116" s="345"/>
    </row>
    <row r="117" ht="15.75" customHeight="1">
      <c r="A117" s="345"/>
      <c r="B117" s="353"/>
      <c r="C117" s="354"/>
      <c r="D117" s="345"/>
      <c r="E117" s="345"/>
      <c r="F117" s="345"/>
      <c r="G117" s="345"/>
    </row>
    <row r="118" ht="15.75" customHeight="1">
      <c r="A118" s="345"/>
      <c r="B118" s="353"/>
      <c r="C118" s="354"/>
      <c r="D118" s="345"/>
      <c r="E118" s="345"/>
      <c r="F118" s="345"/>
      <c r="G118" s="345"/>
    </row>
    <row r="119" ht="15.75" customHeight="1">
      <c r="A119" s="345"/>
      <c r="B119" s="353"/>
      <c r="C119" s="354"/>
      <c r="D119" s="345"/>
      <c r="E119" s="345"/>
      <c r="F119" s="345"/>
      <c r="G119" s="345"/>
    </row>
    <row r="120" ht="15.75" customHeight="1">
      <c r="A120" s="345"/>
      <c r="B120" s="353"/>
      <c r="C120" s="354"/>
      <c r="D120" s="345"/>
      <c r="E120" s="345"/>
      <c r="F120" s="345"/>
      <c r="G120" s="345"/>
    </row>
    <row r="121" ht="15.75" customHeight="1">
      <c r="A121" s="345"/>
      <c r="B121" s="353"/>
      <c r="C121" s="354"/>
      <c r="D121" s="345"/>
      <c r="E121" s="345"/>
      <c r="F121" s="345"/>
      <c r="G121" s="345"/>
    </row>
    <row r="122" ht="15.75" customHeight="1">
      <c r="A122" s="345"/>
      <c r="B122" s="353"/>
      <c r="C122" s="354"/>
      <c r="D122" s="345"/>
      <c r="E122" s="345"/>
      <c r="F122" s="345"/>
      <c r="G122" s="345"/>
    </row>
    <row r="123" ht="15.75" customHeight="1">
      <c r="A123" s="345"/>
      <c r="B123" s="353"/>
      <c r="C123" s="354"/>
      <c r="D123" s="345"/>
      <c r="E123" s="345"/>
      <c r="F123" s="345"/>
      <c r="G123" s="345"/>
    </row>
    <row r="124" ht="15.75" customHeight="1">
      <c r="A124" s="345"/>
      <c r="B124" s="353"/>
      <c r="C124" s="354"/>
      <c r="D124" s="345"/>
      <c r="E124" s="345"/>
      <c r="F124" s="345"/>
      <c r="G124" s="345"/>
    </row>
    <row r="125" ht="15.75" customHeight="1">
      <c r="A125" s="345"/>
      <c r="B125" s="353"/>
      <c r="C125" s="354"/>
      <c r="D125" s="345"/>
      <c r="E125" s="345"/>
      <c r="F125" s="345"/>
      <c r="G125" s="345"/>
    </row>
    <row r="126" ht="15.75" customHeight="1">
      <c r="A126" s="345"/>
      <c r="B126" s="353"/>
      <c r="C126" s="354"/>
      <c r="D126" s="345"/>
      <c r="E126" s="345"/>
      <c r="F126" s="345"/>
      <c r="G126" s="345"/>
    </row>
    <row r="127" ht="15.75" customHeight="1">
      <c r="A127" s="345"/>
      <c r="B127" s="353"/>
      <c r="C127" s="354"/>
      <c r="D127" s="345"/>
      <c r="E127" s="345"/>
      <c r="F127" s="345"/>
      <c r="G127" s="345"/>
    </row>
    <row r="128" ht="15.75" customHeight="1">
      <c r="A128" s="345"/>
      <c r="B128" s="353"/>
      <c r="C128" s="354"/>
      <c r="D128" s="345"/>
      <c r="E128" s="345"/>
      <c r="F128" s="345"/>
      <c r="G128" s="345"/>
    </row>
    <row r="129" ht="15.75" customHeight="1">
      <c r="A129" s="345"/>
      <c r="B129" s="353"/>
      <c r="C129" s="354"/>
      <c r="D129" s="345"/>
      <c r="E129" s="345"/>
      <c r="F129" s="345"/>
      <c r="G129" s="345"/>
    </row>
    <row r="130" ht="15.75" customHeight="1">
      <c r="A130" s="345"/>
      <c r="B130" s="353"/>
      <c r="C130" s="354"/>
      <c r="D130" s="345"/>
      <c r="E130" s="345"/>
      <c r="F130" s="345"/>
      <c r="G130" s="345"/>
    </row>
    <row r="131" ht="15.75" customHeight="1">
      <c r="A131" s="345"/>
      <c r="B131" s="353"/>
      <c r="C131" s="354"/>
      <c r="D131" s="345"/>
      <c r="E131" s="345"/>
      <c r="F131" s="345"/>
      <c r="G131" s="345"/>
    </row>
    <row r="132" ht="15.75" customHeight="1">
      <c r="A132" s="345"/>
      <c r="B132" s="353"/>
      <c r="C132" s="354"/>
      <c r="D132" s="345"/>
      <c r="E132" s="345"/>
      <c r="F132" s="345"/>
      <c r="G132" s="345"/>
    </row>
    <row r="133" ht="15.75" customHeight="1">
      <c r="A133" s="345"/>
      <c r="B133" s="353"/>
      <c r="C133" s="354"/>
      <c r="D133" s="345"/>
      <c r="E133" s="345"/>
      <c r="F133" s="345"/>
      <c r="G133" s="345"/>
    </row>
    <row r="134" ht="15.75" customHeight="1">
      <c r="A134" s="345"/>
      <c r="B134" s="353"/>
      <c r="C134" s="354"/>
      <c r="D134" s="345"/>
      <c r="E134" s="345"/>
      <c r="F134" s="345"/>
      <c r="G134" s="345"/>
    </row>
    <row r="135" ht="15.75" customHeight="1">
      <c r="A135" s="345"/>
      <c r="B135" s="353"/>
      <c r="C135" s="354"/>
      <c r="D135" s="345"/>
      <c r="E135" s="345"/>
      <c r="F135" s="345"/>
      <c r="G135" s="345"/>
    </row>
    <row r="136" ht="15.75" customHeight="1">
      <c r="A136" s="345"/>
      <c r="B136" s="353"/>
      <c r="C136" s="354"/>
      <c r="D136" s="345"/>
      <c r="E136" s="345"/>
      <c r="F136" s="345"/>
      <c r="G136" s="345"/>
    </row>
    <row r="137" ht="15.75" customHeight="1">
      <c r="A137" s="345"/>
      <c r="B137" s="353"/>
      <c r="C137" s="354"/>
      <c r="D137" s="345"/>
      <c r="E137" s="345"/>
      <c r="F137" s="345"/>
      <c r="G137" s="345"/>
    </row>
    <row r="138" ht="15.75" customHeight="1">
      <c r="A138" s="345"/>
      <c r="B138" s="353"/>
      <c r="C138" s="354"/>
      <c r="D138" s="345"/>
      <c r="E138" s="345"/>
      <c r="F138" s="345"/>
      <c r="G138" s="345"/>
    </row>
    <row r="139" ht="15.75" customHeight="1">
      <c r="A139" s="345"/>
      <c r="B139" s="353"/>
      <c r="C139" s="354"/>
      <c r="D139" s="345"/>
      <c r="E139" s="345"/>
      <c r="F139" s="345"/>
      <c r="G139" s="345"/>
    </row>
    <row r="140" ht="15.75" customHeight="1">
      <c r="A140" s="345"/>
      <c r="B140" s="353"/>
      <c r="C140" s="354"/>
      <c r="D140" s="345"/>
      <c r="E140" s="345"/>
      <c r="F140" s="345"/>
      <c r="G140" s="345"/>
    </row>
    <row r="141" ht="15.75" customHeight="1">
      <c r="A141" s="345"/>
      <c r="B141" s="353"/>
      <c r="C141" s="354"/>
      <c r="D141" s="345"/>
      <c r="E141" s="345"/>
      <c r="F141" s="345"/>
      <c r="G141" s="345"/>
    </row>
    <row r="142" ht="15.75" customHeight="1">
      <c r="A142" s="345"/>
      <c r="B142" s="353"/>
      <c r="C142" s="354"/>
      <c r="D142" s="345"/>
      <c r="E142" s="345"/>
      <c r="F142" s="345"/>
      <c r="G142" s="345"/>
    </row>
    <row r="143" ht="15.75" customHeight="1">
      <c r="A143" s="345"/>
      <c r="B143" s="353"/>
      <c r="C143" s="354"/>
      <c r="D143" s="345"/>
      <c r="E143" s="345"/>
      <c r="F143" s="345"/>
      <c r="G143" s="345"/>
    </row>
    <row r="144" ht="15.75" customHeight="1">
      <c r="A144" s="345"/>
      <c r="B144" s="353"/>
      <c r="C144" s="354"/>
      <c r="D144" s="345"/>
      <c r="E144" s="345"/>
      <c r="F144" s="345"/>
      <c r="G144" s="345"/>
    </row>
    <row r="145" ht="15.75" customHeight="1">
      <c r="A145" s="345"/>
      <c r="B145" s="353"/>
      <c r="C145" s="354"/>
      <c r="D145" s="345"/>
      <c r="E145" s="345"/>
      <c r="F145" s="345"/>
      <c r="G145" s="345"/>
    </row>
    <row r="146" ht="15.75" customHeight="1">
      <c r="A146" s="345"/>
      <c r="B146" s="353"/>
      <c r="C146" s="354"/>
      <c r="D146" s="345"/>
      <c r="E146" s="345"/>
      <c r="F146" s="345"/>
      <c r="G146" s="345"/>
    </row>
    <row r="147" ht="15.75" customHeight="1">
      <c r="A147" s="345"/>
      <c r="B147" s="353"/>
      <c r="C147" s="354"/>
      <c r="D147" s="345"/>
      <c r="E147" s="345"/>
      <c r="F147" s="345"/>
      <c r="G147" s="345"/>
    </row>
    <row r="148" ht="15.75" customHeight="1">
      <c r="A148" s="345"/>
      <c r="B148" s="353"/>
      <c r="C148" s="354"/>
      <c r="D148" s="345"/>
      <c r="E148" s="345"/>
      <c r="F148" s="345"/>
      <c r="G148" s="345"/>
    </row>
    <row r="149" ht="15.75" customHeight="1">
      <c r="A149" s="345"/>
      <c r="B149" s="353"/>
      <c r="C149" s="354"/>
      <c r="D149" s="345"/>
      <c r="E149" s="345"/>
      <c r="F149" s="345"/>
      <c r="G149" s="345"/>
    </row>
    <row r="150" ht="15.75" customHeight="1">
      <c r="A150" s="345"/>
      <c r="B150" s="353"/>
      <c r="C150" s="354"/>
      <c r="D150" s="345"/>
      <c r="E150" s="345"/>
      <c r="F150" s="345"/>
      <c r="G150" s="345"/>
    </row>
    <row r="151" ht="15.75" customHeight="1">
      <c r="A151" s="345"/>
      <c r="B151" s="353"/>
      <c r="C151" s="354"/>
      <c r="D151" s="345"/>
      <c r="E151" s="345"/>
      <c r="F151" s="345"/>
      <c r="G151" s="345"/>
    </row>
    <row r="152" ht="15.75" customHeight="1">
      <c r="A152" s="345"/>
      <c r="B152" s="353"/>
      <c r="C152" s="354"/>
      <c r="D152" s="345"/>
      <c r="E152" s="345"/>
      <c r="F152" s="345"/>
      <c r="G152" s="345"/>
    </row>
    <row r="153" ht="15.75" customHeight="1">
      <c r="A153" s="345"/>
      <c r="B153" s="353"/>
      <c r="C153" s="354"/>
      <c r="D153" s="345"/>
      <c r="E153" s="345"/>
      <c r="F153" s="345"/>
      <c r="G153" s="345"/>
    </row>
    <row r="154" ht="15.75" customHeight="1">
      <c r="A154" s="345"/>
      <c r="B154" s="353"/>
      <c r="C154" s="354"/>
      <c r="D154" s="345"/>
      <c r="E154" s="345"/>
      <c r="F154" s="345"/>
      <c r="G154" s="345"/>
    </row>
    <row r="155" ht="15.75" customHeight="1">
      <c r="A155" s="345"/>
      <c r="B155" s="353"/>
      <c r="C155" s="354"/>
      <c r="D155" s="345"/>
      <c r="E155" s="345"/>
      <c r="F155" s="345"/>
      <c r="G155" s="345"/>
    </row>
    <row r="156" ht="15.75" customHeight="1">
      <c r="A156" s="345"/>
      <c r="B156" s="353"/>
      <c r="C156" s="354"/>
      <c r="D156" s="345"/>
      <c r="E156" s="345"/>
      <c r="F156" s="345"/>
      <c r="G156" s="345"/>
    </row>
    <row r="157" ht="15.75" customHeight="1">
      <c r="A157" s="345"/>
      <c r="B157" s="353"/>
      <c r="C157" s="354"/>
      <c r="D157" s="345"/>
      <c r="E157" s="345"/>
      <c r="F157" s="345"/>
      <c r="G157" s="345"/>
    </row>
    <row r="158" ht="15.75" customHeight="1">
      <c r="A158" s="345"/>
      <c r="B158" s="353"/>
      <c r="C158" s="354"/>
      <c r="D158" s="345"/>
      <c r="E158" s="345"/>
      <c r="F158" s="345"/>
      <c r="G158" s="345"/>
    </row>
    <row r="159" ht="15.75" customHeight="1">
      <c r="A159" s="345"/>
      <c r="B159" s="353"/>
      <c r="C159" s="354"/>
      <c r="D159" s="345"/>
      <c r="E159" s="345"/>
      <c r="F159" s="345"/>
      <c r="G159" s="345"/>
    </row>
    <row r="160" ht="15.75" customHeight="1">
      <c r="A160" s="345"/>
      <c r="B160" s="353"/>
      <c r="C160" s="354"/>
      <c r="D160" s="345"/>
      <c r="E160" s="345"/>
      <c r="F160" s="345"/>
      <c r="G160" s="345"/>
    </row>
    <row r="161" ht="15.75" customHeight="1">
      <c r="A161" s="345"/>
      <c r="B161" s="353"/>
      <c r="C161" s="354"/>
      <c r="D161" s="345"/>
      <c r="E161" s="345"/>
      <c r="F161" s="345"/>
      <c r="G161" s="345"/>
    </row>
    <row r="162" ht="15.75" customHeight="1">
      <c r="A162" s="345"/>
      <c r="B162" s="353"/>
      <c r="C162" s="354"/>
      <c r="D162" s="345"/>
      <c r="E162" s="345"/>
      <c r="F162" s="345"/>
      <c r="G162" s="345"/>
    </row>
    <row r="163" ht="15.75" customHeight="1">
      <c r="A163" s="345"/>
      <c r="B163" s="353"/>
      <c r="C163" s="354"/>
      <c r="D163" s="345"/>
      <c r="E163" s="345"/>
      <c r="F163" s="345"/>
      <c r="G163" s="345"/>
    </row>
    <row r="164" ht="15.75" customHeight="1">
      <c r="A164" s="345"/>
      <c r="B164" s="353"/>
      <c r="C164" s="354"/>
      <c r="D164" s="345"/>
      <c r="E164" s="345"/>
      <c r="F164" s="345"/>
      <c r="G164" s="345"/>
    </row>
    <row r="165" ht="15.75" customHeight="1">
      <c r="A165" s="345"/>
      <c r="B165" s="353"/>
      <c r="C165" s="354"/>
      <c r="D165" s="345"/>
      <c r="E165" s="345"/>
      <c r="F165" s="345"/>
      <c r="G165" s="345"/>
    </row>
    <row r="166" ht="15.75" customHeight="1">
      <c r="A166" s="345"/>
      <c r="B166" s="353"/>
      <c r="C166" s="354"/>
      <c r="D166" s="345"/>
      <c r="E166" s="345"/>
      <c r="F166" s="345"/>
      <c r="G166" s="345"/>
    </row>
    <row r="167" ht="15.75" customHeight="1">
      <c r="A167" s="345"/>
      <c r="B167" s="353"/>
      <c r="C167" s="354"/>
      <c r="D167" s="345"/>
      <c r="E167" s="345"/>
      <c r="F167" s="345"/>
      <c r="G167" s="345"/>
    </row>
    <row r="168" ht="15.75" customHeight="1">
      <c r="A168" s="345"/>
      <c r="B168" s="353"/>
      <c r="C168" s="354"/>
      <c r="D168" s="345"/>
      <c r="E168" s="345"/>
      <c r="F168" s="345"/>
      <c r="G168" s="345"/>
    </row>
    <row r="169" ht="15.75" customHeight="1">
      <c r="A169" s="345"/>
      <c r="B169" s="353"/>
      <c r="C169" s="354"/>
      <c r="D169" s="345"/>
      <c r="E169" s="345"/>
      <c r="F169" s="345"/>
      <c r="G169" s="345"/>
    </row>
    <row r="170" ht="15.75" customHeight="1">
      <c r="A170" s="345"/>
      <c r="B170" s="353"/>
      <c r="C170" s="354"/>
      <c r="D170" s="345"/>
      <c r="E170" s="345"/>
      <c r="F170" s="345"/>
      <c r="G170" s="345"/>
    </row>
    <row r="171" ht="15.75" customHeight="1">
      <c r="A171" s="345"/>
      <c r="B171" s="353"/>
      <c r="C171" s="354"/>
      <c r="D171" s="345"/>
      <c r="E171" s="345"/>
      <c r="F171" s="345"/>
      <c r="G171" s="345"/>
    </row>
    <row r="172" ht="15.75" customHeight="1">
      <c r="A172" s="345"/>
      <c r="B172" s="353"/>
      <c r="C172" s="354"/>
      <c r="D172" s="345"/>
      <c r="E172" s="345"/>
      <c r="F172" s="345"/>
      <c r="G172" s="345"/>
    </row>
    <row r="173" ht="15.75" customHeight="1">
      <c r="A173" s="345"/>
      <c r="B173" s="353"/>
      <c r="C173" s="354"/>
      <c r="D173" s="345"/>
      <c r="E173" s="345"/>
      <c r="F173" s="345"/>
      <c r="G173" s="345"/>
    </row>
    <row r="174" ht="15.75" customHeight="1">
      <c r="A174" s="345"/>
      <c r="B174" s="353"/>
      <c r="C174" s="354"/>
      <c r="D174" s="345"/>
      <c r="E174" s="345"/>
      <c r="F174" s="345"/>
      <c r="G174" s="345"/>
    </row>
    <row r="175" ht="15.75" customHeight="1">
      <c r="A175" s="345"/>
      <c r="B175" s="353"/>
      <c r="C175" s="354"/>
      <c r="D175" s="345"/>
      <c r="E175" s="345"/>
      <c r="F175" s="345"/>
      <c r="G175" s="345"/>
    </row>
    <row r="176" ht="15.75" customHeight="1">
      <c r="A176" s="345"/>
      <c r="B176" s="353"/>
      <c r="C176" s="354"/>
      <c r="D176" s="345"/>
      <c r="E176" s="345"/>
      <c r="F176" s="345"/>
      <c r="G176" s="345"/>
    </row>
    <row r="177" ht="15.75" customHeight="1">
      <c r="A177" s="345"/>
      <c r="B177" s="353"/>
      <c r="C177" s="354"/>
      <c r="D177" s="345"/>
      <c r="E177" s="345"/>
      <c r="F177" s="345"/>
      <c r="G177" s="345"/>
    </row>
    <row r="178" ht="15.75" customHeight="1">
      <c r="A178" s="345"/>
      <c r="B178" s="353"/>
      <c r="C178" s="354"/>
      <c r="D178" s="345"/>
      <c r="E178" s="345"/>
      <c r="F178" s="345"/>
      <c r="G178" s="345"/>
    </row>
    <row r="179" ht="15.75" customHeight="1">
      <c r="A179" s="345"/>
      <c r="B179" s="353"/>
      <c r="C179" s="354"/>
      <c r="D179" s="345"/>
      <c r="E179" s="345"/>
      <c r="F179" s="345"/>
      <c r="G179" s="345"/>
    </row>
    <row r="180" ht="15.75" customHeight="1">
      <c r="A180" s="345"/>
      <c r="B180" s="353"/>
      <c r="C180" s="354"/>
      <c r="D180" s="345"/>
      <c r="E180" s="345"/>
      <c r="F180" s="345"/>
      <c r="G180" s="345"/>
    </row>
    <row r="181" ht="15.75" customHeight="1">
      <c r="A181" s="345"/>
      <c r="B181" s="353"/>
      <c r="C181" s="354"/>
      <c r="D181" s="345"/>
      <c r="E181" s="345"/>
      <c r="F181" s="345"/>
      <c r="G181" s="345"/>
    </row>
    <row r="182" ht="15.75" customHeight="1">
      <c r="A182" s="345"/>
      <c r="B182" s="353"/>
      <c r="C182" s="354"/>
      <c r="D182" s="345"/>
      <c r="E182" s="345"/>
      <c r="F182" s="345"/>
      <c r="G182" s="345"/>
    </row>
    <row r="183" ht="15.75" customHeight="1">
      <c r="A183" s="345"/>
      <c r="B183" s="353"/>
      <c r="C183" s="354"/>
      <c r="D183" s="345"/>
      <c r="E183" s="345"/>
      <c r="F183" s="345"/>
      <c r="G183" s="345"/>
    </row>
    <row r="184" ht="15.75" customHeight="1">
      <c r="A184" s="345"/>
      <c r="B184" s="353"/>
      <c r="C184" s="354"/>
      <c r="D184" s="345"/>
      <c r="E184" s="345"/>
      <c r="F184" s="345"/>
      <c r="G184" s="345"/>
    </row>
    <row r="185" ht="15.75" customHeight="1">
      <c r="A185" s="345"/>
      <c r="B185" s="353"/>
      <c r="C185" s="354"/>
      <c r="D185" s="345"/>
      <c r="E185" s="345"/>
      <c r="F185" s="345"/>
      <c r="G185" s="345"/>
    </row>
    <row r="186" ht="15.75" customHeight="1">
      <c r="A186" s="345"/>
      <c r="B186" s="353"/>
      <c r="C186" s="354"/>
      <c r="D186" s="345"/>
      <c r="E186" s="345"/>
      <c r="F186" s="345"/>
      <c r="G186" s="345"/>
    </row>
    <row r="187" ht="15.75" customHeight="1">
      <c r="A187" s="345"/>
      <c r="B187" s="353"/>
      <c r="C187" s="354"/>
      <c r="D187" s="345"/>
      <c r="E187" s="345"/>
      <c r="F187" s="345"/>
      <c r="G187" s="345"/>
    </row>
    <row r="188" ht="15.75" customHeight="1">
      <c r="A188" s="345"/>
      <c r="B188" s="353"/>
      <c r="C188" s="354"/>
      <c r="D188" s="345"/>
      <c r="E188" s="345"/>
      <c r="F188" s="345"/>
      <c r="G188" s="345"/>
    </row>
    <row r="189" ht="15.75" customHeight="1">
      <c r="A189" s="345"/>
      <c r="B189" s="353"/>
      <c r="C189" s="354"/>
      <c r="D189" s="345"/>
      <c r="E189" s="345"/>
      <c r="F189" s="345"/>
      <c r="G189" s="345"/>
    </row>
    <row r="190" ht="15.75" customHeight="1">
      <c r="A190" s="345"/>
      <c r="B190" s="353"/>
      <c r="C190" s="354"/>
      <c r="D190" s="345"/>
      <c r="E190" s="345"/>
      <c r="F190" s="345"/>
      <c r="G190" s="345"/>
    </row>
    <row r="191" ht="15.75" customHeight="1">
      <c r="A191" s="345"/>
      <c r="B191" s="353"/>
      <c r="C191" s="354"/>
      <c r="D191" s="345"/>
      <c r="E191" s="345"/>
      <c r="F191" s="345"/>
      <c r="G191" s="345"/>
    </row>
    <row r="192" ht="15.75" customHeight="1">
      <c r="A192" s="345"/>
      <c r="B192" s="353"/>
      <c r="C192" s="354"/>
      <c r="D192" s="345"/>
      <c r="E192" s="345"/>
      <c r="F192" s="345"/>
      <c r="G192" s="345"/>
    </row>
    <row r="193" ht="15.75" customHeight="1">
      <c r="A193" s="345"/>
      <c r="B193" s="353"/>
      <c r="C193" s="354"/>
      <c r="D193" s="345"/>
      <c r="E193" s="345"/>
      <c r="F193" s="345"/>
      <c r="G193" s="345"/>
    </row>
    <row r="194" ht="15.75" customHeight="1">
      <c r="A194" s="345"/>
      <c r="B194" s="353"/>
      <c r="C194" s="354"/>
      <c r="D194" s="345"/>
      <c r="E194" s="345"/>
      <c r="F194" s="345"/>
      <c r="G194" s="345"/>
    </row>
    <row r="195" ht="15.75" customHeight="1">
      <c r="A195" s="345"/>
      <c r="B195" s="353"/>
      <c r="C195" s="354"/>
      <c r="D195" s="345"/>
      <c r="E195" s="345"/>
      <c r="F195" s="345"/>
      <c r="G195" s="345"/>
    </row>
    <row r="196" ht="15.75" customHeight="1">
      <c r="A196" s="345"/>
      <c r="B196" s="353"/>
      <c r="C196" s="354"/>
      <c r="D196" s="345"/>
      <c r="E196" s="345"/>
      <c r="F196" s="345"/>
      <c r="G196" s="345"/>
    </row>
    <row r="197" ht="15.75" customHeight="1">
      <c r="A197" s="345"/>
      <c r="B197" s="353"/>
      <c r="C197" s="354"/>
      <c r="D197" s="345"/>
      <c r="E197" s="345"/>
      <c r="F197" s="345"/>
      <c r="G197" s="345"/>
    </row>
    <row r="198" ht="15.75" customHeight="1">
      <c r="A198" s="345"/>
      <c r="B198" s="353"/>
      <c r="C198" s="354"/>
      <c r="D198" s="345"/>
      <c r="E198" s="345"/>
      <c r="F198" s="345"/>
      <c r="G198" s="345"/>
    </row>
    <row r="199" ht="15.75" customHeight="1">
      <c r="A199" s="345"/>
      <c r="B199" s="353"/>
      <c r="C199" s="354"/>
      <c r="D199" s="345"/>
      <c r="E199" s="345"/>
      <c r="F199" s="345"/>
      <c r="G199" s="345"/>
    </row>
    <row r="200" ht="15.75" customHeight="1">
      <c r="A200" s="345"/>
      <c r="B200" s="353"/>
      <c r="C200" s="354"/>
      <c r="D200" s="345"/>
      <c r="E200" s="345"/>
      <c r="F200" s="345"/>
      <c r="G200" s="345"/>
    </row>
    <row r="201" ht="15.75" customHeight="1">
      <c r="A201" s="345"/>
      <c r="B201" s="353"/>
      <c r="C201" s="354"/>
      <c r="D201" s="345"/>
      <c r="E201" s="345"/>
      <c r="F201" s="345"/>
      <c r="G201" s="345"/>
    </row>
    <row r="202" ht="15.75" customHeight="1">
      <c r="A202" s="345"/>
      <c r="B202" s="353"/>
      <c r="C202" s="354"/>
      <c r="D202" s="345"/>
      <c r="E202" s="345"/>
      <c r="F202" s="345"/>
      <c r="G202" s="345"/>
    </row>
    <row r="203" ht="15.75" customHeight="1">
      <c r="A203" s="345"/>
      <c r="B203" s="353"/>
      <c r="C203" s="354"/>
      <c r="D203" s="345"/>
      <c r="E203" s="345"/>
      <c r="F203" s="345"/>
      <c r="G203" s="345"/>
    </row>
    <row r="204" ht="15.75" customHeight="1">
      <c r="A204" s="345"/>
      <c r="B204" s="353"/>
      <c r="C204" s="354"/>
      <c r="D204" s="345"/>
      <c r="E204" s="345"/>
      <c r="F204" s="345"/>
      <c r="G204" s="345"/>
    </row>
    <row r="205" ht="15.75" customHeight="1">
      <c r="A205" s="345"/>
      <c r="B205" s="353"/>
      <c r="C205" s="354"/>
      <c r="D205" s="345"/>
      <c r="E205" s="345"/>
      <c r="F205" s="345"/>
      <c r="G205" s="345"/>
    </row>
    <row r="206" ht="15.75" customHeight="1">
      <c r="A206" s="345"/>
      <c r="B206" s="353"/>
      <c r="C206" s="354"/>
      <c r="D206" s="345"/>
      <c r="E206" s="345"/>
      <c r="F206" s="345"/>
      <c r="G206" s="345"/>
    </row>
    <row r="207" ht="15.75" customHeight="1">
      <c r="A207" s="345"/>
      <c r="B207" s="353"/>
      <c r="C207" s="354"/>
      <c r="D207" s="345"/>
      <c r="E207" s="345"/>
      <c r="F207" s="345"/>
      <c r="G207" s="345"/>
    </row>
    <row r="208" ht="15.75" customHeight="1">
      <c r="A208" s="345"/>
      <c r="B208" s="353"/>
      <c r="C208" s="354"/>
      <c r="D208" s="345"/>
      <c r="E208" s="345"/>
      <c r="F208" s="345"/>
      <c r="G208" s="345"/>
    </row>
    <row r="209" ht="15.75" customHeight="1">
      <c r="A209" s="345"/>
      <c r="B209" s="353"/>
      <c r="C209" s="354"/>
      <c r="D209" s="345"/>
      <c r="E209" s="345"/>
      <c r="F209" s="345"/>
      <c r="G209" s="345"/>
    </row>
    <row r="210" ht="15.75" customHeight="1">
      <c r="A210" s="345"/>
      <c r="B210" s="353"/>
      <c r="C210" s="354"/>
      <c r="D210" s="345"/>
      <c r="E210" s="345"/>
      <c r="F210" s="345"/>
      <c r="G210" s="345"/>
    </row>
    <row r="211" ht="15.75" customHeight="1">
      <c r="A211" s="345"/>
      <c r="B211" s="353"/>
      <c r="C211" s="354"/>
      <c r="D211" s="345"/>
      <c r="E211" s="345"/>
      <c r="F211" s="345"/>
      <c r="G211" s="345"/>
    </row>
    <row r="212" ht="15.75" customHeight="1">
      <c r="A212" s="345"/>
      <c r="B212" s="353"/>
      <c r="C212" s="354"/>
      <c r="D212" s="345"/>
      <c r="E212" s="345"/>
      <c r="F212" s="345"/>
      <c r="G212" s="345"/>
    </row>
    <row r="213" ht="15.75" customHeight="1">
      <c r="A213" s="345"/>
      <c r="B213" s="353"/>
      <c r="C213" s="354"/>
      <c r="D213" s="345"/>
      <c r="E213" s="345"/>
      <c r="F213" s="345"/>
      <c r="G213" s="345"/>
    </row>
    <row r="214" ht="15.75" customHeight="1">
      <c r="A214" s="345"/>
      <c r="B214" s="353"/>
      <c r="C214" s="354"/>
      <c r="D214" s="345"/>
      <c r="E214" s="345"/>
      <c r="F214" s="345"/>
      <c r="G214" s="345"/>
    </row>
    <row r="215" ht="15.75" customHeight="1">
      <c r="A215" s="345"/>
      <c r="B215" s="353"/>
      <c r="C215" s="354"/>
      <c r="D215" s="345"/>
      <c r="E215" s="345"/>
      <c r="F215" s="345"/>
      <c r="G215" s="345"/>
    </row>
    <row r="216" ht="15.75" customHeight="1">
      <c r="A216" s="345"/>
      <c r="B216" s="353"/>
      <c r="C216" s="354"/>
      <c r="D216" s="345"/>
      <c r="E216" s="345"/>
      <c r="F216" s="345"/>
      <c r="G216" s="345"/>
    </row>
    <row r="217" ht="15.75" customHeight="1">
      <c r="A217" s="345"/>
      <c r="B217" s="353"/>
      <c r="C217" s="354"/>
      <c r="D217" s="345"/>
      <c r="E217" s="345"/>
      <c r="F217" s="345"/>
      <c r="G217" s="345"/>
    </row>
    <row r="218" ht="15.75" customHeight="1">
      <c r="A218" s="345"/>
      <c r="B218" s="353"/>
      <c r="C218" s="354"/>
      <c r="D218" s="345"/>
      <c r="E218" s="345"/>
      <c r="F218" s="345"/>
      <c r="G218" s="345"/>
    </row>
    <row r="219" ht="15.75" customHeight="1">
      <c r="A219" s="345"/>
      <c r="B219" s="353"/>
      <c r="C219" s="354"/>
      <c r="D219" s="345"/>
      <c r="E219" s="345"/>
      <c r="F219" s="345"/>
      <c r="G219" s="345"/>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A2"/>
    <mergeCell ref="A19:C19"/>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89.14"/>
    <col customWidth="1" min="3" max="3" width="14.43"/>
    <col customWidth="1" min="4" max="4" width="51.86"/>
    <col customWidth="1" min="5" max="5" width="14.43"/>
  </cols>
  <sheetData>
    <row r="1">
      <c r="A1" s="357" t="s">
        <v>6589</v>
      </c>
      <c r="B1" s="358" t="s">
        <v>6590</v>
      </c>
      <c r="C1" s="358" t="s">
        <v>6591</v>
      </c>
      <c r="D1" s="358" t="s">
        <v>6592</v>
      </c>
    </row>
    <row r="2">
      <c r="A2" s="359" t="s">
        <v>6593</v>
      </c>
      <c r="B2" s="360" t="s">
        <v>6594</v>
      </c>
      <c r="C2" s="361" t="s">
        <v>11</v>
      </c>
      <c r="D2" s="362"/>
    </row>
    <row r="3">
      <c r="A3" s="175"/>
      <c r="B3" s="360" t="s">
        <v>6595</v>
      </c>
      <c r="C3" s="361" t="s">
        <v>11</v>
      </c>
      <c r="D3" s="362"/>
    </row>
    <row r="4">
      <c r="A4" s="175"/>
      <c r="B4" s="363" t="s">
        <v>6596</v>
      </c>
      <c r="C4" s="361" t="s">
        <v>11</v>
      </c>
      <c r="D4" s="362"/>
    </row>
    <row r="5">
      <c r="A5" s="175"/>
      <c r="B5" s="363" t="s">
        <v>6597</v>
      </c>
      <c r="C5" s="361" t="s">
        <v>11</v>
      </c>
      <c r="D5" s="362"/>
    </row>
    <row r="6">
      <c r="A6" s="175"/>
      <c r="B6" s="360" t="s">
        <v>6598</v>
      </c>
      <c r="C6" s="361" t="s">
        <v>11</v>
      </c>
      <c r="D6" s="362"/>
    </row>
    <row r="7">
      <c r="A7" s="175"/>
      <c r="B7" s="360" t="s">
        <v>6599</v>
      </c>
      <c r="C7" s="361" t="s">
        <v>11</v>
      </c>
      <c r="D7" s="362"/>
    </row>
    <row r="8">
      <c r="A8" s="175"/>
      <c r="B8" s="360" t="s">
        <v>6600</v>
      </c>
      <c r="C8" s="361" t="s">
        <v>11</v>
      </c>
      <c r="D8" s="362"/>
    </row>
    <row r="9">
      <c r="A9" s="175"/>
      <c r="B9" s="363" t="s">
        <v>6601</v>
      </c>
      <c r="C9" s="361" t="s">
        <v>11</v>
      </c>
      <c r="D9" s="362"/>
    </row>
    <row r="10">
      <c r="A10" s="175"/>
      <c r="B10" s="363" t="s">
        <v>6602</v>
      </c>
      <c r="C10" s="361" t="s">
        <v>11</v>
      </c>
      <c r="D10" s="364"/>
    </row>
    <row r="11">
      <c r="A11" s="175"/>
      <c r="B11" s="360" t="s">
        <v>6603</v>
      </c>
      <c r="C11" s="361" t="s">
        <v>11</v>
      </c>
      <c r="D11" s="362"/>
    </row>
    <row r="12">
      <c r="A12" s="175"/>
      <c r="B12" s="363" t="s">
        <v>6604</v>
      </c>
      <c r="C12" s="361" t="s">
        <v>11</v>
      </c>
      <c r="D12" s="362"/>
    </row>
    <row r="13">
      <c r="A13" s="12"/>
      <c r="B13" s="360" t="s">
        <v>6605</v>
      </c>
      <c r="C13" s="361" t="s">
        <v>11</v>
      </c>
      <c r="D13" s="365"/>
    </row>
    <row r="14">
      <c r="A14" s="366" t="s">
        <v>6606</v>
      </c>
      <c r="B14" s="360" t="s">
        <v>6594</v>
      </c>
      <c r="C14" s="361" t="s">
        <v>11</v>
      </c>
      <c r="D14" s="362"/>
    </row>
    <row r="15">
      <c r="A15" s="175"/>
      <c r="B15" s="363" t="s">
        <v>6596</v>
      </c>
      <c r="C15" s="361" t="s">
        <v>11</v>
      </c>
      <c r="D15" s="362"/>
    </row>
    <row r="16">
      <c r="A16" s="175"/>
      <c r="B16" s="363" t="s">
        <v>6597</v>
      </c>
      <c r="C16" s="361" t="s">
        <v>11</v>
      </c>
      <c r="D16" s="362"/>
    </row>
    <row r="17">
      <c r="A17" s="175"/>
      <c r="B17" s="360" t="s">
        <v>6595</v>
      </c>
      <c r="C17" s="361" t="s">
        <v>11</v>
      </c>
      <c r="D17" s="362"/>
    </row>
    <row r="18">
      <c r="A18" s="175"/>
      <c r="B18" s="360" t="s">
        <v>6598</v>
      </c>
      <c r="C18" s="361" t="s">
        <v>11</v>
      </c>
      <c r="D18" s="362"/>
    </row>
    <row r="19">
      <c r="A19" s="175"/>
      <c r="B19" s="360" t="s">
        <v>6599</v>
      </c>
      <c r="C19" s="361" t="s">
        <v>11</v>
      </c>
      <c r="D19" s="362"/>
    </row>
    <row r="20">
      <c r="A20" s="175"/>
      <c r="B20" s="360" t="s">
        <v>6607</v>
      </c>
      <c r="C20" s="361" t="s">
        <v>11</v>
      </c>
      <c r="D20" s="362"/>
    </row>
    <row r="21">
      <c r="A21" s="175"/>
      <c r="B21" s="363" t="s">
        <v>6601</v>
      </c>
      <c r="C21" s="361" t="s">
        <v>11</v>
      </c>
      <c r="D21" s="362"/>
    </row>
    <row r="22">
      <c r="A22" s="175"/>
      <c r="B22" s="360" t="s">
        <v>6603</v>
      </c>
      <c r="C22" s="361" t="s">
        <v>11</v>
      </c>
      <c r="D22" s="362"/>
    </row>
    <row r="23" ht="15.75" customHeight="1">
      <c r="A23" s="175"/>
      <c r="B23" s="363" t="s">
        <v>6604</v>
      </c>
      <c r="C23" s="361" t="s">
        <v>11</v>
      </c>
      <c r="D23" s="362"/>
    </row>
    <row r="24" ht="15.75" customHeight="1">
      <c r="A24" s="175"/>
      <c r="B24" s="363" t="s">
        <v>6602</v>
      </c>
      <c r="C24" s="361" t="s">
        <v>11</v>
      </c>
      <c r="D24" s="367"/>
    </row>
    <row r="25" ht="15.75" customHeight="1">
      <c r="A25" s="12"/>
      <c r="B25" s="360" t="s">
        <v>6605</v>
      </c>
      <c r="C25" s="361" t="s">
        <v>11</v>
      </c>
      <c r="D25" s="362"/>
    </row>
    <row r="26" ht="15.75" customHeight="1">
      <c r="A26" s="368" t="s">
        <v>6608</v>
      </c>
      <c r="B26" s="360" t="s">
        <v>6609</v>
      </c>
      <c r="C26" s="361" t="s">
        <v>11</v>
      </c>
      <c r="D26" s="362"/>
    </row>
    <row r="27" ht="15.75" customHeight="1">
      <c r="A27" s="12"/>
      <c r="B27" s="360" t="s">
        <v>6610</v>
      </c>
      <c r="C27" s="369" t="s">
        <v>12</v>
      </c>
      <c r="D27" s="370" t="s">
        <v>2080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A2:A13"/>
    <mergeCell ref="A14:A25"/>
    <mergeCell ref="A26:A27"/>
  </mergeCells>
  <hyperlinks>
    <hyperlink r:id="rId1" ref="D27"/>
  </hyperlinks>
  <printOptions/>
  <pageMargins bottom="0.0" footer="0.0" header="0.0" left="0.0" right="0.0" top="0.0"/>
  <pageSetup orientation="landscape"/>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371" t="s">
        <v>392</v>
      </c>
      <c r="B1" s="372" t="s">
        <v>394</v>
      </c>
      <c r="C1" s="372" t="s">
        <v>395</v>
      </c>
      <c r="D1" s="373" t="s">
        <v>398</v>
      </c>
      <c r="E1" s="374"/>
      <c r="F1" s="374"/>
      <c r="G1" s="374"/>
      <c r="H1" s="375"/>
      <c r="I1" s="374"/>
      <c r="J1" s="376"/>
      <c r="K1" s="376"/>
      <c r="L1" s="376"/>
      <c r="M1" s="376"/>
      <c r="N1" s="376"/>
      <c r="O1" s="376"/>
      <c r="P1" s="376"/>
      <c r="Q1" s="376"/>
      <c r="R1" s="376"/>
      <c r="S1" s="376"/>
      <c r="T1" s="376"/>
      <c r="U1" s="376"/>
      <c r="V1" s="376"/>
      <c r="W1" s="376"/>
      <c r="X1" s="376"/>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