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hjemme.uib.no\sge010\Documents\Plant Functional Trait Course 2020\Analysis\Fire Manuscript 2021\PFTC5_Gr3\data\raw\"/>
    </mc:Choice>
  </mc:AlternateContent>
  <xr:revisionPtr revIDLastSave="0" documentId="8_{D216FFD3-DBE9-4C5B-8780-CF422FE5183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rateFy (CSR GVP v1.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AA8" i="1"/>
  <c r="Z8" i="1" s="1"/>
  <c r="AB8" i="1" s="1"/>
  <c r="EP1" i="1"/>
  <c r="AG15" i="1"/>
  <c r="AJ15" i="1" s="1"/>
  <c r="AP15" i="1" s="1"/>
  <c r="AG16" i="1"/>
  <c r="AJ16" i="1" s="1"/>
  <c r="AP16" i="1" s="1"/>
  <c r="AV16" i="1" s="1"/>
  <c r="AA17" i="1"/>
  <c r="Z17" i="1" s="1"/>
  <c r="AB17" i="1" s="1"/>
  <c r="AE20" i="1"/>
  <c r="AH20" i="1" s="1"/>
  <c r="AN20" i="1" s="1"/>
  <c r="AT20" i="1" s="1"/>
  <c r="AA21" i="1"/>
  <c r="Z21" i="1" s="1"/>
  <c r="AB21" i="1" s="1"/>
  <c r="AG21" i="1"/>
  <c r="AJ21" i="1" s="1"/>
  <c r="AP21" i="1" s="1"/>
  <c r="AV21" i="1" s="1"/>
  <c r="AG22" i="1"/>
  <c r="AJ22" i="1" s="1"/>
  <c r="AP22" i="1" s="1"/>
  <c r="AV22" i="1" s="1"/>
  <c r="AA23" i="1"/>
  <c r="Z23" i="1" s="1"/>
  <c r="AB23" i="1" s="1"/>
  <c r="AC23" i="1" s="1"/>
  <c r="AE24" i="1"/>
  <c r="AG26" i="1"/>
  <c r="AE28" i="1"/>
  <c r="AG30" i="1"/>
  <c r="AJ30" i="1" s="1"/>
  <c r="AP30" i="1" s="1"/>
  <c r="AV30" i="1" s="1"/>
  <c r="AE31" i="1"/>
  <c r="AH31" i="1" s="1"/>
  <c r="AN31" i="1" s="1"/>
  <c r="AT31" i="1" s="1"/>
  <c r="AA33" i="1"/>
  <c r="AG34" i="1"/>
  <c r="AJ34" i="1" s="1"/>
  <c r="AP34" i="1" s="1"/>
  <c r="AV34" i="1" s="1"/>
  <c r="AE37" i="1"/>
  <c r="AH37" i="1" s="1"/>
  <c r="AN37" i="1" s="1"/>
  <c r="AT37" i="1" s="1"/>
  <c r="AG38" i="1"/>
  <c r="AE39" i="1"/>
  <c r="AG40" i="1"/>
  <c r="AJ40" i="1" s="1"/>
  <c r="AP40" i="1" s="1"/>
  <c r="AV40" i="1" s="1"/>
  <c r="AG44" i="1"/>
  <c r="AJ44" i="1" s="1"/>
  <c r="AP44" i="1" s="1"/>
  <c r="AV44" i="1" s="1"/>
  <c r="AE45" i="1"/>
  <c r="AG47" i="1"/>
  <c r="AJ47" i="1" s="1"/>
  <c r="AP47" i="1" s="1"/>
  <c r="AV47" i="1" s="1"/>
  <c r="AE49" i="1"/>
  <c r="AG50" i="1"/>
  <c r="AJ50" i="1" s="1"/>
  <c r="AP50" i="1" s="1"/>
  <c r="AV50" i="1" s="1"/>
  <c r="AE52" i="1"/>
  <c r="AH52" i="1" s="1"/>
  <c r="AN52" i="1" s="1"/>
  <c r="AT52" i="1" s="1"/>
  <c r="AG52" i="1"/>
  <c r="AJ52" i="1" s="1"/>
  <c r="AP52" i="1" s="1"/>
  <c r="AV52" i="1" s="1"/>
  <c r="AE53" i="1"/>
  <c r="AA53" i="1"/>
  <c r="Z53" i="1" s="1"/>
  <c r="AB53" i="1" s="1"/>
  <c r="AG54" i="1"/>
  <c r="AJ54" i="1" s="1"/>
  <c r="AP54" i="1" s="1"/>
  <c r="AV54" i="1" s="1"/>
  <c r="BB54" i="1" s="1"/>
  <c r="BH54" i="1" s="1"/>
  <c r="AE55" i="1"/>
  <c r="AH55" i="1" s="1"/>
  <c r="AN55" i="1" s="1"/>
  <c r="AT55" i="1" s="1"/>
  <c r="AE56" i="1"/>
  <c r="AE57" i="1"/>
  <c r="AG58" i="1"/>
  <c r="AE60" i="1"/>
  <c r="AG60" i="1"/>
  <c r="AJ60" i="1" s="1"/>
  <c r="AP60" i="1" s="1"/>
  <c r="AV60" i="1" s="1"/>
  <c r="AE61" i="1"/>
  <c r="AH61" i="1" s="1"/>
  <c r="AN61" i="1" s="1"/>
  <c r="AT61" i="1" s="1"/>
  <c r="AG62" i="1"/>
  <c r="AJ62" i="1" s="1"/>
  <c r="AP62" i="1" s="1"/>
  <c r="AV62" i="1" s="1"/>
  <c r="BB62" i="1" s="1"/>
  <c r="AA63" i="1"/>
  <c r="AE64" i="1"/>
  <c r="AH64" i="1" s="1"/>
  <c r="AN64" i="1" s="1"/>
  <c r="AT64" i="1" s="1"/>
  <c r="AG64" i="1"/>
  <c r="AJ64" i="1" s="1"/>
  <c r="AP64" i="1" s="1"/>
  <c r="AV64" i="1" s="1"/>
  <c r="AE66" i="1"/>
  <c r="AH66" i="1" s="1"/>
  <c r="AN66" i="1" s="1"/>
  <c r="AT66" i="1" s="1"/>
  <c r="AG66" i="1"/>
  <c r="AG67" i="1"/>
  <c r="AG68" i="1"/>
  <c r="AJ68" i="1" s="1"/>
  <c r="AP68" i="1" s="1"/>
  <c r="AV68" i="1" s="1"/>
  <c r="AG70" i="1"/>
  <c r="AJ70" i="1" s="1"/>
  <c r="AP70" i="1" s="1"/>
  <c r="AV70" i="1" s="1"/>
  <c r="AA71" i="1"/>
  <c r="AE72" i="1"/>
  <c r="AH72" i="1" s="1"/>
  <c r="AN72" i="1" s="1"/>
  <c r="AT72" i="1" s="1"/>
  <c r="AG72" i="1"/>
  <c r="AJ72" i="1" s="1"/>
  <c r="AP72" i="1" s="1"/>
  <c r="AV72" i="1" s="1"/>
  <c r="AG73" i="1"/>
  <c r="AJ73" i="1" s="1"/>
  <c r="AG74" i="1"/>
  <c r="AJ74" i="1" s="1"/>
  <c r="AP74" i="1" s="1"/>
  <c r="AV74" i="1" s="1"/>
  <c r="AG76" i="1"/>
  <c r="AJ76" i="1" s="1"/>
  <c r="AP76" i="1" s="1"/>
  <c r="AV76" i="1" s="1"/>
  <c r="AA77" i="1"/>
  <c r="Z77" i="1" s="1"/>
  <c r="AB77" i="1" s="1"/>
  <c r="AD77" i="1" s="1"/>
  <c r="AF77" i="1" s="1"/>
  <c r="AI77" i="1" s="1"/>
  <c r="AO77" i="1" s="1"/>
  <c r="AU77" i="1" s="1"/>
  <c r="AG78" i="1"/>
  <c r="AJ78" i="1" s="1"/>
  <c r="AP78" i="1" s="1"/>
  <c r="AV78" i="1" s="1"/>
  <c r="AE79" i="1"/>
  <c r="AH79" i="1" s="1"/>
  <c r="AN79" i="1" s="1"/>
  <c r="AT79" i="1" s="1"/>
  <c r="AG79" i="1"/>
  <c r="AE80" i="1"/>
  <c r="AG82" i="1"/>
  <c r="AG84" i="1"/>
  <c r="AJ84" i="1" s="1"/>
  <c r="AP84" i="1" s="1"/>
  <c r="AV84" i="1" s="1"/>
  <c r="AG85" i="1"/>
  <c r="AG86" i="1"/>
  <c r="AJ86" i="1" s="1"/>
  <c r="AP86" i="1" s="1"/>
  <c r="AV86" i="1" s="1"/>
  <c r="AE87" i="1"/>
  <c r="AE88" i="1"/>
  <c r="AH88" i="1" s="1"/>
  <c r="AN88" i="1" s="1"/>
  <c r="AG90" i="1"/>
  <c r="AE92" i="1"/>
  <c r="AG92" i="1"/>
  <c r="AJ92" i="1" s="1"/>
  <c r="AP92" i="1" s="1"/>
  <c r="AV92" i="1" s="1"/>
  <c r="AG6" i="1"/>
  <c r="AJ6" i="1" s="1"/>
  <c r="AP6" i="1" s="1"/>
  <c r="AV6" i="1" s="1"/>
  <c r="AG7" i="1"/>
  <c r="AG8" i="1"/>
  <c r="AG10" i="1"/>
  <c r="AE11" i="1"/>
  <c r="AH11" i="1" s="1"/>
  <c r="AN11" i="1" s="1"/>
  <c r="AE19" i="1"/>
  <c r="AH19" i="1" s="1"/>
  <c r="AG19" i="1"/>
  <c r="AE21" i="1"/>
  <c r="AH21" i="1" s="1"/>
  <c r="AN21" i="1" s="1"/>
  <c r="AT21" i="1" s="1"/>
  <c r="AE23" i="1"/>
  <c r="AH23" i="1" s="1"/>
  <c r="AN23" i="1" s="1"/>
  <c r="AT23" i="1" s="1"/>
  <c r="AG23" i="1"/>
  <c r="AJ23" i="1" s="1"/>
  <c r="AA25" i="1"/>
  <c r="AE25" i="1"/>
  <c r="AG25" i="1"/>
  <c r="AE27" i="1"/>
  <c r="AG27" i="1"/>
  <c r="AJ27" i="1" s="1"/>
  <c r="AA29" i="1"/>
  <c r="Z29" i="1" s="1"/>
  <c r="AB29" i="1" s="1"/>
  <c r="AD29" i="1" s="1"/>
  <c r="AF29" i="1" s="1"/>
  <c r="AI29" i="1" s="1"/>
  <c r="AO29" i="1" s="1"/>
  <c r="AU29" i="1" s="1"/>
  <c r="AE29" i="1"/>
  <c r="AH29" i="1" s="1"/>
  <c r="AN29" i="1" s="1"/>
  <c r="AT29" i="1" s="1"/>
  <c r="AG29" i="1"/>
  <c r="AJ29" i="1" s="1"/>
  <c r="AP29" i="1" s="1"/>
  <c r="AV29" i="1" s="1"/>
  <c r="AG31" i="1"/>
  <c r="AJ31" i="1" s="1"/>
  <c r="AP31" i="1" s="1"/>
  <c r="AV31" i="1" s="1"/>
  <c r="BB31" i="1" s="1"/>
  <c r="AE33" i="1"/>
  <c r="AH33" i="1" s="1"/>
  <c r="AN33" i="1" s="1"/>
  <c r="AT33" i="1" s="1"/>
  <c r="AG33" i="1"/>
  <c r="AJ33" i="1" s="1"/>
  <c r="AP33" i="1" s="1"/>
  <c r="AV33" i="1" s="1"/>
  <c r="AG35" i="1"/>
  <c r="AE36" i="1"/>
  <c r="AA37" i="1"/>
  <c r="AG37" i="1"/>
  <c r="AJ37" i="1" s="1"/>
  <c r="AP37" i="1" s="1"/>
  <c r="AV37" i="1" s="1"/>
  <c r="AE40" i="1"/>
  <c r="AE41" i="1"/>
  <c r="AG42" i="1"/>
  <c r="AA43" i="1"/>
  <c r="AE43" i="1"/>
  <c r="AG43" i="1"/>
  <c r="AJ43" i="1" s="1"/>
  <c r="AP43" i="1" s="1"/>
  <c r="AV43" i="1" s="1"/>
  <c r="AE44" i="1"/>
  <c r="AG46" i="1"/>
  <c r="AE48" i="1"/>
  <c r="AA51" i="1"/>
  <c r="AE51" i="1"/>
  <c r="AH51" i="1" s="1"/>
  <c r="AN51" i="1" s="1"/>
  <c r="AG51" i="1"/>
  <c r="AG53" i="1"/>
  <c r="AA55" i="1"/>
  <c r="AG55" i="1"/>
  <c r="AJ55" i="1" s="1"/>
  <c r="AP55" i="1" s="1"/>
  <c r="AV55" i="1" s="1"/>
  <c r="AA59" i="1"/>
  <c r="AE59" i="1"/>
  <c r="AH59" i="1" s="1"/>
  <c r="AG59" i="1"/>
  <c r="AJ59" i="1" s="1"/>
  <c r="AP59" i="1" s="1"/>
  <c r="AV59" i="1" s="1"/>
  <c r="AE63" i="1"/>
  <c r="AG63" i="1"/>
  <c r="AA65" i="1"/>
  <c r="Z65" i="1" s="1"/>
  <c r="AB65" i="1" s="1"/>
  <c r="AE65" i="1"/>
  <c r="AH65" i="1" s="1"/>
  <c r="AN65" i="1" s="1"/>
  <c r="AT65" i="1" s="1"/>
  <c r="AG65" i="1"/>
  <c r="AJ65" i="1" s="1"/>
  <c r="AP65" i="1" s="1"/>
  <c r="AV65" i="1" s="1"/>
  <c r="AA67" i="1"/>
  <c r="AE67" i="1"/>
  <c r="AH67" i="1" s="1"/>
  <c r="AN67" i="1" s="1"/>
  <c r="AT67" i="1" s="1"/>
  <c r="AE68" i="1"/>
  <c r="AA69" i="1"/>
  <c r="AE69" i="1"/>
  <c r="AH69" i="1" s="1"/>
  <c r="AN69" i="1" s="1"/>
  <c r="AT69" i="1" s="1"/>
  <c r="AG69" i="1"/>
  <c r="AE71" i="1"/>
  <c r="AH71" i="1" s="1"/>
  <c r="AN71" i="1" s="1"/>
  <c r="AT71" i="1" s="1"/>
  <c r="AG71" i="1"/>
  <c r="AJ71" i="1" s="1"/>
  <c r="AP71" i="1" s="1"/>
  <c r="AV71" i="1" s="1"/>
  <c r="AA75" i="1"/>
  <c r="AE75" i="1"/>
  <c r="AG75" i="1"/>
  <c r="AJ75" i="1" s="1"/>
  <c r="AP75" i="1" s="1"/>
  <c r="AV75" i="1" s="1"/>
  <c r="AE77" i="1"/>
  <c r="AG77" i="1"/>
  <c r="AJ77" i="1" s="1"/>
  <c r="AE81" i="1"/>
  <c r="AG81" i="1"/>
  <c r="AE83" i="1"/>
  <c r="AH83" i="1" s="1"/>
  <c r="AN83" i="1" s="1"/>
  <c r="AT83" i="1" s="1"/>
  <c r="AG83" i="1"/>
  <c r="AJ83" i="1" s="1"/>
  <c r="AP83" i="1" s="1"/>
  <c r="AV83" i="1" s="1"/>
  <c r="AA85" i="1"/>
  <c r="Z85" i="1" s="1"/>
  <c r="AB85" i="1" s="1"/>
  <c r="AD85" i="1" s="1"/>
  <c r="AF85" i="1" s="1"/>
  <c r="AE85" i="1"/>
  <c r="AH85" i="1" s="1"/>
  <c r="AN85" i="1" s="1"/>
  <c r="AT85" i="1" s="1"/>
  <c r="AG87" i="1"/>
  <c r="AE89" i="1"/>
  <c r="AA91" i="1"/>
  <c r="AE91" i="1"/>
  <c r="AH91" i="1" s="1"/>
  <c r="AN91" i="1" s="1"/>
  <c r="AT91" i="1" s="1"/>
  <c r="AG91" i="1"/>
  <c r="AJ91" i="1" s="1"/>
  <c r="AP91" i="1" s="1"/>
  <c r="AV91" i="1" s="1"/>
  <c r="AE8" i="1"/>
  <c r="AA9" i="1"/>
  <c r="AE9" i="1"/>
  <c r="AG9" i="1"/>
  <c r="AJ9" i="1" s="1"/>
  <c r="AP9" i="1" s="1"/>
  <c r="AV9" i="1" s="1"/>
  <c r="AG14" i="1"/>
  <c r="AE16" i="1"/>
  <c r="AH16" i="1" s="1"/>
  <c r="AN16" i="1" s="1"/>
  <c r="AE17" i="1"/>
  <c r="AG17" i="1"/>
  <c r="AG18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N8" i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S7" i="1"/>
  <c r="AE5" i="1"/>
  <c r="AH5" i="1" s="1"/>
  <c r="AH92" i="1"/>
  <c r="AN92" i="1" s="1"/>
  <c r="AT92" i="1" s="1"/>
  <c r="AZ92" i="1" s="1"/>
  <c r="BF92" i="1" s="1"/>
  <c r="AW92" i="1"/>
  <c r="BC92" i="1"/>
  <c r="AX92" i="1"/>
  <c r="BD92" i="1"/>
  <c r="BN92" i="1"/>
  <c r="CG92" i="1"/>
  <c r="AY92" i="1"/>
  <c r="BE92" i="1"/>
  <c r="CZ92" i="1"/>
  <c r="CF92" i="1"/>
  <c r="CY92" i="1"/>
  <c r="DR92" i="1"/>
  <c r="CE92" i="1"/>
  <c r="CX92" i="1"/>
  <c r="DQ92" i="1"/>
  <c r="CD92" i="1"/>
  <c r="CW92" i="1"/>
  <c r="DP92" i="1"/>
  <c r="CC92" i="1"/>
  <c r="CV92" i="1"/>
  <c r="DO92" i="1"/>
  <c r="CB92" i="1"/>
  <c r="CU92" i="1"/>
  <c r="DN92" i="1"/>
  <c r="CA92" i="1"/>
  <c r="CT92" i="1"/>
  <c r="DM92" i="1"/>
  <c r="BZ92" i="1"/>
  <c r="CS92" i="1"/>
  <c r="DL92" i="1"/>
  <c r="BY92" i="1"/>
  <c r="CR92" i="1"/>
  <c r="DK92" i="1"/>
  <c r="BX92" i="1"/>
  <c r="CQ92" i="1"/>
  <c r="DJ92" i="1"/>
  <c r="BW92" i="1"/>
  <c r="CP92" i="1"/>
  <c r="DI92" i="1"/>
  <c r="BV92" i="1"/>
  <c r="CO92" i="1"/>
  <c r="DH92" i="1"/>
  <c r="BU92" i="1"/>
  <c r="CN92" i="1"/>
  <c r="DG92" i="1"/>
  <c r="BT92" i="1"/>
  <c r="CM92" i="1"/>
  <c r="DF92" i="1"/>
  <c r="BS92" i="1"/>
  <c r="CL92" i="1"/>
  <c r="DE92" i="1"/>
  <c r="BR92" i="1"/>
  <c r="CK92" i="1"/>
  <c r="DD92" i="1"/>
  <c r="BQ92" i="1"/>
  <c r="CJ92" i="1"/>
  <c r="DC92" i="1"/>
  <c r="BP92" i="1"/>
  <c r="CI92" i="1"/>
  <c r="DB92" i="1"/>
  <c r="BO92" i="1"/>
  <c r="CH92" i="1"/>
  <c r="DA92" i="1"/>
  <c r="AW91" i="1"/>
  <c r="BC91" i="1"/>
  <c r="AX91" i="1"/>
  <c r="BD91" i="1"/>
  <c r="BN91" i="1"/>
  <c r="CG91" i="1"/>
  <c r="AY91" i="1"/>
  <c r="BE91" i="1"/>
  <c r="CZ91" i="1"/>
  <c r="CF91" i="1"/>
  <c r="CY91" i="1"/>
  <c r="DR91" i="1"/>
  <c r="CE91" i="1"/>
  <c r="CX91" i="1"/>
  <c r="DQ91" i="1"/>
  <c r="CD91" i="1"/>
  <c r="CW91" i="1"/>
  <c r="DP91" i="1"/>
  <c r="CC91" i="1"/>
  <c r="CV91" i="1"/>
  <c r="DO91" i="1"/>
  <c r="CB91" i="1"/>
  <c r="CU91" i="1"/>
  <c r="DN91" i="1"/>
  <c r="CA91" i="1"/>
  <c r="CT91" i="1"/>
  <c r="DM91" i="1"/>
  <c r="BZ91" i="1"/>
  <c r="CS91" i="1"/>
  <c r="DL91" i="1"/>
  <c r="BY91" i="1"/>
  <c r="CR91" i="1"/>
  <c r="DK91" i="1"/>
  <c r="BX91" i="1"/>
  <c r="CQ91" i="1"/>
  <c r="DJ91" i="1"/>
  <c r="BW91" i="1"/>
  <c r="CP91" i="1"/>
  <c r="DI91" i="1"/>
  <c r="BV91" i="1"/>
  <c r="CO91" i="1"/>
  <c r="DH91" i="1"/>
  <c r="BU91" i="1"/>
  <c r="CN91" i="1"/>
  <c r="DG91" i="1"/>
  <c r="BT91" i="1"/>
  <c r="CM91" i="1"/>
  <c r="DF91" i="1"/>
  <c r="BS91" i="1"/>
  <c r="CL91" i="1"/>
  <c r="DE91" i="1"/>
  <c r="BR91" i="1"/>
  <c r="CK91" i="1"/>
  <c r="DD91" i="1"/>
  <c r="BQ91" i="1"/>
  <c r="CJ91" i="1"/>
  <c r="DC91" i="1"/>
  <c r="BP91" i="1"/>
  <c r="CI91" i="1"/>
  <c r="DB91" i="1"/>
  <c r="BO91" i="1"/>
  <c r="CH91" i="1"/>
  <c r="DA91" i="1"/>
  <c r="AW90" i="1"/>
  <c r="BC90" i="1"/>
  <c r="AX90" i="1"/>
  <c r="BD90" i="1"/>
  <c r="BN90" i="1"/>
  <c r="CG90" i="1"/>
  <c r="AJ90" i="1"/>
  <c r="AP90" i="1" s="1"/>
  <c r="AV90" i="1" s="1"/>
  <c r="BB90" i="1" s="1"/>
  <c r="AY90" i="1"/>
  <c r="BE90" i="1"/>
  <c r="CZ90" i="1"/>
  <c r="CF90" i="1"/>
  <c r="CY90" i="1"/>
  <c r="DR90" i="1"/>
  <c r="CE90" i="1"/>
  <c r="CX90" i="1"/>
  <c r="DQ90" i="1"/>
  <c r="CD90" i="1"/>
  <c r="CW90" i="1"/>
  <c r="DP90" i="1"/>
  <c r="CC90" i="1"/>
  <c r="CV90" i="1"/>
  <c r="DO90" i="1"/>
  <c r="CB90" i="1"/>
  <c r="CU90" i="1"/>
  <c r="DN90" i="1"/>
  <c r="CA90" i="1"/>
  <c r="CT90" i="1"/>
  <c r="DM90" i="1"/>
  <c r="BZ90" i="1"/>
  <c r="CS90" i="1"/>
  <c r="DL90" i="1"/>
  <c r="BY90" i="1"/>
  <c r="CR90" i="1"/>
  <c r="DK90" i="1"/>
  <c r="BX90" i="1"/>
  <c r="CQ90" i="1"/>
  <c r="DJ90" i="1"/>
  <c r="BW90" i="1"/>
  <c r="CP90" i="1"/>
  <c r="DI90" i="1"/>
  <c r="BV90" i="1"/>
  <c r="CO90" i="1"/>
  <c r="DH90" i="1"/>
  <c r="BU90" i="1"/>
  <c r="CN90" i="1"/>
  <c r="DG90" i="1"/>
  <c r="BT90" i="1"/>
  <c r="CM90" i="1"/>
  <c r="DF90" i="1"/>
  <c r="BS90" i="1"/>
  <c r="CL90" i="1"/>
  <c r="DE90" i="1"/>
  <c r="BR90" i="1"/>
  <c r="CK90" i="1"/>
  <c r="DD90" i="1"/>
  <c r="BQ90" i="1"/>
  <c r="CJ90" i="1"/>
  <c r="DC90" i="1"/>
  <c r="BP90" i="1"/>
  <c r="CI90" i="1"/>
  <c r="DB90" i="1"/>
  <c r="BO90" i="1"/>
  <c r="CH90" i="1"/>
  <c r="DA90" i="1"/>
  <c r="AW89" i="1"/>
  <c r="BC89" i="1"/>
  <c r="AX89" i="1"/>
  <c r="BD89" i="1"/>
  <c r="BN89" i="1"/>
  <c r="CG89" i="1"/>
  <c r="AY89" i="1"/>
  <c r="BE89" i="1"/>
  <c r="CZ89" i="1"/>
  <c r="CF89" i="1"/>
  <c r="CY89" i="1"/>
  <c r="DR89" i="1"/>
  <c r="CE89" i="1"/>
  <c r="CX89" i="1"/>
  <c r="DQ89" i="1"/>
  <c r="CD89" i="1"/>
  <c r="CW89" i="1"/>
  <c r="DP89" i="1"/>
  <c r="CC89" i="1"/>
  <c r="CV89" i="1"/>
  <c r="DO89" i="1"/>
  <c r="CB89" i="1"/>
  <c r="CU89" i="1"/>
  <c r="DN89" i="1"/>
  <c r="CA89" i="1"/>
  <c r="CT89" i="1"/>
  <c r="DM89" i="1"/>
  <c r="BZ89" i="1"/>
  <c r="CS89" i="1"/>
  <c r="DL89" i="1"/>
  <c r="BY89" i="1"/>
  <c r="CR89" i="1"/>
  <c r="DK89" i="1"/>
  <c r="BX89" i="1"/>
  <c r="CQ89" i="1"/>
  <c r="DJ89" i="1"/>
  <c r="BW89" i="1"/>
  <c r="CP89" i="1"/>
  <c r="DI89" i="1"/>
  <c r="BV89" i="1"/>
  <c r="CO89" i="1"/>
  <c r="DH89" i="1"/>
  <c r="BU89" i="1"/>
  <c r="CN89" i="1"/>
  <c r="DG89" i="1"/>
  <c r="BT89" i="1"/>
  <c r="CM89" i="1"/>
  <c r="DF89" i="1"/>
  <c r="BS89" i="1"/>
  <c r="CL89" i="1"/>
  <c r="DE89" i="1"/>
  <c r="BR89" i="1"/>
  <c r="CK89" i="1"/>
  <c r="DD89" i="1"/>
  <c r="BQ89" i="1"/>
  <c r="CJ89" i="1"/>
  <c r="DC89" i="1"/>
  <c r="BP89" i="1"/>
  <c r="CI89" i="1"/>
  <c r="DB89" i="1"/>
  <c r="BO89" i="1"/>
  <c r="CH89" i="1"/>
  <c r="DA89" i="1"/>
  <c r="AW88" i="1"/>
  <c r="BC88" i="1"/>
  <c r="AX88" i="1"/>
  <c r="BD88" i="1"/>
  <c r="BN88" i="1"/>
  <c r="CG88" i="1"/>
  <c r="AY88" i="1"/>
  <c r="BE88" i="1"/>
  <c r="CZ88" i="1"/>
  <c r="CF88" i="1"/>
  <c r="CY88" i="1"/>
  <c r="DR88" i="1"/>
  <c r="CE88" i="1"/>
  <c r="CX88" i="1"/>
  <c r="DQ88" i="1"/>
  <c r="CD88" i="1"/>
  <c r="CW88" i="1"/>
  <c r="DP88" i="1"/>
  <c r="CC88" i="1"/>
  <c r="CV88" i="1"/>
  <c r="DO88" i="1"/>
  <c r="CB88" i="1"/>
  <c r="CU88" i="1"/>
  <c r="DN88" i="1"/>
  <c r="CA88" i="1"/>
  <c r="CT88" i="1"/>
  <c r="DM88" i="1"/>
  <c r="BZ88" i="1"/>
  <c r="CS88" i="1"/>
  <c r="DL88" i="1"/>
  <c r="BY88" i="1"/>
  <c r="CR88" i="1"/>
  <c r="DK88" i="1"/>
  <c r="BX88" i="1"/>
  <c r="CQ88" i="1"/>
  <c r="DJ88" i="1"/>
  <c r="BW88" i="1"/>
  <c r="CP88" i="1"/>
  <c r="DI88" i="1"/>
  <c r="BV88" i="1"/>
  <c r="CO88" i="1"/>
  <c r="DH88" i="1"/>
  <c r="BU88" i="1"/>
  <c r="CN88" i="1"/>
  <c r="DG88" i="1"/>
  <c r="BT88" i="1"/>
  <c r="CM88" i="1"/>
  <c r="DF88" i="1"/>
  <c r="BS88" i="1"/>
  <c r="CL88" i="1"/>
  <c r="DE88" i="1"/>
  <c r="BR88" i="1"/>
  <c r="CK88" i="1"/>
  <c r="DD88" i="1"/>
  <c r="BQ88" i="1"/>
  <c r="CJ88" i="1"/>
  <c r="DC88" i="1"/>
  <c r="BP88" i="1"/>
  <c r="CI88" i="1"/>
  <c r="DB88" i="1"/>
  <c r="BO88" i="1"/>
  <c r="CH88" i="1"/>
  <c r="DA88" i="1"/>
  <c r="AW87" i="1"/>
  <c r="BC87" i="1"/>
  <c r="AX87" i="1"/>
  <c r="BD87" i="1"/>
  <c r="BN87" i="1"/>
  <c r="CG87" i="1"/>
  <c r="AJ87" i="1"/>
  <c r="AP87" i="1" s="1"/>
  <c r="AV87" i="1" s="1"/>
  <c r="AY87" i="1"/>
  <c r="BE87" i="1"/>
  <c r="CZ87" i="1"/>
  <c r="CF87" i="1"/>
  <c r="CY87" i="1"/>
  <c r="DR87" i="1"/>
  <c r="CE87" i="1"/>
  <c r="CX87" i="1"/>
  <c r="DQ87" i="1"/>
  <c r="CD87" i="1"/>
  <c r="CW87" i="1"/>
  <c r="DP87" i="1"/>
  <c r="CC87" i="1"/>
  <c r="CV87" i="1"/>
  <c r="DO87" i="1"/>
  <c r="CB87" i="1"/>
  <c r="CU87" i="1"/>
  <c r="DN87" i="1"/>
  <c r="CA87" i="1"/>
  <c r="CT87" i="1"/>
  <c r="DM87" i="1"/>
  <c r="BZ87" i="1"/>
  <c r="CS87" i="1"/>
  <c r="DL87" i="1"/>
  <c r="BY87" i="1"/>
  <c r="CR87" i="1"/>
  <c r="DK87" i="1"/>
  <c r="BX87" i="1"/>
  <c r="CQ87" i="1"/>
  <c r="DJ87" i="1"/>
  <c r="BW87" i="1"/>
  <c r="CP87" i="1"/>
  <c r="DI87" i="1"/>
  <c r="BV87" i="1"/>
  <c r="CO87" i="1"/>
  <c r="DH87" i="1"/>
  <c r="BU87" i="1"/>
  <c r="CN87" i="1"/>
  <c r="DG87" i="1"/>
  <c r="BT87" i="1"/>
  <c r="CM87" i="1"/>
  <c r="DF87" i="1"/>
  <c r="BS87" i="1"/>
  <c r="CL87" i="1"/>
  <c r="DE87" i="1"/>
  <c r="BR87" i="1"/>
  <c r="CK87" i="1"/>
  <c r="DD87" i="1"/>
  <c r="BQ87" i="1"/>
  <c r="CJ87" i="1"/>
  <c r="DC87" i="1"/>
  <c r="BP87" i="1"/>
  <c r="CI87" i="1"/>
  <c r="DB87" i="1"/>
  <c r="BO87" i="1"/>
  <c r="CH87" i="1"/>
  <c r="DA87" i="1"/>
  <c r="AW86" i="1"/>
  <c r="BC86" i="1"/>
  <c r="AX86" i="1"/>
  <c r="BD86" i="1"/>
  <c r="BN86" i="1"/>
  <c r="CG86" i="1"/>
  <c r="AY86" i="1"/>
  <c r="BE86" i="1"/>
  <c r="CZ86" i="1"/>
  <c r="CF86" i="1"/>
  <c r="CY86" i="1"/>
  <c r="DR86" i="1"/>
  <c r="CE86" i="1"/>
  <c r="CX86" i="1"/>
  <c r="DQ86" i="1"/>
  <c r="CD86" i="1"/>
  <c r="CW86" i="1"/>
  <c r="DP86" i="1"/>
  <c r="CC86" i="1"/>
  <c r="CV86" i="1"/>
  <c r="DO86" i="1"/>
  <c r="CB86" i="1"/>
  <c r="CU86" i="1"/>
  <c r="DN86" i="1"/>
  <c r="CA86" i="1"/>
  <c r="CT86" i="1"/>
  <c r="DM86" i="1"/>
  <c r="BZ86" i="1"/>
  <c r="CS86" i="1"/>
  <c r="DL86" i="1"/>
  <c r="BY86" i="1"/>
  <c r="CR86" i="1"/>
  <c r="DK86" i="1"/>
  <c r="BX86" i="1"/>
  <c r="CQ86" i="1"/>
  <c r="DJ86" i="1"/>
  <c r="BW86" i="1"/>
  <c r="CP86" i="1"/>
  <c r="DI86" i="1"/>
  <c r="BV86" i="1"/>
  <c r="CO86" i="1"/>
  <c r="DH86" i="1"/>
  <c r="BU86" i="1"/>
  <c r="CN86" i="1"/>
  <c r="DG86" i="1"/>
  <c r="BT86" i="1"/>
  <c r="CM86" i="1"/>
  <c r="DF86" i="1"/>
  <c r="BS86" i="1"/>
  <c r="CL86" i="1"/>
  <c r="DE86" i="1"/>
  <c r="BR86" i="1"/>
  <c r="CK86" i="1"/>
  <c r="DD86" i="1"/>
  <c r="BQ86" i="1"/>
  <c r="CJ86" i="1"/>
  <c r="DC86" i="1"/>
  <c r="BP86" i="1"/>
  <c r="CI86" i="1"/>
  <c r="DB86" i="1"/>
  <c r="BO86" i="1"/>
  <c r="CH86" i="1"/>
  <c r="DA86" i="1"/>
  <c r="AW85" i="1"/>
  <c r="BC85" i="1"/>
  <c r="AX85" i="1"/>
  <c r="BD85" i="1"/>
  <c r="BN85" i="1"/>
  <c r="CG85" i="1"/>
  <c r="AJ85" i="1"/>
  <c r="AP85" i="1" s="1"/>
  <c r="AV85" i="1" s="1"/>
  <c r="AY85" i="1"/>
  <c r="BE85" i="1"/>
  <c r="CZ85" i="1"/>
  <c r="CF85" i="1"/>
  <c r="CY85" i="1"/>
  <c r="DR85" i="1"/>
  <c r="CE85" i="1"/>
  <c r="CX85" i="1"/>
  <c r="DQ85" i="1"/>
  <c r="CD85" i="1"/>
  <c r="CW85" i="1"/>
  <c r="DP85" i="1"/>
  <c r="CC85" i="1"/>
  <c r="CV85" i="1"/>
  <c r="DO85" i="1"/>
  <c r="CB85" i="1"/>
  <c r="CU85" i="1"/>
  <c r="DN85" i="1"/>
  <c r="CA85" i="1"/>
  <c r="CT85" i="1"/>
  <c r="DM85" i="1"/>
  <c r="BZ85" i="1"/>
  <c r="CS85" i="1"/>
  <c r="DL85" i="1"/>
  <c r="BY85" i="1"/>
  <c r="CR85" i="1"/>
  <c r="DK85" i="1"/>
  <c r="BX85" i="1"/>
  <c r="CQ85" i="1"/>
  <c r="DJ85" i="1"/>
  <c r="BW85" i="1"/>
  <c r="CP85" i="1"/>
  <c r="DI85" i="1"/>
  <c r="BV85" i="1"/>
  <c r="CO85" i="1"/>
  <c r="DH85" i="1"/>
  <c r="BU85" i="1"/>
  <c r="CN85" i="1"/>
  <c r="DG85" i="1"/>
  <c r="BT85" i="1"/>
  <c r="CM85" i="1"/>
  <c r="DF85" i="1"/>
  <c r="BS85" i="1"/>
  <c r="CL85" i="1"/>
  <c r="DE85" i="1"/>
  <c r="BR85" i="1"/>
  <c r="CK85" i="1"/>
  <c r="DD85" i="1"/>
  <c r="BQ85" i="1"/>
  <c r="CJ85" i="1"/>
  <c r="DC85" i="1"/>
  <c r="BP85" i="1"/>
  <c r="CI85" i="1"/>
  <c r="DB85" i="1"/>
  <c r="BO85" i="1"/>
  <c r="CH85" i="1"/>
  <c r="DA85" i="1"/>
  <c r="AW84" i="1"/>
  <c r="BC84" i="1"/>
  <c r="AX84" i="1"/>
  <c r="BD84" i="1"/>
  <c r="BN84" i="1"/>
  <c r="CG84" i="1"/>
  <c r="AY84" i="1"/>
  <c r="BE84" i="1"/>
  <c r="CZ84" i="1"/>
  <c r="CF84" i="1"/>
  <c r="CY84" i="1"/>
  <c r="DR84" i="1"/>
  <c r="CE84" i="1"/>
  <c r="CX84" i="1"/>
  <c r="DQ84" i="1"/>
  <c r="CD84" i="1"/>
  <c r="CW84" i="1"/>
  <c r="DP84" i="1"/>
  <c r="CC84" i="1"/>
  <c r="CV84" i="1"/>
  <c r="DO84" i="1"/>
  <c r="CB84" i="1"/>
  <c r="CU84" i="1"/>
  <c r="DN84" i="1"/>
  <c r="CA84" i="1"/>
  <c r="CT84" i="1"/>
  <c r="DM84" i="1"/>
  <c r="BZ84" i="1"/>
  <c r="CS84" i="1"/>
  <c r="DL84" i="1"/>
  <c r="BY84" i="1"/>
  <c r="CR84" i="1"/>
  <c r="DK84" i="1"/>
  <c r="BX84" i="1"/>
  <c r="CQ84" i="1"/>
  <c r="DJ84" i="1"/>
  <c r="BW84" i="1"/>
  <c r="CP84" i="1"/>
  <c r="DI84" i="1"/>
  <c r="BV84" i="1"/>
  <c r="CO84" i="1"/>
  <c r="DH84" i="1"/>
  <c r="BU84" i="1"/>
  <c r="CN84" i="1"/>
  <c r="DG84" i="1"/>
  <c r="BT84" i="1"/>
  <c r="CM84" i="1"/>
  <c r="DF84" i="1"/>
  <c r="BS84" i="1"/>
  <c r="CL84" i="1"/>
  <c r="DE84" i="1"/>
  <c r="BR84" i="1"/>
  <c r="CK84" i="1"/>
  <c r="DD84" i="1"/>
  <c r="BQ84" i="1"/>
  <c r="CJ84" i="1"/>
  <c r="DC84" i="1"/>
  <c r="BP84" i="1"/>
  <c r="CI84" i="1"/>
  <c r="DB84" i="1"/>
  <c r="BO84" i="1"/>
  <c r="CH84" i="1"/>
  <c r="DA84" i="1"/>
  <c r="AW83" i="1"/>
  <c r="BC83" i="1"/>
  <c r="AX83" i="1"/>
  <c r="BD83" i="1"/>
  <c r="BN83" i="1"/>
  <c r="CG83" i="1"/>
  <c r="AY83" i="1"/>
  <c r="BE83" i="1"/>
  <c r="CZ83" i="1"/>
  <c r="CF83" i="1"/>
  <c r="CY83" i="1"/>
  <c r="DR83" i="1"/>
  <c r="CE83" i="1"/>
  <c r="CX83" i="1"/>
  <c r="DQ83" i="1"/>
  <c r="CD83" i="1"/>
  <c r="CW83" i="1"/>
  <c r="DP83" i="1"/>
  <c r="CC83" i="1"/>
  <c r="CV83" i="1"/>
  <c r="DO83" i="1"/>
  <c r="CB83" i="1"/>
  <c r="CU83" i="1"/>
  <c r="DN83" i="1"/>
  <c r="CA83" i="1"/>
  <c r="CT83" i="1"/>
  <c r="DM83" i="1"/>
  <c r="BZ83" i="1"/>
  <c r="CS83" i="1"/>
  <c r="DL83" i="1"/>
  <c r="BY83" i="1"/>
  <c r="CR83" i="1"/>
  <c r="DK83" i="1"/>
  <c r="BX83" i="1"/>
  <c r="CQ83" i="1"/>
  <c r="DJ83" i="1"/>
  <c r="BW83" i="1"/>
  <c r="CP83" i="1"/>
  <c r="DI83" i="1"/>
  <c r="BV83" i="1"/>
  <c r="CO83" i="1"/>
  <c r="DH83" i="1"/>
  <c r="BU83" i="1"/>
  <c r="CN83" i="1"/>
  <c r="DG83" i="1"/>
  <c r="BT83" i="1"/>
  <c r="CM83" i="1"/>
  <c r="DF83" i="1"/>
  <c r="BS83" i="1"/>
  <c r="CL83" i="1"/>
  <c r="DE83" i="1"/>
  <c r="BR83" i="1"/>
  <c r="CK83" i="1"/>
  <c r="DD83" i="1"/>
  <c r="BQ83" i="1"/>
  <c r="CJ83" i="1"/>
  <c r="DC83" i="1"/>
  <c r="BP83" i="1"/>
  <c r="CI83" i="1"/>
  <c r="DB83" i="1"/>
  <c r="BO83" i="1"/>
  <c r="CH83" i="1"/>
  <c r="DA83" i="1"/>
  <c r="AW82" i="1"/>
  <c r="BC82" i="1"/>
  <c r="AX82" i="1"/>
  <c r="BD82" i="1"/>
  <c r="BN82" i="1"/>
  <c r="CG82" i="1"/>
  <c r="AJ82" i="1"/>
  <c r="AP82" i="1" s="1"/>
  <c r="AV82" i="1" s="1"/>
  <c r="AY82" i="1"/>
  <c r="BE82" i="1"/>
  <c r="CZ82" i="1"/>
  <c r="CF82" i="1"/>
  <c r="CY82" i="1"/>
  <c r="DR82" i="1"/>
  <c r="CE82" i="1"/>
  <c r="CX82" i="1"/>
  <c r="DQ82" i="1"/>
  <c r="CD82" i="1"/>
  <c r="CW82" i="1"/>
  <c r="DP82" i="1"/>
  <c r="CC82" i="1"/>
  <c r="CV82" i="1"/>
  <c r="DO82" i="1"/>
  <c r="CB82" i="1"/>
  <c r="CU82" i="1"/>
  <c r="DN82" i="1"/>
  <c r="CA82" i="1"/>
  <c r="CT82" i="1"/>
  <c r="DM82" i="1"/>
  <c r="BZ82" i="1"/>
  <c r="CS82" i="1"/>
  <c r="DL82" i="1"/>
  <c r="BY82" i="1"/>
  <c r="CR82" i="1"/>
  <c r="DK82" i="1"/>
  <c r="BX82" i="1"/>
  <c r="CQ82" i="1"/>
  <c r="DJ82" i="1"/>
  <c r="BW82" i="1"/>
  <c r="CP82" i="1"/>
  <c r="DI82" i="1"/>
  <c r="BV82" i="1"/>
  <c r="CO82" i="1"/>
  <c r="DH82" i="1"/>
  <c r="BU82" i="1"/>
  <c r="CN82" i="1"/>
  <c r="DG82" i="1"/>
  <c r="BT82" i="1"/>
  <c r="CM82" i="1"/>
  <c r="DF82" i="1"/>
  <c r="BS82" i="1"/>
  <c r="CL82" i="1"/>
  <c r="DE82" i="1"/>
  <c r="BR82" i="1"/>
  <c r="CK82" i="1"/>
  <c r="DD82" i="1"/>
  <c r="BQ82" i="1"/>
  <c r="CJ82" i="1"/>
  <c r="DC82" i="1"/>
  <c r="BP82" i="1"/>
  <c r="CI82" i="1"/>
  <c r="DB82" i="1"/>
  <c r="BO82" i="1"/>
  <c r="CH82" i="1"/>
  <c r="DA82" i="1"/>
  <c r="AW81" i="1"/>
  <c r="BC81" i="1"/>
  <c r="AX81" i="1"/>
  <c r="BD81" i="1"/>
  <c r="BN81" i="1"/>
  <c r="CG81" i="1"/>
  <c r="AJ81" i="1"/>
  <c r="AP81" i="1" s="1"/>
  <c r="AV81" i="1" s="1"/>
  <c r="AY81" i="1"/>
  <c r="BE81" i="1"/>
  <c r="CZ81" i="1"/>
  <c r="CF81" i="1"/>
  <c r="CY81" i="1"/>
  <c r="DR81" i="1"/>
  <c r="CE81" i="1"/>
  <c r="CX81" i="1"/>
  <c r="DQ81" i="1"/>
  <c r="CD81" i="1"/>
  <c r="CW81" i="1"/>
  <c r="DP81" i="1"/>
  <c r="CC81" i="1"/>
  <c r="CV81" i="1"/>
  <c r="DO81" i="1"/>
  <c r="CB81" i="1"/>
  <c r="CU81" i="1"/>
  <c r="DN81" i="1"/>
  <c r="CA81" i="1"/>
  <c r="CT81" i="1"/>
  <c r="DM81" i="1"/>
  <c r="BZ81" i="1"/>
  <c r="CS81" i="1"/>
  <c r="DL81" i="1"/>
  <c r="BY81" i="1"/>
  <c r="CR81" i="1"/>
  <c r="DK81" i="1"/>
  <c r="BX81" i="1"/>
  <c r="CQ81" i="1"/>
  <c r="DJ81" i="1"/>
  <c r="BW81" i="1"/>
  <c r="CP81" i="1"/>
  <c r="DI81" i="1"/>
  <c r="BV81" i="1"/>
  <c r="CO81" i="1"/>
  <c r="DH81" i="1"/>
  <c r="BU81" i="1"/>
  <c r="CN81" i="1"/>
  <c r="DG81" i="1"/>
  <c r="BT81" i="1"/>
  <c r="CM81" i="1"/>
  <c r="DF81" i="1"/>
  <c r="BS81" i="1"/>
  <c r="CL81" i="1"/>
  <c r="DE81" i="1"/>
  <c r="BR81" i="1"/>
  <c r="CK81" i="1"/>
  <c r="DD81" i="1"/>
  <c r="BQ81" i="1"/>
  <c r="CJ81" i="1"/>
  <c r="DC81" i="1"/>
  <c r="BP81" i="1"/>
  <c r="CI81" i="1"/>
  <c r="DB81" i="1"/>
  <c r="BO81" i="1"/>
  <c r="CH81" i="1"/>
  <c r="DA81" i="1"/>
  <c r="AW80" i="1"/>
  <c r="BC80" i="1"/>
  <c r="AX80" i="1"/>
  <c r="BD80" i="1"/>
  <c r="BN80" i="1"/>
  <c r="CG80" i="1"/>
  <c r="AY80" i="1"/>
  <c r="BE80" i="1"/>
  <c r="CZ80" i="1"/>
  <c r="CF80" i="1"/>
  <c r="CY80" i="1"/>
  <c r="DR80" i="1"/>
  <c r="CE80" i="1"/>
  <c r="CX80" i="1"/>
  <c r="DQ80" i="1"/>
  <c r="CD80" i="1"/>
  <c r="CW80" i="1"/>
  <c r="DP80" i="1"/>
  <c r="CC80" i="1"/>
  <c r="CV80" i="1"/>
  <c r="DO80" i="1"/>
  <c r="CB80" i="1"/>
  <c r="CU80" i="1"/>
  <c r="DN80" i="1"/>
  <c r="CA80" i="1"/>
  <c r="CT80" i="1"/>
  <c r="DM80" i="1"/>
  <c r="BZ80" i="1"/>
  <c r="CS80" i="1"/>
  <c r="DL80" i="1"/>
  <c r="BY80" i="1"/>
  <c r="CR80" i="1"/>
  <c r="DK80" i="1"/>
  <c r="BX80" i="1"/>
  <c r="CQ80" i="1"/>
  <c r="DJ80" i="1"/>
  <c r="BW80" i="1"/>
  <c r="CP80" i="1"/>
  <c r="DI80" i="1"/>
  <c r="BV80" i="1"/>
  <c r="CO80" i="1"/>
  <c r="DH80" i="1"/>
  <c r="BU80" i="1"/>
  <c r="CN80" i="1"/>
  <c r="DG80" i="1"/>
  <c r="BT80" i="1"/>
  <c r="CM80" i="1"/>
  <c r="DF80" i="1"/>
  <c r="BS80" i="1"/>
  <c r="CL80" i="1"/>
  <c r="DE80" i="1"/>
  <c r="BR80" i="1"/>
  <c r="CK80" i="1"/>
  <c r="DD80" i="1"/>
  <c r="BQ80" i="1"/>
  <c r="CJ80" i="1"/>
  <c r="DC80" i="1"/>
  <c r="BP80" i="1"/>
  <c r="CI80" i="1"/>
  <c r="DB80" i="1"/>
  <c r="BO80" i="1"/>
  <c r="CH80" i="1"/>
  <c r="DA80" i="1"/>
  <c r="AW79" i="1"/>
  <c r="BC79" i="1"/>
  <c r="AX79" i="1"/>
  <c r="BD79" i="1"/>
  <c r="BN79" i="1"/>
  <c r="CG79" i="1"/>
  <c r="AJ79" i="1"/>
  <c r="AP79" i="1" s="1"/>
  <c r="AV79" i="1" s="1"/>
  <c r="AY79" i="1"/>
  <c r="BE79" i="1"/>
  <c r="CZ79" i="1"/>
  <c r="CF79" i="1"/>
  <c r="CY79" i="1"/>
  <c r="DR79" i="1"/>
  <c r="CE79" i="1"/>
  <c r="CX79" i="1"/>
  <c r="DQ79" i="1"/>
  <c r="CD79" i="1"/>
  <c r="CW79" i="1"/>
  <c r="DP79" i="1"/>
  <c r="CC79" i="1"/>
  <c r="CV79" i="1"/>
  <c r="DO79" i="1"/>
  <c r="CB79" i="1"/>
  <c r="CU79" i="1"/>
  <c r="DN79" i="1"/>
  <c r="CA79" i="1"/>
  <c r="CT79" i="1"/>
  <c r="DM79" i="1"/>
  <c r="BZ79" i="1"/>
  <c r="CS79" i="1"/>
  <c r="DL79" i="1"/>
  <c r="BY79" i="1"/>
  <c r="CR79" i="1"/>
  <c r="DK79" i="1"/>
  <c r="BX79" i="1"/>
  <c r="CQ79" i="1"/>
  <c r="DJ79" i="1"/>
  <c r="BW79" i="1"/>
  <c r="CP79" i="1"/>
  <c r="DI79" i="1"/>
  <c r="BV79" i="1"/>
  <c r="CO79" i="1"/>
  <c r="DH79" i="1"/>
  <c r="BU79" i="1"/>
  <c r="CN79" i="1"/>
  <c r="DG79" i="1"/>
  <c r="BT79" i="1"/>
  <c r="CM79" i="1"/>
  <c r="DF79" i="1"/>
  <c r="BS79" i="1"/>
  <c r="CL79" i="1"/>
  <c r="DE79" i="1"/>
  <c r="BR79" i="1"/>
  <c r="CK79" i="1"/>
  <c r="DD79" i="1"/>
  <c r="BQ79" i="1"/>
  <c r="CJ79" i="1"/>
  <c r="DC79" i="1"/>
  <c r="BP79" i="1"/>
  <c r="CI79" i="1"/>
  <c r="DB79" i="1"/>
  <c r="BO79" i="1"/>
  <c r="CH79" i="1"/>
  <c r="DA79" i="1"/>
  <c r="AW78" i="1"/>
  <c r="BC78" i="1"/>
  <c r="AX78" i="1"/>
  <c r="BD78" i="1"/>
  <c r="BN78" i="1"/>
  <c r="CG78" i="1"/>
  <c r="AY78" i="1"/>
  <c r="BE78" i="1"/>
  <c r="CZ78" i="1"/>
  <c r="CF78" i="1"/>
  <c r="CY78" i="1"/>
  <c r="DR78" i="1"/>
  <c r="CE78" i="1"/>
  <c r="CX78" i="1"/>
  <c r="DQ78" i="1"/>
  <c r="CD78" i="1"/>
  <c r="CW78" i="1"/>
  <c r="DP78" i="1"/>
  <c r="CC78" i="1"/>
  <c r="CV78" i="1"/>
  <c r="DO78" i="1"/>
  <c r="CB78" i="1"/>
  <c r="CU78" i="1"/>
  <c r="DN78" i="1"/>
  <c r="CA78" i="1"/>
  <c r="CT78" i="1"/>
  <c r="DM78" i="1"/>
  <c r="BZ78" i="1"/>
  <c r="CS78" i="1"/>
  <c r="DL78" i="1"/>
  <c r="BY78" i="1"/>
  <c r="CR78" i="1"/>
  <c r="DK78" i="1"/>
  <c r="BX78" i="1"/>
  <c r="CQ78" i="1"/>
  <c r="DJ78" i="1"/>
  <c r="BW78" i="1"/>
  <c r="CP78" i="1"/>
  <c r="DI78" i="1"/>
  <c r="BV78" i="1"/>
  <c r="CO78" i="1"/>
  <c r="DH78" i="1"/>
  <c r="BU78" i="1"/>
  <c r="CN78" i="1"/>
  <c r="DG78" i="1"/>
  <c r="BT78" i="1"/>
  <c r="CM78" i="1"/>
  <c r="DF78" i="1"/>
  <c r="BS78" i="1"/>
  <c r="CL78" i="1"/>
  <c r="DE78" i="1"/>
  <c r="BR78" i="1"/>
  <c r="CK78" i="1"/>
  <c r="DD78" i="1"/>
  <c r="BQ78" i="1"/>
  <c r="CJ78" i="1"/>
  <c r="DC78" i="1"/>
  <c r="BP78" i="1"/>
  <c r="CI78" i="1"/>
  <c r="DB78" i="1"/>
  <c r="BO78" i="1"/>
  <c r="CH78" i="1"/>
  <c r="DA78" i="1"/>
  <c r="AW77" i="1"/>
  <c r="BC77" i="1"/>
  <c r="AX77" i="1"/>
  <c r="BD77" i="1"/>
  <c r="BN77" i="1"/>
  <c r="CG77" i="1"/>
  <c r="AP77" i="1"/>
  <c r="AV77" i="1" s="1"/>
  <c r="AY77" i="1"/>
  <c r="BE77" i="1"/>
  <c r="CZ77" i="1"/>
  <c r="CF77" i="1"/>
  <c r="CY77" i="1"/>
  <c r="DR77" i="1"/>
  <c r="CE77" i="1"/>
  <c r="CX77" i="1"/>
  <c r="DQ77" i="1"/>
  <c r="CD77" i="1"/>
  <c r="CW77" i="1"/>
  <c r="DP77" i="1"/>
  <c r="CC77" i="1"/>
  <c r="CV77" i="1"/>
  <c r="DO77" i="1"/>
  <c r="CB77" i="1"/>
  <c r="CU77" i="1"/>
  <c r="DN77" i="1"/>
  <c r="CA77" i="1"/>
  <c r="CT77" i="1"/>
  <c r="DM77" i="1"/>
  <c r="BZ77" i="1"/>
  <c r="CS77" i="1"/>
  <c r="DL77" i="1"/>
  <c r="BY77" i="1"/>
  <c r="CR77" i="1"/>
  <c r="DK77" i="1"/>
  <c r="BX77" i="1"/>
  <c r="CQ77" i="1"/>
  <c r="DJ77" i="1"/>
  <c r="BW77" i="1"/>
  <c r="CP77" i="1"/>
  <c r="DI77" i="1"/>
  <c r="BV77" i="1"/>
  <c r="CO77" i="1"/>
  <c r="DH77" i="1"/>
  <c r="BU77" i="1"/>
  <c r="CN77" i="1"/>
  <c r="DG77" i="1"/>
  <c r="BT77" i="1"/>
  <c r="CM77" i="1"/>
  <c r="DF77" i="1"/>
  <c r="BS77" i="1"/>
  <c r="CL77" i="1"/>
  <c r="DE77" i="1"/>
  <c r="BR77" i="1"/>
  <c r="CK77" i="1"/>
  <c r="DD77" i="1"/>
  <c r="BQ77" i="1"/>
  <c r="CJ77" i="1"/>
  <c r="DC77" i="1"/>
  <c r="BP77" i="1"/>
  <c r="CI77" i="1"/>
  <c r="DB77" i="1"/>
  <c r="BO77" i="1"/>
  <c r="CH77" i="1"/>
  <c r="DA77" i="1"/>
  <c r="AW76" i="1"/>
  <c r="BC76" i="1"/>
  <c r="AX76" i="1"/>
  <c r="BD76" i="1"/>
  <c r="BN76" i="1"/>
  <c r="CG76" i="1"/>
  <c r="AY76" i="1"/>
  <c r="BE76" i="1"/>
  <c r="CZ76" i="1"/>
  <c r="CF76" i="1"/>
  <c r="CY76" i="1"/>
  <c r="DR76" i="1"/>
  <c r="CE76" i="1"/>
  <c r="CX76" i="1"/>
  <c r="DQ76" i="1"/>
  <c r="CD76" i="1"/>
  <c r="CW76" i="1"/>
  <c r="DP76" i="1"/>
  <c r="CC76" i="1"/>
  <c r="CV76" i="1"/>
  <c r="DO76" i="1"/>
  <c r="CB76" i="1"/>
  <c r="CU76" i="1"/>
  <c r="DN76" i="1"/>
  <c r="CA76" i="1"/>
  <c r="CT76" i="1"/>
  <c r="DM76" i="1"/>
  <c r="BZ76" i="1"/>
  <c r="CS76" i="1"/>
  <c r="DL76" i="1"/>
  <c r="BY76" i="1"/>
  <c r="CR76" i="1"/>
  <c r="DK76" i="1"/>
  <c r="BX76" i="1"/>
  <c r="CQ76" i="1"/>
  <c r="DJ76" i="1"/>
  <c r="BW76" i="1"/>
  <c r="CP76" i="1"/>
  <c r="DI76" i="1"/>
  <c r="BV76" i="1"/>
  <c r="CO76" i="1"/>
  <c r="DH76" i="1"/>
  <c r="BU76" i="1"/>
  <c r="CN76" i="1"/>
  <c r="DG76" i="1"/>
  <c r="BT76" i="1"/>
  <c r="CM76" i="1"/>
  <c r="DF76" i="1"/>
  <c r="BS76" i="1"/>
  <c r="CL76" i="1"/>
  <c r="DE76" i="1"/>
  <c r="BR76" i="1"/>
  <c r="CK76" i="1"/>
  <c r="DD76" i="1"/>
  <c r="BQ76" i="1"/>
  <c r="CJ76" i="1"/>
  <c r="DC76" i="1"/>
  <c r="BP76" i="1"/>
  <c r="CI76" i="1"/>
  <c r="DB76" i="1"/>
  <c r="BO76" i="1"/>
  <c r="CH76" i="1"/>
  <c r="DA76" i="1"/>
  <c r="AW75" i="1"/>
  <c r="BC75" i="1"/>
  <c r="AX75" i="1"/>
  <c r="BD75" i="1"/>
  <c r="BN75" i="1"/>
  <c r="CG75" i="1"/>
  <c r="AY75" i="1"/>
  <c r="BE75" i="1"/>
  <c r="CZ75" i="1"/>
  <c r="CF75" i="1"/>
  <c r="CY75" i="1"/>
  <c r="DR75" i="1"/>
  <c r="CE75" i="1"/>
  <c r="CX75" i="1"/>
  <c r="DQ75" i="1"/>
  <c r="CD75" i="1"/>
  <c r="CW75" i="1"/>
  <c r="DP75" i="1"/>
  <c r="CC75" i="1"/>
  <c r="CV75" i="1"/>
  <c r="DO75" i="1"/>
  <c r="CB75" i="1"/>
  <c r="CU75" i="1"/>
  <c r="DN75" i="1"/>
  <c r="CA75" i="1"/>
  <c r="CT75" i="1"/>
  <c r="DM75" i="1"/>
  <c r="BZ75" i="1"/>
  <c r="CS75" i="1"/>
  <c r="DL75" i="1"/>
  <c r="BY75" i="1"/>
  <c r="CR75" i="1"/>
  <c r="DK75" i="1"/>
  <c r="BX75" i="1"/>
  <c r="CQ75" i="1"/>
  <c r="DJ75" i="1"/>
  <c r="BW75" i="1"/>
  <c r="CP75" i="1"/>
  <c r="DI75" i="1"/>
  <c r="BV75" i="1"/>
  <c r="CO75" i="1"/>
  <c r="DH75" i="1"/>
  <c r="BU75" i="1"/>
  <c r="CN75" i="1"/>
  <c r="DG75" i="1"/>
  <c r="BT75" i="1"/>
  <c r="CM75" i="1"/>
  <c r="DF75" i="1"/>
  <c r="BS75" i="1"/>
  <c r="CL75" i="1"/>
  <c r="DE75" i="1"/>
  <c r="BR75" i="1"/>
  <c r="CK75" i="1"/>
  <c r="DD75" i="1"/>
  <c r="BQ75" i="1"/>
  <c r="CJ75" i="1"/>
  <c r="DC75" i="1"/>
  <c r="BP75" i="1"/>
  <c r="CI75" i="1"/>
  <c r="DB75" i="1"/>
  <c r="BO75" i="1"/>
  <c r="CH75" i="1"/>
  <c r="DA75" i="1"/>
  <c r="AW74" i="1"/>
  <c r="BC74" i="1"/>
  <c r="AX74" i="1"/>
  <c r="BD74" i="1"/>
  <c r="BN74" i="1"/>
  <c r="CG74" i="1"/>
  <c r="AY74" i="1"/>
  <c r="BE74" i="1"/>
  <c r="CZ74" i="1"/>
  <c r="CF74" i="1"/>
  <c r="CY74" i="1"/>
  <c r="DR74" i="1"/>
  <c r="CE74" i="1"/>
  <c r="CX74" i="1"/>
  <c r="DQ74" i="1"/>
  <c r="CD74" i="1"/>
  <c r="CW74" i="1"/>
  <c r="DP74" i="1"/>
  <c r="CC74" i="1"/>
  <c r="CV74" i="1"/>
  <c r="DO74" i="1"/>
  <c r="CB74" i="1"/>
  <c r="CU74" i="1"/>
  <c r="DN74" i="1"/>
  <c r="CA74" i="1"/>
  <c r="CT74" i="1"/>
  <c r="DM74" i="1"/>
  <c r="BZ74" i="1"/>
  <c r="CS74" i="1"/>
  <c r="DL74" i="1"/>
  <c r="BY74" i="1"/>
  <c r="CR74" i="1"/>
  <c r="DK74" i="1"/>
  <c r="BX74" i="1"/>
  <c r="CQ74" i="1"/>
  <c r="DJ74" i="1"/>
  <c r="BW74" i="1"/>
  <c r="CP74" i="1"/>
  <c r="DI74" i="1"/>
  <c r="BV74" i="1"/>
  <c r="CO74" i="1"/>
  <c r="DH74" i="1"/>
  <c r="BU74" i="1"/>
  <c r="CN74" i="1"/>
  <c r="DG74" i="1"/>
  <c r="BT74" i="1"/>
  <c r="CM74" i="1"/>
  <c r="DF74" i="1"/>
  <c r="BS74" i="1"/>
  <c r="CL74" i="1"/>
  <c r="DE74" i="1"/>
  <c r="BR74" i="1"/>
  <c r="CK74" i="1"/>
  <c r="DD74" i="1"/>
  <c r="BQ74" i="1"/>
  <c r="CJ74" i="1"/>
  <c r="DC74" i="1"/>
  <c r="BP74" i="1"/>
  <c r="CI74" i="1"/>
  <c r="DB74" i="1"/>
  <c r="BO74" i="1"/>
  <c r="CH74" i="1"/>
  <c r="DA74" i="1"/>
  <c r="AW73" i="1"/>
  <c r="BC73" i="1"/>
  <c r="AX73" i="1"/>
  <c r="BD73" i="1"/>
  <c r="BN73" i="1"/>
  <c r="CG73" i="1"/>
  <c r="AP73" i="1"/>
  <c r="AV73" i="1" s="1"/>
  <c r="BB73" i="1" s="1"/>
  <c r="AY73" i="1"/>
  <c r="BE73" i="1"/>
  <c r="CZ73" i="1"/>
  <c r="CF73" i="1"/>
  <c r="CY73" i="1"/>
  <c r="DR73" i="1"/>
  <c r="CE73" i="1"/>
  <c r="CX73" i="1"/>
  <c r="DQ73" i="1"/>
  <c r="CD73" i="1"/>
  <c r="CW73" i="1"/>
  <c r="DP73" i="1"/>
  <c r="CC73" i="1"/>
  <c r="CV73" i="1"/>
  <c r="DO73" i="1"/>
  <c r="CB73" i="1"/>
  <c r="CU73" i="1"/>
  <c r="DN73" i="1"/>
  <c r="CA73" i="1"/>
  <c r="CT73" i="1"/>
  <c r="DM73" i="1"/>
  <c r="BZ73" i="1"/>
  <c r="CS73" i="1"/>
  <c r="DL73" i="1"/>
  <c r="BY73" i="1"/>
  <c r="CR73" i="1"/>
  <c r="DK73" i="1"/>
  <c r="BX73" i="1"/>
  <c r="CQ73" i="1"/>
  <c r="DJ73" i="1"/>
  <c r="BW73" i="1"/>
  <c r="CP73" i="1"/>
  <c r="DI73" i="1"/>
  <c r="BV73" i="1"/>
  <c r="CO73" i="1"/>
  <c r="DH73" i="1"/>
  <c r="BU73" i="1"/>
  <c r="CN73" i="1"/>
  <c r="DG73" i="1"/>
  <c r="BT73" i="1"/>
  <c r="CM73" i="1"/>
  <c r="DF73" i="1"/>
  <c r="BS73" i="1"/>
  <c r="CL73" i="1"/>
  <c r="DE73" i="1"/>
  <c r="BR73" i="1"/>
  <c r="CK73" i="1"/>
  <c r="DD73" i="1"/>
  <c r="BQ73" i="1"/>
  <c r="CJ73" i="1"/>
  <c r="DC73" i="1"/>
  <c r="BP73" i="1"/>
  <c r="CI73" i="1"/>
  <c r="DB73" i="1"/>
  <c r="BO73" i="1"/>
  <c r="CH73" i="1"/>
  <c r="DA73" i="1"/>
  <c r="AW72" i="1"/>
  <c r="BC72" i="1"/>
  <c r="AX72" i="1"/>
  <c r="BD72" i="1"/>
  <c r="BN72" i="1"/>
  <c r="CG72" i="1"/>
  <c r="AY72" i="1"/>
  <c r="BE72" i="1"/>
  <c r="CZ72" i="1"/>
  <c r="CF72" i="1"/>
  <c r="CY72" i="1"/>
  <c r="DR72" i="1"/>
  <c r="CE72" i="1"/>
  <c r="CX72" i="1"/>
  <c r="DQ72" i="1"/>
  <c r="CD72" i="1"/>
  <c r="CW72" i="1"/>
  <c r="DP72" i="1"/>
  <c r="CC72" i="1"/>
  <c r="CV72" i="1"/>
  <c r="DO72" i="1"/>
  <c r="CB72" i="1"/>
  <c r="CU72" i="1"/>
  <c r="DN72" i="1"/>
  <c r="CA72" i="1"/>
  <c r="CT72" i="1"/>
  <c r="DM72" i="1"/>
  <c r="BZ72" i="1"/>
  <c r="CS72" i="1"/>
  <c r="DL72" i="1"/>
  <c r="BY72" i="1"/>
  <c r="CR72" i="1"/>
  <c r="DK72" i="1"/>
  <c r="BX72" i="1"/>
  <c r="CQ72" i="1"/>
  <c r="DJ72" i="1"/>
  <c r="BW72" i="1"/>
  <c r="CP72" i="1"/>
  <c r="DI72" i="1"/>
  <c r="BV72" i="1"/>
  <c r="CO72" i="1"/>
  <c r="DH72" i="1"/>
  <c r="BU72" i="1"/>
  <c r="CN72" i="1"/>
  <c r="DG72" i="1"/>
  <c r="BT72" i="1"/>
  <c r="CM72" i="1"/>
  <c r="DF72" i="1"/>
  <c r="BS72" i="1"/>
  <c r="CL72" i="1"/>
  <c r="DE72" i="1"/>
  <c r="BR72" i="1"/>
  <c r="CK72" i="1"/>
  <c r="DD72" i="1"/>
  <c r="BQ72" i="1"/>
  <c r="CJ72" i="1"/>
  <c r="DC72" i="1"/>
  <c r="BP72" i="1"/>
  <c r="CI72" i="1"/>
  <c r="DB72" i="1"/>
  <c r="BO72" i="1"/>
  <c r="CH72" i="1"/>
  <c r="DA72" i="1"/>
  <c r="AW71" i="1"/>
  <c r="BC71" i="1"/>
  <c r="AX71" i="1"/>
  <c r="BD71" i="1"/>
  <c r="BN71" i="1"/>
  <c r="CG71" i="1"/>
  <c r="AY71" i="1"/>
  <c r="BE71" i="1"/>
  <c r="CZ71" i="1"/>
  <c r="CF71" i="1"/>
  <c r="CY71" i="1"/>
  <c r="DR71" i="1"/>
  <c r="CE71" i="1"/>
  <c r="CX71" i="1"/>
  <c r="DQ71" i="1"/>
  <c r="CD71" i="1"/>
  <c r="CW71" i="1"/>
  <c r="DP71" i="1"/>
  <c r="CC71" i="1"/>
  <c r="CV71" i="1"/>
  <c r="DO71" i="1"/>
  <c r="CB71" i="1"/>
  <c r="CU71" i="1"/>
  <c r="DN71" i="1"/>
  <c r="CA71" i="1"/>
  <c r="CT71" i="1"/>
  <c r="DM71" i="1"/>
  <c r="BZ71" i="1"/>
  <c r="CS71" i="1"/>
  <c r="DL71" i="1"/>
  <c r="BY71" i="1"/>
  <c r="CR71" i="1"/>
  <c r="DK71" i="1"/>
  <c r="BX71" i="1"/>
  <c r="CQ71" i="1"/>
  <c r="DJ71" i="1"/>
  <c r="BW71" i="1"/>
  <c r="CP71" i="1"/>
  <c r="DI71" i="1"/>
  <c r="BV71" i="1"/>
  <c r="CO71" i="1"/>
  <c r="DH71" i="1"/>
  <c r="BU71" i="1"/>
  <c r="CN71" i="1"/>
  <c r="DG71" i="1"/>
  <c r="BT71" i="1"/>
  <c r="CM71" i="1"/>
  <c r="DF71" i="1"/>
  <c r="BS71" i="1"/>
  <c r="CL71" i="1"/>
  <c r="DE71" i="1"/>
  <c r="BR71" i="1"/>
  <c r="CK71" i="1"/>
  <c r="DD71" i="1"/>
  <c r="BQ71" i="1"/>
  <c r="CJ71" i="1"/>
  <c r="DC71" i="1"/>
  <c r="BP71" i="1"/>
  <c r="CI71" i="1"/>
  <c r="DB71" i="1"/>
  <c r="BO71" i="1"/>
  <c r="CH71" i="1"/>
  <c r="DA71" i="1"/>
  <c r="AW70" i="1"/>
  <c r="BC70" i="1"/>
  <c r="AX70" i="1"/>
  <c r="BD70" i="1"/>
  <c r="BN70" i="1"/>
  <c r="CG70" i="1"/>
  <c r="AY70" i="1"/>
  <c r="BE70" i="1"/>
  <c r="CZ70" i="1"/>
  <c r="CF70" i="1"/>
  <c r="CY70" i="1"/>
  <c r="DR70" i="1"/>
  <c r="CE70" i="1"/>
  <c r="CX70" i="1"/>
  <c r="DQ70" i="1"/>
  <c r="CD70" i="1"/>
  <c r="CW70" i="1"/>
  <c r="DP70" i="1"/>
  <c r="CC70" i="1"/>
  <c r="CV70" i="1"/>
  <c r="DO70" i="1"/>
  <c r="CB70" i="1"/>
  <c r="CU70" i="1"/>
  <c r="DN70" i="1"/>
  <c r="CA70" i="1"/>
  <c r="CT70" i="1"/>
  <c r="DM70" i="1"/>
  <c r="BZ70" i="1"/>
  <c r="CS70" i="1"/>
  <c r="DL70" i="1"/>
  <c r="BY70" i="1"/>
  <c r="CR70" i="1"/>
  <c r="DK70" i="1"/>
  <c r="BX70" i="1"/>
  <c r="CQ70" i="1"/>
  <c r="DJ70" i="1"/>
  <c r="BW70" i="1"/>
  <c r="CP70" i="1"/>
  <c r="DI70" i="1"/>
  <c r="BV70" i="1"/>
  <c r="CO70" i="1"/>
  <c r="DH70" i="1"/>
  <c r="BU70" i="1"/>
  <c r="CN70" i="1"/>
  <c r="DG70" i="1"/>
  <c r="BT70" i="1"/>
  <c r="CM70" i="1"/>
  <c r="DF70" i="1"/>
  <c r="BS70" i="1"/>
  <c r="CL70" i="1"/>
  <c r="DE70" i="1"/>
  <c r="BR70" i="1"/>
  <c r="CK70" i="1"/>
  <c r="DD70" i="1"/>
  <c r="BQ70" i="1"/>
  <c r="CJ70" i="1"/>
  <c r="DC70" i="1"/>
  <c r="BP70" i="1"/>
  <c r="CI70" i="1"/>
  <c r="DB70" i="1"/>
  <c r="BO70" i="1"/>
  <c r="CH70" i="1"/>
  <c r="DA70" i="1"/>
  <c r="AW69" i="1"/>
  <c r="BC69" i="1"/>
  <c r="AX69" i="1"/>
  <c r="BD69" i="1"/>
  <c r="BN69" i="1"/>
  <c r="CG69" i="1"/>
  <c r="AJ69" i="1"/>
  <c r="AP69" i="1" s="1"/>
  <c r="AV69" i="1" s="1"/>
  <c r="AY69" i="1"/>
  <c r="BE69" i="1"/>
  <c r="CZ69" i="1"/>
  <c r="CF69" i="1"/>
  <c r="CY69" i="1"/>
  <c r="DR69" i="1"/>
  <c r="CE69" i="1"/>
  <c r="CX69" i="1"/>
  <c r="DQ69" i="1"/>
  <c r="CD69" i="1"/>
  <c r="CW69" i="1"/>
  <c r="DP69" i="1"/>
  <c r="CC69" i="1"/>
  <c r="CV69" i="1"/>
  <c r="DO69" i="1"/>
  <c r="CB69" i="1"/>
  <c r="CU69" i="1"/>
  <c r="DN69" i="1"/>
  <c r="CA69" i="1"/>
  <c r="CT69" i="1"/>
  <c r="DM69" i="1"/>
  <c r="BZ69" i="1"/>
  <c r="CS69" i="1"/>
  <c r="DL69" i="1"/>
  <c r="BY69" i="1"/>
  <c r="CR69" i="1"/>
  <c r="DK69" i="1"/>
  <c r="BX69" i="1"/>
  <c r="CQ69" i="1"/>
  <c r="DJ69" i="1"/>
  <c r="BW69" i="1"/>
  <c r="CP69" i="1"/>
  <c r="DI69" i="1"/>
  <c r="BV69" i="1"/>
  <c r="CO69" i="1"/>
  <c r="DH69" i="1"/>
  <c r="BU69" i="1"/>
  <c r="CN69" i="1"/>
  <c r="DG69" i="1"/>
  <c r="BT69" i="1"/>
  <c r="CM69" i="1"/>
  <c r="DF69" i="1"/>
  <c r="BS69" i="1"/>
  <c r="CL69" i="1"/>
  <c r="DE69" i="1"/>
  <c r="BR69" i="1"/>
  <c r="CK69" i="1"/>
  <c r="DD69" i="1"/>
  <c r="BQ69" i="1"/>
  <c r="CJ69" i="1"/>
  <c r="DC69" i="1"/>
  <c r="BP69" i="1"/>
  <c r="CI69" i="1"/>
  <c r="DB69" i="1"/>
  <c r="BO69" i="1"/>
  <c r="CH69" i="1"/>
  <c r="DA69" i="1"/>
  <c r="AW68" i="1"/>
  <c r="BC68" i="1"/>
  <c r="AX68" i="1"/>
  <c r="BD68" i="1"/>
  <c r="BN68" i="1"/>
  <c r="CG68" i="1"/>
  <c r="AY68" i="1"/>
  <c r="BE68" i="1"/>
  <c r="CZ68" i="1"/>
  <c r="CF68" i="1"/>
  <c r="CY68" i="1"/>
  <c r="DR68" i="1"/>
  <c r="CE68" i="1"/>
  <c r="CX68" i="1"/>
  <c r="DQ68" i="1"/>
  <c r="CD68" i="1"/>
  <c r="CW68" i="1"/>
  <c r="DP68" i="1"/>
  <c r="CC68" i="1"/>
  <c r="CV68" i="1"/>
  <c r="DO68" i="1"/>
  <c r="CB68" i="1"/>
  <c r="CU68" i="1"/>
  <c r="DN68" i="1"/>
  <c r="CA68" i="1"/>
  <c r="CT68" i="1"/>
  <c r="DM68" i="1"/>
  <c r="BZ68" i="1"/>
  <c r="CS68" i="1"/>
  <c r="DL68" i="1"/>
  <c r="BY68" i="1"/>
  <c r="CR68" i="1"/>
  <c r="DK68" i="1"/>
  <c r="BX68" i="1"/>
  <c r="CQ68" i="1"/>
  <c r="DJ68" i="1"/>
  <c r="BW68" i="1"/>
  <c r="CP68" i="1"/>
  <c r="DI68" i="1"/>
  <c r="BV68" i="1"/>
  <c r="CO68" i="1"/>
  <c r="DH68" i="1"/>
  <c r="BU68" i="1"/>
  <c r="CN68" i="1"/>
  <c r="DG68" i="1"/>
  <c r="BT68" i="1"/>
  <c r="CM68" i="1"/>
  <c r="DF68" i="1"/>
  <c r="BS68" i="1"/>
  <c r="CL68" i="1"/>
  <c r="DE68" i="1"/>
  <c r="BR68" i="1"/>
  <c r="CK68" i="1"/>
  <c r="DD68" i="1"/>
  <c r="BQ68" i="1"/>
  <c r="CJ68" i="1"/>
  <c r="DC68" i="1"/>
  <c r="BP68" i="1"/>
  <c r="CI68" i="1"/>
  <c r="DB68" i="1"/>
  <c r="BO68" i="1"/>
  <c r="CH68" i="1"/>
  <c r="DA68" i="1"/>
  <c r="AW67" i="1"/>
  <c r="BC67" i="1"/>
  <c r="AX67" i="1"/>
  <c r="BD67" i="1"/>
  <c r="BN67" i="1"/>
  <c r="CG67" i="1"/>
  <c r="AJ67" i="1"/>
  <c r="AP67" i="1" s="1"/>
  <c r="AV67" i="1" s="1"/>
  <c r="BB67" i="1" s="1"/>
  <c r="AY67" i="1"/>
  <c r="BE67" i="1"/>
  <c r="CZ67" i="1"/>
  <c r="CF67" i="1"/>
  <c r="CY67" i="1"/>
  <c r="DR67" i="1"/>
  <c r="CE67" i="1"/>
  <c r="CX67" i="1"/>
  <c r="DQ67" i="1"/>
  <c r="CD67" i="1"/>
  <c r="CW67" i="1"/>
  <c r="DP67" i="1"/>
  <c r="CC67" i="1"/>
  <c r="CV67" i="1"/>
  <c r="DO67" i="1"/>
  <c r="CB67" i="1"/>
  <c r="CU67" i="1"/>
  <c r="DN67" i="1"/>
  <c r="CA67" i="1"/>
  <c r="CT67" i="1"/>
  <c r="DM67" i="1"/>
  <c r="BZ67" i="1"/>
  <c r="CS67" i="1"/>
  <c r="DL67" i="1"/>
  <c r="BY67" i="1"/>
  <c r="CR67" i="1"/>
  <c r="DK67" i="1"/>
  <c r="BX67" i="1"/>
  <c r="CQ67" i="1"/>
  <c r="DJ67" i="1"/>
  <c r="BW67" i="1"/>
  <c r="CP67" i="1"/>
  <c r="DI67" i="1"/>
  <c r="BV67" i="1"/>
  <c r="CO67" i="1"/>
  <c r="DH67" i="1"/>
  <c r="BU67" i="1"/>
  <c r="CN67" i="1"/>
  <c r="DG67" i="1"/>
  <c r="BT67" i="1"/>
  <c r="CM67" i="1"/>
  <c r="DF67" i="1"/>
  <c r="BS67" i="1"/>
  <c r="CL67" i="1"/>
  <c r="DE67" i="1"/>
  <c r="BR67" i="1"/>
  <c r="CK67" i="1"/>
  <c r="DD67" i="1"/>
  <c r="BQ67" i="1"/>
  <c r="CJ67" i="1"/>
  <c r="DC67" i="1"/>
  <c r="BP67" i="1"/>
  <c r="CI67" i="1"/>
  <c r="DB67" i="1"/>
  <c r="BO67" i="1"/>
  <c r="CH67" i="1"/>
  <c r="DA67" i="1"/>
  <c r="AW66" i="1"/>
  <c r="BC66" i="1"/>
  <c r="AX66" i="1"/>
  <c r="BD66" i="1"/>
  <c r="BN66" i="1"/>
  <c r="CG66" i="1"/>
  <c r="AJ66" i="1"/>
  <c r="AP66" i="1" s="1"/>
  <c r="AV66" i="1" s="1"/>
  <c r="BB66" i="1" s="1"/>
  <c r="AY66" i="1"/>
  <c r="BE66" i="1"/>
  <c r="CZ66" i="1"/>
  <c r="CF66" i="1"/>
  <c r="CY66" i="1"/>
  <c r="DR66" i="1"/>
  <c r="CE66" i="1"/>
  <c r="CX66" i="1"/>
  <c r="DQ66" i="1"/>
  <c r="CD66" i="1"/>
  <c r="CW66" i="1"/>
  <c r="DP66" i="1"/>
  <c r="CC66" i="1"/>
  <c r="CV66" i="1"/>
  <c r="DO66" i="1"/>
  <c r="CB66" i="1"/>
  <c r="CU66" i="1"/>
  <c r="DN66" i="1"/>
  <c r="CA66" i="1"/>
  <c r="CT66" i="1"/>
  <c r="DM66" i="1"/>
  <c r="BZ66" i="1"/>
  <c r="CS66" i="1"/>
  <c r="DL66" i="1"/>
  <c r="BY66" i="1"/>
  <c r="CR66" i="1"/>
  <c r="DK66" i="1"/>
  <c r="BX66" i="1"/>
  <c r="CQ66" i="1"/>
  <c r="DJ66" i="1"/>
  <c r="BW66" i="1"/>
  <c r="CP66" i="1"/>
  <c r="DI66" i="1"/>
  <c r="BV66" i="1"/>
  <c r="CO66" i="1"/>
  <c r="DH66" i="1"/>
  <c r="BU66" i="1"/>
  <c r="CN66" i="1"/>
  <c r="DG66" i="1"/>
  <c r="BT66" i="1"/>
  <c r="CM66" i="1"/>
  <c r="DF66" i="1"/>
  <c r="BS66" i="1"/>
  <c r="CL66" i="1"/>
  <c r="DE66" i="1"/>
  <c r="BR66" i="1"/>
  <c r="CK66" i="1"/>
  <c r="DD66" i="1"/>
  <c r="BQ66" i="1"/>
  <c r="CJ66" i="1"/>
  <c r="DC66" i="1"/>
  <c r="BP66" i="1"/>
  <c r="CI66" i="1"/>
  <c r="DB66" i="1"/>
  <c r="BO66" i="1"/>
  <c r="CH66" i="1"/>
  <c r="DA66" i="1"/>
  <c r="AW65" i="1"/>
  <c r="BC65" i="1"/>
  <c r="AX65" i="1"/>
  <c r="BD65" i="1"/>
  <c r="BN65" i="1"/>
  <c r="CG65" i="1"/>
  <c r="AY65" i="1"/>
  <c r="BE65" i="1"/>
  <c r="CZ65" i="1"/>
  <c r="CF65" i="1"/>
  <c r="CY65" i="1"/>
  <c r="DR65" i="1"/>
  <c r="CE65" i="1"/>
  <c r="CX65" i="1"/>
  <c r="DQ65" i="1"/>
  <c r="CD65" i="1"/>
  <c r="CW65" i="1"/>
  <c r="DP65" i="1"/>
  <c r="CC65" i="1"/>
  <c r="CV65" i="1"/>
  <c r="DO65" i="1"/>
  <c r="CB65" i="1"/>
  <c r="CU65" i="1"/>
  <c r="DN65" i="1"/>
  <c r="CA65" i="1"/>
  <c r="CT65" i="1"/>
  <c r="DM65" i="1"/>
  <c r="BZ65" i="1"/>
  <c r="CS65" i="1"/>
  <c r="DL65" i="1"/>
  <c r="BY65" i="1"/>
  <c r="CR65" i="1"/>
  <c r="DK65" i="1"/>
  <c r="BX65" i="1"/>
  <c r="CQ65" i="1"/>
  <c r="DJ65" i="1"/>
  <c r="BW65" i="1"/>
  <c r="CP65" i="1"/>
  <c r="DI65" i="1"/>
  <c r="BV65" i="1"/>
  <c r="CO65" i="1"/>
  <c r="DH65" i="1"/>
  <c r="BU65" i="1"/>
  <c r="CN65" i="1"/>
  <c r="DG65" i="1"/>
  <c r="BT65" i="1"/>
  <c r="CM65" i="1"/>
  <c r="DF65" i="1"/>
  <c r="BS65" i="1"/>
  <c r="CL65" i="1"/>
  <c r="DE65" i="1"/>
  <c r="BR65" i="1"/>
  <c r="CK65" i="1"/>
  <c r="DD65" i="1"/>
  <c r="BQ65" i="1"/>
  <c r="CJ65" i="1"/>
  <c r="DC65" i="1"/>
  <c r="BP65" i="1"/>
  <c r="CI65" i="1"/>
  <c r="DB65" i="1"/>
  <c r="BO65" i="1"/>
  <c r="CH65" i="1"/>
  <c r="DA65" i="1"/>
  <c r="AW64" i="1"/>
  <c r="BC64" i="1"/>
  <c r="AX64" i="1"/>
  <c r="BD64" i="1"/>
  <c r="BN64" i="1"/>
  <c r="CG64" i="1"/>
  <c r="AY64" i="1"/>
  <c r="BE64" i="1"/>
  <c r="CZ64" i="1"/>
  <c r="CF64" i="1"/>
  <c r="CY64" i="1"/>
  <c r="DR64" i="1"/>
  <c r="CE64" i="1"/>
  <c r="CX64" i="1"/>
  <c r="DQ64" i="1"/>
  <c r="CD64" i="1"/>
  <c r="CW64" i="1"/>
  <c r="DP64" i="1"/>
  <c r="CC64" i="1"/>
  <c r="CV64" i="1"/>
  <c r="DO64" i="1"/>
  <c r="CB64" i="1"/>
  <c r="CU64" i="1"/>
  <c r="DN64" i="1"/>
  <c r="CA64" i="1"/>
  <c r="CT64" i="1"/>
  <c r="DM64" i="1"/>
  <c r="BZ64" i="1"/>
  <c r="CS64" i="1"/>
  <c r="DL64" i="1"/>
  <c r="BY64" i="1"/>
  <c r="CR64" i="1"/>
  <c r="DK64" i="1"/>
  <c r="BX64" i="1"/>
  <c r="CQ64" i="1"/>
  <c r="DJ64" i="1"/>
  <c r="BW64" i="1"/>
  <c r="CP64" i="1"/>
  <c r="DI64" i="1"/>
  <c r="BV64" i="1"/>
  <c r="CO64" i="1"/>
  <c r="DH64" i="1"/>
  <c r="BU64" i="1"/>
  <c r="CN64" i="1"/>
  <c r="DG64" i="1"/>
  <c r="BT64" i="1"/>
  <c r="CM64" i="1"/>
  <c r="DF64" i="1"/>
  <c r="BS64" i="1"/>
  <c r="CL64" i="1"/>
  <c r="DE64" i="1"/>
  <c r="BR64" i="1"/>
  <c r="CK64" i="1"/>
  <c r="DD64" i="1"/>
  <c r="BQ64" i="1"/>
  <c r="CJ64" i="1"/>
  <c r="DC64" i="1"/>
  <c r="BP64" i="1"/>
  <c r="CI64" i="1"/>
  <c r="DB64" i="1"/>
  <c r="BO64" i="1"/>
  <c r="CH64" i="1"/>
  <c r="DA64" i="1"/>
  <c r="AW63" i="1"/>
  <c r="BC63" i="1"/>
  <c r="AX63" i="1"/>
  <c r="BD63" i="1"/>
  <c r="BN63" i="1"/>
  <c r="CG63" i="1"/>
  <c r="AJ63" i="1"/>
  <c r="AP63" i="1" s="1"/>
  <c r="AV63" i="1" s="1"/>
  <c r="BB63" i="1" s="1"/>
  <c r="AY63" i="1"/>
  <c r="BE63" i="1"/>
  <c r="CZ63" i="1"/>
  <c r="CF63" i="1"/>
  <c r="CY63" i="1"/>
  <c r="DR63" i="1"/>
  <c r="CE63" i="1"/>
  <c r="CX63" i="1"/>
  <c r="DQ63" i="1"/>
  <c r="CD63" i="1"/>
  <c r="CW63" i="1"/>
  <c r="DP63" i="1"/>
  <c r="CC63" i="1"/>
  <c r="CV63" i="1"/>
  <c r="DO63" i="1"/>
  <c r="CB63" i="1"/>
  <c r="CU63" i="1"/>
  <c r="DN63" i="1"/>
  <c r="CA63" i="1"/>
  <c r="CT63" i="1"/>
  <c r="DM63" i="1"/>
  <c r="BZ63" i="1"/>
  <c r="CS63" i="1"/>
  <c r="DL63" i="1"/>
  <c r="BY63" i="1"/>
  <c r="CR63" i="1"/>
  <c r="DK63" i="1"/>
  <c r="BX63" i="1"/>
  <c r="CQ63" i="1"/>
  <c r="DJ63" i="1"/>
  <c r="BW63" i="1"/>
  <c r="CP63" i="1"/>
  <c r="DI63" i="1"/>
  <c r="BV63" i="1"/>
  <c r="CO63" i="1"/>
  <c r="DH63" i="1"/>
  <c r="BU63" i="1"/>
  <c r="CN63" i="1"/>
  <c r="DG63" i="1"/>
  <c r="BT63" i="1"/>
  <c r="CM63" i="1"/>
  <c r="DF63" i="1"/>
  <c r="BS63" i="1"/>
  <c r="CL63" i="1"/>
  <c r="DE63" i="1"/>
  <c r="BR63" i="1"/>
  <c r="CK63" i="1"/>
  <c r="DD63" i="1"/>
  <c r="BQ63" i="1"/>
  <c r="CJ63" i="1"/>
  <c r="DC63" i="1"/>
  <c r="BP63" i="1"/>
  <c r="CI63" i="1"/>
  <c r="DB63" i="1"/>
  <c r="BO63" i="1"/>
  <c r="CH63" i="1"/>
  <c r="DA63" i="1"/>
  <c r="AW62" i="1"/>
  <c r="BC62" i="1"/>
  <c r="AX62" i="1"/>
  <c r="BD62" i="1"/>
  <c r="BN62" i="1"/>
  <c r="CG62" i="1"/>
  <c r="AY62" i="1"/>
  <c r="BE62" i="1"/>
  <c r="CZ62" i="1"/>
  <c r="CF62" i="1"/>
  <c r="CY62" i="1"/>
  <c r="DR62" i="1"/>
  <c r="CE62" i="1"/>
  <c r="CX62" i="1"/>
  <c r="DQ62" i="1"/>
  <c r="CD62" i="1"/>
  <c r="CW62" i="1"/>
  <c r="DP62" i="1"/>
  <c r="CC62" i="1"/>
  <c r="CV62" i="1"/>
  <c r="DO62" i="1"/>
  <c r="CB62" i="1"/>
  <c r="CU62" i="1"/>
  <c r="DN62" i="1"/>
  <c r="CA62" i="1"/>
  <c r="CT62" i="1"/>
  <c r="DM62" i="1"/>
  <c r="BZ62" i="1"/>
  <c r="CS62" i="1"/>
  <c r="DL62" i="1"/>
  <c r="BY62" i="1"/>
  <c r="CR62" i="1"/>
  <c r="DK62" i="1"/>
  <c r="BX62" i="1"/>
  <c r="CQ62" i="1"/>
  <c r="DJ62" i="1"/>
  <c r="BW62" i="1"/>
  <c r="CP62" i="1"/>
  <c r="DI62" i="1"/>
  <c r="BV62" i="1"/>
  <c r="CO62" i="1"/>
  <c r="DH62" i="1"/>
  <c r="BU62" i="1"/>
  <c r="CN62" i="1"/>
  <c r="DG62" i="1"/>
  <c r="BT62" i="1"/>
  <c r="CM62" i="1"/>
  <c r="DF62" i="1"/>
  <c r="BS62" i="1"/>
  <c r="CL62" i="1"/>
  <c r="DE62" i="1"/>
  <c r="BR62" i="1"/>
  <c r="CK62" i="1"/>
  <c r="DD62" i="1"/>
  <c r="BQ62" i="1"/>
  <c r="CJ62" i="1"/>
  <c r="DC62" i="1"/>
  <c r="BP62" i="1"/>
  <c r="CI62" i="1"/>
  <c r="DB62" i="1"/>
  <c r="BO62" i="1"/>
  <c r="CH62" i="1"/>
  <c r="DA62" i="1"/>
  <c r="AW61" i="1"/>
  <c r="BC61" i="1"/>
  <c r="AX61" i="1"/>
  <c r="BD61" i="1"/>
  <c r="BN61" i="1"/>
  <c r="CG61" i="1"/>
  <c r="AY61" i="1"/>
  <c r="BE61" i="1"/>
  <c r="CZ61" i="1"/>
  <c r="CF61" i="1"/>
  <c r="CY61" i="1"/>
  <c r="DR61" i="1"/>
  <c r="CE61" i="1"/>
  <c r="CX61" i="1"/>
  <c r="DQ61" i="1"/>
  <c r="CD61" i="1"/>
  <c r="CW61" i="1"/>
  <c r="DP61" i="1"/>
  <c r="CC61" i="1"/>
  <c r="CV61" i="1"/>
  <c r="DO61" i="1"/>
  <c r="CB61" i="1"/>
  <c r="CU61" i="1"/>
  <c r="DN61" i="1"/>
  <c r="CA61" i="1"/>
  <c r="CT61" i="1"/>
  <c r="DM61" i="1"/>
  <c r="BZ61" i="1"/>
  <c r="CS61" i="1"/>
  <c r="DL61" i="1"/>
  <c r="BY61" i="1"/>
  <c r="CR61" i="1"/>
  <c r="DK61" i="1"/>
  <c r="BX61" i="1"/>
  <c r="CQ61" i="1"/>
  <c r="DJ61" i="1"/>
  <c r="BW61" i="1"/>
  <c r="CP61" i="1"/>
  <c r="DI61" i="1"/>
  <c r="BV61" i="1"/>
  <c r="CO61" i="1"/>
  <c r="DH61" i="1"/>
  <c r="BU61" i="1"/>
  <c r="CN61" i="1"/>
  <c r="DG61" i="1"/>
  <c r="BT61" i="1"/>
  <c r="CM61" i="1"/>
  <c r="DF61" i="1"/>
  <c r="BS61" i="1"/>
  <c r="CL61" i="1"/>
  <c r="DE61" i="1"/>
  <c r="BR61" i="1"/>
  <c r="CK61" i="1"/>
  <c r="DD61" i="1"/>
  <c r="BQ61" i="1"/>
  <c r="CJ61" i="1"/>
  <c r="DC61" i="1"/>
  <c r="BP61" i="1"/>
  <c r="CI61" i="1"/>
  <c r="DB61" i="1"/>
  <c r="BO61" i="1"/>
  <c r="CH61" i="1"/>
  <c r="DA61" i="1"/>
  <c r="AH60" i="1"/>
  <c r="AN60" i="1" s="1"/>
  <c r="AT60" i="1" s="1"/>
  <c r="AW60" i="1"/>
  <c r="BC60" i="1"/>
  <c r="AX60" i="1"/>
  <c r="BD60" i="1"/>
  <c r="BN60" i="1"/>
  <c r="CG60" i="1"/>
  <c r="AY60" i="1"/>
  <c r="BE60" i="1"/>
  <c r="CZ60" i="1"/>
  <c r="CF60" i="1"/>
  <c r="CY60" i="1"/>
  <c r="DR60" i="1"/>
  <c r="CE60" i="1"/>
  <c r="CX60" i="1"/>
  <c r="DQ60" i="1"/>
  <c r="CD60" i="1"/>
  <c r="CW60" i="1"/>
  <c r="DP60" i="1"/>
  <c r="CC60" i="1"/>
  <c r="CV60" i="1"/>
  <c r="DO60" i="1"/>
  <c r="CB60" i="1"/>
  <c r="CU60" i="1"/>
  <c r="DN60" i="1"/>
  <c r="CA60" i="1"/>
  <c r="CT60" i="1"/>
  <c r="DM60" i="1"/>
  <c r="BZ60" i="1"/>
  <c r="CS60" i="1"/>
  <c r="DL60" i="1"/>
  <c r="BY60" i="1"/>
  <c r="CR60" i="1"/>
  <c r="DK60" i="1"/>
  <c r="BX60" i="1"/>
  <c r="CQ60" i="1"/>
  <c r="DJ60" i="1"/>
  <c r="BW60" i="1"/>
  <c r="CP60" i="1"/>
  <c r="DI60" i="1"/>
  <c r="BV60" i="1"/>
  <c r="CO60" i="1"/>
  <c r="DH60" i="1"/>
  <c r="BU60" i="1"/>
  <c r="CN60" i="1"/>
  <c r="DG60" i="1"/>
  <c r="BT60" i="1"/>
  <c r="CM60" i="1"/>
  <c r="DF60" i="1"/>
  <c r="BS60" i="1"/>
  <c r="CL60" i="1"/>
  <c r="DE60" i="1"/>
  <c r="BR60" i="1"/>
  <c r="CK60" i="1"/>
  <c r="DD60" i="1"/>
  <c r="BQ60" i="1"/>
  <c r="CJ60" i="1"/>
  <c r="DC60" i="1"/>
  <c r="BP60" i="1"/>
  <c r="CI60" i="1"/>
  <c r="DB60" i="1"/>
  <c r="BO60" i="1"/>
  <c r="CH60" i="1"/>
  <c r="DA60" i="1"/>
  <c r="AN59" i="1"/>
  <c r="AT59" i="1" s="1"/>
  <c r="AW59" i="1"/>
  <c r="BC59" i="1"/>
  <c r="AX59" i="1"/>
  <c r="BD59" i="1"/>
  <c r="BN59" i="1"/>
  <c r="CG59" i="1"/>
  <c r="AY59" i="1"/>
  <c r="BE59" i="1"/>
  <c r="CZ59" i="1"/>
  <c r="CF59" i="1"/>
  <c r="CY59" i="1"/>
  <c r="DR59" i="1"/>
  <c r="CE59" i="1"/>
  <c r="CX59" i="1"/>
  <c r="DQ59" i="1"/>
  <c r="CD59" i="1"/>
  <c r="CW59" i="1"/>
  <c r="DP59" i="1"/>
  <c r="CC59" i="1"/>
  <c r="CV59" i="1"/>
  <c r="DO59" i="1"/>
  <c r="CB59" i="1"/>
  <c r="CU59" i="1"/>
  <c r="DN59" i="1"/>
  <c r="CA59" i="1"/>
  <c r="CT59" i="1"/>
  <c r="DM59" i="1"/>
  <c r="BZ59" i="1"/>
  <c r="CS59" i="1"/>
  <c r="DL59" i="1"/>
  <c r="BY59" i="1"/>
  <c r="CR59" i="1"/>
  <c r="DK59" i="1"/>
  <c r="BX59" i="1"/>
  <c r="CQ59" i="1"/>
  <c r="DJ59" i="1"/>
  <c r="BW59" i="1"/>
  <c r="CP59" i="1"/>
  <c r="DI59" i="1"/>
  <c r="BV59" i="1"/>
  <c r="CO59" i="1"/>
  <c r="DH59" i="1"/>
  <c r="BU59" i="1"/>
  <c r="CN59" i="1"/>
  <c r="DG59" i="1"/>
  <c r="BT59" i="1"/>
  <c r="CM59" i="1"/>
  <c r="DF59" i="1"/>
  <c r="BS59" i="1"/>
  <c r="CL59" i="1"/>
  <c r="DE59" i="1"/>
  <c r="BR59" i="1"/>
  <c r="CK59" i="1"/>
  <c r="DD59" i="1"/>
  <c r="BQ59" i="1"/>
  <c r="CJ59" i="1"/>
  <c r="DC59" i="1"/>
  <c r="BP59" i="1"/>
  <c r="CI59" i="1"/>
  <c r="DB59" i="1"/>
  <c r="BO59" i="1"/>
  <c r="CH59" i="1"/>
  <c r="DA59" i="1"/>
  <c r="AW58" i="1"/>
  <c r="BC58" i="1"/>
  <c r="AX58" i="1"/>
  <c r="BD58" i="1"/>
  <c r="BN58" i="1"/>
  <c r="CG58" i="1"/>
  <c r="AJ58" i="1"/>
  <c r="AP58" i="1" s="1"/>
  <c r="AV58" i="1" s="1"/>
  <c r="AY58" i="1"/>
  <c r="BE58" i="1"/>
  <c r="CZ58" i="1"/>
  <c r="CF58" i="1"/>
  <c r="CY58" i="1"/>
  <c r="DR58" i="1"/>
  <c r="CE58" i="1"/>
  <c r="CX58" i="1"/>
  <c r="DQ58" i="1"/>
  <c r="CD58" i="1"/>
  <c r="CW58" i="1"/>
  <c r="DP58" i="1"/>
  <c r="CC58" i="1"/>
  <c r="CV58" i="1"/>
  <c r="DO58" i="1"/>
  <c r="CB58" i="1"/>
  <c r="CU58" i="1"/>
  <c r="DN58" i="1"/>
  <c r="CA58" i="1"/>
  <c r="CT58" i="1"/>
  <c r="DM58" i="1"/>
  <c r="BZ58" i="1"/>
  <c r="CS58" i="1"/>
  <c r="DL58" i="1"/>
  <c r="BY58" i="1"/>
  <c r="CR58" i="1"/>
  <c r="DK58" i="1"/>
  <c r="BX58" i="1"/>
  <c r="CQ58" i="1"/>
  <c r="DJ58" i="1"/>
  <c r="BW58" i="1"/>
  <c r="CP58" i="1"/>
  <c r="DI58" i="1"/>
  <c r="BV58" i="1"/>
  <c r="CO58" i="1"/>
  <c r="DH58" i="1"/>
  <c r="BU58" i="1"/>
  <c r="CN58" i="1"/>
  <c r="DG58" i="1"/>
  <c r="BT58" i="1"/>
  <c r="CM58" i="1"/>
  <c r="DF58" i="1"/>
  <c r="BS58" i="1"/>
  <c r="CL58" i="1"/>
  <c r="DE58" i="1"/>
  <c r="BR58" i="1"/>
  <c r="CK58" i="1"/>
  <c r="DD58" i="1"/>
  <c r="BQ58" i="1"/>
  <c r="CJ58" i="1"/>
  <c r="DC58" i="1"/>
  <c r="BP58" i="1"/>
  <c r="CI58" i="1"/>
  <c r="DB58" i="1"/>
  <c r="BO58" i="1"/>
  <c r="CH58" i="1"/>
  <c r="DA58" i="1"/>
  <c r="AW57" i="1"/>
  <c r="BC57" i="1"/>
  <c r="AX57" i="1"/>
  <c r="BD57" i="1"/>
  <c r="BN57" i="1"/>
  <c r="CG57" i="1"/>
  <c r="AY57" i="1"/>
  <c r="BE57" i="1"/>
  <c r="CZ57" i="1"/>
  <c r="CF57" i="1"/>
  <c r="CY57" i="1"/>
  <c r="DR57" i="1"/>
  <c r="CE57" i="1"/>
  <c r="CX57" i="1"/>
  <c r="DQ57" i="1"/>
  <c r="CD57" i="1"/>
  <c r="CW57" i="1"/>
  <c r="DP57" i="1"/>
  <c r="CC57" i="1"/>
  <c r="CV57" i="1"/>
  <c r="DO57" i="1"/>
  <c r="CB57" i="1"/>
  <c r="CU57" i="1"/>
  <c r="DN57" i="1"/>
  <c r="CA57" i="1"/>
  <c r="CT57" i="1"/>
  <c r="DM57" i="1"/>
  <c r="BZ57" i="1"/>
  <c r="CS57" i="1"/>
  <c r="DL57" i="1"/>
  <c r="BY57" i="1"/>
  <c r="CR57" i="1"/>
  <c r="DK57" i="1"/>
  <c r="BX57" i="1"/>
  <c r="CQ57" i="1"/>
  <c r="DJ57" i="1"/>
  <c r="BW57" i="1"/>
  <c r="CP57" i="1"/>
  <c r="DI57" i="1"/>
  <c r="BV57" i="1"/>
  <c r="CO57" i="1"/>
  <c r="DH57" i="1"/>
  <c r="BU57" i="1"/>
  <c r="CN57" i="1"/>
  <c r="DG57" i="1"/>
  <c r="BT57" i="1"/>
  <c r="CM57" i="1"/>
  <c r="DF57" i="1"/>
  <c r="BS57" i="1"/>
  <c r="CL57" i="1"/>
  <c r="DE57" i="1"/>
  <c r="BR57" i="1"/>
  <c r="CK57" i="1"/>
  <c r="DD57" i="1"/>
  <c r="BQ57" i="1"/>
  <c r="CJ57" i="1"/>
  <c r="DC57" i="1"/>
  <c r="BP57" i="1"/>
  <c r="CI57" i="1"/>
  <c r="DB57" i="1"/>
  <c r="BO57" i="1"/>
  <c r="CH57" i="1"/>
  <c r="DA57" i="1"/>
  <c r="AW56" i="1"/>
  <c r="BC56" i="1"/>
  <c r="AX56" i="1"/>
  <c r="BD56" i="1"/>
  <c r="BN56" i="1"/>
  <c r="CG56" i="1"/>
  <c r="AY56" i="1"/>
  <c r="BE56" i="1"/>
  <c r="CZ56" i="1"/>
  <c r="CF56" i="1"/>
  <c r="CY56" i="1"/>
  <c r="DR56" i="1"/>
  <c r="CE56" i="1"/>
  <c r="CX56" i="1"/>
  <c r="DQ56" i="1"/>
  <c r="CD56" i="1"/>
  <c r="CW56" i="1"/>
  <c r="DP56" i="1"/>
  <c r="CC56" i="1"/>
  <c r="CV56" i="1"/>
  <c r="DO56" i="1"/>
  <c r="CB56" i="1"/>
  <c r="CU56" i="1"/>
  <c r="DN56" i="1"/>
  <c r="CA56" i="1"/>
  <c r="CT56" i="1"/>
  <c r="DM56" i="1"/>
  <c r="BZ56" i="1"/>
  <c r="CS56" i="1"/>
  <c r="DL56" i="1"/>
  <c r="BY56" i="1"/>
  <c r="CR56" i="1"/>
  <c r="DK56" i="1"/>
  <c r="BX56" i="1"/>
  <c r="CQ56" i="1"/>
  <c r="DJ56" i="1"/>
  <c r="BW56" i="1"/>
  <c r="CP56" i="1"/>
  <c r="DI56" i="1"/>
  <c r="BV56" i="1"/>
  <c r="CO56" i="1"/>
  <c r="DH56" i="1"/>
  <c r="BU56" i="1"/>
  <c r="CN56" i="1"/>
  <c r="DG56" i="1"/>
  <c r="BT56" i="1"/>
  <c r="CM56" i="1"/>
  <c r="DF56" i="1"/>
  <c r="BS56" i="1"/>
  <c r="CL56" i="1"/>
  <c r="DE56" i="1"/>
  <c r="BR56" i="1"/>
  <c r="CK56" i="1"/>
  <c r="DD56" i="1"/>
  <c r="BQ56" i="1"/>
  <c r="CJ56" i="1"/>
  <c r="DC56" i="1"/>
  <c r="BP56" i="1"/>
  <c r="CI56" i="1"/>
  <c r="DB56" i="1"/>
  <c r="BO56" i="1"/>
  <c r="CH56" i="1"/>
  <c r="DA56" i="1"/>
  <c r="AW55" i="1"/>
  <c r="BC55" i="1"/>
  <c r="AX55" i="1"/>
  <c r="BD55" i="1"/>
  <c r="BN55" i="1"/>
  <c r="CG55" i="1"/>
  <c r="AY55" i="1"/>
  <c r="BE55" i="1"/>
  <c r="CZ55" i="1"/>
  <c r="CF55" i="1"/>
  <c r="CY55" i="1"/>
  <c r="DR55" i="1"/>
  <c r="CE55" i="1"/>
  <c r="CX55" i="1"/>
  <c r="DQ55" i="1"/>
  <c r="CD55" i="1"/>
  <c r="CW55" i="1"/>
  <c r="DP55" i="1"/>
  <c r="CC55" i="1"/>
  <c r="CV55" i="1"/>
  <c r="DO55" i="1"/>
  <c r="CB55" i="1"/>
  <c r="CU55" i="1"/>
  <c r="DN55" i="1"/>
  <c r="CA55" i="1"/>
  <c r="CT55" i="1"/>
  <c r="DM55" i="1"/>
  <c r="BZ55" i="1"/>
  <c r="CS55" i="1"/>
  <c r="DL55" i="1"/>
  <c r="BY55" i="1"/>
  <c r="CR55" i="1"/>
  <c r="DK55" i="1"/>
  <c r="BX55" i="1"/>
  <c r="CQ55" i="1"/>
  <c r="DJ55" i="1"/>
  <c r="BW55" i="1"/>
  <c r="CP55" i="1"/>
  <c r="DI55" i="1"/>
  <c r="BV55" i="1"/>
  <c r="CO55" i="1"/>
  <c r="DH55" i="1"/>
  <c r="BU55" i="1"/>
  <c r="CN55" i="1"/>
  <c r="DG55" i="1"/>
  <c r="BT55" i="1"/>
  <c r="CM55" i="1"/>
  <c r="DF55" i="1"/>
  <c r="BS55" i="1"/>
  <c r="CL55" i="1"/>
  <c r="DE55" i="1"/>
  <c r="BR55" i="1"/>
  <c r="CK55" i="1"/>
  <c r="DD55" i="1"/>
  <c r="BQ55" i="1"/>
  <c r="CJ55" i="1"/>
  <c r="DC55" i="1"/>
  <c r="BP55" i="1"/>
  <c r="CI55" i="1"/>
  <c r="DB55" i="1"/>
  <c r="BO55" i="1"/>
  <c r="CH55" i="1"/>
  <c r="DA55" i="1"/>
  <c r="AW54" i="1"/>
  <c r="BC54" i="1"/>
  <c r="AX54" i="1"/>
  <c r="BD54" i="1"/>
  <c r="BN54" i="1"/>
  <c r="CG54" i="1"/>
  <c r="AY54" i="1"/>
  <c r="BE54" i="1"/>
  <c r="CZ54" i="1"/>
  <c r="CF54" i="1"/>
  <c r="CY54" i="1"/>
  <c r="DR54" i="1"/>
  <c r="CE54" i="1"/>
  <c r="CX54" i="1"/>
  <c r="DQ54" i="1"/>
  <c r="CD54" i="1"/>
  <c r="CW54" i="1"/>
  <c r="DP54" i="1"/>
  <c r="CC54" i="1"/>
  <c r="CV54" i="1"/>
  <c r="DO54" i="1"/>
  <c r="CB54" i="1"/>
  <c r="CU54" i="1"/>
  <c r="DN54" i="1"/>
  <c r="CA54" i="1"/>
  <c r="CT54" i="1"/>
  <c r="DM54" i="1"/>
  <c r="BZ54" i="1"/>
  <c r="CS54" i="1"/>
  <c r="DL54" i="1"/>
  <c r="BY54" i="1"/>
  <c r="CR54" i="1"/>
  <c r="DK54" i="1"/>
  <c r="BX54" i="1"/>
  <c r="CQ54" i="1"/>
  <c r="DJ54" i="1"/>
  <c r="BW54" i="1"/>
  <c r="CP54" i="1"/>
  <c r="DI54" i="1"/>
  <c r="BV54" i="1"/>
  <c r="CO54" i="1"/>
  <c r="DH54" i="1"/>
  <c r="BU54" i="1"/>
  <c r="CN54" i="1"/>
  <c r="DG54" i="1"/>
  <c r="BT54" i="1"/>
  <c r="CM54" i="1"/>
  <c r="DF54" i="1"/>
  <c r="BS54" i="1"/>
  <c r="CL54" i="1"/>
  <c r="DE54" i="1"/>
  <c r="BR54" i="1"/>
  <c r="CK54" i="1"/>
  <c r="DD54" i="1"/>
  <c r="BQ54" i="1"/>
  <c r="CJ54" i="1"/>
  <c r="DC54" i="1"/>
  <c r="BP54" i="1"/>
  <c r="CI54" i="1"/>
  <c r="DB54" i="1"/>
  <c r="BO54" i="1"/>
  <c r="CH54" i="1"/>
  <c r="DA54" i="1"/>
  <c r="AW53" i="1"/>
  <c r="BC53" i="1"/>
  <c r="AX53" i="1"/>
  <c r="BD53" i="1"/>
  <c r="BN53" i="1"/>
  <c r="CG53" i="1"/>
  <c r="AJ53" i="1"/>
  <c r="AP53" i="1" s="1"/>
  <c r="AV53" i="1" s="1"/>
  <c r="AY53" i="1"/>
  <c r="BE53" i="1"/>
  <c r="CZ53" i="1"/>
  <c r="CF53" i="1"/>
  <c r="CY53" i="1"/>
  <c r="DR53" i="1"/>
  <c r="CE53" i="1"/>
  <c r="CX53" i="1"/>
  <c r="DQ53" i="1"/>
  <c r="CD53" i="1"/>
  <c r="CW53" i="1"/>
  <c r="DP53" i="1"/>
  <c r="CC53" i="1"/>
  <c r="CV53" i="1"/>
  <c r="DO53" i="1"/>
  <c r="CB53" i="1"/>
  <c r="CU53" i="1"/>
  <c r="DN53" i="1"/>
  <c r="CA53" i="1"/>
  <c r="CT53" i="1"/>
  <c r="DM53" i="1"/>
  <c r="BZ53" i="1"/>
  <c r="CS53" i="1"/>
  <c r="DL53" i="1"/>
  <c r="BY53" i="1"/>
  <c r="CR53" i="1"/>
  <c r="DK53" i="1"/>
  <c r="BX53" i="1"/>
  <c r="CQ53" i="1"/>
  <c r="DJ53" i="1"/>
  <c r="BW53" i="1"/>
  <c r="CP53" i="1"/>
  <c r="DI53" i="1"/>
  <c r="BV53" i="1"/>
  <c r="CO53" i="1"/>
  <c r="DH53" i="1"/>
  <c r="BU53" i="1"/>
  <c r="CN53" i="1"/>
  <c r="DG53" i="1"/>
  <c r="BT53" i="1"/>
  <c r="CM53" i="1"/>
  <c r="DF53" i="1"/>
  <c r="BS53" i="1"/>
  <c r="CL53" i="1"/>
  <c r="DE53" i="1"/>
  <c r="BR53" i="1"/>
  <c r="CK53" i="1"/>
  <c r="DD53" i="1"/>
  <c r="BQ53" i="1"/>
  <c r="CJ53" i="1"/>
  <c r="DC53" i="1"/>
  <c r="BP53" i="1"/>
  <c r="CI53" i="1"/>
  <c r="DB53" i="1"/>
  <c r="BO53" i="1"/>
  <c r="CH53" i="1"/>
  <c r="DA53" i="1"/>
  <c r="AW52" i="1"/>
  <c r="BC52" i="1"/>
  <c r="AX52" i="1"/>
  <c r="BD52" i="1"/>
  <c r="BN52" i="1"/>
  <c r="CG52" i="1"/>
  <c r="AY52" i="1"/>
  <c r="BE52" i="1"/>
  <c r="CZ52" i="1"/>
  <c r="CF52" i="1"/>
  <c r="CY52" i="1"/>
  <c r="DR52" i="1"/>
  <c r="CE52" i="1"/>
  <c r="CX52" i="1"/>
  <c r="DQ52" i="1"/>
  <c r="CD52" i="1"/>
  <c r="CW52" i="1"/>
  <c r="DP52" i="1"/>
  <c r="CC52" i="1"/>
  <c r="CV52" i="1"/>
  <c r="DO52" i="1"/>
  <c r="CB52" i="1"/>
  <c r="CU52" i="1"/>
  <c r="DN52" i="1"/>
  <c r="CA52" i="1"/>
  <c r="CT52" i="1"/>
  <c r="DM52" i="1"/>
  <c r="BZ52" i="1"/>
  <c r="CS52" i="1"/>
  <c r="DL52" i="1"/>
  <c r="BY52" i="1"/>
  <c r="CR52" i="1"/>
  <c r="DK52" i="1"/>
  <c r="BX52" i="1"/>
  <c r="CQ52" i="1"/>
  <c r="DJ52" i="1"/>
  <c r="BW52" i="1"/>
  <c r="CP52" i="1"/>
  <c r="DI52" i="1"/>
  <c r="BV52" i="1"/>
  <c r="CO52" i="1"/>
  <c r="DH52" i="1"/>
  <c r="BU52" i="1"/>
  <c r="CN52" i="1"/>
  <c r="DG52" i="1"/>
  <c r="BT52" i="1"/>
  <c r="CM52" i="1"/>
  <c r="DF52" i="1"/>
  <c r="BS52" i="1"/>
  <c r="CL52" i="1"/>
  <c r="DE52" i="1"/>
  <c r="BR52" i="1"/>
  <c r="CK52" i="1"/>
  <c r="DD52" i="1"/>
  <c r="BQ52" i="1"/>
  <c r="CJ52" i="1"/>
  <c r="DC52" i="1"/>
  <c r="BP52" i="1"/>
  <c r="CI52" i="1"/>
  <c r="DB52" i="1"/>
  <c r="BO52" i="1"/>
  <c r="CH52" i="1"/>
  <c r="DA52" i="1"/>
  <c r="AW51" i="1"/>
  <c r="BC51" i="1"/>
  <c r="AX51" i="1"/>
  <c r="BD51" i="1"/>
  <c r="BN51" i="1"/>
  <c r="CG51" i="1"/>
  <c r="AJ51" i="1"/>
  <c r="AP51" i="1" s="1"/>
  <c r="AV51" i="1" s="1"/>
  <c r="AY51" i="1"/>
  <c r="BE51" i="1"/>
  <c r="CZ51" i="1"/>
  <c r="CF51" i="1"/>
  <c r="CY51" i="1"/>
  <c r="DR51" i="1"/>
  <c r="CE51" i="1"/>
  <c r="CX51" i="1"/>
  <c r="DQ51" i="1"/>
  <c r="CD51" i="1"/>
  <c r="CW51" i="1"/>
  <c r="DP51" i="1"/>
  <c r="CC51" i="1"/>
  <c r="CV51" i="1"/>
  <c r="DO51" i="1"/>
  <c r="CB51" i="1"/>
  <c r="CU51" i="1"/>
  <c r="DN51" i="1"/>
  <c r="CA51" i="1"/>
  <c r="CT51" i="1"/>
  <c r="DM51" i="1"/>
  <c r="BZ51" i="1"/>
  <c r="CS51" i="1"/>
  <c r="DL51" i="1"/>
  <c r="BY51" i="1"/>
  <c r="CR51" i="1"/>
  <c r="DK51" i="1"/>
  <c r="BX51" i="1"/>
  <c r="CQ51" i="1"/>
  <c r="DJ51" i="1"/>
  <c r="BW51" i="1"/>
  <c r="CP51" i="1"/>
  <c r="DI51" i="1"/>
  <c r="BV51" i="1"/>
  <c r="CO51" i="1"/>
  <c r="DH51" i="1"/>
  <c r="BU51" i="1"/>
  <c r="CN51" i="1"/>
  <c r="DG51" i="1"/>
  <c r="BT51" i="1"/>
  <c r="CM51" i="1"/>
  <c r="DF51" i="1"/>
  <c r="BS51" i="1"/>
  <c r="CL51" i="1"/>
  <c r="DE51" i="1"/>
  <c r="BR51" i="1"/>
  <c r="CK51" i="1"/>
  <c r="DD51" i="1"/>
  <c r="BQ51" i="1"/>
  <c r="CJ51" i="1"/>
  <c r="DC51" i="1"/>
  <c r="BP51" i="1"/>
  <c r="CI51" i="1"/>
  <c r="DB51" i="1"/>
  <c r="BO51" i="1"/>
  <c r="CH51" i="1"/>
  <c r="DA51" i="1"/>
  <c r="AW50" i="1"/>
  <c r="BC50" i="1"/>
  <c r="AX50" i="1"/>
  <c r="BD50" i="1"/>
  <c r="BN50" i="1"/>
  <c r="CG50" i="1"/>
  <c r="AY50" i="1"/>
  <c r="BE50" i="1"/>
  <c r="CZ50" i="1"/>
  <c r="CF50" i="1"/>
  <c r="CY50" i="1"/>
  <c r="DR50" i="1"/>
  <c r="CE50" i="1"/>
  <c r="CX50" i="1"/>
  <c r="DQ50" i="1"/>
  <c r="CD50" i="1"/>
  <c r="CW50" i="1"/>
  <c r="DP50" i="1"/>
  <c r="CC50" i="1"/>
  <c r="CV50" i="1"/>
  <c r="DO50" i="1"/>
  <c r="CB50" i="1"/>
  <c r="CU50" i="1"/>
  <c r="DN50" i="1"/>
  <c r="CA50" i="1"/>
  <c r="CT50" i="1"/>
  <c r="DM50" i="1"/>
  <c r="BZ50" i="1"/>
  <c r="CS50" i="1"/>
  <c r="DL50" i="1"/>
  <c r="BY50" i="1"/>
  <c r="CR50" i="1"/>
  <c r="DK50" i="1"/>
  <c r="BX50" i="1"/>
  <c r="CQ50" i="1"/>
  <c r="DJ50" i="1"/>
  <c r="BW50" i="1"/>
  <c r="CP50" i="1"/>
  <c r="DI50" i="1"/>
  <c r="BV50" i="1"/>
  <c r="CO50" i="1"/>
  <c r="DH50" i="1"/>
  <c r="BU50" i="1"/>
  <c r="CN50" i="1"/>
  <c r="DG50" i="1"/>
  <c r="BT50" i="1"/>
  <c r="CM50" i="1"/>
  <c r="DF50" i="1"/>
  <c r="BS50" i="1"/>
  <c r="CL50" i="1"/>
  <c r="DE50" i="1"/>
  <c r="BR50" i="1"/>
  <c r="CK50" i="1"/>
  <c r="DD50" i="1"/>
  <c r="BQ50" i="1"/>
  <c r="CJ50" i="1"/>
  <c r="DC50" i="1"/>
  <c r="BP50" i="1"/>
  <c r="CI50" i="1"/>
  <c r="DB50" i="1"/>
  <c r="BO50" i="1"/>
  <c r="CH50" i="1"/>
  <c r="DA50" i="1"/>
  <c r="AW49" i="1"/>
  <c r="BC49" i="1"/>
  <c r="AX49" i="1"/>
  <c r="BD49" i="1"/>
  <c r="BN49" i="1"/>
  <c r="CG49" i="1"/>
  <c r="AY49" i="1"/>
  <c r="BE49" i="1"/>
  <c r="CZ49" i="1"/>
  <c r="CF49" i="1"/>
  <c r="CY49" i="1"/>
  <c r="DR49" i="1"/>
  <c r="CE49" i="1"/>
  <c r="CX49" i="1"/>
  <c r="DQ49" i="1"/>
  <c r="CD49" i="1"/>
  <c r="CW49" i="1"/>
  <c r="DP49" i="1"/>
  <c r="CC49" i="1"/>
  <c r="CV49" i="1"/>
  <c r="DO49" i="1"/>
  <c r="CB49" i="1"/>
  <c r="CU49" i="1"/>
  <c r="DN49" i="1"/>
  <c r="CA49" i="1"/>
  <c r="CT49" i="1"/>
  <c r="DM49" i="1"/>
  <c r="BZ49" i="1"/>
  <c r="CS49" i="1"/>
  <c r="DL49" i="1"/>
  <c r="BY49" i="1"/>
  <c r="CR49" i="1"/>
  <c r="DK49" i="1"/>
  <c r="BX49" i="1"/>
  <c r="CQ49" i="1"/>
  <c r="DJ49" i="1"/>
  <c r="BW49" i="1"/>
  <c r="CP49" i="1"/>
  <c r="DI49" i="1"/>
  <c r="BV49" i="1"/>
  <c r="CO49" i="1"/>
  <c r="DH49" i="1"/>
  <c r="BU49" i="1"/>
  <c r="CN49" i="1"/>
  <c r="DG49" i="1"/>
  <c r="BT49" i="1"/>
  <c r="CM49" i="1"/>
  <c r="DF49" i="1"/>
  <c r="BS49" i="1"/>
  <c r="CL49" i="1"/>
  <c r="DE49" i="1"/>
  <c r="BR49" i="1"/>
  <c r="CK49" i="1"/>
  <c r="DD49" i="1"/>
  <c r="BQ49" i="1"/>
  <c r="CJ49" i="1"/>
  <c r="DC49" i="1"/>
  <c r="BP49" i="1"/>
  <c r="CI49" i="1"/>
  <c r="DB49" i="1"/>
  <c r="BO49" i="1"/>
  <c r="CH49" i="1"/>
  <c r="DA49" i="1"/>
  <c r="AW48" i="1"/>
  <c r="BC48" i="1"/>
  <c r="AX48" i="1"/>
  <c r="BD48" i="1"/>
  <c r="BN48" i="1"/>
  <c r="CG48" i="1"/>
  <c r="AY48" i="1"/>
  <c r="BE48" i="1"/>
  <c r="CZ48" i="1"/>
  <c r="CF48" i="1"/>
  <c r="CY48" i="1"/>
  <c r="DR48" i="1"/>
  <c r="CE48" i="1"/>
  <c r="CX48" i="1"/>
  <c r="DQ48" i="1"/>
  <c r="CD48" i="1"/>
  <c r="CW48" i="1"/>
  <c r="DP48" i="1"/>
  <c r="CC48" i="1"/>
  <c r="CV48" i="1"/>
  <c r="DO48" i="1"/>
  <c r="CB48" i="1"/>
  <c r="CU48" i="1"/>
  <c r="DN48" i="1"/>
  <c r="CA48" i="1"/>
  <c r="CT48" i="1"/>
  <c r="DM48" i="1"/>
  <c r="BZ48" i="1"/>
  <c r="CS48" i="1"/>
  <c r="DL48" i="1"/>
  <c r="BY48" i="1"/>
  <c r="CR48" i="1"/>
  <c r="DK48" i="1"/>
  <c r="BX48" i="1"/>
  <c r="CQ48" i="1"/>
  <c r="DJ48" i="1"/>
  <c r="BW48" i="1"/>
  <c r="CP48" i="1"/>
  <c r="DI48" i="1"/>
  <c r="BV48" i="1"/>
  <c r="CO48" i="1"/>
  <c r="DH48" i="1"/>
  <c r="BU48" i="1"/>
  <c r="CN48" i="1"/>
  <c r="DG48" i="1"/>
  <c r="BT48" i="1"/>
  <c r="CM48" i="1"/>
  <c r="DF48" i="1"/>
  <c r="BS48" i="1"/>
  <c r="CL48" i="1"/>
  <c r="DE48" i="1"/>
  <c r="BR48" i="1"/>
  <c r="CK48" i="1"/>
  <c r="DD48" i="1"/>
  <c r="BQ48" i="1"/>
  <c r="CJ48" i="1"/>
  <c r="DC48" i="1"/>
  <c r="BP48" i="1"/>
  <c r="CI48" i="1"/>
  <c r="DB48" i="1"/>
  <c r="BO48" i="1"/>
  <c r="CH48" i="1"/>
  <c r="DA48" i="1"/>
  <c r="AW47" i="1"/>
  <c r="BC47" i="1"/>
  <c r="AX47" i="1"/>
  <c r="BD47" i="1"/>
  <c r="BN47" i="1"/>
  <c r="CG47" i="1"/>
  <c r="AY47" i="1"/>
  <c r="BE47" i="1"/>
  <c r="CZ47" i="1"/>
  <c r="CF47" i="1"/>
  <c r="CY47" i="1"/>
  <c r="DR47" i="1"/>
  <c r="CE47" i="1"/>
  <c r="CX47" i="1"/>
  <c r="DQ47" i="1"/>
  <c r="CD47" i="1"/>
  <c r="CW47" i="1"/>
  <c r="DP47" i="1"/>
  <c r="CC47" i="1"/>
  <c r="CV47" i="1"/>
  <c r="DO47" i="1"/>
  <c r="CB47" i="1"/>
  <c r="CU47" i="1"/>
  <c r="DN47" i="1"/>
  <c r="CA47" i="1"/>
  <c r="CT47" i="1"/>
  <c r="DM47" i="1"/>
  <c r="BZ47" i="1"/>
  <c r="CS47" i="1"/>
  <c r="DL47" i="1"/>
  <c r="BY47" i="1"/>
  <c r="CR47" i="1"/>
  <c r="DK47" i="1"/>
  <c r="BX47" i="1"/>
  <c r="CQ47" i="1"/>
  <c r="DJ47" i="1"/>
  <c r="BW47" i="1"/>
  <c r="CP47" i="1"/>
  <c r="DI47" i="1"/>
  <c r="BV47" i="1"/>
  <c r="CO47" i="1"/>
  <c r="DH47" i="1"/>
  <c r="BU47" i="1"/>
  <c r="CN47" i="1"/>
  <c r="DG47" i="1"/>
  <c r="BT47" i="1"/>
  <c r="CM47" i="1"/>
  <c r="DF47" i="1"/>
  <c r="BS47" i="1"/>
  <c r="CL47" i="1"/>
  <c r="DE47" i="1"/>
  <c r="BR47" i="1"/>
  <c r="CK47" i="1"/>
  <c r="DD47" i="1"/>
  <c r="BQ47" i="1"/>
  <c r="CJ47" i="1"/>
  <c r="DC47" i="1"/>
  <c r="BP47" i="1"/>
  <c r="CI47" i="1"/>
  <c r="DB47" i="1"/>
  <c r="BO47" i="1"/>
  <c r="CH47" i="1"/>
  <c r="DA47" i="1"/>
  <c r="AW46" i="1"/>
  <c r="BC46" i="1"/>
  <c r="AX46" i="1"/>
  <c r="BD46" i="1"/>
  <c r="BN46" i="1"/>
  <c r="CG46" i="1"/>
  <c r="AJ46" i="1"/>
  <c r="AP46" i="1" s="1"/>
  <c r="AV46" i="1" s="1"/>
  <c r="AY46" i="1"/>
  <c r="BE46" i="1"/>
  <c r="CZ46" i="1"/>
  <c r="CF46" i="1"/>
  <c r="CY46" i="1"/>
  <c r="DR46" i="1"/>
  <c r="CE46" i="1"/>
  <c r="CX46" i="1"/>
  <c r="DQ46" i="1"/>
  <c r="CD46" i="1"/>
  <c r="CW46" i="1"/>
  <c r="DP46" i="1"/>
  <c r="CC46" i="1"/>
  <c r="CV46" i="1"/>
  <c r="DO46" i="1"/>
  <c r="CB46" i="1"/>
  <c r="CU46" i="1"/>
  <c r="DN46" i="1"/>
  <c r="CA46" i="1"/>
  <c r="CT46" i="1"/>
  <c r="DM46" i="1"/>
  <c r="BZ46" i="1"/>
  <c r="CS46" i="1"/>
  <c r="DL46" i="1"/>
  <c r="BY46" i="1"/>
  <c r="CR46" i="1"/>
  <c r="DK46" i="1"/>
  <c r="BX46" i="1"/>
  <c r="CQ46" i="1"/>
  <c r="DJ46" i="1"/>
  <c r="BW46" i="1"/>
  <c r="CP46" i="1"/>
  <c r="DI46" i="1"/>
  <c r="BV46" i="1"/>
  <c r="CO46" i="1"/>
  <c r="DH46" i="1"/>
  <c r="BU46" i="1"/>
  <c r="CN46" i="1"/>
  <c r="DG46" i="1"/>
  <c r="BT46" i="1"/>
  <c r="CM46" i="1"/>
  <c r="DF46" i="1"/>
  <c r="BS46" i="1"/>
  <c r="CL46" i="1"/>
  <c r="DE46" i="1"/>
  <c r="BR46" i="1"/>
  <c r="CK46" i="1"/>
  <c r="DD46" i="1"/>
  <c r="BQ46" i="1"/>
  <c r="CJ46" i="1"/>
  <c r="DC46" i="1"/>
  <c r="BP46" i="1"/>
  <c r="CI46" i="1"/>
  <c r="DB46" i="1"/>
  <c r="BO46" i="1"/>
  <c r="CH46" i="1"/>
  <c r="DA46" i="1"/>
  <c r="AW45" i="1"/>
  <c r="BC45" i="1"/>
  <c r="AX45" i="1"/>
  <c r="BD45" i="1"/>
  <c r="BN45" i="1"/>
  <c r="CG45" i="1"/>
  <c r="AY45" i="1"/>
  <c r="BE45" i="1"/>
  <c r="CZ45" i="1"/>
  <c r="CF45" i="1"/>
  <c r="CY45" i="1"/>
  <c r="DR45" i="1"/>
  <c r="CE45" i="1"/>
  <c r="CX45" i="1"/>
  <c r="DQ45" i="1"/>
  <c r="CD45" i="1"/>
  <c r="CW45" i="1"/>
  <c r="DP45" i="1"/>
  <c r="CC45" i="1"/>
  <c r="CV45" i="1"/>
  <c r="DO45" i="1"/>
  <c r="CB45" i="1"/>
  <c r="CU45" i="1"/>
  <c r="DN45" i="1"/>
  <c r="CA45" i="1"/>
  <c r="CT45" i="1"/>
  <c r="DM45" i="1"/>
  <c r="BZ45" i="1"/>
  <c r="CS45" i="1"/>
  <c r="DL45" i="1"/>
  <c r="BY45" i="1"/>
  <c r="CR45" i="1"/>
  <c r="DK45" i="1"/>
  <c r="BX45" i="1"/>
  <c r="CQ45" i="1"/>
  <c r="DJ45" i="1"/>
  <c r="BW45" i="1"/>
  <c r="CP45" i="1"/>
  <c r="DI45" i="1"/>
  <c r="BV45" i="1"/>
  <c r="CO45" i="1"/>
  <c r="DH45" i="1"/>
  <c r="BU45" i="1"/>
  <c r="CN45" i="1"/>
  <c r="DG45" i="1"/>
  <c r="BT45" i="1"/>
  <c r="CM45" i="1"/>
  <c r="DF45" i="1"/>
  <c r="BS45" i="1"/>
  <c r="CL45" i="1"/>
  <c r="DE45" i="1"/>
  <c r="BR45" i="1"/>
  <c r="CK45" i="1"/>
  <c r="DD45" i="1"/>
  <c r="BQ45" i="1"/>
  <c r="CJ45" i="1"/>
  <c r="DC45" i="1"/>
  <c r="BP45" i="1"/>
  <c r="CI45" i="1"/>
  <c r="DB45" i="1"/>
  <c r="BO45" i="1"/>
  <c r="CH45" i="1"/>
  <c r="DA45" i="1"/>
  <c r="AW44" i="1"/>
  <c r="BC44" i="1"/>
  <c r="AX44" i="1"/>
  <c r="BD44" i="1"/>
  <c r="BN44" i="1"/>
  <c r="CG44" i="1"/>
  <c r="AY44" i="1"/>
  <c r="BE44" i="1"/>
  <c r="CZ44" i="1"/>
  <c r="CF44" i="1"/>
  <c r="CY44" i="1"/>
  <c r="DR44" i="1"/>
  <c r="CE44" i="1"/>
  <c r="CX44" i="1"/>
  <c r="DQ44" i="1"/>
  <c r="CD44" i="1"/>
  <c r="CW44" i="1"/>
  <c r="DP44" i="1"/>
  <c r="CC44" i="1"/>
  <c r="CV44" i="1"/>
  <c r="DO44" i="1"/>
  <c r="CB44" i="1"/>
  <c r="CU44" i="1"/>
  <c r="DN44" i="1"/>
  <c r="CA44" i="1"/>
  <c r="CT44" i="1"/>
  <c r="DM44" i="1"/>
  <c r="BZ44" i="1"/>
  <c r="CS44" i="1"/>
  <c r="DL44" i="1"/>
  <c r="BY44" i="1"/>
  <c r="CR44" i="1"/>
  <c r="DK44" i="1"/>
  <c r="BX44" i="1"/>
  <c r="CQ44" i="1"/>
  <c r="DJ44" i="1"/>
  <c r="BW44" i="1"/>
  <c r="CP44" i="1"/>
  <c r="DI44" i="1"/>
  <c r="BV44" i="1"/>
  <c r="CO44" i="1"/>
  <c r="DH44" i="1"/>
  <c r="BU44" i="1"/>
  <c r="CN44" i="1"/>
  <c r="DG44" i="1"/>
  <c r="BT44" i="1"/>
  <c r="CM44" i="1"/>
  <c r="DF44" i="1"/>
  <c r="BS44" i="1"/>
  <c r="CL44" i="1"/>
  <c r="DE44" i="1"/>
  <c r="BR44" i="1"/>
  <c r="CK44" i="1"/>
  <c r="DD44" i="1"/>
  <c r="BQ44" i="1"/>
  <c r="CJ44" i="1"/>
  <c r="DC44" i="1"/>
  <c r="BP44" i="1"/>
  <c r="CI44" i="1"/>
  <c r="DB44" i="1"/>
  <c r="BO44" i="1"/>
  <c r="CH44" i="1"/>
  <c r="DA44" i="1"/>
  <c r="AW43" i="1"/>
  <c r="BC43" i="1"/>
  <c r="AX43" i="1"/>
  <c r="BD43" i="1"/>
  <c r="BN43" i="1"/>
  <c r="CG43" i="1"/>
  <c r="AY43" i="1"/>
  <c r="BE43" i="1"/>
  <c r="CZ43" i="1"/>
  <c r="CF43" i="1"/>
  <c r="CY43" i="1"/>
  <c r="DR43" i="1"/>
  <c r="CE43" i="1"/>
  <c r="CX43" i="1"/>
  <c r="DQ43" i="1"/>
  <c r="CD43" i="1"/>
  <c r="CW43" i="1"/>
  <c r="DP43" i="1"/>
  <c r="CC43" i="1"/>
  <c r="CV43" i="1"/>
  <c r="DO43" i="1"/>
  <c r="CB43" i="1"/>
  <c r="CU43" i="1"/>
  <c r="DN43" i="1"/>
  <c r="CA43" i="1"/>
  <c r="CT43" i="1"/>
  <c r="DM43" i="1"/>
  <c r="BZ43" i="1"/>
  <c r="CS43" i="1"/>
  <c r="DL43" i="1"/>
  <c r="BY43" i="1"/>
  <c r="CR43" i="1"/>
  <c r="DK43" i="1"/>
  <c r="BX43" i="1"/>
  <c r="CQ43" i="1"/>
  <c r="DJ43" i="1"/>
  <c r="BW43" i="1"/>
  <c r="CP43" i="1"/>
  <c r="DI43" i="1"/>
  <c r="BV43" i="1"/>
  <c r="CO43" i="1"/>
  <c r="DH43" i="1"/>
  <c r="BU43" i="1"/>
  <c r="CN43" i="1"/>
  <c r="DG43" i="1"/>
  <c r="BT43" i="1"/>
  <c r="CM43" i="1"/>
  <c r="DF43" i="1"/>
  <c r="BS43" i="1"/>
  <c r="CL43" i="1"/>
  <c r="DE43" i="1"/>
  <c r="BR43" i="1"/>
  <c r="CK43" i="1"/>
  <c r="DD43" i="1"/>
  <c r="BQ43" i="1"/>
  <c r="CJ43" i="1"/>
  <c r="DC43" i="1"/>
  <c r="BP43" i="1"/>
  <c r="CI43" i="1"/>
  <c r="DB43" i="1"/>
  <c r="BO43" i="1"/>
  <c r="CH43" i="1"/>
  <c r="DA43" i="1"/>
  <c r="AW42" i="1"/>
  <c r="BC42" i="1"/>
  <c r="AX42" i="1"/>
  <c r="BD42" i="1"/>
  <c r="BN42" i="1"/>
  <c r="CG42" i="1"/>
  <c r="AJ42" i="1"/>
  <c r="AP42" i="1" s="1"/>
  <c r="AV42" i="1" s="1"/>
  <c r="AY42" i="1"/>
  <c r="BE42" i="1"/>
  <c r="CZ42" i="1"/>
  <c r="CF42" i="1"/>
  <c r="CY42" i="1"/>
  <c r="DR42" i="1"/>
  <c r="CE42" i="1"/>
  <c r="CX42" i="1"/>
  <c r="DQ42" i="1"/>
  <c r="CD42" i="1"/>
  <c r="CW42" i="1"/>
  <c r="DP42" i="1"/>
  <c r="CC42" i="1"/>
  <c r="CV42" i="1"/>
  <c r="DO42" i="1"/>
  <c r="CB42" i="1"/>
  <c r="CU42" i="1"/>
  <c r="DN42" i="1"/>
  <c r="CA42" i="1"/>
  <c r="CT42" i="1"/>
  <c r="DM42" i="1"/>
  <c r="BZ42" i="1"/>
  <c r="CS42" i="1"/>
  <c r="DL42" i="1"/>
  <c r="BY42" i="1"/>
  <c r="CR42" i="1"/>
  <c r="DK42" i="1"/>
  <c r="BX42" i="1"/>
  <c r="CQ42" i="1"/>
  <c r="DJ42" i="1"/>
  <c r="BW42" i="1"/>
  <c r="CP42" i="1"/>
  <c r="DI42" i="1"/>
  <c r="BV42" i="1"/>
  <c r="CO42" i="1"/>
  <c r="DH42" i="1"/>
  <c r="BU42" i="1"/>
  <c r="CN42" i="1"/>
  <c r="DG42" i="1"/>
  <c r="BT42" i="1"/>
  <c r="CM42" i="1"/>
  <c r="DF42" i="1"/>
  <c r="BS42" i="1"/>
  <c r="CL42" i="1"/>
  <c r="DE42" i="1"/>
  <c r="BR42" i="1"/>
  <c r="CK42" i="1"/>
  <c r="DD42" i="1"/>
  <c r="BQ42" i="1"/>
  <c r="CJ42" i="1"/>
  <c r="DC42" i="1"/>
  <c r="BP42" i="1"/>
  <c r="CI42" i="1"/>
  <c r="DB42" i="1"/>
  <c r="BO42" i="1"/>
  <c r="CH42" i="1"/>
  <c r="DA42" i="1"/>
  <c r="AW41" i="1"/>
  <c r="BC41" i="1"/>
  <c r="AX41" i="1"/>
  <c r="BD41" i="1"/>
  <c r="BN41" i="1"/>
  <c r="CG41" i="1"/>
  <c r="AY41" i="1"/>
  <c r="BE41" i="1"/>
  <c r="CZ41" i="1"/>
  <c r="CF41" i="1"/>
  <c r="CY41" i="1"/>
  <c r="DR41" i="1"/>
  <c r="CE41" i="1"/>
  <c r="CX41" i="1"/>
  <c r="DQ41" i="1"/>
  <c r="CD41" i="1"/>
  <c r="CW41" i="1"/>
  <c r="DP41" i="1"/>
  <c r="CC41" i="1"/>
  <c r="CV41" i="1"/>
  <c r="DO41" i="1"/>
  <c r="CB41" i="1"/>
  <c r="CU41" i="1"/>
  <c r="DN41" i="1"/>
  <c r="CA41" i="1"/>
  <c r="CT41" i="1"/>
  <c r="DM41" i="1"/>
  <c r="BZ41" i="1"/>
  <c r="CS41" i="1"/>
  <c r="DL41" i="1"/>
  <c r="BY41" i="1"/>
  <c r="CR41" i="1"/>
  <c r="DK41" i="1"/>
  <c r="BX41" i="1"/>
  <c r="CQ41" i="1"/>
  <c r="DJ41" i="1"/>
  <c r="BW41" i="1"/>
  <c r="CP41" i="1"/>
  <c r="DI41" i="1"/>
  <c r="BV41" i="1"/>
  <c r="CO41" i="1"/>
  <c r="DH41" i="1"/>
  <c r="BU41" i="1"/>
  <c r="CN41" i="1"/>
  <c r="DG41" i="1"/>
  <c r="BT41" i="1"/>
  <c r="CM41" i="1"/>
  <c r="DF41" i="1"/>
  <c r="BS41" i="1"/>
  <c r="CL41" i="1"/>
  <c r="DE41" i="1"/>
  <c r="BR41" i="1"/>
  <c r="CK41" i="1"/>
  <c r="DD41" i="1"/>
  <c r="BQ41" i="1"/>
  <c r="CJ41" i="1"/>
  <c r="DC41" i="1"/>
  <c r="BP41" i="1"/>
  <c r="CI41" i="1"/>
  <c r="DB41" i="1"/>
  <c r="BO41" i="1"/>
  <c r="CH41" i="1"/>
  <c r="DA41" i="1"/>
  <c r="AW40" i="1"/>
  <c r="BC40" i="1"/>
  <c r="AX40" i="1"/>
  <c r="BD40" i="1"/>
  <c r="BN40" i="1"/>
  <c r="CG40" i="1"/>
  <c r="AY40" i="1"/>
  <c r="BE40" i="1"/>
  <c r="CZ40" i="1"/>
  <c r="CF40" i="1"/>
  <c r="CY40" i="1"/>
  <c r="DR40" i="1"/>
  <c r="CE40" i="1"/>
  <c r="CX40" i="1"/>
  <c r="DQ40" i="1"/>
  <c r="CD40" i="1"/>
  <c r="CW40" i="1"/>
  <c r="DP40" i="1"/>
  <c r="CC40" i="1"/>
  <c r="CV40" i="1"/>
  <c r="DO40" i="1"/>
  <c r="CB40" i="1"/>
  <c r="CU40" i="1"/>
  <c r="DN40" i="1"/>
  <c r="CA40" i="1"/>
  <c r="CT40" i="1"/>
  <c r="DM40" i="1"/>
  <c r="BZ40" i="1"/>
  <c r="CS40" i="1"/>
  <c r="DL40" i="1"/>
  <c r="BY40" i="1"/>
  <c r="CR40" i="1"/>
  <c r="DK40" i="1"/>
  <c r="BX40" i="1"/>
  <c r="CQ40" i="1"/>
  <c r="DJ40" i="1"/>
  <c r="BW40" i="1"/>
  <c r="CP40" i="1"/>
  <c r="DI40" i="1"/>
  <c r="BV40" i="1"/>
  <c r="CO40" i="1"/>
  <c r="DH40" i="1"/>
  <c r="BU40" i="1"/>
  <c r="CN40" i="1"/>
  <c r="DG40" i="1"/>
  <c r="BT40" i="1"/>
  <c r="CM40" i="1"/>
  <c r="DF40" i="1"/>
  <c r="BS40" i="1"/>
  <c r="CL40" i="1"/>
  <c r="DE40" i="1"/>
  <c r="BR40" i="1"/>
  <c r="CK40" i="1"/>
  <c r="DD40" i="1"/>
  <c r="BQ40" i="1"/>
  <c r="CJ40" i="1"/>
  <c r="DC40" i="1"/>
  <c r="BP40" i="1"/>
  <c r="CI40" i="1"/>
  <c r="DB40" i="1"/>
  <c r="BO40" i="1"/>
  <c r="CH40" i="1"/>
  <c r="DA40" i="1"/>
  <c r="AW39" i="1"/>
  <c r="BC39" i="1"/>
  <c r="AX39" i="1"/>
  <c r="BD39" i="1"/>
  <c r="BN39" i="1"/>
  <c r="CG39" i="1"/>
  <c r="AY39" i="1"/>
  <c r="BE39" i="1"/>
  <c r="CZ39" i="1"/>
  <c r="CF39" i="1"/>
  <c r="CY39" i="1"/>
  <c r="DR39" i="1"/>
  <c r="CE39" i="1"/>
  <c r="CX39" i="1"/>
  <c r="DQ39" i="1"/>
  <c r="CD39" i="1"/>
  <c r="CW39" i="1"/>
  <c r="DP39" i="1"/>
  <c r="CC39" i="1"/>
  <c r="CV39" i="1"/>
  <c r="DO39" i="1"/>
  <c r="CB39" i="1"/>
  <c r="CU39" i="1"/>
  <c r="DN39" i="1"/>
  <c r="CA39" i="1"/>
  <c r="CT39" i="1"/>
  <c r="DM39" i="1"/>
  <c r="BZ39" i="1"/>
  <c r="CS39" i="1"/>
  <c r="DL39" i="1"/>
  <c r="BY39" i="1"/>
  <c r="CR39" i="1"/>
  <c r="DK39" i="1"/>
  <c r="BX39" i="1"/>
  <c r="CQ39" i="1"/>
  <c r="DJ39" i="1"/>
  <c r="BW39" i="1"/>
  <c r="CP39" i="1"/>
  <c r="DI39" i="1"/>
  <c r="BV39" i="1"/>
  <c r="CO39" i="1"/>
  <c r="DH39" i="1"/>
  <c r="BU39" i="1"/>
  <c r="CN39" i="1"/>
  <c r="DG39" i="1"/>
  <c r="BT39" i="1"/>
  <c r="CM39" i="1"/>
  <c r="DF39" i="1"/>
  <c r="BS39" i="1"/>
  <c r="CL39" i="1"/>
  <c r="DE39" i="1"/>
  <c r="BR39" i="1"/>
  <c r="CK39" i="1"/>
  <c r="DD39" i="1"/>
  <c r="BQ39" i="1"/>
  <c r="CJ39" i="1"/>
  <c r="DC39" i="1"/>
  <c r="BP39" i="1"/>
  <c r="CI39" i="1"/>
  <c r="DB39" i="1"/>
  <c r="BO39" i="1"/>
  <c r="CH39" i="1"/>
  <c r="DA39" i="1"/>
  <c r="AW38" i="1"/>
  <c r="BC38" i="1"/>
  <c r="AX38" i="1"/>
  <c r="BD38" i="1"/>
  <c r="BN38" i="1"/>
  <c r="CG38" i="1"/>
  <c r="AJ38" i="1"/>
  <c r="AP38" i="1" s="1"/>
  <c r="AV38" i="1" s="1"/>
  <c r="BB38" i="1" s="1"/>
  <c r="AY38" i="1"/>
  <c r="BE38" i="1"/>
  <c r="CZ38" i="1"/>
  <c r="CF38" i="1"/>
  <c r="CY38" i="1"/>
  <c r="DR38" i="1"/>
  <c r="CE38" i="1"/>
  <c r="CX38" i="1"/>
  <c r="DQ38" i="1"/>
  <c r="CD38" i="1"/>
  <c r="CW38" i="1"/>
  <c r="DP38" i="1"/>
  <c r="CC38" i="1"/>
  <c r="CV38" i="1"/>
  <c r="DO38" i="1"/>
  <c r="CB38" i="1"/>
  <c r="CU38" i="1"/>
  <c r="DN38" i="1"/>
  <c r="CA38" i="1"/>
  <c r="CT38" i="1"/>
  <c r="DM38" i="1"/>
  <c r="BZ38" i="1"/>
  <c r="CS38" i="1"/>
  <c r="DL38" i="1"/>
  <c r="BY38" i="1"/>
  <c r="CR38" i="1"/>
  <c r="DK38" i="1"/>
  <c r="BX38" i="1"/>
  <c r="CQ38" i="1"/>
  <c r="DJ38" i="1"/>
  <c r="BW38" i="1"/>
  <c r="CP38" i="1"/>
  <c r="DI38" i="1"/>
  <c r="BV38" i="1"/>
  <c r="CO38" i="1"/>
  <c r="DH38" i="1"/>
  <c r="BU38" i="1"/>
  <c r="CN38" i="1"/>
  <c r="DG38" i="1"/>
  <c r="BT38" i="1"/>
  <c r="CM38" i="1"/>
  <c r="DF38" i="1"/>
  <c r="BS38" i="1"/>
  <c r="CL38" i="1"/>
  <c r="DE38" i="1"/>
  <c r="BR38" i="1"/>
  <c r="CK38" i="1"/>
  <c r="DD38" i="1"/>
  <c r="BQ38" i="1"/>
  <c r="CJ38" i="1"/>
  <c r="DC38" i="1"/>
  <c r="BP38" i="1"/>
  <c r="CI38" i="1"/>
  <c r="DB38" i="1"/>
  <c r="BO38" i="1"/>
  <c r="CH38" i="1"/>
  <c r="DA38" i="1"/>
  <c r="AW37" i="1"/>
  <c r="BC37" i="1"/>
  <c r="AX37" i="1"/>
  <c r="BD37" i="1"/>
  <c r="BN37" i="1"/>
  <c r="CG37" i="1"/>
  <c r="AY37" i="1"/>
  <c r="BE37" i="1"/>
  <c r="CZ37" i="1"/>
  <c r="CF37" i="1"/>
  <c r="CY37" i="1"/>
  <c r="DR37" i="1"/>
  <c r="CE37" i="1"/>
  <c r="CX37" i="1"/>
  <c r="DQ37" i="1"/>
  <c r="CD37" i="1"/>
  <c r="CW37" i="1"/>
  <c r="DP37" i="1"/>
  <c r="CC37" i="1"/>
  <c r="CV37" i="1"/>
  <c r="DO37" i="1"/>
  <c r="CB37" i="1"/>
  <c r="CU37" i="1"/>
  <c r="DN37" i="1"/>
  <c r="CA37" i="1"/>
  <c r="CT37" i="1"/>
  <c r="DM37" i="1"/>
  <c r="BZ37" i="1"/>
  <c r="CS37" i="1"/>
  <c r="DL37" i="1"/>
  <c r="BY37" i="1"/>
  <c r="CR37" i="1"/>
  <c r="DK37" i="1"/>
  <c r="BX37" i="1"/>
  <c r="CQ37" i="1"/>
  <c r="DJ37" i="1"/>
  <c r="BW37" i="1"/>
  <c r="CP37" i="1"/>
  <c r="DI37" i="1"/>
  <c r="BV37" i="1"/>
  <c r="CO37" i="1"/>
  <c r="DH37" i="1"/>
  <c r="BU37" i="1"/>
  <c r="CN37" i="1"/>
  <c r="DG37" i="1"/>
  <c r="BT37" i="1"/>
  <c r="CM37" i="1"/>
  <c r="DF37" i="1"/>
  <c r="BS37" i="1"/>
  <c r="CL37" i="1"/>
  <c r="DE37" i="1"/>
  <c r="BR37" i="1"/>
  <c r="CK37" i="1"/>
  <c r="DD37" i="1"/>
  <c r="BQ37" i="1"/>
  <c r="CJ37" i="1"/>
  <c r="DC37" i="1"/>
  <c r="BP37" i="1"/>
  <c r="CI37" i="1"/>
  <c r="DB37" i="1"/>
  <c r="BO37" i="1"/>
  <c r="CH37" i="1"/>
  <c r="DA37" i="1"/>
  <c r="AW36" i="1"/>
  <c r="BC36" i="1"/>
  <c r="AX36" i="1"/>
  <c r="BD36" i="1"/>
  <c r="BN36" i="1"/>
  <c r="CG36" i="1"/>
  <c r="AY36" i="1"/>
  <c r="BE36" i="1"/>
  <c r="CZ36" i="1"/>
  <c r="CF36" i="1"/>
  <c r="CY36" i="1"/>
  <c r="DR36" i="1"/>
  <c r="CE36" i="1"/>
  <c r="CX36" i="1"/>
  <c r="DQ36" i="1"/>
  <c r="CD36" i="1"/>
  <c r="CW36" i="1"/>
  <c r="DP36" i="1"/>
  <c r="CC36" i="1"/>
  <c r="CV36" i="1"/>
  <c r="DO36" i="1"/>
  <c r="CB36" i="1"/>
  <c r="CU36" i="1"/>
  <c r="DN36" i="1"/>
  <c r="CA36" i="1"/>
  <c r="CT36" i="1"/>
  <c r="DM36" i="1"/>
  <c r="BZ36" i="1"/>
  <c r="CS36" i="1"/>
  <c r="DL36" i="1"/>
  <c r="BY36" i="1"/>
  <c r="CR36" i="1"/>
  <c r="DK36" i="1"/>
  <c r="BX36" i="1"/>
  <c r="CQ36" i="1"/>
  <c r="DJ36" i="1"/>
  <c r="BW36" i="1"/>
  <c r="CP36" i="1"/>
  <c r="DI36" i="1"/>
  <c r="BV36" i="1"/>
  <c r="CO36" i="1"/>
  <c r="DH36" i="1"/>
  <c r="BU36" i="1"/>
  <c r="CN36" i="1"/>
  <c r="DG36" i="1"/>
  <c r="BT36" i="1"/>
  <c r="CM36" i="1"/>
  <c r="DF36" i="1"/>
  <c r="BS36" i="1"/>
  <c r="CL36" i="1"/>
  <c r="DE36" i="1"/>
  <c r="BR36" i="1"/>
  <c r="CK36" i="1"/>
  <c r="DD36" i="1"/>
  <c r="BQ36" i="1"/>
  <c r="CJ36" i="1"/>
  <c r="DC36" i="1"/>
  <c r="BP36" i="1"/>
  <c r="CI36" i="1"/>
  <c r="DB36" i="1"/>
  <c r="BO36" i="1"/>
  <c r="CH36" i="1"/>
  <c r="DA36" i="1"/>
  <c r="AW35" i="1"/>
  <c r="BC35" i="1"/>
  <c r="AX35" i="1"/>
  <c r="BD35" i="1"/>
  <c r="BN35" i="1"/>
  <c r="CG35" i="1"/>
  <c r="AJ35" i="1"/>
  <c r="AP35" i="1" s="1"/>
  <c r="AV35" i="1" s="1"/>
  <c r="AY35" i="1"/>
  <c r="BE35" i="1"/>
  <c r="CZ35" i="1"/>
  <c r="CF35" i="1"/>
  <c r="CY35" i="1"/>
  <c r="DR35" i="1"/>
  <c r="CE35" i="1"/>
  <c r="CX35" i="1"/>
  <c r="DQ35" i="1"/>
  <c r="CD35" i="1"/>
  <c r="CW35" i="1"/>
  <c r="DP35" i="1"/>
  <c r="CC35" i="1"/>
  <c r="CV35" i="1"/>
  <c r="DO35" i="1"/>
  <c r="CB35" i="1"/>
  <c r="CU35" i="1"/>
  <c r="DN35" i="1"/>
  <c r="CA35" i="1"/>
  <c r="CT35" i="1"/>
  <c r="DM35" i="1"/>
  <c r="BZ35" i="1"/>
  <c r="CS35" i="1"/>
  <c r="DL35" i="1"/>
  <c r="BY35" i="1"/>
  <c r="CR35" i="1"/>
  <c r="DK35" i="1"/>
  <c r="BX35" i="1"/>
  <c r="CQ35" i="1"/>
  <c r="DJ35" i="1"/>
  <c r="BW35" i="1"/>
  <c r="CP35" i="1"/>
  <c r="DI35" i="1"/>
  <c r="BV35" i="1"/>
  <c r="CO35" i="1"/>
  <c r="DH35" i="1"/>
  <c r="BU35" i="1"/>
  <c r="CN35" i="1"/>
  <c r="DG35" i="1"/>
  <c r="BT35" i="1"/>
  <c r="CM35" i="1"/>
  <c r="DF35" i="1"/>
  <c r="BS35" i="1"/>
  <c r="CL35" i="1"/>
  <c r="DE35" i="1"/>
  <c r="BR35" i="1"/>
  <c r="CK35" i="1"/>
  <c r="DD35" i="1"/>
  <c r="BQ35" i="1"/>
  <c r="CJ35" i="1"/>
  <c r="DC35" i="1"/>
  <c r="BP35" i="1"/>
  <c r="CI35" i="1"/>
  <c r="DB35" i="1"/>
  <c r="BO35" i="1"/>
  <c r="CH35" i="1"/>
  <c r="DA35" i="1"/>
  <c r="AW34" i="1"/>
  <c r="BC34" i="1"/>
  <c r="AX34" i="1"/>
  <c r="BD34" i="1"/>
  <c r="BN34" i="1"/>
  <c r="CG34" i="1"/>
  <c r="AY34" i="1"/>
  <c r="BE34" i="1"/>
  <c r="CZ34" i="1"/>
  <c r="CF34" i="1"/>
  <c r="CY34" i="1"/>
  <c r="DR34" i="1"/>
  <c r="CE34" i="1"/>
  <c r="CX34" i="1"/>
  <c r="DQ34" i="1"/>
  <c r="CD34" i="1"/>
  <c r="CW34" i="1"/>
  <c r="DP34" i="1"/>
  <c r="CC34" i="1"/>
  <c r="CV34" i="1"/>
  <c r="DO34" i="1"/>
  <c r="CB34" i="1"/>
  <c r="CU34" i="1"/>
  <c r="DN34" i="1"/>
  <c r="CA34" i="1"/>
  <c r="CT34" i="1"/>
  <c r="DM34" i="1"/>
  <c r="BZ34" i="1"/>
  <c r="CS34" i="1"/>
  <c r="DL34" i="1"/>
  <c r="BY34" i="1"/>
  <c r="CR34" i="1"/>
  <c r="DK34" i="1"/>
  <c r="BX34" i="1"/>
  <c r="CQ34" i="1"/>
  <c r="DJ34" i="1"/>
  <c r="BW34" i="1"/>
  <c r="CP34" i="1"/>
  <c r="DI34" i="1"/>
  <c r="BV34" i="1"/>
  <c r="CO34" i="1"/>
  <c r="DH34" i="1"/>
  <c r="BU34" i="1"/>
  <c r="CN34" i="1"/>
  <c r="DG34" i="1"/>
  <c r="BT34" i="1"/>
  <c r="CM34" i="1"/>
  <c r="DF34" i="1"/>
  <c r="BS34" i="1"/>
  <c r="CL34" i="1"/>
  <c r="DE34" i="1"/>
  <c r="BR34" i="1"/>
  <c r="CK34" i="1"/>
  <c r="DD34" i="1"/>
  <c r="BQ34" i="1"/>
  <c r="CJ34" i="1"/>
  <c r="DC34" i="1"/>
  <c r="BP34" i="1"/>
  <c r="CI34" i="1"/>
  <c r="DB34" i="1"/>
  <c r="BO34" i="1"/>
  <c r="CH34" i="1"/>
  <c r="DA34" i="1"/>
  <c r="AW33" i="1"/>
  <c r="BC33" i="1"/>
  <c r="AX33" i="1"/>
  <c r="BD33" i="1"/>
  <c r="BN33" i="1"/>
  <c r="CG33" i="1"/>
  <c r="AY33" i="1"/>
  <c r="BE33" i="1"/>
  <c r="CZ33" i="1"/>
  <c r="CF33" i="1"/>
  <c r="CY33" i="1"/>
  <c r="DR33" i="1"/>
  <c r="CE33" i="1"/>
  <c r="CX33" i="1"/>
  <c r="DQ33" i="1"/>
  <c r="CD33" i="1"/>
  <c r="CW33" i="1"/>
  <c r="DP33" i="1"/>
  <c r="CC33" i="1"/>
  <c r="CV33" i="1"/>
  <c r="DO33" i="1"/>
  <c r="CB33" i="1"/>
  <c r="CU33" i="1"/>
  <c r="DN33" i="1"/>
  <c r="CA33" i="1"/>
  <c r="CT33" i="1"/>
  <c r="DM33" i="1"/>
  <c r="BZ33" i="1"/>
  <c r="CS33" i="1"/>
  <c r="DL33" i="1"/>
  <c r="BY33" i="1"/>
  <c r="CR33" i="1"/>
  <c r="DK33" i="1"/>
  <c r="BX33" i="1"/>
  <c r="CQ33" i="1"/>
  <c r="DJ33" i="1"/>
  <c r="BW33" i="1"/>
  <c r="CP33" i="1"/>
  <c r="DI33" i="1"/>
  <c r="BV33" i="1"/>
  <c r="CO33" i="1"/>
  <c r="DH33" i="1"/>
  <c r="BU33" i="1"/>
  <c r="CN33" i="1"/>
  <c r="DG33" i="1"/>
  <c r="BT33" i="1"/>
  <c r="CM33" i="1"/>
  <c r="DF33" i="1"/>
  <c r="BS33" i="1"/>
  <c r="CL33" i="1"/>
  <c r="DE33" i="1"/>
  <c r="BR33" i="1"/>
  <c r="CK33" i="1"/>
  <c r="DD33" i="1"/>
  <c r="BQ33" i="1"/>
  <c r="CJ33" i="1"/>
  <c r="DC33" i="1"/>
  <c r="BP33" i="1"/>
  <c r="CI33" i="1"/>
  <c r="DB33" i="1"/>
  <c r="BO33" i="1"/>
  <c r="CH33" i="1"/>
  <c r="DA33" i="1"/>
  <c r="AW32" i="1"/>
  <c r="BC32" i="1"/>
  <c r="AX32" i="1"/>
  <c r="BD32" i="1"/>
  <c r="BN32" i="1"/>
  <c r="CG32" i="1"/>
  <c r="AY32" i="1"/>
  <c r="BE32" i="1"/>
  <c r="CZ32" i="1"/>
  <c r="CF32" i="1"/>
  <c r="CY32" i="1"/>
  <c r="DR32" i="1"/>
  <c r="CE32" i="1"/>
  <c r="CX32" i="1"/>
  <c r="DQ32" i="1"/>
  <c r="CD32" i="1"/>
  <c r="CW32" i="1"/>
  <c r="DP32" i="1"/>
  <c r="CC32" i="1"/>
  <c r="CV32" i="1"/>
  <c r="DO32" i="1"/>
  <c r="CB32" i="1"/>
  <c r="CU32" i="1"/>
  <c r="DN32" i="1"/>
  <c r="CA32" i="1"/>
  <c r="CT32" i="1"/>
  <c r="DM32" i="1"/>
  <c r="BZ32" i="1"/>
  <c r="CS32" i="1"/>
  <c r="DL32" i="1"/>
  <c r="BY32" i="1"/>
  <c r="CR32" i="1"/>
  <c r="DK32" i="1"/>
  <c r="BX32" i="1"/>
  <c r="CQ32" i="1"/>
  <c r="DJ32" i="1"/>
  <c r="BW32" i="1"/>
  <c r="CP32" i="1"/>
  <c r="DI32" i="1"/>
  <c r="BV32" i="1"/>
  <c r="CO32" i="1"/>
  <c r="DH32" i="1"/>
  <c r="BU32" i="1"/>
  <c r="CN32" i="1"/>
  <c r="DG32" i="1"/>
  <c r="BT32" i="1"/>
  <c r="CM32" i="1"/>
  <c r="DF32" i="1"/>
  <c r="BS32" i="1"/>
  <c r="CL32" i="1"/>
  <c r="DE32" i="1"/>
  <c r="BR32" i="1"/>
  <c r="CK32" i="1"/>
  <c r="DD32" i="1"/>
  <c r="BQ32" i="1"/>
  <c r="CJ32" i="1"/>
  <c r="DC32" i="1"/>
  <c r="BP32" i="1"/>
  <c r="CI32" i="1"/>
  <c r="DB32" i="1"/>
  <c r="BO32" i="1"/>
  <c r="CH32" i="1"/>
  <c r="DA32" i="1"/>
  <c r="AW31" i="1"/>
  <c r="BC31" i="1"/>
  <c r="AX31" i="1"/>
  <c r="BD31" i="1"/>
  <c r="BN31" i="1"/>
  <c r="CG31" i="1"/>
  <c r="AY31" i="1"/>
  <c r="BE31" i="1"/>
  <c r="CZ31" i="1"/>
  <c r="CF31" i="1"/>
  <c r="CY31" i="1"/>
  <c r="DR31" i="1"/>
  <c r="CE31" i="1"/>
  <c r="CX31" i="1"/>
  <c r="DQ31" i="1"/>
  <c r="CD31" i="1"/>
  <c r="CW31" i="1"/>
  <c r="DP31" i="1"/>
  <c r="CC31" i="1"/>
  <c r="CV31" i="1"/>
  <c r="DO31" i="1"/>
  <c r="CB31" i="1"/>
  <c r="CU31" i="1"/>
  <c r="DN31" i="1"/>
  <c r="CA31" i="1"/>
  <c r="CT31" i="1"/>
  <c r="DM31" i="1"/>
  <c r="BZ31" i="1"/>
  <c r="CS31" i="1"/>
  <c r="DL31" i="1"/>
  <c r="BY31" i="1"/>
  <c r="CR31" i="1"/>
  <c r="DK31" i="1"/>
  <c r="BX31" i="1"/>
  <c r="CQ31" i="1"/>
  <c r="DJ31" i="1"/>
  <c r="BW31" i="1"/>
  <c r="CP31" i="1"/>
  <c r="DI31" i="1"/>
  <c r="BV31" i="1"/>
  <c r="CO31" i="1"/>
  <c r="DH31" i="1"/>
  <c r="BU31" i="1"/>
  <c r="CN31" i="1"/>
  <c r="DG31" i="1"/>
  <c r="BT31" i="1"/>
  <c r="CM31" i="1"/>
  <c r="DF31" i="1"/>
  <c r="BS31" i="1"/>
  <c r="CL31" i="1"/>
  <c r="DE31" i="1"/>
  <c r="BR31" i="1"/>
  <c r="CK31" i="1"/>
  <c r="DD31" i="1"/>
  <c r="BQ31" i="1"/>
  <c r="CJ31" i="1"/>
  <c r="DC31" i="1"/>
  <c r="BP31" i="1"/>
  <c r="CI31" i="1"/>
  <c r="DB31" i="1"/>
  <c r="BO31" i="1"/>
  <c r="CH31" i="1"/>
  <c r="DA31" i="1"/>
  <c r="AW30" i="1"/>
  <c r="BC30" i="1"/>
  <c r="AX30" i="1"/>
  <c r="BD30" i="1"/>
  <c r="BN30" i="1"/>
  <c r="CG30" i="1"/>
  <c r="AY30" i="1"/>
  <c r="BE30" i="1"/>
  <c r="CZ30" i="1"/>
  <c r="CF30" i="1"/>
  <c r="CY30" i="1"/>
  <c r="DR30" i="1"/>
  <c r="CE30" i="1"/>
  <c r="CX30" i="1"/>
  <c r="DQ30" i="1"/>
  <c r="CD30" i="1"/>
  <c r="CW30" i="1"/>
  <c r="DP30" i="1"/>
  <c r="CC30" i="1"/>
  <c r="CV30" i="1"/>
  <c r="DO30" i="1"/>
  <c r="CB30" i="1"/>
  <c r="CU30" i="1"/>
  <c r="DN30" i="1"/>
  <c r="CA30" i="1"/>
  <c r="CT30" i="1"/>
  <c r="DM30" i="1"/>
  <c r="BZ30" i="1"/>
  <c r="CS30" i="1"/>
  <c r="DL30" i="1"/>
  <c r="BY30" i="1"/>
  <c r="CR30" i="1"/>
  <c r="DK30" i="1"/>
  <c r="BX30" i="1"/>
  <c r="CQ30" i="1"/>
  <c r="DJ30" i="1"/>
  <c r="BW30" i="1"/>
  <c r="CP30" i="1"/>
  <c r="DI30" i="1"/>
  <c r="BV30" i="1"/>
  <c r="CO30" i="1"/>
  <c r="DH30" i="1"/>
  <c r="BU30" i="1"/>
  <c r="CN30" i="1"/>
  <c r="DG30" i="1"/>
  <c r="BT30" i="1"/>
  <c r="CM30" i="1"/>
  <c r="DF30" i="1"/>
  <c r="BS30" i="1"/>
  <c r="CL30" i="1"/>
  <c r="DE30" i="1"/>
  <c r="BR30" i="1"/>
  <c r="CK30" i="1"/>
  <c r="DD30" i="1"/>
  <c r="BQ30" i="1"/>
  <c r="CJ30" i="1"/>
  <c r="DC30" i="1"/>
  <c r="BP30" i="1"/>
  <c r="CI30" i="1"/>
  <c r="DB30" i="1"/>
  <c r="BO30" i="1"/>
  <c r="CH30" i="1"/>
  <c r="DA30" i="1"/>
  <c r="AW29" i="1"/>
  <c r="BC29" i="1"/>
  <c r="AX29" i="1"/>
  <c r="BD29" i="1"/>
  <c r="BN29" i="1"/>
  <c r="CG29" i="1"/>
  <c r="AY29" i="1"/>
  <c r="BB29" i="1" s="1"/>
  <c r="BH29" i="1" s="1"/>
  <c r="BE29" i="1"/>
  <c r="CZ29" i="1"/>
  <c r="CF29" i="1"/>
  <c r="CY29" i="1"/>
  <c r="DR29" i="1"/>
  <c r="CE29" i="1"/>
  <c r="CX29" i="1"/>
  <c r="DQ29" i="1"/>
  <c r="CD29" i="1"/>
  <c r="CW29" i="1"/>
  <c r="DP29" i="1"/>
  <c r="CC29" i="1"/>
  <c r="CV29" i="1"/>
  <c r="DO29" i="1"/>
  <c r="CB29" i="1"/>
  <c r="CU29" i="1"/>
  <c r="DN29" i="1"/>
  <c r="CA29" i="1"/>
  <c r="CT29" i="1"/>
  <c r="DM29" i="1"/>
  <c r="BZ29" i="1"/>
  <c r="CS29" i="1"/>
  <c r="DL29" i="1"/>
  <c r="BY29" i="1"/>
  <c r="CR29" i="1"/>
  <c r="DK29" i="1"/>
  <c r="BX29" i="1"/>
  <c r="CQ29" i="1"/>
  <c r="DJ29" i="1"/>
  <c r="BW29" i="1"/>
  <c r="CP29" i="1"/>
  <c r="DI29" i="1"/>
  <c r="BV29" i="1"/>
  <c r="CO29" i="1"/>
  <c r="DH29" i="1"/>
  <c r="BU29" i="1"/>
  <c r="CN29" i="1"/>
  <c r="DG29" i="1"/>
  <c r="BT29" i="1"/>
  <c r="CM29" i="1"/>
  <c r="DF29" i="1"/>
  <c r="BS29" i="1"/>
  <c r="CL29" i="1"/>
  <c r="DE29" i="1"/>
  <c r="BR29" i="1"/>
  <c r="CK29" i="1"/>
  <c r="DD29" i="1"/>
  <c r="BQ29" i="1"/>
  <c r="CJ29" i="1"/>
  <c r="DC29" i="1"/>
  <c r="BP29" i="1"/>
  <c r="CI29" i="1"/>
  <c r="DB29" i="1"/>
  <c r="BO29" i="1"/>
  <c r="CH29" i="1"/>
  <c r="DA29" i="1"/>
  <c r="AW28" i="1"/>
  <c r="BC28" i="1"/>
  <c r="AX28" i="1"/>
  <c r="BD28" i="1"/>
  <c r="BN28" i="1"/>
  <c r="CG28" i="1"/>
  <c r="AY28" i="1"/>
  <c r="BE28" i="1"/>
  <c r="CZ28" i="1"/>
  <c r="CF28" i="1"/>
  <c r="CY28" i="1"/>
  <c r="DR28" i="1"/>
  <c r="CE28" i="1"/>
  <c r="CX28" i="1"/>
  <c r="DQ28" i="1"/>
  <c r="CD28" i="1"/>
  <c r="CW28" i="1"/>
  <c r="DP28" i="1"/>
  <c r="CC28" i="1"/>
  <c r="CV28" i="1"/>
  <c r="DO28" i="1"/>
  <c r="CB28" i="1"/>
  <c r="CU28" i="1"/>
  <c r="DN28" i="1"/>
  <c r="CA28" i="1"/>
  <c r="CT28" i="1"/>
  <c r="DM28" i="1"/>
  <c r="BZ28" i="1"/>
  <c r="CS28" i="1"/>
  <c r="DL28" i="1"/>
  <c r="BY28" i="1"/>
  <c r="CR28" i="1"/>
  <c r="DK28" i="1"/>
  <c r="BX28" i="1"/>
  <c r="CQ28" i="1"/>
  <c r="DJ28" i="1"/>
  <c r="BW28" i="1"/>
  <c r="CP28" i="1"/>
  <c r="DI28" i="1"/>
  <c r="BV28" i="1"/>
  <c r="CO28" i="1"/>
  <c r="DH28" i="1"/>
  <c r="BU28" i="1"/>
  <c r="CN28" i="1"/>
  <c r="DG28" i="1"/>
  <c r="BT28" i="1"/>
  <c r="CM28" i="1"/>
  <c r="DF28" i="1"/>
  <c r="BS28" i="1"/>
  <c r="CL28" i="1"/>
  <c r="DE28" i="1"/>
  <c r="BR28" i="1"/>
  <c r="CK28" i="1"/>
  <c r="DD28" i="1"/>
  <c r="BQ28" i="1"/>
  <c r="CJ28" i="1"/>
  <c r="DC28" i="1"/>
  <c r="BP28" i="1"/>
  <c r="CI28" i="1"/>
  <c r="DB28" i="1"/>
  <c r="BO28" i="1"/>
  <c r="CH28" i="1"/>
  <c r="DA28" i="1"/>
  <c r="AW27" i="1"/>
  <c r="BC27" i="1"/>
  <c r="AX27" i="1"/>
  <c r="BD27" i="1"/>
  <c r="BN27" i="1"/>
  <c r="CG27" i="1"/>
  <c r="AP27" i="1"/>
  <c r="AV27" i="1" s="1"/>
  <c r="BB27" i="1" s="1"/>
  <c r="AY27" i="1"/>
  <c r="BE27" i="1"/>
  <c r="CZ27" i="1"/>
  <c r="CF27" i="1"/>
  <c r="CY27" i="1"/>
  <c r="DR27" i="1"/>
  <c r="CE27" i="1"/>
  <c r="CX27" i="1"/>
  <c r="DQ27" i="1"/>
  <c r="CD27" i="1"/>
  <c r="CW27" i="1"/>
  <c r="DP27" i="1"/>
  <c r="CC27" i="1"/>
  <c r="CV27" i="1"/>
  <c r="DO27" i="1"/>
  <c r="CB27" i="1"/>
  <c r="CU27" i="1"/>
  <c r="DN27" i="1"/>
  <c r="CA27" i="1"/>
  <c r="CT27" i="1"/>
  <c r="DM27" i="1"/>
  <c r="BZ27" i="1"/>
  <c r="CS27" i="1"/>
  <c r="DL27" i="1"/>
  <c r="BY27" i="1"/>
  <c r="CR27" i="1"/>
  <c r="DK27" i="1"/>
  <c r="BX27" i="1"/>
  <c r="CQ27" i="1"/>
  <c r="DJ27" i="1"/>
  <c r="BW27" i="1"/>
  <c r="CP27" i="1"/>
  <c r="DI27" i="1"/>
  <c r="BV27" i="1"/>
  <c r="CO27" i="1"/>
  <c r="DH27" i="1"/>
  <c r="BU27" i="1"/>
  <c r="CN27" i="1"/>
  <c r="DG27" i="1"/>
  <c r="BT27" i="1"/>
  <c r="CM27" i="1"/>
  <c r="DF27" i="1"/>
  <c r="BS27" i="1"/>
  <c r="CL27" i="1"/>
  <c r="DE27" i="1"/>
  <c r="BR27" i="1"/>
  <c r="CK27" i="1"/>
  <c r="DD27" i="1"/>
  <c r="BQ27" i="1"/>
  <c r="CJ27" i="1"/>
  <c r="DC27" i="1"/>
  <c r="BP27" i="1"/>
  <c r="CI27" i="1"/>
  <c r="DB27" i="1"/>
  <c r="BO27" i="1"/>
  <c r="CH27" i="1"/>
  <c r="DA27" i="1"/>
  <c r="AW26" i="1"/>
  <c r="BC26" i="1"/>
  <c r="AX26" i="1"/>
  <c r="BD26" i="1"/>
  <c r="BN26" i="1"/>
  <c r="CG26" i="1"/>
  <c r="AJ26" i="1"/>
  <c r="AP26" i="1" s="1"/>
  <c r="AV26" i="1" s="1"/>
  <c r="BB26" i="1" s="1"/>
  <c r="AY26" i="1"/>
  <c r="BE26" i="1"/>
  <c r="CZ26" i="1"/>
  <c r="CF26" i="1"/>
  <c r="CY26" i="1"/>
  <c r="DR26" i="1"/>
  <c r="CE26" i="1"/>
  <c r="CX26" i="1"/>
  <c r="DQ26" i="1"/>
  <c r="CD26" i="1"/>
  <c r="CW26" i="1"/>
  <c r="DP26" i="1"/>
  <c r="CC26" i="1"/>
  <c r="CV26" i="1"/>
  <c r="DO26" i="1"/>
  <c r="CB26" i="1"/>
  <c r="CU26" i="1"/>
  <c r="DN26" i="1"/>
  <c r="CA26" i="1"/>
  <c r="CT26" i="1"/>
  <c r="DM26" i="1"/>
  <c r="BZ26" i="1"/>
  <c r="CS26" i="1"/>
  <c r="DL26" i="1"/>
  <c r="BY26" i="1"/>
  <c r="CR26" i="1"/>
  <c r="DK26" i="1"/>
  <c r="BX26" i="1"/>
  <c r="CQ26" i="1"/>
  <c r="DJ26" i="1"/>
  <c r="BW26" i="1"/>
  <c r="CP26" i="1"/>
  <c r="DI26" i="1"/>
  <c r="BV26" i="1"/>
  <c r="CO26" i="1"/>
  <c r="DH26" i="1"/>
  <c r="BU26" i="1"/>
  <c r="CN26" i="1"/>
  <c r="DG26" i="1"/>
  <c r="BT26" i="1"/>
  <c r="CM26" i="1"/>
  <c r="DF26" i="1"/>
  <c r="BS26" i="1"/>
  <c r="CL26" i="1"/>
  <c r="DE26" i="1"/>
  <c r="BR26" i="1"/>
  <c r="CK26" i="1"/>
  <c r="DD26" i="1"/>
  <c r="BQ26" i="1"/>
  <c r="CJ26" i="1"/>
  <c r="DC26" i="1"/>
  <c r="BP26" i="1"/>
  <c r="CI26" i="1"/>
  <c r="DB26" i="1"/>
  <c r="BO26" i="1"/>
  <c r="CH26" i="1"/>
  <c r="DA26" i="1"/>
  <c r="AW25" i="1"/>
  <c r="BC25" i="1"/>
  <c r="AX25" i="1"/>
  <c r="BD25" i="1"/>
  <c r="BN25" i="1"/>
  <c r="CG25" i="1"/>
  <c r="AJ25" i="1"/>
  <c r="AP25" i="1" s="1"/>
  <c r="AV25" i="1" s="1"/>
  <c r="AY25" i="1"/>
  <c r="BE25" i="1"/>
  <c r="CZ25" i="1"/>
  <c r="CF25" i="1"/>
  <c r="CY25" i="1"/>
  <c r="DR25" i="1"/>
  <c r="CE25" i="1"/>
  <c r="CX25" i="1"/>
  <c r="DQ25" i="1"/>
  <c r="CD25" i="1"/>
  <c r="CW25" i="1"/>
  <c r="DP25" i="1"/>
  <c r="CC25" i="1"/>
  <c r="CV25" i="1"/>
  <c r="DO25" i="1"/>
  <c r="CB25" i="1"/>
  <c r="CU25" i="1"/>
  <c r="DN25" i="1"/>
  <c r="CA25" i="1"/>
  <c r="CT25" i="1"/>
  <c r="DM25" i="1"/>
  <c r="BZ25" i="1"/>
  <c r="CS25" i="1"/>
  <c r="DL25" i="1"/>
  <c r="BY25" i="1"/>
  <c r="CR25" i="1"/>
  <c r="DK25" i="1"/>
  <c r="BX25" i="1"/>
  <c r="CQ25" i="1"/>
  <c r="DJ25" i="1"/>
  <c r="BW25" i="1"/>
  <c r="CP25" i="1"/>
  <c r="DI25" i="1"/>
  <c r="BV25" i="1"/>
  <c r="CO25" i="1"/>
  <c r="DH25" i="1"/>
  <c r="BU25" i="1"/>
  <c r="CN25" i="1"/>
  <c r="DG25" i="1"/>
  <c r="BT25" i="1"/>
  <c r="CM25" i="1"/>
  <c r="DF25" i="1"/>
  <c r="BS25" i="1"/>
  <c r="CL25" i="1"/>
  <c r="DE25" i="1"/>
  <c r="BR25" i="1"/>
  <c r="CK25" i="1"/>
  <c r="DD25" i="1"/>
  <c r="BQ25" i="1"/>
  <c r="CJ25" i="1"/>
  <c r="DC25" i="1"/>
  <c r="BP25" i="1"/>
  <c r="CI25" i="1"/>
  <c r="DB25" i="1"/>
  <c r="BO25" i="1"/>
  <c r="CH25" i="1"/>
  <c r="DA25" i="1"/>
  <c r="AW24" i="1"/>
  <c r="BC24" i="1"/>
  <c r="AX24" i="1"/>
  <c r="BD24" i="1"/>
  <c r="BN24" i="1"/>
  <c r="CG24" i="1"/>
  <c r="AY24" i="1"/>
  <c r="BE24" i="1"/>
  <c r="CZ24" i="1"/>
  <c r="CF24" i="1"/>
  <c r="CY24" i="1"/>
  <c r="DR24" i="1"/>
  <c r="CE24" i="1"/>
  <c r="CX24" i="1"/>
  <c r="DQ24" i="1"/>
  <c r="CD24" i="1"/>
  <c r="CW24" i="1"/>
  <c r="DP24" i="1"/>
  <c r="CC24" i="1"/>
  <c r="CV24" i="1"/>
  <c r="DO24" i="1"/>
  <c r="CB24" i="1"/>
  <c r="CU24" i="1"/>
  <c r="DN24" i="1"/>
  <c r="CA24" i="1"/>
  <c r="CT24" i="1"/>
  <c r="DM24" i="1"/>
  <c r="BZ24" i="1"/>
  <c r="CS24" i="1"/>
  <c r="DL24" i="1"/>
  <c r="BY24" i="1"/>
  <c r="CR24" i="1"/>
  <c r="DK24" i="1"/>
  <c r="BX24" i="1"/>
  <c r="CQ24" i="1"/>
  <c r="DJ24" i="1"/>
  <c r="BW24" i="1"/>
  <c r="CP24" i="1"/>
  <c r="DI24" i="1"/>
  <c r="BV24" i="1"/>
  <c r="CO24" i="1"/>
  <c r="DH24" i="1"/>
  <c r="BU24" i="1"/>
  <c r="CN24" i="1"/>
  <c r="DG24" i="1"/>
  <c r="BT24" i="1"/>
  <c r="CM24" i="1"/>
  <c r="DF24" i="1"/>
  <c r="BS24" i="1"/>
  <c r="CL24" i="1"/>
  <c r="DE24" i="1"/>
  <c r="BR24" i="1"/>
  <c r="CK24" i="1"/>
  <c r="DD24" i="1"/>
  <c r="BQ24" i="1"/>
  <c r="CJ24" i="1"/>
  <c r="DC24" i="1"/>
  <c r="BP24" i="1"/>
  <c r="CI24" i="1"/>
  <c r="DB24" i="1"/>
  <c r="BO24" i="1"/>
  <c r="CH24" i="1"/>
  <c r="DA24" i="1"/>
  <c r="AW23" i="1"/>
  <c r="BC23" i="1"/>
  <c r="AX23" i="1"/>
  <c r="BD23" i="1"/>
  <c r="BN23" i="1"/>
  <c r="CG23" i="1"/>
  <c r="AP23" i="1"/>
  <c r="AV23" i="1" s="1"/>
  <c r="AY23" i="1"/>
  <c r="BE23" i="1"/>
  <c r="CZ23" i="1"/>
  <c r="CF23" i="1"/>
  <c r="CY23" i="1"/>
  <c r="DR23" i="1"/>
  <c r="CE23" i="1"/>
  <c r="CX23" i="1"/>
  <c r="DQ23" i="1"/>
  <c r="CD23" i="1"/>
  <c r="CW23" i="1"/>
  <c r="DP23" i="1"/>
  <c r="CC23" i="1"/>
  <c r="CV23" i="1"/>
  <c r="DO23" i="1"/>
  <c r="CB23" i="1"/>
  <c r="CU23" i="1"/>
  <c r="DN23" i="1"/>
  <c r="CA23" i="1"/>
  <c r="CT23" i="1"/>
  <c r="DM23" i="1"/>
  <c r="BZ23" i="1"/>
  <c r="CS23" i="1"/>
  <c r="DL23" i="1"/>
  <c r="BY23" i="1"/>
  <c r="CR23" i="1"/>
  <c r="DK23" i="1"/>
  <c r="BX23" i="1"/>
  <c r="CQ23" i="1"/>
  <c r="DJ23" i="1"/>
  <c r="BW23" i="1"/>
  <c r="CP23" i="1"/>
  <c r="DI23" i="1"/>
  <c r="BV23" i="1"/>
  <c r="CO23" i="1"/>
  <c r="DH23" i="1"/>
  <c r="BU23" i="1"/>
  <c r="CN23" i="1"/>
  <c r="DG23" i="1"/>
  <c r="BT23" i="1"/>
  <c r="CM23" i="1"/>
  <c r="DF23" i="1"/>
  <c r="BS23" i="1"/>
  <c r="CL23" i="1"/>
  <c r="DE23" i="1"/>
  <c r="BR23" i="1"/>
  <c r="CK23" i="1"/>
  <c r="DD23" i="1"/>
  <c r="BQ23" i="1"/>
  <c r="CJ23" i="1"/>
  <c r="DC23" i="1"/>
  <c r="BP23" i="1"/>
  <c r="CI23" i="1"/>
  <c r="DB23" i="1"/>
  <c r="BO23" i="1"/>
  <c r="CH23" i="1"/>
  <c r="DA23" i="1"/>
  <c r="AW22" i="1"/>
  <c r="BC22" i="1"/>
  <c r="AX22" i="1"/>
  <c r="BD22" i="1"/>
  <c r="BN22" i="1"/>
  <c r="CG22" i="1"/>
  <c r="AY22" i="1"/>
  <c r="BE22" i="1"/>
  <c r="CZ22" i="1"/>
  <c r="CF22" i="1"/>
  <c r="CY22" i="1"/>
  <c r="DR22" i="1"/>
  <c r="CE22" i="1"/>
  <c r="CX22" i="1"/>
  <c r="DQ22" i="1"/>
  <c r="CD22" i="1"/>
  <c r="CW22" i="1"/>
  <c r="DP22" i="1"/>
  <c r="CC22" i="1"/>
  <c r="CV22" i="1"/>
  <c r="DO22" i="1"/>
  <c r="CB22" i="1"/>
  <c r="CU22" i="1"/>
  <c r="DN22" i="1"/>
  <c r="CA22" i="1"/>
  <c r="CT22" i="1"/>
  <c r="DM22" i="1"/>
  <c r="BZ22" i="1"/>
  <c r="CS22" i="1"/>
  <c r="DL22" i="1"/>
  <c r="BY22" i="1"/>
  <c r="CR22" i="1"/>
  <c r="DK22" i="1"/>
  <c r="BX22" i="1"/>
  <c r="CQ22" i="1"/>
  <c r="DJ22" i="1"/>
  <c r="BW22" i="1"/>
  <c r="CP22" i="1"/>
  <c r="DI22" i="1"/>
  <c r="BV22" i="1"/>
  <c r="CO22" i="1"/>
  <c r="DH22" i="1"/>
  <c r="BU22" i="1"/>
  <c r="CN22" i="1"/>
  <c r="DG22" i="1"/>
  <c r="BT22" i="1"/>
  <c r="CM22" i="1"/>
  <c r="DF22" i="1"/>
  <c r="BS22" i="1"/>
  <c r="CL22" i="1"/>
  <c r="DE22" i="1"/>
  <c r="BR22" i="1"/>
  <c r="CK22" i="1"/>
  <c r="DD22" i="1"/>
  <c r="BQ22" i="1"/>
  <c r="CJ22" i="1"/>
  <c r="DC22" i="1"/>
  <c r="BP22" i="1"/>
  <c r="CI22" i="1"/>
  <c r="DB22" i="1"/>
  <c r="BO22" i="1"/>
  <c r="CH22" i="1"/>
  <c r="DA22" i="1"/>
  <c r="AW21" i="1"/>
  <c r="BC21" i="1"/>
  <c r="AX21" i="1"/>
  <c r="BD21" i="1"/>
  <c r="BN21" i="1"/>
  <c r="CG21" i="1"/>
  <c r="AY21" i="1"/>
  <c r="BE21" i="1"/>
  <c r="CZ21" i="1"/>
  <c r="CF21" i="1"/>
  <c r="CY21" i="1"/>
  <c r="DR21" i="1"/>
  <c r="CE21" i="1"/>
  <c r="CX21" i="1"/>
  <c r="DQ21" i="1"/>
  <c r="CD21" i="1"/>
  <c r="CW21" i="1"/>
  <c r="DP21" i="1"/>
  <c r="CC21" i="1"/>
  <c r="CV21" i="1"/>
  <c r="DO21" i="1"/>
  <c r="CB21" i="1"/>
  <c r="CU21" i="1"/>
  <c r="DN21" i="1"/>
  <c r="CA21" i="1"/>
  <c r="CT21" i="1"/>
  <c r="DM21" i="1"/>
  <c r="BZ21" i="1"/>
  <c r="CS21" i="1"/>
  <c r="DL21" i="1"/>
  <c r="BY21" i="1"/>
  <c r="CR21" i="1"/>
  <c r="DK21" i="1"/>
  <c r="BX21" i="1"/>
  <c r="CQ21" i="1"/>
  <c r="DJ21" i="1"/>
  <c r="BW21" i="1"/>
  <c r="CP21" i="1"/>
  <c r="DI21" i="1"/>
  <c r="BV21" i="1"/>
  <c r="CO21" i="1"/>
  <c r="DH21" i="1"/>
  <c r="BU21" i="1"/>
  <c r="CN21" i="1"/>
  <c r="DG21" i="1"/>
  <c r="BT21" i="1"/>
  <c r="CM21" i="1"/>
  <c r="DF21" i="1"/>
  <c r="BS21" i="1"/>
  <c r="CL21" i="1"/>
  <c r="DE21" i="1"/>
  <c r="BR21" i="1"/>
  <c r="CK21" i="1"/>
  <c r="DD21" i="1"/>
  <c r="BQ21" i="1"/>
  <c r="CJ21" i="1"/>
  <c r="DC21" i="1"/>
  <c r="BP21" i="1"/>
  <c r="CI21" i="1"/>
  <c r="DB21" i="1"/>
  <c r="BO21" i="1"/>
  <c r="CH21" i="1"/>
  <c r="DA21" i="1"/>
  <c r="AW20" i="1"/>
  <c r="BC20" i="1"/>
  <c r="AX20" i="1"/>
  <c r="BD20" i="1"/>
  <c r="BN20" i="1"/>
  <c r="CG20" i="1"/>
  <c r="AY20" i="1"/>
  <c r="BE20" i="1"/>
  <c r="CZ20" i="1"/>
  <c r="CF20" i="1"/>
  <c r="CY20" i="1"/>
  <c r="DR20" i="1"/>
  <c r="CE20" i="1"/>
  <c r="CX20" i="1"/>
  <c r="DQ20" i="1"/>
  <c r="CD20" i="1"/>
  <c r="CW20" i="1"/>
  <c r="DP20" i="1"/>
  <c r="CC20" i="1"/>
  <c r="CV20" i="1"/>
  <c r="DO20" i="1"/>
  <c r="CB20" i="1"/>
  <c r="CU20" i="1"/>
  <c r="DN20" i="1"/>
  <c r="CA20" i="1"/>
  <c r="CT20" i="1"/>
  <c r="DM20" i="1"/>
  <c r="BZ20" i="1"/>
  <c r="CS20" i="1"/>
  <c r="DL20" i="1"/>
  <c r="BY20" i="1"/>
  <c r="CR20" i="1"/>
  <c r="DK20" i="1"/>
  <c r="BX20" i="1"/>
  <c r="CQ20" i="1"/>
  <c r="DJ20" i="1"/>
  <c r="BW20" i="1"/>
  <c r="CP20" i="1"/>
  <c r="DI20" i="1"/>
  <c r="BV20" i="1"/>
  <c r="CO20" i="1"/>
  <c r="DH20" i="1"/>
  <c r="BU20" i="1"/>
  <c r="CN20" i="1"/>
  <c r="DG20" i="1"/>
  <c r="BT20" i="1"/>
  <c r="CM20" i="1"/>
  <c r="DF20" i="1"/>
  <c r="BS20" i="1"/>
  <c r="CL20" i="1"/>
  <c r="DE20" i="1"/>
  <c r="BR20" i="1"/>
  <c r="CK20" i="1"/>
  <c r="DD20" i="1"/>
  <c r="BQ20" i="1"/>
  <c r="CJ20" i="1"/>
  <c r="DC20" i="1"/>
  <c r="BP20" i="1"/>
  <c r="CI20" i="1"/>
  <c r="DB20" i="1"/>
  <c r="BO20" i="1"/>
  <c r="CH20" i="1"/>
  <c r="DA20" i="1"/>
  <c r="AW19" i="1"/>
  <c r="BC19" i="1"/>
  <c r="AX19" i="1"/>
  <c r="BD19" i="1"/>
  <c r="BN19" i="1"/>
  <c r="CG19" i="1"/>
  <c r="AJ19" i="1"/>
  <c r="AP19" i="1" s="1"/>
  <c r="AV19" i="1" s="1"/>
  <c r="AY19" i="1"/>
  <c r="BE19" i="1"/>
  <c r="CZ19" i="1"/>
  <c r="CF19" i="1"/>
  <c r="CY19" i="1"/>
  <c r="DR19" i="1"/>
  <c r="CE19" i="1"/>
  <c r="CX19" i="1"/>
  <c r="DQ19" i="1"/>
  <c r="CD19" i="1"/>
  <c r="CW19" i="1"/>
  <c r="DP19" i="1"/>
  <c r="CC19" i="1"/>
  <c r="CV19" i="1"/>
  <c r="DO19" i="1"/>
  <c r="CB19" i="1"/>
  <c r="CU19" i="1"/>
  <c r="DN19" i="1"/>
  <c r="CA19" i="1"/>
  <c r="CT19" i="1"/>
  <c r="DM19" i="1"/>
  <c r="BZ19" i="1"/>
  <c r="CS19" i="1"/>
  <c r="DL19" i="1"/>
  <c r="BY19" i="1"/>
  <c r="CR19" i="1"/>
  <c r="DK19" i="1"/>
  <c r="BX19" i="1"/>
  <c r="CQ19" i="1"/>
  <c r="DJ19" i="1"/>
  <c r="BW19" i="1"/>
  <c r="CP19" i="1"/>
  <c r="DI19" i="1"/>
  <c r="BV19" i="1"/>
  <c r="CO19" i="1"/>
  <c r="DH19" i="1"/>
  <c r="BU19" i="1"/>
  <c r="CN19" i="1"/>
  <c r="DG19" i="1"/>
  <c r="BT19" i="1"/>
  <c r="CM19" i="1"/>
  <c r="DF19" i="1"/>
  <c r="BS19" i="1"/>
  <c r="CL19" i="1"/>
  <c r="DE19" i="1"/>
  <c r="BR19" i="1"/>
  <c r="CK19" i="1"/>
  <c r="DD19" i="1"/>
  <c r="BQ19" i="1"/>
  <c r="CJ19" i="1"/>
  <c r="DC19" i="1"/>
  <c r="BP19" i="1"/>
  <c r="CI19" i="1"/>
  <c r="DB19" i="1"/>
  <c r="BO19" i="1"/>
  <c r="CH19" i="1"/>
  <c r="DA19" i="1"/>
  <c r="AW18" i="1"/>
  <c r="BC18" i="1"/>
  <c r="AX18" i="1"/>
  <c r="BD18" i="1"/>
  <c r="BN18" i="1"/>
  <c r="CG18" i="1"/>
  <c r="AJ18" i="1"/>
  <c r="AP18" i="1" s="1"/>
  <c r="AV18" i="1" s="1"/>
  <c r="AY18" i="1"/>
  <c r="BE18" i="1"/>
  <c r="CZ18" i="1"/>
  <c r="CF18" i="1"/>
  <c r="CY18" i="1"/>
  <c r="DR18" i="1"/>
  <c r="CE18" i="1"/>
  <c r="CX18" i="1"/>
  <c r="DQ18" i="1"/>
  <c r="CD18" i="1"/>
  <c r="CW18" i="1"/>
  <c r="DP18" i="1"/>
  <c r="CC18" i="1"/>
  <c r="CV18" i="1"/>
  <c r="DO18" i="1"/>
  <c r="CB18" i="1"/>
  <c r="CU18" i="1"/>
  <c r="DN18" i="1"/>
  <c r="CA18" i="1"/>
  <c r="CT18" i="1"/>
  <c r="DM18" i="1"/>
  <c r="BZ18" i="1"/>
  <c r="CS18" i="1"/>
  <c r="DL18" i="1"/>
  <c r="BY18" i="1"/>
  <c r="CR18" i="1"/>
  <c r="DK18" i="1"/>
  <c r="BX18" i="1"/>
  <c r="CQ18" i="1"/>
  <c r="DJ18" i="1"/>
  <c r="BW18" i="1"/>
  <c r="CP18" i="1"/>
  <c r="DI18" i="1"/>
  <c r="BV18" i="1"/>
  <c r="CO18" i="1"/>
  <c r="DH18" i="1"/>
  <c r="BU18" i="1"/>
  <c r="CN18" i="1"/>
  <c r="DG18" i="1"/>
  <c r="BT18" i="1"/>
  <c r="CM18" i="1"/>
  <c r="DF18" i="1"/>
  <c r="BS18" i="1"/>
  <c r="CL18" i="1"/>
  <c r="DE18" i="1"/>
  <c r="BR18" i="1"/>
  <c r="CK18" i="1"/>
  <c r="DD18" i="1"/>
  <c r="BQ18" i="1"/>
  <c r="CJ18" i="1"/>
  <c r="DC18" i="1"/>
  <c r="BP18" i="1"/>
  <c r="CI18" i="1"/>
  <c r="DB18" i="1"/>
  <c r="BO18" i="1"/>
  <c r="CH18" i="1"/>
  <c r="DA18" i="1"/>
  <c r="AW17" i="1"/>
  <c r="BC17" i="1"/>
  <c r="AX17" i="1"/>
  <c r="BD17" i="1"/>
  <c r="BN17" i="1"/>
  <c r="CG17" i="1"/>
  <c r="AJ17" i="1"/>
  <c r="AP17" i="1" s="1"/>
  <c r="AV17" i="1" s="1"/>
  <c r="AY17" i="1"/>
  <c r="BE17" i="1"/>
  <c r="CZ17" i="1"/>
  <c r="CF17" i="1"/>
  <c r="CY17" i="1"/>
  <c r="DR17" i="1"/>
  <c r="CE17" i="1"/>
  <c r="CX17" i="1"/>
  <c r="DQ17" i="1"/>
  <c r="CD17" i="1"/>
  <c r="CW17" i="1"/>
  <c r="DP17" i="1"/>
  <c r="CC17" i="1"/>
  <c r="CV17" i="1"/>
  <c r="DO17" i="1"/>
  <c r="CB17" i="1"/>
  <c r="CU17" i="1"/>
  <c r="DN17" i="1"/>
  <c r="CA17" i="1"/>
  <c r="CT17" i="1"/>
  <c r="DM17" i="1"/>
  <c r="BZ17" i="1"/>
  <c r="CS17" i="1"/>
  <c r="DL17" i="1"/>
  <c r="BY17" i="1"/>
  <c r="CR17" i="1"/>
  <c r="DK17" i="1"/>
  <c r="BX17" i="1"/>
  <c r="CQ17" i="1"/>
  <c r="DJ17" i="1"/>
  <c r="BW17" i="1"/>
  <c r="CP17" i="1"/>
  <c r="DI17" i="1"/>
  <c r="BV17" i="1"/>
  <c r="CO17" i="1"/>
  <c r="DH17" i="1"/>
  <c r="BU17" i="1"/>
  <c r="CN17" i="1"/>
  <c r="DG17" i="1"/>
  <c r="BT17" i="1"/>
  <c r="CM17" i="1"/>
  <c r="DF17" i="1"/>
  <c r="BS17" i="1"/>
  <c r="CL17" i="1"/>
  <c r="DE17" i="1"/>
  <c r="BR17" i="1"/>
  <c r="CK17" i="1"/>
  <c r="DD17" i="1"/>
  <c r="BQ17" i="1"/>
  <c r="CJ17" i="1"/>
  <c r="DC17" i="1"/>
  <c r="BP17" i="1"/>
  <c r="CI17" i="1"/>
  <c r="DB17" i="1"/>
  <c r="BO17" i="1"/>
  <c r="CH17" i="1"/>
  <c r="DA17" i="1"/>
  <c r="AW16" i="1"/>
  <c r="BC16" i="1"/>
  <c r="AX16" i="1"/>
  <c r="BD16" i="1"/>
  <c r="BN16" i="1"/>
  <c r="CG16" i="1"/>
  <c r="AY16" i="1"/>
  <c r="BE16" i="1"/>
  <c r="CZ16" i="1"/>
  <c r="CF16" i="1"/>
  <c r="CY16" i="1"/>
  <c r="DR16" i="1"/>
  <c r="CE16" i="1"/>
  <c r="CX16" i="1"/>
  <c r="DQ16" i="1"/>
  <c r="CD16" i="1"/>
  <c r="CW16" i="1"/>
  <c r="DP16" i="1"/>
  <c r="CC16" i="1"/>
  <c r="CV16" i="1"/>
  <c r="DO16" i="1"/>
  <c r="CB16" i="1"/>
  <c r="CU16" i="1"/>
  <c r="DN16" i="1"/>
  <c r="CA16" i="1"/>
  <c r="CT16" i="1"/>
  <c r="DM16" i="1"/>
  <c r="BZ16" i="1"/>
  <c r="CS16" i="1"/>
  <c r="DL16" i="1"/>
  <c r="BY16" i="1"/>
  <c r="CR16" i="1"/>
  <c r="DK16" i="1"/>
  <c r="BX16" i="1"/>
  <c r="CQ16" i="1"/>
  <c r="DJ16" i="1"/>
  <c r="BW16" i="1"/>
  <c r="CP16" i="1"/>
  <c r="DI16" i="1"/>
  <c r="BV16" i="1"/>
  <c r="CO16" i="1"/>
  <c r="DH16" i="1"/>
  <c r="BU16" i="1"/>
  <c r="CN16" i="1"/>
  <c r="DG16" i="1"/>
  <c r="BT16" i="1"/>
  <c r="CM16" i="1"/>
  <c r="DF16" i="1"/>
  <c r="BS16" i="1"/>
  <c r="CL16" i="1"/>
  <c r="DE16" i="1"/>
  <c r="BR16" i="1"/>
  <c r="CK16" i="1"/>
  <c r="DD16" i="1"/>
  <c r="BQ16" i="1"/>
  <c r="CJ16" i="1"/>
  <c r="DC16" i="1"/>
  <c r="BP16" i="1"/>
  <c r="CI16" i="1"/>
  <c r="DB16" i="1"/>
  <c r="BO16" i="1"/>
  <c r="CH16" i="1"/>
  <c r="DA16" i="1"/>
  <c r="AW15" i="1"/>
  <c r="BC15" i="1"/>
  <c r="AX15" i="1"/>
  <c r="BD15" i="1"/>
  <c r="BN15" i="1"/>
  <c r="CG15" i="1"/>
  <c r="AV15" i="1"/>
  <c r="AY15" i="1"/>
  <c r="BE15" i="1"/>
  <c r="CZ15" i="1"/>
  <c r="CF15" i="1"/>
  <c r="CY15" i="1"/>
  <c r="DR15" i="1"/>
  <c r="CE15" i="1"/>
  <c r="CX15" i="1"/>
  <c r="DQ15" i="1"/>
  <c r="CD15" i="1"/>
  <c r="CW15" i="1"/>
  <c r="DP15" i="1"/>
  <c r="CC15" i="1"/>
  <c r="CV15" i="1"/>
  <c r="DO15" i="1"/>
  <c r="CB15" i="1"/>
  <c r="CU15" i="1"/>
  <c r="DN15" i="1"/>
  <c r="CA15" i="1"/>
  <c r="CT15" i="1"/>
  <c r="DM15" i="1"/>
  <c r="BZ15" i="1"/>
  <c r="CS15" i="1"/>
  <c r="DL15" i="1"/>
  <c r="BY15" i="1"/>
  <c r="CR15" i="1"/>
  <c r="DK15" i="1"/>
  <c r="BX15" i="1"/>
  <c r="CQ15" i="1"/>
  <c r="DJ15" i="1"/>
  <c r="BW15" i="1"/>
  <c r="CP15" i="1"/>
  <c r="DI15" i="1"/>
  <c r="BV15" i="1"/>
  <c r="CO15" i="1"/>
  <c r="DH15" i="1"/>
  <c r="BU15" i="1"/>
  <c r="CN15" i="1"/>
  <c r="DG15" i="1"/>
  <c r="BT15" i="1"/>
  <c r="CM15" i="1"/>
  <c r="DF15" i="1"/>
  <c r="BS15" i="1"/>
  <c r="CL15" i="1"/>
  <c r="DE15" i="1"/>
  <c r="BR15" i="1"/>
  <c r="CK15" i="1"/>
  <c r="DD15" i="1"/>
  <c r="BQ15" i="1"/>
  <c r="CJ15" i="1"/>
  <c r="DC15" i="1"/>
  <c r="BP15" i="1"/>
  <c r="CI15" i="1"/>
  <c r="DB15" i="1"/>
  <c r="BO15" i="1"/>
  <c r="CH15" i="1"/>
  <c r="DA15" i="1"/>
  <c r="AW14" i="1"/>
  <c r="BC14" i="1"/>
  <c r="AX14" i="1"/>
  <c r="BD14" i="1"/>
  <c r="BN14" i="1"/>
  <c r="CG14" i="1"/>
  <c r="AJ14" i="1"/>
  <c r="AP14" i="1" s="1"/>
  <c r="AV14" i="1" s="1"/>
  <c r="AY14" i="1"/>
  <c r="BE14" i="1"/>
  <c r="CZ14" i="1"/>
  <c r="CF14" i="1"/>
  <c r="CY14" i="1"/>
  <c r="DR14" i="1"/>
  <c r="CE14" i="1"/>
  <c r="CX14" i="1"/>
  <c r="DQ14" i="1"/>
  <c r="CD14" i="1"/>
  <c r="CW14" i="1"/>
  <c r="DP14" i="1"/>
  <c r="CC14" i="1"/>
  <c r="CV14" i="1"/>
  <c r="DO14" i="1"/>
  <c r="CB14" i="1"/>
  <c r="CU14" i="1"/>
  <c r="DN14" i="1"/>
  <c r="CA14" i="1"/>
  <c r="CT14" i="1"/>
  <c r="DM14" i="1"/>
  <c r="BZ14" i="1"/>
  <c r="CS14" i="1"/>
  <c r="DL14" i="1"/>
  <c r="BY14" i="1"/>
  <c r="CR14" i="1"/>
  <c r="DK14" i="1"/>
  <c r="BX14" i="1"/>
  <c r="CQ14" i="1"/>
  <c r="DJ14" i="1"/>
  <c r="BW14" i="1"/>
  <c r="CP14" i="1"/>
  <c r="DI14" i="1"/>
  <c r="BV14" i="1"/>
  <c r="CO14" i="1"/>
  <c r="DH14" i="1"/>
  <c r="BU14" i="1"/>
  <c r="CN14" i="1"/>
  <c r="DG14" i="1"/>
  <c r="BT14" i="1"/>
  <c r="CM14" i="1"/>
  <c r="DF14" i="1"/>
  <c r="BS14" i="1"/>
  <c r="CL14" i="1"/>
  <c r="DE14" i="1"/>
  <c r="BR14" i="1"/>
  <c r="CK14" i="1"/>
  <c r="DD14" i="1"/>
  <c r="BQ14" i="1"/>
  <c r="CJ14" i="1"/>
  <c r="DC14" i="1"/>
  <c r="BP14" i="1"/>
  <c r="CI14" i="1"/>
  <c r="DB14" i="1"/>
  <c r="BO14" i="1"/>
  <c r="CH14" i="1"/>
  <c r="DA14" i="1"/>
  <c r="AW13" i="1"/>
  <c r="BC13" i="1"/>
  <c r="AX13" i="1"/>
  <c r="BD13" i="1"/>
  <c r="BN13" i="1"/>
  <c r="CG13" i="1"/>
  <c r="AY13" i="1"/>
  <c r="BE13" i="1"/>
  <c r="CZ13" i="1"/>
  <c r="CF13" i="1"/>
  <c r="CY13" i="1"/>
  <c r="DR13" i="1"/>
  <c r="CE13" i="1"/>
  <c r="CX13" i="1"/>
  <c r="DQ13" i="1"/>
  <c r="CD13" i="1"/>
  <c r="CW13" i="1"/>
  <c r="DP13" i="1"/>
  <c r="CC13" i="1"/>
  <c r="CV13" i="1"/>
  <c r="DO13" i="1"/>
  <c r="CB13" i="1"/>
  <c r="CU13" i="1"/>
  <c r="DN13" i="1"/>
  <c r="CA13" i="1"/>
  <c r="CT13" i="1"/>
  <c r="DM13" i="1"/>
  <c r="BZ13" i="1"/>
  <c r="CS13" i="1"/>
  <c r="DL13" i="1"/>
  <c r="BY13" i="1"/>
  <c r="CR13" i="1"/>
  <c r="DK13" i="1"/>
  <c r="BX13" i="1"/>
  <c r="CQ13" i="1"/>
  <c r="DJ13" i="1"/>
  <c r="BW13" i="1"/>
  <c r="CP13" i="1"/>
  <c r="DI13" i="1"/>
  <c r="BV13" i="1"/>
  <c r="CO13" i="1"/>
  <c r="DH13" i="1"/>
  <c r="BU13" i="1"/>
  <c r="CN13" i="1"/>
  <c r="DG13" i="1"/>
  <c r="BT13" i="1"/>
  <c r="CM13" i="1"/>
  <c r="DF13" i="1"/>
  <c r="BS13" i="1"/>
  <c r="CL13" i="1"/>
  <c r="DE13" i="1"/>
  <c r="BR13" i="1"/>
  <c r="CK13" i="1"/>
  <c r="DD13" i="1"/>
  <c r="BQ13" i="1"/>
  <c r="CJ13" i="1"/>
  <c r="DC13" i="1"/>
  <c r="BP13" i="1"/>
  <c r="CI13" i="1"/>
  <c r="DB13" i="1"/>
  <c r="BO13" i="1"/>
  <c r="CH13" i="1"/>
  <c r="DA13" i="1"/>
  <c r="AW12" i="1"/>
  <c r="BC12" i="1"/>
  <c r="AX12" i="1"/>
  <c r="BD12" i="1"/>
  <c r="BN12" i="1"/>
  <c r="CG12" i="1"/>
  <c r="AY12" i="1"/>
  <c r="BE12" i="1"/>
  <c r="CZ12" i="1"/>
  <c r="CF12" i="1"/>
  <c r="CY12" i="1"/>
  <c r="DR12" i="1"/>
  <c r="CE12" i="1"/>
  <c r="CX12" i="1"/>
  <c r="DQ12" i="1"/>
  <c r="CD12" i="1"/>
  <c r="CW12" i="1"/>
  <c r="DP12" i="1"/>
  <c r="CC12" i="1"/>
  <c r="CV12" i="1"/>
  <c r="DO12" i="1"/>
  <c r="CB12" i="1"/>
  <c r="CU12" i="1"/>
  <c r="DN12" i="1"/>
  <c r="CA12" i="1"/>
  <c r="CT12" i="1"/>
  <c r="DM12" i="1"/>
  <c r="BZ12" i="1"/>
  <c r="CS12" i="1"/>
  <c r="DL12" i="1"/>
  <c r="BY12" i="1"/>
  <c r="CR12" i="1"/>
  <c r="DK12" i="1"/>
  <c r="BX12" i="1"/>
  <c r="CQ12" i="1"/>
  <c r="DJ12" i="1"/>
  <c r="BW12" i="1"/>
  <c r="CP12" i="1"/>
  <c r="DI12" i="1"/>
  <c r="BV12" i="1"/>
  <c r="CO12" i="1"/>
  <c r="DH12" i="1"/>
  <c r="BU12" i="1"/>
  <c r="CN12" i="1"/>
  <c r="DG12" i="1"/>
  <c r="BT12" i="1"/>
  <c r="CM12" i="1"/>
  <c r="DF12" i="1"/>
  <c r="BS12" i="1"/>
  <c r="CL12" i="1"/>
  <c r="DE12" i="1"/>
  <c r="BR12" i="1"/>
  <c r="CK12" i="1"/>
  <c r="DD12" i="1"/>
  <c r="BQ12" i="1"/>
  <c r="CJ12" i="1"/>
  <c r="DC12" i="1"/>
  <c r="BP12" i="1"/>
  <c r="CI12" i="1"/>
  <c r="DB12" i="1"/>
  <c r="BO12" i="1"/>
  <c r="CH12" i="1"/>
  <c r="DA12" i="1"/>
  <c r="AW11" i="1"/>
  <c r="BC11" i="1"/>
  <c r="AX11" i="1"/>
  <c r="BD11" i="1"/>
  <c r="BN11" i="1"/>
  <c r="CG11" i="1"/>
  <c r="AY11" i="1"/>
  <c r="BE11" i="1"/>
  <c r="CZ11" i="1"/>
  <c r="CF11" i="1"/>
  <c r="CY11" i="1"/>
  <c r="DR11" i="1"/>
  <c r="CE11" i="1"/>
  <c r="CX11" i="1"/>
  <c r="DQ11" i="1"/>
  <c r="CD11" i="1"/>
  <c r="CW11" i="1"/>
  <c r="DP11" i="1"/>
  <c r="CC11" i="1"/>
  <c r="CV11" i="1"/>
  <c r="DO11" i="1"/>
  <c r="CB11" i="1"/>
  <c r="CU11" i="1"/>
  <c r="DN11" i="1"/>
  <c r="CA11" i="1"/>
  <c r="CT11" i="1"/>
  <c r="DM11" i="1"/>
  <c r="BZ11" i="1"/>
  <c r="CS11" i="1"/>
  <c r="DL11" i="1"/>
  <c r="BY11" i="1"/>
  <c r="CR11" i="1"/>
  <c r="DK11" i="1"/>
  <c r="BX11" i="1"/>
  <c r="CQ11" i="1"/>
  <c r="DJ11" i="1"/>
  <c r="BW11" i="1"/>
  <c r="CP11" i="1"/>
  <c r="DI11" i="1"/>
  <c r="BV11" i="1"/>
  <c r="CO11" i="1"/>
  <c r="DH11" i="1"/>
  <c r="BU11" i="1"/>
  <c r="CN11" i="1"/>
  <c r="DG11" i="1"/>
  <c r="BT11" i="1"/>
  <c r="CM11" i="1"/>
  <c r="DF11" i="1"/>
  <c r="BS11" i="1"/>
  <c r="CL11" i="1"/>
  <c r="DE11" i="1"/>
  <c r="BR11" i="1"/>
  <c r="CK11" i="1"/>
  <c r="DD11" i="1"/>
  <c r="BQ11" i="1"/>
  <c r="CJ11" i="1"/>
  <c r="DC11" i="1"/>
  <c r="BP11" i="1"/>
  <c r="CI11" i="1"/>
  <c r="DB11" i="1"/>
  <c r="BO11" i="1"/>
  <c r="CH11" i="1"/>
  <c r="DA11" i="1"/>
  <c r="AW10" i="1"/>
  <c r="BC10" i="1"/>
  <c r="AX10" i="1"/>
  <c r="BD10" i="1"/>
  <c r="BN10" i="1"/>
  <c r="CG10" i="1"/>
  <c r="AJ10" i="1"/>
  <c r="AP10" i="1" s="1"/>
  <c r="AV10" i="1" s="1"/>
  <c r="AY10" i="1"/>
  <c r="BE10" i="1"/>
  <c r="CZ10" i="1"/>
  <c r="CF10" i="1"/>
  <c r="CY10" i="1"/>
  <c r="DR10" i="1"/>
  <c r="CE10" i="1"/>
  <c r="CX10" i="1"/>
  <c r="DQ10" i="1"/>
  <c r="CD10" i="1"/>
  <c r="CW10" i="1"/>
  <c r="DP10" i="1"/>
  <c r="CC10" i="1"/>
  <c r="CV10" i="1"/>
  <c r="DO10" i="1"/>
  <c r="CB10" i="1"/>
  <c r="CU10" i="1"/>
  <c r="DN10" i="1"/>
  <c r="CA10" i="1"/>
  <c r="CT10" i="1"/>
  <c r="DM10" i="1"/>
  <c r="BZ10" i="1"/>
  <c r="CS10" i="1"/>
  <c r="DL10" i="1"/>
  <c r="BY10" i="1"/>
  <c r="CR10" i="1"/>
  <c r="DK10" i="1"/>
  <c r="BX10" i="1"/>
  <c r="CQ10" i="1"/>
  <c r="DJ10" i="1"/>
  <c r="BW10" i="1"/>
  <c r="CP10" i="1"/>
  <c r="DI10" i="1"/>
  <c r="BV10" i="1"/>
  <c r="CO10" i="1"/>
  <c r="DH10" i="1"/>
  <c r="BU10" i="1"/>
  <c r="CN10" i="1"/>
  <c r="DG10" i="1"/>
  <c r="BT10" i="1"/>
  <c r="CM10" i="1"/>
  <c r="DF10" i="1"/>
  <c r="BS10" i="1"/>
  <c r="CL10" i="1"/>
  <c r="DE10" i="1"/>
  <c r="BR10" i="1"/>
  <c r="CK10" i="1"/>
  <c r="DD10" i="1"/>
  <c r="BQ10" i="1"/>
  <c r="CJ10" i="1"/>
  <c r="DC10" i="1"/>
  <c r="BP10" i="1"/>
  <c r="CI10" i="1"/>
  <c r="DB10" i="1"/>
  <c r="BO10" i="1"/>
  <c r="CH10" i="1"/>
  <c r="DA10" i="1"/>
  <c r="AW9" i="1"/>
  <c r="BC9" i="1"/>
  <c r="AX9" i="1"/>
  <c r="BD9" i="1"/>
  <c r="BN9" i="1"/>
  <c r="CG9" i="1"/>
  <c r="AY9" i="1"/>
  <c r="BB9" i="1" s="1"/>
  <c r="BE9" i="1"/>
  <c r="CZ9" i="1"/>
  <c r="CF9" i="1"/>
  <c r="CY9" i="1"/>
  <c r="DR9" i="1"/>
  <c r="CE9" i="1"/>
  <c r="CX9" i="1"/>
  <c r="DQ9" i="1"/>
  <c r="CD9" i="1"/>
  <c r="CW9" i="1"/>
  <c r="DP9" i="1"/>
  <c r="CC9" i="1"/>
  <c r="CV9" i="1"/>
  <c r="DO9" i="1"/>
  <c r="CB9" i="1"/>
  <c r="CU9" i="1"/>
  <c r="DN9" i="1"/>
  <c r="CA9" i="1"/>
  <c r="CT9" i="1"/>
  <c r="DM9" i="1"/>
  <c r="BZ9" i="1"/>
  <c r="CS9" i="1"/>
  <c r="DL9" i="1"/>
  <c r="BY9" i="1"/>
  <c r="CR9" i="1"/>
  <c r="DK9" i="1"/>
  <c r="BX9" i="1"/>
  <c r="CQ9" i="1"/>
  <c r="DJ9" i="1"/>
  <c r="BW9" i="1"/>
  <c r="CP9" i="1"/>
  <c r="DI9" i="1"/>
  <c r="BV9" i="1"/>
  <c r="CO9" i="1"/>
  <c r="DH9" i="1"/>
  <c r="BU9" i="1"/>
  <c r="CN9" i="1"/>
  <c r="DG9" i="1"/>
  <c r="BT9" i="1"/>
  <c r="CM9" i="1"/>
  <c r="DF9" i="1"/>
  <c r="BS9" i="1"/>
  <c r="CL9" i="1"/>
  <c r="DE9" i="1"/>
  <c r="BR9" i="1"/>
  <c r="CK9" i="1"/>
  <c r="DD9" i="1"/>
  <c r="BQ9" i="1"/>
  <c r="CJ9" i="1"/>
  <c r="DC9" i="1"/>
  <c r="BP9" i="1"/>
  <c r="CI9" i="1"/>
  <c r="DB9" i="1"/>
  <c r="BO9" i="1"/>
  <c r="CH9" i="1"/>
  <c r="DA9" i="1"/>
  <c r="AW8" i="1"/>
  <c r="BC8" i="1"/>
  <c r="AX8" i="1"/>
  <c r="BD8" i="1"/>
  <c r="AJ8" i="1"/>
  <c r="AP8" i="1" s="1"/>
  <c r="AV8" i="1" s="1"/>
  <c r="AY8" i="1"/>
  <c r="BE8" i="1"/>
  <c r="BN8" i="1"/>
  <c r="CG8" i="1"/>
  <c r="CZ8" i="1"/>
  <c r="BO8" i="1"/>
  <c r="CH8" i="1"/>
  <c r="DA8" i="1"/>
  <c r="BP8" i="1"/>
  <c r="CI8" i="1"/>
  <c r="DB8" i="1"/>
  <c r="BQ8" i="1"/>
  <c r="CJ8" i="1"/>
  <c r="DC8" i="1"/>
  <c r="BR8" i="1"/>
  <c r="CK8" i="1"/>
  <c r="DD8" i="1"/>
  <c r="BS8" i="1"/>
  <c r="CL8" i="1"/>
  <c r="DE8" i="1"/>
  <c r="BT8" i="1"/>
  <c r="CM8" i="1"/>
  <c r="DF8" i="1"/>
  <c r="BU8" i="1"/>
  <c r="CN8" i="1"/>
  <c r="DG8" i="1"/>
  <c r="BV8" i="1"/>
  <c r="CO8" i="1"/>
  <c r="DH8" i="1"/>
  <c r="BW8" i="1"/>
  <c r="CP8" i="1"/>
  <c r="DI8" i="1"/>
  <c r="BX8" i="1"/>
  <c r="CQ8" i="1"/>
  <c r="DJ8" i="1"/>
  <c r="BY8" i="1"/>
  <c r="CR8" i="1"/>
  <c r="DK8" i="1"/>
  <c r="BZ8" i="1"/>
  <c r="CS8" i="1"/>
  <c r="DL8" i="1"/>
  <c r="CA8" i="1"/>
  <c r="CT8" i="1"/>
  <c r="DM8" i="1"/>
  <c r="CB8" i="1"/>
  <c r="CU8" i="1"/>
  <c r="DN8" i="1"/>
  <c r="CC8" i="1"/>
  <c r="CV8" i="1"/>
  <c r="DO8" i="1"/>
  <c r="CD8" i="1"/>
  <c r="CW8" i="1"/>
  <c r="DP8" i="1"/>
  <c r="CE8" i="1"/>
  <c r="CX8" i="1"/>
  <c r="DQ8" i="1"/>
  <c r="CF8" i="1"/>
  <c r="CY8" i="1"/>
  <c r="DR8" i="1"/>
  <c r="AW7" i="1"/>
  <c r="BC7" i="1"/>
  <c r="AX7" i="1"/>
  <c r="BD7" i="1"/>
  <c r="AJ7" i="1"/>
  <c r="AP7" i="1" s="1"/>
  <c r="AV7" i="1" s="1"/>
  <c r="AY7" i="1"/>
  <c r="BB7" i="1" s="1"/>
  <c r="BE7" i="1"/>
  <c r="BN7" i="1"/>
  <c r="CG7" i="1"/>
  <c r="CZ7" i="1"/>
  <c r="BO7" i="1"/>
  <c r="CH7" i="1"/>
  <c r="DA7" i="1"/>
  <c r="BP7" i="1"/>
  <c r="CI7" i="1"/>
  <c r="DB7" i="1"/>
  <c r="BQ7" i="1"/>
  <c r="CJ7" i="1"/>
  <c r="DC7" i="1"/>
  <c r="BR7" i="1"/>
  <c r="CK7" i="1"/>
  <c r="DD7" i="1"/>
  <c r="BS7" i="1"/>
  <c r="CL7" i="1"/>
  <c r="DE7" i="1"/>
  <c r="BT7" i="1"/>
  <c r="CM7" i="1"/>
  <c r="DF7" i="1"/>
  <c r="BU7" i="1"/>
  <c r="CN7" i="1"/>
  <c r="DG7" i="1"/>
  <c r="BV7" i="1"/>
  <c r="CO7" i="1"/>
  <c r="DH7" i="1"/>
  <c r="BW7" i="1"/>
  <c r="CP7" i="1"/>
  <c r="DI7" i="1"/>
  <c r="BX7" i="1"/>
  <c r="CQ7" i="1"/>
  <c r="DJ7" i="1"/>
  <c r="BY7" i="1"/>
  <c r="CR7" i="1"/>
  <c r="DK7" i="1"/>
  <c r="BZ7" i="1"/>
  <c r="CS7" i="1"/>
  <c r="DL7" i="1"/>
  <c r="CA7" i="1"/>
  <c r="CT7" i="1"/>
  <c r="DM7" i="1"/>
  <c r="CB7" i="1"/>
  <c r="CU7" i="1"/>
  <c r="DN7" i="1"/>
  <c r="CC7" i="1"/>
  <c r="CV7" i="1"/>
  <c r="DO7" i="1"/>
  <c r="CD7" i="1"/>
  <c r="CW7" i="1"/>
  <c r="DP7" i="1"/>
  <c r="CE7" i="1"/>
  <c r="CX7" i="1"/>
  <c r="DQ7" i="1"/>
  <c r="CF7" i="1"/>
  <c r="CY7" i="1"/>
  <c r="DR7" i="1"/>
  <c r="AW6" i="1"/>
  <c r="BC6" i="1"/>
  <c r="AX6" i="1"/>
  <c r="BD6" i="1"/>
  <c r="AY6" i="1"/>
  <c r="BE6" i="1"/>
  <c r="BN6" i="1"/>
  <c r="CG6" i="1"/>
  <c r="CZ6" i="1"/>
  <c r="BO6" i="1"/>
  <c r="CH6" i="1"/>
  <c r="DA6" i="1"/>
  <c r="BP6" i="1"/>
  <c r="CI6" i="1"/>
  <c r="DB6" i="1"/>
  <c r="BQ6" i="1"/>
  <c r="CJ6" i="1"/>
  <c r="DC6" i="1"/>
  <c r="BR6" i="1"/>
  <c r="CK6" i="1"/>
  <c r="DD6" i="1"/>
  <c r="BS6" i="1"/>
  <c r="CL6" i="1"/>
  <c r="DE6" i="1"/>
  <c r="BT6" i="1"/>
  <c r="CM6" i="1"/>
  <c r="DF6" i="1"/>
  <c r="BU6" i="1"/>
  <c r="CN6" i="1"/>
  <c r="DG6" i="1"/>
  <c r="BV6" i="1"/>
  <c r="CO6" i="1"/>
  <c r="DH6" i="1"/>
  <c r="BW6" i="1"/>
  <c r="CP6" i="1"/>
  <c r="DI6" i="1"/>
  <c r="BX6" i="1"/>
  <c r="CQ6" i="1"/>
  <c r="DJ6" i="1"/>
  <c r="BY6" i="1"/>
  <c r="CR6" i="1"/>
  <c r="DK6" i="1"/>
  <c r="BZ6" i="1"/>
  <c r="CS6" i="1"/>
  <c r="DL6" i="1"/>
  <c r="CA6" i="1"/>
  <c r="CT6" i="1"/>
  <c r="DM6" i="1"/>
  <c r="CB6" i="1"/>
  <c r="CU6" i="1"/>
  <c r="DN6" i="1"/>
  <c r="CC6" i="1"/>
  <c r="CV6" i="1"/>
  <c r="DO6" i="1"/>
  <c r="CD6" i="1"/>
  <c r="CW6" i="1"/>
  <c r="DP6" i="1"/>
  <c r="CE6" i="1"/>
  <c r="CX6" i="1"/>
  <c r="DQ6" i="1"/>
  <c r="CF6" i="1"/>
  <c r="CY6" i="1"/>
  <c r="DR6" i="1"/>
  <c r="AN5" i="1"/>
  <c r="AT5" i="1" s="1"/>
  <c r="AZ5" i="1" s="1"/>
  <c r="AW5" i="1"/>
  <c r="BC5" i="1"/>
  <c r="AX5" i="1"/>
  <c r="BD5" i="1"/>
  <c r="AG5" i="1"/>
  <c r="AJ5" i="1" s="1"/>
  <c r="AP5" i="1" s="1"/>
  <c r="AV5" i="1" s="1"/>
  <c r="AY5" i="1"/>
  <c r="BE5" i="1"/>
  <c r="BN5" i="1"/>
  <c r="CG5" i="1"/>
  <c r="CZ5" i="1"/>
  <c r="BO5" i="1"/>
  <c r="CH5" i="1"/>
  <c r="DA5" i="1"/>
  <c r="BP5" i="1"/>
  <c r="CI5" i="1"/>
  <c r="DB5" i="1"/>
  <c r="BQ5" i="1"/>
  <c r="CJ5" i="1"/>
  <c r="DC5" i="1"/>
  <c r="BR5" i="1"/>
  <c r="CK5" i="1"/>
  <c r="DD5" i="1"/>
  <c r="BS5" i="1"/>
  <c r="CL5" i="1"/>
  <c r="DE5" i="1"/>
  <c r="BT5" i="1"/>
  <c r="CM5" i="1"/>
  <c r="DF5" i="1"/>
  <c r="BU5" i="1"/>
  <c r="CN5" i="1"/>
  <c r="DG5" i="1"/>
  <c r="BV5" i="1"/>
  <c r="CO5" i="1"/>
  <c r="DH5" i="1"/>
  <c r="BW5" i="1"/>
  <c r="CP5" i="1"/>
  <c r="DI5" i="1"/>
  <c r="BX5" i="1"/>
  <c r="CQ5" i="1"/>
  <c r="DJ5" i="1"/>
  <c r="BY5" i="1"/>
  <c r="CR5" i="1"/>
  <c r="DK5" i="1"/>
  <c r="BZ5" i="1"/>
  <c r="CS5" i="1"/>
  <c r="DL5" i="1"/>
  <c r="CA5" i="1"/>
  <c r="CT5" i="1"/>
  <c r="DM5" i="1"/>
  <c r="CB5" i="1"/>
  <c r="CU5" i="1"/>
  <c r="DN5" i="1"/>
  <c r="CC5" i="1"/>
  <c r="CV5" i="1"/>
  <c r="DO5" i="1"/>
  <c r="CD5" i="1"/>
  <c r="CW5" i="1"/>
  <c r="DP5" i="1"/>
  <c r="CE5" i="1"/>
  <c r="CX5" i="1"/>
  <c r="DQ5" i="1"/>
  <c r="CF5" i="1"/>
  <c r="CY5" i="1"/>
  <c r="DR5" i="1"/>
  <c r="AH87" i="1"/>
  <c r="AN87" i="1" s="1"/>
  <c r="AT87" i="1" s="1"/>
  <c r="AZ87" i="1" s="1"/>
  <c r="BF87" i="1" s="1"/>
  <c r="AH80" i="1"/>
  <c r="AN80" i="1" s="1"/>
  <c r="AT80" i="1" s="1"/>
  <c r="AH63" i="1"/>
  <c r="AN63" i="1" s="1"/>
  <c r="AT63" i="1" s="1"/>
  <c r="AZ63" i="1" s="1"/>
  <c r="AH48" i="1"/>
  <c r="AN48" i="1" s="1"/>
  <c r="AT48" i="1" s="1"/>
  <c r="AZ48" i="1" s="1"/>
  <c r="BF48" i="1" s="1"/>
  <c r="AH45" i="1"/>
  <c r="AN45" i="1" s="1"/>
  <c r="AT45" i="1" s="1"/>
  <c r="AZ45" i="1" s="1"/>
  <c r="AH43" i="1"/>
  <c r="AN43" i="1" s="1"/>
  <c r="AT43" i="1" s="1"/>
  <c r="AZ43" i="1" s="1"/>
  <c r="AH28" i="1"/>
  <c r="AN28" i="1" s="1"/>
  <c r="AT28" i="1" s="1"/>
  <c r="AZ28" i="1" s="1"/>
  <c r="AH24" i="1"/>
  <c r="AN24" i="1" s="1"/>
  <c r="AT24" i="1" s="1"/>
  <c r="AZ24" i="1" s="1"/>
  <c r="BF24" i="1" s="1"/>
  <c r="AT16" i="1"/>
  <c r="AT88" i="1"/>
  <c r="AZ88" i="1" s="1"/>
  <c r="AH81" i="1"/>
  <c r="AN81" i="1" s="1"/>
  <c r="AT81" i="1" s="1"/>
  <c r="AH68" i="1"/>
  <c r="AN68" i="1" s="1"/>
  <c r="AT68" i="1" s="1"/>
  <c r="AZ68" i="1" s="1"/>
  <c r="BF68" i="1" s="1"/>
  <c r="AH57" i="1"/>
  <c r="AN57" i="1" s="1"/>
  <c r="AT57" i="1" s="1"/>
  <c r="AH53" i="1"/>
  <c r="AN53" i="1" s="1"/>
  <c r="AT53" i="1" s="1"/>
  <c r="AZ53" i="1" s="1"/>
  <c r="AT51" i="1"/>
  <c r="AZ51" i="1" s="1"/>
  <c r="BF51" i="1" s="1"/>
  <c r="AH44" i="1"/>
  <c r="AN44" i="1" s="1"/>
  <c r="AT44" i="1" s="1"/>
  <c r="AZ44" i="1" s="1"/>
  <c r="BF44" i="1" s="1"/>
  <c r="AH40" i="1"/>
  <c r="AN40" i="1" s="1"/>
  <c r="AT40" i="1" s="1"/>
  <c r="AH36" i="1"/>
  <c r="AN36" i="1" s="1"/>
  <c r="AT36" i="1" s="1"/>
  <c r="AZ36" i="1" s="1"/>
  <c r="AH27" i="1"/>
  <c r="AN27" i="1" s="1"/>
  <c r="AT27" i="1" s="1"/>
  <c r="AN19" i="1"/>
  <c r="AT19" i="1" s="1"/>
  <c r="AH17" i="1"/>
  <c r="AN17" i="1" s="1"/>
  <c r="AT17" i="1" s="1"/>
  <c r="AT11" i="1"/>
  <c r="AZ11" i="1" s="1"/>
  <c r="AH9" i="1"/>
  <c r="AN9" i="1" s="1"/>
  <c r="AT9" i="1"/>
  <c r="AZ9" i="1" s="1"/>
  <c r="AH89" i="1"/>
  <c r="AN89" i="1" s="1"/>
  <c r="AT89" i="1" s="1"/>
  <c r="AZ89" i="1" s="1"/>
  <c r="BF89" i="1" s="1"/>
  <c r="AH77" i="1"/>
  <c r="AN77" i="1" s="1"/>
  <c r="AT77" i="1" s="1"/>
  <c r="AH75" i="1"/>
  <c r="AN75" i="1" s="1"/>
  <c r="AT75" i="1" s="1"/>
  <c r="AH56" i="1"/>
  <c r="AN56" i="1" s="1"/>
  <c r="AT56" i="1" s="1"/>
  <c r="AH49" i="1"/>
  <c r="AN49" i="1" s="1"/>
  <c r="AT49" i="1" s="1"/>
  <c r="AH41" i="1"/>
  <c r="AN41" i="1" s="1"/>
  <c r="AT41" i="1" s="1"/>
  <c r="AH39" i="1"/>
  <c r="AN39" i="1" s="1"/>
  <c r="AT39" i="1" s="1"/>
  <c r="AZ39" i="1" s="1"/>
  <c r="AH25" i="1"/>
  <c r="AN25" i="1" s="1"/>
  <c r="AT25" i="1" s="1"/>
  <c r="AZ25" i="1" s="1"/>
  <c r="BF25" i="1" s="1"/>
  <c r="AH8" i="1"/>
  <c r="AN8" i="1" s="1"/>
  <c r="AT8" i="1" s="1"/>
  <c r="AZ8" i="1" s="1"/>
  <c r="AI85" i="1"/>
  <c r="AO85" i="1" s="1"/>
  <c r="AU85" i="1" s="1"/>
  <c r="BA85" i="1" s="1"/>
  <c r="AG13" i="1"/>
  <c r="AJ13" i="1" s="1"/>
  <c r="AP13" i="1" s="1"/>
  <c r="AV13" i="1" s="1"/>
  <c r="BB13" i="1" s="1"/>
  <c r="BH13" i="1" s="1"/>
  <c r="AE86" i="1"/>
  <c r="AH86" i="1" s="1"/>
  <c r="AN86" i="1" s="1"/>
  <c r="AT86" i="1" s="1"/>
  <c r="AA86" i="1"/>
  <c r="Z86" i="1" s="1"/>
  <c r="AB86" i="1" s="1"/>
  <c r="AD86" i="1" s="1"/>
  <c r="AF86" i="1" s="1"/>
  <c r="AI86" i="1" s="1"/>
  <c r="AO86" i="1" s="1"/>
  <c r="AU86" i="1" s="1"/>
  <c r="BA86" i="1" s="1"/>
  <c r="BG86" i="1" s="1"/>
  <c r="AG80" i="1"/>
  <c r="AJ80" i="1" s="1"/>
  <c r="AP80" i="1" s="1"/>
  <c r="AV80" i="1" s="1"/>
  <c r="BB80" i="1" s="1"/>
  <c r="BH80" i="1" s="1"/>
  <c r="AA80" i="1"/>
  <c r="Z80" i="1" s="1"/>
  <c r="AB80" i="1" s="1"/>
  <c r="AA66" i="1"/>
  <c r="Z66" i="1" s="1"/>
  <c r="AB66" i="1" s="1"/>
  <c r="AC66" i="1" s="1"/>
  <c r="AE62" i="1"/>
  <c r="AH62" i="1" s="1"/>
  <c r="AN62" i="1" s="1"/>
  <c r="AT62" i="1" s="1"/>
  <c r="AA62" i="1"/>
  <c r="AA54" i="1"/>
  <c r="Z54" i="1" s="1"/>
  <c r="AB54" i="1" s="1"/>
  <c r="AD54" i="1" s="1"/>
  <c r="AF54" i="1" s="1"/>
  <c r="AI54" i="1" s="1"/>
  <c r="AO54" i="1" s="1"/>
  <c r="AU54" i="1" s="1"/>
  <c r="BA54" i="1" s="1"/>
  <c r="BG54" i="1" s="1"/>
  <c r="AE54" i="1"/>
  <c r="AH54" i="1" s="1"/>
  <c r="AN54" i="1" s="1"/>
  <c r="AT54" i="1" s="1"/>
  <c r="AZ54" i="1" s="1"/>
  <c r="BF54" i="1" s="1"/>
  <c r="AE46" i="1"/>
  <c r="AH46" i="1" s="1"/>
  <c r="AN46" i="1" s="1"/>
  <c r="AT46" i="1" s="1"/>
  <c r="AZ46" i="1" s="1"/>
  <c r="BF46" i="1" s="1"/>
  <c r="AA46" i="1"/>
  <c r="Z46" i="1" s="1"/>
  <c r="AB46" i="1" s="1"/>
  <c r="AD46" i="1" s="1"/>
  <c r="AF46" i="1" s="1"/>
  <c r="AI46" i="1" s="1"/>
  <c r="AO46" i="1" s="1"/>
  <c r="AU46" i="1" s="1"/>
  <c r="BA46" i="1" s="1"/>
  <c r="BG46" i="1" s="1"/>
  <c r="AE42" i="1"/>
  <c r="AH42" i="1" s="1"/>
  <c r="AN42" i="1" s="1"/>
  <c r="AT42" i="1" s="1"/>
  <c r="AZ42" i="1" s="1"/>
  <c r="BF42" i="1" s="1"/>
  <c r="AA42" i="1"/>
  <c r="Z42" i="1" s="1"/>
  <c r="AB42" i="1" s="1"/>
  <c r="AD42" i="1" s="1"/>
  <c r="AF42" i="1" s="1"/>
  <c r="AI42" i="1" s="1"/>
  <c r="AO42" i="1" s="1"/>
  <c r="AU42" i="1" s="1"/>
  <c r="BA42" i="1" s="1"/>
  <c r="BG42" i="1" s="1"/>
  <c r="AA34" i="1"/>
  <c r="Z34" i="1" s="1"/>
  <c r="AB34" i="1" s="1"/>
  <c r="AC34" i="1" s="1"/>
  <c r="AE34" i="1"/>
  <c r="AH34" i="1" s="1"/>
  <c r="AN34" i="1" s="1"/>
  <c r="AT34" i="1" s="1"/>
  <c r="AZ34" i="1" s="1"/>
  <c r="BF34" i="1" s="1"/>
  <c r="AG32" i="1"/>
  <c r="AJ32" i="1" s="1"/>
  <c r="AP32" i="1" s="1"/>
  <c r="AV32" i="1" s="1"/>
  <c r="AA30" i="1"/>
  <c r="Z30" i="1" s="1"/>
  <c r="AB30" i="1" s="1"/>
  <c r="AD30" i="1" s="1"/>
  <c r="AF30" i="1" s="1"/>
  <c r="AI30" i="1" s="1"/>
  <c r="AO30" i="1" s="1"/>
  <c r="AU30" i="1" s="1"/>
  <c r="BA30" i="1" s="1"/>
  <c r="BG30" i="1" s="1"/>
  <c r="AE30" i="1"/>
  <c r="AH30" i="1" s="1"/>
  <c r="AN30" i="1" s="1"/>
  <c r="AT30" i="1" s="1"/>
  <c r="AZ30" i="1" s="1"/>
  <c r="AG28" i="1"/>
  <c r="AJ28" i="1" s="1"/>
  <c r="AP28" i="1" s="1"/>
  <c r="AV28" i="1" s="1"/>
  <c r="BB28" i="1" s="1"/>
  <c r="BH28" i="1" s="1"/>
  <c r="AA28" i="1"/>
  <c r="Z28" i="1" s="1"/>
  <c r="AB28" i="1" s="1"/>
  <c r="AE26" i="1"/>
  <c r="AH26" i="1" s="1"/>
  <c r="AN26" i="1" s="1"/>
  <c r="AT26" i="1" s="1"/>
  <c r="AZ26" i="1" s="1"/>
  <c r="BF26" i="1" s="1"/>
  <c r="AA26" i="1"/>
  <c r="Z26" i="1" s="1"/>
  <c r="AB26" i="1" s="1"/>
  <c r="AD26" i="1" s="1"/>
  <c r="AF26" i="1" s="1"/>
  <c r="AI26" i="1" s="1"/>
  <c r="AO26" i="1" s="1"/>
  <c r="AU26" i="1" s="1"/>
  <c r="BA26" i="1" s="1"/>
  <c r="AG20" i="1"/>
  <c r="AJ20" i="1" s="1"/>
  <c r="AP20" i="1" s="1"/>
  <c r="AV20" i="1" s="1"/>
  <c r="AA20" i="1"/>
  <c r="Z20" i="1" s="1"/>
  <c r="AB20" i="1" s="1"/>
  <c r="AE18" i="1"/>
  <c r="AH18" i="1" s="1"/>
  <c r="AN18" i="1" s="1"/>
  <c r="AT18" i="1" s="1"/>
  <c r="AA18" i="1"/>
  <c r="Z18" i="1" s="1"/>
  <c r="AB18" i="1" s="1"/>
  <c r="AD18" i="1" s="1"/>
  <c r="AF18" i="1" s="1"/>
  <c r="AI18" i="1" s="1"/>
  <c r="AO18" i="1" s="1"/>
  <c r="AU18" i="1" s="1"/>
  <c r="BA18" i="1" s="1"/>
  <c r="BG18" i="1" s="1"/>
  <c r="AA10" i="1"/>
  <c r="Z10" i="1" s="1"/>
  <c r="AB10" i="1" s="1"/>
  <c r="AE10" i="1"/>
  <c r="AH10" i="1" s="1"/>
  <c r="AN10" i="1" s="1"/>
  <c r="AT10" i="1" s="1"/>
  <c r="AZ10" i="1" s="1"/>
  <c r="BF10" i="1" s="1"/>
  <c r="AG11" i="1"/>
  <c r="AJ11" i="1" s="1"/>
  <c r="AP11" i="1" s="1"/>
  <c r="AV11" i="1" s="1"/>
  <c r="AA11" i="1"/>
  <c r="Z11" i="1"/>
  <c r="AB11" i="1" s="1"/>
  <c r="AD11" i="1" s="1"/>
  <c r="AF11" i="1" s="1"/>
  <c r="AI11" i="1" s="1"/>
  <c r="AO11" i="1" s="1"/>
  <c r="AU11" i="1" s="1"/>
  <c r="AE90" i="1"/>
  <c r="AH90" i="1" s="1"/>
  <c r="AN90" i="1" s="1"/>
  <c r="AT90" i="1" s="1"/>
  <c r="AZ90" i="1" s="1"/>
  <c r="BF90" i="1" s="1"/>
  <c r="AA90" i="1"/>
  <c r="Z90" i="1" s="1"/>
  <c r="AB90" i="1" s="1"/>
  <c r="AG88" i="1"/>
  <c r="AJ88" i="1" s="1"/>
  <c r="AP88" i="1" s="1"/>
  <c r="AV88" i="1" s="1"/>
  <c r="BB88" i="1" s="1"/>
  <c r="BH88" i="1" s="1"/>
  <c r="AA88" i="1"/>
  <c r="Z88" i="1" s="1"/>
  <c r="AB88" i="1" s="1"/>
  <c r="AA82" i="1"/>
  <c r="Z82" i="1" s="1"/>
  <c r="AB82" i="1" s="1"/>
  <c r="AE82" i="1"/>
  <c r="AH82" i="1" s="1"/>
  <c r="AN82" i="1" s="1"/>
  <c r="AT82" i="1" s="1"/>
  <c r="AE78" i="1"/>
  <c r="AH78" i="1" s="1"/>
  <c r="AN78" i="1" s="1"/>
  <c r="AT78" i="1" s="1"/>
  <c r="AZ78" i="1" s="1"/>
  <c r="BF78" i="1" s="1"/>
  <c r="AA78" i="1"/>
  <c r="Z78" i="1" s="1"/>
  <c r="AB78" i="1" s="1"/>
  <c r="AA74" i="1"/>
  <c r="Z74" i="1" s="1"/>
  <c r="AB74" i="1" s="1"/>
  <c r="AD74" i="1" s="1"/>
  <c r="AF74" i="1" s="1"/>
  <c r="AI74" i="1" s="1"/>
  <c r="AO74" i="1" s="1"/>
  <c r="AU74" i="1" s="1"/>
  <c r="BA74" i="1" s="1"/>
  <c r="AE74" i="1"/>
  <c r="AH74" i="1" s="1"/>
  <c r="AN74" i="1" s="1"/>
  <c r="AT74" i="1" s="1"/>
  <c r="AZ74" i="1" s="1"/>
  <c r="BF74" i="1" s="1"/>
  <c r="AA70" i="1"/>
  <c r="Z70" i="1" s="1"/>
  <c r="AB70" i="1" s="1"/>
  <c r="AE70" i="1"/>
  <c r="AH70" i="1" s="1"/>
  <c r="AN70" i="1" s="1"/>
  <c r="AT70" i="1" s="1"/>
  <c r="AZ70" i="1" s="1"/>
  <c r="BF70" i="1" s="1"/>
  <c r="AE58" i="1"/>
  <c r="AH58" i="1" s="1"/>
  <c r="AN58" i="1" s="1"/>
  <c r="AT58" i="1" s="1"/>
  <c r="AA58" i="1"/>
  <c r="Z58" i="1" s="1"/>
  <c r="AB58" i="1" s="1"/>
  <c r="AC58" i="1" s="1"/>
  <c r="AA56" i="1"/>
  <c r="Z56" i="1" s="1"/>
  <c r="AB56" i="1" s="1"/>
  <c r="AC56" i="1" s="1"/>
  <c r="AG56" i="1"/>
  <c r="AJ56" i="1" s="1"/>
  <c r="AP56" i="1" s="1"/>
  <c r="AV56" i="1" s="1"/>
  <c r="BB56" i="1" s="1"/>
  <c r="BH56" i="1" s="1"/>
  <c r="AA50" i="1"/>
  <c r="Z50" i="1" s="1"/>
  <c r="AB50" i="1" s="1"/>
  <c r="AE50" i="1"/>
  <c r="AH50" i="1" s="1"/>
  <c r="AN50" i="1" s="1"/>
  <c r="AT50" i="1" s="1"/>
  <c r="AZ50" i="1" s="1"/>
  <c r="BF50" i="1" s="1"/>
  <c r="AG48" i="1"/>
  <c r="AJ48" i="1" s="1"/>
  <c r="AP48" i="1" s="1"/>
  <c r="AV48" i="1" s="1"/>
  <c r="BB48" i="1" s="1"/>
  <c r="AA48" i="1"/>
  <c r="AA38" i="1"/>
  <c r="Z38" i="1" s="1"/>
  <c r="AB38" i="1" s="1"/>
  <c r="AC38" i="1" s="1"/>
  <c r="AE38" i="1"/>
  <c r="AH38" i="1" s="1"/>
  <c r="AN38" i="1" s="1"/>
  <c r="AT38" i="1" s="1"/>
  <c r="AZ38" i="1" s="1"/>
  <c r="BF38" i="1" s="1"/>
  <c r="AG36" i="1"/>
  <c r="AJ36" i="1" s="1"/>
  <c r="AP36" i="1" s="1"/>
  <c r="AV36" i="1" s="1"/>
  <c r="BB36" i="1" s="1"/>
  <c r="BH36" i="1" s="1"/>
  <c r="AA36" i="1"/>
  <c r="Z36" i="1" s="1"/>
  <c r="AB36" i="1" s="1"/>
  <c r="AG24" i="1"/>
  <c r="AJ24" i="1" s="1"/>
  <c r="AP24" i="1" s="1"/>
  <c r="AV24" i="1" s="1"/>
  <c r="BB24" i="1" s="1"/>
  <c r="BH24" i="1" s="1"/>
  <c r="AA24" i="1"/>
  <c r="Z24" i="1" s="1"/>
  <c r="AB24" i="1" s="1"/>
  <c r="AD24" i="1" s="1"/>
  <c r="AF24" i="1" s="1"/>
  <c r="AI24" i="1" s="1"/>
  <c r="AO24" i="1" s="1"/>
  <c r="AU24" i="1" s="1"/>
  <c r="BA24" i="1" s="1"/>
  <c r="BG24" i="1" s="1"/>
  <c r="AA22" i="1"/>
  <c r="Z22" i="1" s="1"/>
  <c r="AB22" i="1" s="1"/>
  <c r="AC22" i="1" s="1"/>
  <c r="AE22" i="1"/>
  <c r="AH22" i="1" s="1"/>
  <c r="AN22" i="1" s="1"/>
  <c r="AT22" i="1" s="1"/>
  <c r="AZ22" i="1" s="1"/>
  <c r="BF22" i="1" s="1"/>
  <c r="AA6" i="1"/>
  <c r="Z6" i="1" s="1"/>
  <c r="AB6" i="1" s="1"/>
  <c r="AC6" i="1" s="1"/>
  <c r="AE6" i="1"/>
  <c r="AH6" i="1" s="1"/>
  <c r="AN6" i="1" s="1"/>
  <c r="AT6" i="1" s="1"/>
  <c r="AZ6" i="1" s="1"/>
  <c r="BF6" i="1" s="1"/>
  <c r="AA7" i="1"/>
  <c r="Z7" i="1" s="1"/>
  <c r="AB7" i="1" s="1"/>
  <c r="AE7" i="1"/>
  <c r="AH7" i="1" s="1"/>
  <c r="AN7" i="1" s="1"/>
  <c r="AT7" i="1" s="1"/>
  <c r="AZ7" i="1" s="1"/>
  <c r="BF7" i="1" s="1"/>
  <c r="AC17" i="1"/>
  <c r="AD17" i="1"/>
  <c r="AF17" i="1" s="1"/>
  <c r="AI17" i="1" s="1"/>
  <c r="AO17" i="1" s="1"/>
  <c r="AU17" i="1" s="1"/>
  <c r="BA17" i="1" s="1"/>
  <c r="BG17" i="1" s="1"/>
  <c r="BF36" i="1"/>
  <c r="BB71" i="1"/>
  <c r="BH71" i="1" s="1"/>
  <c r="BB91" i="1"/>
  <c r="BH91" i="1" s="1"/>
  <c r="AA92" i="1"/>
  <c r="Z92" i="1" s="1"/>
  <c r="AB92" i="1" s="1"/>
  <c r="AA60" i="1"/>
  <c r="Z60" i="1" s="1"/>
  <c r="AB60" i="1" s="1"/>
  <c r="AC85" i="1"/>
  <c r="AA84" i="1"/>
  <c r="Z84" i="1" s="1"/>
  <c r="AB84" i="1" s="1"/>
  <c r="AE84" i="1"/>
  <c r="AH84" i="1" s="1"/>
  <c r="AN84" i="1" s="1"/>
  <c r="AT84" i="1" s="1"/>
  <c r="AZ84" i="1" s="1"/>
  <c r="BF84" i="1" s="1"/>
  <c r="AA76" i="1"/>
  <c r="Z76" i="1" s="1"/>
  <c r="AB76" i="1" s="1"/>
  <c r="AD76" i="1" s="1"/>
  <c r="AF76" i="1" s="1"/>
  <c r="AI76" i="1" s="1"/>
  <c r="AO76" i="1" s="1"/>
  <c r="AU76" i="1" s="1"/>
  <c r="BA76" i="1" s="1"/>
  <c r="BG76" i="1" s="1"/>
  <c r="AA72" i="1"/>
  <c r="Z72" i="1" s="1"/>
  <c r="AB72" i="1" s="1"/>
  <c r="AC72" i="1" s="1"/>
  <c r="AA68" i="1"/>
  <c r="Z68" i="1" s="1"/>
  <c r="AB68" i="1" s="1"/>
  <c r="AA64" i="1"/>
  <c r="Z64" i="1" s="1"/>
  <c r="AB64" i="1" s="1"/>
  <c r="AA52" i="1"/>
  <c r="Z52" i="1" s="1"/>
  <c r="AB52" i="1" s="1"/>
  <c r="AC52" i="1" s="1"/>
  <c r="AA44" i="1"/>
  <c r="Z44" i="1" s="1"/>
  <c r="AB44" i="1" s="1"/>
  <c r="AC44" i="1" s="1"/>
  <c r="AA40" i="1"/>
  <c r="Z40" i="1" s="1"/>
  <c r="AB40" i="1" s="1"/>
  <c r="AC40" i="1" s="1"/>
  <c r="Z33" i="1"/>
  <c r="AB33" i="1" s="1"/>
  <c r="AA16" i="1"/>
  <c r="AE76" i="1"/>
  <c r="AH76" i="1" s="1"/>
  <c r="AN76" i="1" s="1"/>
  <c r="AT76" i="1" s="1"/>
  <c r="AZ76" i="1" s="1"/>
  <c r="BF76" i="1" s="1"/>
  <c r="AA89" i="1"/>
  <c r="Z89" i="1" s="1"/>
  <c r="AB89" i="1" s="1"/>
  <c r="AG89" i="1"/>
  <c r="AJ89" i="1" s="1"/>
  <c r="AP89" i="1" s="1"/>
  <c r="AV89" i="1" s="1"/>
  <c r="BB89" i="1" s="1"/>
  <c r="BH89" i="1" s="1"/>
  <c r="AA61" i="1"/>
  <c r="Z61" i="1" s="1"/>
  <c r="AB61" i="1" s="1"/>
  <c r="AC61" i="1" s="1"/>
  <c r="AG61" i="1"/>
  <c r="AJ61" i="1" s="1"/>
  <c r="AP61" i="1" s="1"/>
  <c r="AV61" i="1" s="1"/>
  <c r="BB61" i="1" s="1"/>
  <c r="BH61" i="1" s="1"/>
  <c r="AA57" i="1"/>
  <c r="Z57" i="1" s="1"/>
  <c r="AB57" i="1" s="1"/>
  <c r="AC57" i="1" s="1"/>
  <c r="AG57" i="1"/>
  <c r="AJ57" i="1" s="1"/>
  <c r="AP57" i="1" s="1"/>
  <c r="AV57" i="1" s="1"/>
  <c r="BB57" i="1" s="1"/>
  <c r="BH57" i="1" s="1"/>
  <c r="AA45" i="1"/>
  <c r="Z45" i="1" s="1"/>
  <c r="AB45" i="1" s="1"/>
  <c r="AG45" i="1"/>
  <c r="AJ45" i="1" s="1"/>
  <c r="AP45" i="1" s="1"/>
  <c r="AV45" i="1" s="1"/>
  <c r="BB45" i="1" s="1"/>
  <c r="BH45" i="1" s="1"/>
  <c r="AA41" i="1"/>
  <c r="Z41" i="1" s="1"/>
  <c r="AB41" i="1" s="1"/>
  <c r="AG41" i="1"/>
  <c r="AJ41" i="1" s="1"/>
  <c r="AP41" i="1" s="1"/>
  <c r="AV41" i="1" s="1"/>
  <c r="BB41" i="1" s="1"/>
  <c r="BH41" i="1" s="1"/>
  <c r="Z48" i="1"/>
  <c r="AB48" i="1" s="1"/>
  <c r="AD6" i="1"/>
  <c r="AF6" i="1" s="1"/>
  <c r="AI6" i="1" s="1"/>
  <c r="AO6" i="1" s="1"/>
  <c r="AU6" i="1" s="1"/>
  <c r="BA6" i="1" s="1"/>
  <c r="BG6" i="1" s="1"/>
  <c r="AE12" i="1"/>
  <c r="AH12" i="1" s="1"/>
  <c r="AN12" i="1"/>
  <c r="AT12" i="1" s="1"/>
  <c r="AZ12" i="1" s="1"/>
  <c r="BF12" i="1" s="1"/>
  <c r="AD34" i="1"/>
  <c r="AF34" i="1" s="1"/>
  <c r="AI34" i="1" s="1"/>
  <c r="AO34" i="1" s="1"/>
  <c r="AU34" i="1" s="1"/>
  <c r="BA34" i="1" s="1"/>
  <c r="BG34" i="1" s="1"/>
  <c r="AC11" i="1"/>
  <c r="AD20" i="1"/>
  <c r="AF20" i="1" s="1"/>
  <c r="AI20" i="1" s="1"/>
  <c r="AO20" i="1" s="1"/>
  <c r="AU20" i="1" s="1"/>
  <c r="BA20" i="1" s="1"/>
  <c r="BG20" i="1" s="1"/>
  <c r="AC20" i="1"/>
  <c r="AC26" i="1"/>
  <c r="AC80" i="1"/>
  <c r="AD80" i="1"/>
  <c r="AF80" i="1" s="1"/>
  <c r="AI80" i="1" s="1"/>
  <c r="AO80" i="1" s="1"/>
  <c r="AU80" i="1" s="1"/>
  <c r="BA80" i="1" s="1"/>
  <c r="BG80" i="1" s="1"/>
  <c r="AD50" i="1"/>
  <c r="AF50" i="1" s="1"/>
  <c r="AI50" i="1" s="1"/>
  <c r="AO50" i="1" s="1"/>
  <c r="AU50" i="1" s="1"/>
  <c r="BA50" i="1" s="1"/>
  <c r="BG50" i="1" s="1"/>
  <c r="AC50" i="1"/>
  <c r="AD56" i="1"/>
  <c r="AF56" i="1" s="1"/>
  <c r="AI56" i="1" s="1"/>
  <c r="AO56" i="1" s="1"/>
  <c r="AU56" i="1" s="1"/>
  <c r="BA56" i="1" s="1"/>
  <c r="BG56" i="1" s="1"/>
  <c r="AC92" i="1"/>
  <c r="AD92" i="1"/>
  <c r="AF92" i="1" s="1"/>
  <c r="AI92" i="1" s="1"/>
  <c r="AO92" i="1" s="1"/>
  <c r="AU92" i="1" s="1"/>
  <c r="BA92" i="1" s="1"/>
  <c r="BG92" i="1" s="1"/>
  <c r="AD28" i="1"/>
  <c r="AF28" i="1" s="1"/>
  <c r="AI28" i="1" s="1"/>
  <c r="AO28" i="1" s="1"/>
  <c r="AU28" i="1" s="1"/>
  <c r="BA28" i="1" s="1"/>
  <c r="BG28" i="1" s="1"/>
  <c r="AC28" i="1"/>
  <c r="AZ79" i="1" l="1"/>
  <c r="BF79" i="1" s="1"/>
  <c r="AZ55" i="1"/>
  <c r="BF55" i="1" s="1"/>
  <c r="AC18" i="1"/>
  <c r="AD22" i="1"/>
  <c r="AF22" i="1" s="1"/>
  <c r="AI22" i="1" s="1"/>
  <c r="AO22" i="1" s="1"/>
  <c r="AU22" i="1" s="1"/>
  <c r="BA22" i="1" s="1"/>
  <c r="BG22" i="1" s="1"/>
  <c r="AZ18" i="1"/>
  <c r="BF18" i="1" s="1"/>
  <c r="AZ19" i="1"/>
  <c r="BB17" i="1"/>
  <c r="BH17" i="1" s="1"/>
  <c r="BI17" i="1" s="1"/>
  <c r="M17" i="1" s="1"/>
  <c r="BB18" i="1"/>
  <c r="BH18" i="1" s="1"/>
  <c r="BB19" i="1"/>
  <c r="BB53" i="1"/>
  <c r="BH53" i="1" s="1"/>
  <c r="BB69" i="1"/>
  <c r="BH69" i="1" s="1"/>
  <c r="BB85" i="1"/>
  <c r="BH85" i="1" s="1"/>
  <c r="BA77" i="1"/>
  <c r="BG77" i="1" s="1"/>
  <c r="AZ61" i="1"/>
  <c r="BB30" i="1"/>
  <c r="BH30" i="1" s="1"/>
  <c r="AZ20" i="1"/>
  <c r="BA11" i="1"/>
  <c r="BG11" i="1" s="1"/>
  <c r="BB32" i="1"/>
  <c r="BH32" i="1" s="1"/>
  <c r="BH66" i="1"/>
  <c r="BH67" i="1"/>
  <c r="AZ29" i="1"/>
  <c r="BF29" i="1" s="1"/>
  <c r="BB20" i="1"/>
  <c r="BH20" i="1" s="1"/>
  <c r="AZ83" i="1"/>
  <c r="BF83" i="1" s="1"/>
  <c r="BB65" i="1"/>
  <c r="BH65" i="1" s="1"/>
  <c r="BB55" i="1"/>
  <c r="BA29" i="1"/>
  <c r="BG29" i="1" s="1"/>
  <c r="AZ21" i="1"/>
  <c r="BF21" i="1" s="1"/>
  <c r="BG26" i="1"/>
  <c r="AZ40" i="1"/>
  <c r="BF40" i="1" s="1"/>
  <c r="AZ91" i="1"/>
  <c r="BF91" i="1" s="1"/>
  <c r="AZ65" i="1"/>
  <c r="BF65" i="1" s="1"/>
  <c r="AC46" i="1"/>
  <c r="BH26" i="1"/>
  <c r="BI26" i="1" s="1"/>
  <c r="M26" i="1" s="1"/>
  <c r="BH27" i="1"/>
  <c r="BF39" i="1"/>
  <c r="BB22" i="1"/>
  <c r="BH22" i="1" s="1"/>
  <c r="AD72" i="1"/>
  <c r="AF72" i="1" s="1"/>
  <c r="AI72" i="1" s="1"/>
  <c r="AO72" i="1" s="1"/>
  <c r="AU72" i="1" s="1"/>
  <c r="BA72" i="1" s="1"/>
  <c r="BG72" i="1" s="1"/>
  <c r="AD58" i="1"/>
  <c r="AF58" i="1" s="1"/>
  <c r="AI58" i="1" s="1"/>
  <c r="AO58" i="1" s="1"/>
  <c r="AU58" i="1" s="1"/>
  <c r="BA58" i="1" s="1"/>
  <c r="BG58" i="1" s="1"/>
  <c r="AD53" i="1"/>
  <c r="AF53" i="1" s="1"/>
  <c r="AI53" i="1" s="1"/>
  <c r="AO53" i="1" s="1"/>
  <c r="AU53" i="1" s="1"/>
  <c r="BA53" i="1" s="1"/>
  <c r="BG53" i="1" s="1"/>
  <c r="AC53" i="1"/>
  <c r="BB86" i="1"/>
  <c r="BH86" i="1" s="1"/>
  <c r="AC77" i="1"/>
  <c r="AD57" i="1"/>
  <c r="AF57" i="1" s="1"/>
  <c r="AI57" i="1" s="1"/>
  <c r="AO57" i="1" s="1"/>
  <c r="AU57" i="1" s="1"/>
  <c r="BA57" i="1" s="1"/>
  <c r="BG57" i="1" s="1"/>
  <c r="BH73" i="1"/>
  <c r="AC86" i="1"/>
  <c r="AC76" i="1"/>
  <c r="AC42" i="1"/>
  <c r="AD66" i="1"/>
  <c r="AF66" i="1" s="1"/>
  <c r="AI66" i="1" s="1"/>
  <c r="AO66" i="1" s="1"/>
  <c r="AU66" i="1" s="1"/>
  <c r="BA66" i="1" s="1"/>
  <c r="BG66" i="1" s="1"/>
  <c r="AD23" i="1"/>
  <c r="AF23" i="1" s="1"/>
  <c r="AI23" i="1" s="1"/>
  <c r="AO23" i="1" s="1"/>
  <c r="AU23" i="1" s="1"/>
  <c r="BA23" i="1" s="1"/>
  <c r="BG23" i="1" s="1"/>
  <c r="BI54" i="1"/>
  <c r="N54" i="1" s="1"/>
  <c r="R54" i="1" s="1"/>
  <c r="V54" i="1" s="1"/>
  <c r="AC24" i="1"/>
  <c r="AC54" i="1"/>
  <c r="AD38" i="1"/>
  <c r="AF38" i="1" s="1"/>
  <c r="AI38" i="1" s="1"/>
  <c r="AO38" i="1" s="1"/>
  <c r="AU38" i="1" s="1"/>
  <c r="BA38" i="1" s="1"/>
  <c r="BG38" i="1" s="1"/>
  <c r="AD52" i="1"/>
  <c r="AF52" i="1" s="1"/>
  <c r="AI52" i="1" s="1"/>
  <c r="AO52" i="1" s="1"/>
  <c r="AU52" i="1" s="1"/>
  <c r="BA52" i="1" s="1"/>
  <c r="BG52" i="1" s="1"/>
  <c r="AC30" i="1"/>
  <c r="AZ72" i="1"/>
  <c r="BF72" i="1" s="1"/>
  <c r="AC74" i="1"/>
  <c r="AC29" i="1"/>
  <c r="BI18" i="1"/>
  <c r="N18" i="1" s="1"/>
  <c r="R18" i="1" s="1"/>
  <c r="V18" i="1" s="1"/>
  <c r="AD44" i="1"/>
  <c r="AF44" i="1" s="1"/>
  <c r="AI44" i="1" s="1"/>
  <c r="AO44" i="1" s="1"/>
  <c r="AU44" i="1" s="1"/>
  <c r="BA44" i="1" s="1"/>
  <c r="BG44" i="1" s="1"/>
  <c r="AD78" i="1"/>
  <c r="AF78" i="1" s="1"/>
  <c r="AI78" i="1" s="1"/>
  <c r="AO78" i="1" s="1"/>
  <c r="AU78" i="1" s="1"/>
  <c r="BA78" i="1" s="1"/>
  <c r="BG78" i="1" s="1"/>
  <c r="AC78" i="1"/>
  <c r="AD82" i="1"/>
  <c r="AF82" i="1" s="1"/>
  <c r="AI82" i="1" s="1"/>
  <c r="AO82" i="1" s="1"/>
  <c r="AU82" i="1" s="1"/>
  <c r="BA82" i="1" s="1"/>
  <c r="BG82" i="1" s="1"/>
  <c r="AC82" i="1"/>
  <c r="AD84" i="1"/>
  <c r="AF84" i="1" s="1"/>
  <c r="AI84" i="1" s="1"/>
  <c r="AO84" i="1" s="1"/>
  <c r="AU84" i="1" s="1"/>
  <c r="BA84" i="1" s="1"/>
  <c r="BG84" i="1" s="1"/>
  <c r="AC84" i="1"/>
  <c r="AC70" i="1"/>
  <c r="AD70" i="1"/>
  <c r="AF70" i="1" s="1"/>
  <c r="AI70" i="1" s="1"/>
  <c r="AO70" i="1" s="1"/>
  <c r="AU70" i="1" s="1"/>
  <c r="BA70" i="1" s="1"/>
  <c r="BG70" i="1" s="1"/>
  <c r="AD90" i="1"/>
  <c r="AF90" i="1" s="1"/>
  <c r="AI90" i="1" s="1"/>
  <c r="AO90" i="1" s="1"/>
  <c r="AU90" i="1" s="1"/>
  <c r="BA90" i="1" s="1"/>
  <c r="BG90" i="1" s="1"/>
  <c r="AC90" i="1"/>
  <c r="BH62" i="1"/>
  <c r="BB5" i="1"/>
  <c r="BH5" i="1" s="1"/>
  <c r="BH7" i="1"/>
  <c r="BB10" i="1"/>
  <c r="BH10" i="1" s="1"/>
  <c r="AZ66" i="1"/>
  <c r="BF66" i="1" s="1"/>
  <c r="AA81" i="1"/>
  <c r="Z81" i="1" s="1"/>
  <c r="AB81" i="1" s="1"/>
  <c r="AD81" i="1" s="1"/>
  <c r="AF81" i="1" s="1"/>
  <c r="AI81" i="1" s="1"/>
  <c r="AO81" i="1" s="1"/>
  <c r="AU81" i="1" s="1"/>
  <c r="BA81" i="1" s="1"/>
  <c r="BG81" i="1" s="1"/>
  <c r="BF8" i="1"/>
  <c r="BI8" i="1" s="1"/>
  <c r="AZ41" i="1"/>
  <c r="BF41" i="1" s="1"/>
  <c r="BF53" i="1"/>
  <c r="BB6" i="1"/>
  <c r="BH6" i="1" s="1"/>
  <c r="BB8" i="1"/>
  <c r="BH8" i="1" s="1"/>
  <c r="BB58" i="1"/>
  <c r="BH58" i="1" s="1"/>
  <c r="AA87" i="1"/>
  <c r="AA79" i="1"/>
  <c r="BF9" i="1"/>
  <c r="AZ27" i="1"/>
  <c r="BF27" i="1" s="1"/>
  <c r="BF20" i="1"/>
  <c r="BI20" i="1" s="1"/>
  <c r="M20" i="1" s="1"/>
  <c r="S20" i="1" s="1"/>
  <c r="U20" i="1" s="1"/>
  <c r="BB50" i="1"/>
  <c r="BH50" i="1" s="1"/>
  <c r="BI50" i="1" s="1"/>
  <c r="AZ56" i="1"/>
  <c r="BF56" i="1" s="1"/>
  <c r="BB35" i="1"/>
  <c r="BB87" i="1"/>
  <c r="BH87" i="1" s="1"/>
  <c r="BF63" i="1"/>
  <c r="AZ17" i="1"/>
  <c r="BF17" i="1" s="1"/>
  <c r="BB21" i="1"/>
  <c r="BH21" i="1" s="1"/>
  <c r="BB25" i="1"/>
  <c r="BH25" i="1" s="1"/>
  <c r="BB47" i="1"/>
  <c r="BH47" i="1" s="1"/>
  <c r="BB78" i="1"/>
  <c r="BH78" i="1" s="1"/>
  <c r="BB81" i="1"/>
  <c r="BH81" i="1" s="1"/>
  <c r="BB82" i="1"/>
  <c r="AZ31" i="1"/>
  <c r="BF31" i="1" s="1"/>
  <c r="AD10" i="1"/>
  <c r="AF10" i="1" s="1"/>
  <c r="AI10" i="1" s="1"/>
  <c r="AO10" i="1" s="1"/>
  <c r="AU10" i="1" s="1"/>
  <c r="BA10" i="1" s="1"/>
  <c r="BG10" i="1" s="1"/>
  <c r="BI10" i="1" s="1"/>
  <c r="M10" i="1" s="1"/>
  <c r="AC10" i="1"/>
  <c r="AE15" i="1"/>
  <c r="AH15" i="1" s="1"/>
  <c r="AN15" i="1" s="1"/>
  <c r="AT15" i="1" s="1"/>
  <c r="AZ15" i="1" s="1"/>
  <c r="BF15" i="1" s="1"/>
  <c r="AA15" i="1"/>
  <c r="Z15" i="1" s="1"/>
  <c r="AB15" i="1" s="1"/>
  <c r="AD68" i="1"/>
  <c r="AF68" i="1" s="1"/>
  <c r="AI68" i="1" s="1"/>
  <c r="AO68" i="1" s="1"/>
  <c r="AU68" i="1" s="1"/>
  <c r="BA68" i="1" s="1"/>
  <c r="BG68" i="1" s="1"/>
  <c r="AC68" i="1"/>
  <c r="BI22" i="1"/>
  <c r="N22" i="1" s="1"/>
  <c r="R22" i="1" s="1"/>
  <c r="V22" i="1" s="1"/>
  <c r="AD36" i="1"/>
  <c r="AF36" i="1" s="1"/>
  <c r="AI36" i="1" s="1"/>
  <c r="AO36" i="1" s="1"/>
  <c r="AU36" i="1" s="1"/>
  <c r="BA36" i="1" s="1"/>
  <c r="BG36" i="1" s="1"/>
  <c r="BI36" i="1" s="1"/>
  <c r="O36" i="1" s="1"/>
  <c r="T36" i="1" s="1"/>
  <c r="W36" i="1" s="1"/>
  <c r="AC36" i="1"/>
  <c r="AD8" i="1"/>
  <c r="AF8" i="1" s="1"/>
  <c r="AI8" i="1" s="1"/>
  <c r="AO8" i="1" s="1"/>
  <c r="AU8" i="1" s="1"/>
  <c r="BA8" i="1" s="1"/>
  <c r="BG8" i="1" s="1"/>
  <c r="AC8" i="1"/>
  <c r="O10" i="1"/>
  <c r="T10" i="1" s="1"/>
  <c r="W10" i="1" s="1"/>
  <c r="AC7" i="1"/>
  <c r="AD7" i="1"/>
  <c r="AF7" i="1" s="1"/>
  <c r="AI7" i="1" s="1"/>
  <c r="AO7" i="1" s="1"/>
  <c r="AU7" i="1" s="1"/>
  <c r="BA7" i="1" s="1"/>
  <c r="BG7" i="1" s="1"/>
  <c r="AC60" i="1"/>
  <c r="AD60" i="1"/>
  <c r="AF60" i="1" s="1"/>
  <c r="AI60" i="1" s="1"/>
  <c r="AO60" i="1" s="1"/>
  <c r="AU60" i="1" s="1"/>
  <c r="BA60" i="1" s="1"/>
  <c r="BG60" i="1" s="1"/>
  <c r="AD40" i="1"/>
  <c r="AF40" i="1" s="1"/>
  <c r="AI40" i="1" s="1"/>
  <c r="AO40" i="1" s="1"/>
  <c r="AU40" i="1" s="1"/>
  <c r="BA40" i="1" s="1"/>
  <c r="BG40" i="1" s="1"/>
  <c r="BI29" i="1"/>
  <c r="N29" i="1" s="1"/>
  <c r="R29" i="1" s="1"/>
  <c r="V29" i="1" s="1"/>
  <c r="AZ16" i="1"/>
  <c r="BF16" i="1" s="1"/>
  <c r="AZ80" i="1"/>
  <c r="BF80" i="1" s="1"/>
  <c r="BB75" i="1"/>
  <c r="BH75" i="1" s="1"/>
  <c r="BG74" i="1"/>
  <c r="AZ82" i="1"/>
  <c r="BF82" i="1" s="1"/>
  <c r="Z16" i="1"/>
  <c r="AB16" i="1" s="1"/>
  <c r="AD16" i="1" s="1"/>
  <c r="AF16" i="1" s="1"/>
  <c r="AI16" i="1" s="1"/>
  <c r="AO16" i="1" s="1"/>
  <c r="AU16" i="1" s="1"/>
  <c r="BA16" i="1" s="1"/>
  <c r="BG16" i="1" s="1"/>
  <c r="BB11" i="1"/>
  <c r="BH11" i="1" s="1"/>
  <c r="BF11" i="1"/>
  <c r="BF45" i="1"/>
  <c r="BH31" i="1"/>
  <c r="BB43" i="1"/>
  <c r="BH43" i="1" s="1"/>
  <c r="BH48" i="1"/>
  <c r="AZ58" i="1"/>
  <c r="BF58" i="1" s="1"/>
  <c r="BF30" i="1"/>
  <c r="BI30" i="1" s="1"/>
  <c r="BG85" i="1"/>
  <c r="BF88" i="1"/>
  <c r="BB14" i="1"/>
  <c r="BH14" i="1" s="1"/>
  <c r="BH82" i="1"/>
  <c r="BH90" i="1"/>
  <c r="AG49" i="1"/>
  <c r="AJ49" i="1" s="1"/>
  <c r="AP49" i="1" s="1"/>
  <c r="AV49" i="1" s="1"/>
  <c r="BB49" i="1" s="1"/>
  <c r="AA49" i="1"/>
  <c r="Z49" i="1" s="1"/>
  <c r="AB49" i="1" s="1"/>
  <c r="AD49" i="1" s="1"/>
  <c r="AF49" i="1" s="1"/>
  <c r="AI49" i="1" s="1"/>
  <c r="AO49" i="1" s="1"/>
  <c r="AU49" i="1" s="1"/>
  <c r="BA49" i="1" s="1"/>
  <c r="BG49" i="1" s="1"/>
  <c r="AA47" i="1"/>
  <c r="Z47" i="1" s="1"/>
  <c r="AB47" i="1" s="1"/>
  <c r="AE47" i="1"/>
  <c r="AH47" i="1" s="1"/>
  <c r="AN47" i="1" s="1"/>
  <c r="AT47" i="1" s="1"/>
  <c r="AZ47" i="1" s="1"/>
  <c r="BF47" i="1" s="1"/>
  <c r="AE32" i="1"/>
  <c r="AH32" i="1" s="1"/>
  <c r="AN32" i="1" s="1"/>
  <c r="AT32" i="1" s="1"/>
  <c r="AZ32" i="1" s="1"/>
  <c r="BF32" i="1" s="1"/>
  <c r="AA32" i="1"/>
  <c r="Z32" i="1" s="1"/>
  <c r="AB32" i="1" s="1"/>
  <c r="AZ81" i="1"/>
  <c r="BF81" i="1" s="1"/>
  <c r="BF43" i="1"/>
  <c r="BB23" i="1"/>
  <c r="BH23" i="1" s="1"/>
  <c r="BB34" i="1"/>
  <c r="BH34" i="1" s="1"/>
  <c r="BI34" i="1" s="1"/>
  <c r="M34" i="1" s="1"/>
  <c r="BB37" i="1"/>
  <c r="BH37" i="1" s="1"/>
  <c r="BH38" i="1"/>
  <c r="BB46" i="1"/>
  <c r="BH46" i="1" s="1"/>
  <c r="BI46" i="1" s="1"/>
  <c r="BB74" i="1"/>
  <c r="BH74" i="1" s="1"/>
  <c r="AZ69" i="1"/>
  <c r="BF69" i="1" s="1"/>
  <c r="BB33" i="1"/>
  <c r="BH33" i="1" s="1"/>
  <c r="AA73" i="1"/>
  <c r="Z73" i="1" s="1"/>
  <c r="AB73" i="1" s="1"/>
  <c r="AE73" i="1"/>
  <c r="AH73" i="1" s="1"/>
  <c r="AN73" i="1" s="1"/>
  <c r="AT73" i="1" s="1"/>
  <c r="AZ73" i="1" s="1"/>
  <c r="BF73" i="1" s="1"/>
  <c r="AE14" i="1"/>
  <c r="AH14" i="1" s="1"/>
  <c r="AN14" i="1" s="1"/>
  <c r="AT14" i="1" s="1"/>
  <c r="AZ14" i="1" s="1"/>
  <c r="BF14" i="1" s="1"/>
  <c r="AA14" i="1"/>
  <c r="Z14" i="1" s="1"/>
  <c r="AB14" i="1" s="1"/>
  <c r="AZ85" i="1"/>
  <c r="BF85" i="1" s="1"/>
  <c r="Z75" i="1"/>
  <c r="AB75" i="1" s="1"/>
  <c r="AZ64" i="1"/>
  <c r="BF64" i="1" s="1"/>
  <c r="Z62" i="1"/>
  <c r="AB62" i="1" s="1"/>
  <c r="AZ86" i="1"/>
  <c r="BF86" i="1" s="1"/>
  <c r="AZ75" i="1"/>
  <c r="BF75" i="1" s="1"/>
  <c r="BF19" i="1"/>
  <c r="AZ57" i="1"/>
  <c r="BF57" i="1" s="1"/>
  <c r="BF28" i="1"/>
  <c r="BF5" i="1"/>
  <c r="BH9" i="1"/>
  <c r="BB42" i="1"/>
  <c r="BH42" i="1" s="1"/>
  <c r="BB59" i="1"/>
  <c r="BH59" i="1" s="1"/>
  <c r="BB70" i="1"/>
  <c r="BH70" i="1" s="1"/>
  <c r="BB77" i="1"/>
  <c r="BH77" i="1" s="1"/>
  <c r="BB79" i="1"/>
  <c r="BH79" i="1" s="1"/>
  <c r="AZ71" i="1"/>
  <c r="AG39" i="1"/>
  <c r="AJ39" i="1" s="1"/>
  <c r="AP39" i="1" s="1"/>
  <c r="AV39" i="1" s="1"/>
  <c r="BB39" i="1" s="1"/>
  <c r="BH39" i="1" s="1"/>
  <c r="AA39" i="1"/>
  <c r="Z39" i="1" s="1"/>
  <c r="AB39" i="1" s="1"/>
  <c r="AE35" i="1"/>
  <c r="AH35" i="1" s="1"/>
  <c r="AN35" i="1" s="1"/>
  <c r="AT35" i="1" s="1"/>
  <c r="AA35" i="1"/>
  <c r="AZ62" i="1"/>
  <c r="BF62" i="1" s="1"/>
  <c r="AZ77" i="1"/>
  <c r="BF77" i="1" s="1"/>
  <c r="AZ23" i="1"/>
  <c r="BF23" i="1" s="1"/>
  <c r="AZ59" i="1"/>
  <c r="BF59" i="1" s="1"/>
  <c r="AZ60" i="1"/>
  <c r="BF60" i="1" s="1"/>
  <c r="AA83" i="1"/>
  <c r="Z83" i="1" s="1"/>
  <c r="AB83" i="1" s="1"/>
  <c r="AA19" i="1"/>
  <c r="Z19" i="1" s="1"/>
  <c r="AB19" i="1" s="1"/>
  <c r="Z25" i="1"/>
  <c r="AB25" i="1" s="1"/>
  <c r="AA31" i="1"/>
  <c r="Z31" i="1" s="1"/>
  <c r="AB31" i="1" s="1"/>
  <c r="AA27" i="1"/>
  <c r="Z27" i="1" s="1"/>
  <c r="AB27" i="1" s="1"/>
  <c r="Z71" i="1"/>
  <c r="AB71" i="1" s="1"/>
  <c r="AC88" i="1"/>
  <c r="AD88" i="1"/>
  <c r="AF88" i="1" s="1"/>
  <c r="AI88" i="1" s="1"/>
  <c r="AO88" i="1" s="1"/>
  <c r="AU88" i="1" s="1"/>
  <c r="BA88" i="1" s="1"/>
  <c r="BG88" i="1" s="1"/>
  <c r="N10" i="1"/>
  <c r="EI10" i="1" s="1"/>
  <c r="BI11" i="1"/>
  <c r="N11" i="1" s="1"/>
  <c r="R11" i="1" s="1"/>
  <c r="V11" i="1" s="1"/>
  <c r="S10" i="1"/>
  <c r="U10" i="1" s="1"/>
  <c r="AD48" i="1"/>
  <c r="AF48" i="1" s="1"/>
  <c r="AI48" i="1" s="1"/>
  <c r="AO48" i="1" s="1"/>
  <c r="AU48" i="1" s="1"/>
  <c r="BA48" i="1" s="1"/>
  <c r="BG48" i="1" s="1"/>
  <c r="AC48" i="1"/>
  <c r="M54" i="1"/>
  <c r="O54" i="1"/>
  <c r="T54" i="1" s="1"/>
  <c r="W54" i="1" s="1"/>
  <c r="AD89" i="1"/>
  <c r="AF89" i="1" s="1"/>
  <c r="AI89" i="1" s="1"/>
  <c r="AO89" i="1" s="1"/>
  <c r="AU89" i="1" s="1"/>
  <c r="BA89" i="1" s="1"/>
  <c r="BG89" i="1" s="1"/>
  <c r="BI89" i="1" s="1"/>
  <c r="M89" i="1" s="1"/>
  <c r="S89" i="1" s="1"/>
  <c r="U89" i="1" s="1"/>
  <c r="AC89" i="1"/>
  <c r="AD33" i="1"/>
  <c r="AF33" i="1" s="1"/>
  <c r="AI33" i="1" s="1"/>
  <c r="AO33" i="1" s="1"/>
  <c r="AU33" i="1" s="1"/>
  <c r="BA33" i="1" s="1"/>
  <c r="BG33" i="1" s="1"/>
  <c r="AC33" i="1"/>
  <c r="AD45" i="1"/>
  <c r="AF45" i="1" s="1"/>
  <c r="AI45" i="1" s="1"/>
  <c r="AO45" i="1" s="1"/>
  <c r="AU45" i="1" s="1"/>
  <c r="BA45" i="1" s="1"/>
  <c r="BG45" i="1" s="1"/>
  <c r="AC45" i="1"/>
  <c r="BI6" i="1"/>
  <c r="AC41" i="1"/>
  <c r="AD41" i="1"/>
  <c r="AF41" i="1" s="1"/>
  <c r="AI41" i="1" s="1"/>
  <c r="AO41" i="1" s="1"/>
  <c r="AU41" i="1" s="1"/>
  <c r="BA41" i="1" s="1"/>
  <c r="BG41" i="1" s="1"/>
  <c r="AD64" i="1"/>
  <c r="AF64" i="1" s="1"/>
  <c r="AI64" i="1" s="1"/>
  <c r="AO64" i="1" s="1"/>
  <c r="AU64" i="1" s="1"/>
  <c r="BA64" i="1" s="1"/>
  <c r="BG64" i="1" s="1"/>
  <c r="AC64" i="1"/>
  <c r="BI85" i="1"/>
  <c r="M85" i="1" s="1"/>
  <c r="AD61" i="1"/>
  <c r="AF61" i="1" s="1"/>
  <c r="AI61" i="1" s="1"/>
  <c r="AO61" i="1" s="1"/>
  <c r="AU61" i="1" s="1"/>
  <c r="BA61" i="1" s="1"/>
  <c r="BG61" i="1" s="1"/>
  <c r="AA13" i="1"/>
  <c r="Z13" i="1" s="1"/>
  <c r="AB13" i="1" s="1"/>
  <c r="AE13" i="1"/>
  <c r="AH13" i="1" s="1"/>
  <c r="AN13" i="1" s="1"/>
  <c r="AT13" i="1" s="1"/>
  <c r="AZ13" i="1" s="1"/>
  <c r="BF13" i="1" s="1"/>
  <c r="BI24" i="1"/>
  <c r="N24" i="1" s="1"/>
  <c r="R24" i="1" s="1"/>
  <c r="V24" i="1" s="1"/>
  <c r="AA5" i="1"/>
  <c r="Z5" i="1" s="1"/>
  <c r="AB5" i="1" s="1"/>
  <c r="BH49" i="1"/>
  <c r="BH35" i="1"/>
  <c r="AZ49" i="1"/>
  <c r="BF49" i="1" s="1"/>
  <c r="BH19" i="1"/>
  <c r="BH55" i="1"/>
  <c r="BF61" i="1"/>
  <c r="BH63" i="1"/>
  <c r="BB51" i="1"/>
  <c r="BH51" i="1" s="1"/>
  <c r="BF71" i="1"/>
  <c r="BB92" i="1"/>
  <c r="BH92" i="1" s="1"/>
  <c r="BB15" i="1"/>
  <c r="BH15" i="1" s="1"/>
  <c r="AZ67" i="1"/>
  <c r="BF67" i="1" s="1"/>
  <c r="AC21" i="1"/>
  <c r="AD21" i="1"/>
  <c r="AF21" i="1" s="1"/>
  <c r="AI21" i="1" s="1"/>
  <c r="AO21" i="1" s="1"/>
  <c r="AU21" i="1" s="1"/>
  <c r="BA21" i="1" s="1"/>
  <c r="BG21" i="1" s="1"/>
  <c r="BB83" i="1"/>
  <c r="BH83" i="1" s="1"/>
  <c r="BB44" i="1"/>
  <c r="BH44" i="1" s="1"/>
  <c r="AZ33" i="1"/>
  <c r="BF33" i="1" s="1"/>
  <c r="AZ37" i="1"/>
  <c r="BF37" i="1" s="1"/>
  <c r="AD65" i="1"/>
  <c r="AF65" i="1" s="1"/>
  <c r="AI65" i="1" s="1"/>
  <c r="AO65" i="1" s="1"/>
  <c r="AU65" i="1" s="1"/>
  <c r="BA65" i="1" s="1"/>
  <c r="BG65" i="1" s="1"/>
  <c r="AC65" i="1"/>
  <c r="AZ35" i="1"/>
  <c r="BF35" i="1" s="1"/>
  <c r="AZ52" i="1"/>
  <c r="BF52" i="1" s="1"/>
  <c r="Z79" i="1"/>
  <c r="AB79" i="1" s="1"/>
  <c r="BB76" i="1"/>
  <c r="BH76" i="1" s="1"/>
  <c r="BB68" i="1"/>
  <c r="BH68" i="1" s="1"/>
  <c r="BB60" i="1"/>
  <c r="BH60" i="1" s="1"/>
  <c r="BB16" i="1"/>
  <c r="BH16" i="1" s="1"/>
  <c r="Z9" i="1"/>
  <c r="AB9" i="1" s="1"/>
  <c r="BB64" i="1"/>
  <c r="BH64" i="1" s="1"/>
  <c r="Z63" i="1"/>
  <c r="AB63" i="1" s="1"/>
  <c r="Z51" i="1"/>
  <c r="AB51" i="1" s="1"/>
  <c r="BB84" i="1"/>
  <c r="BH84" i="1" s="1"/>
  <c r="BB72" i="1"/>
  <c r="BH72" i="1" s="1"/>
  <c r="Z55" i="1"/>
  <c r="AB55" i="1" s="1"/>
  <c r="BB52" i="1"/>
  <c r="BH52" i="1" s="1"/>
  <c r="BB40" i="1"/>
  <c r="BH40" i="1" s="1"/>
  <c r="Z87" i="1"/>
  <c r="AB87" i="1" s="1"/>
  <c r="Z59" i="1"/>
  <c r="AB59" i="1" s="1"/>
  <c r="Z43" i="1"/>
  <c r="AB43" i="1" s="1"/>
  <c r="Z35" i="1"/>
  <c r="AB35" i="1" s="1"/>
  <c r="Z91" i="1"/>
  <c r="AB91" i="1" s="1"/>
  <c r="Z69" i="1"/>
  <c r="AB69" i="1" s="1"/>
  <c r="Z67" i="1"/>
  <c r="AB67" i="1" s="1"/>
  <c r="Z37" i="1"/>
  <c r="AB37" i="1" s="1"/>
  <c r="BI48" i="1" l="1"/>
  <c r="O48" i="1" s="1"/>
  <c r="T48" i="1" s="1"/>
  <c r="W48" i="1" s="1"/>
  <c r="EC10" i="1"/>
  <c r="O26" i="1"/>
  <c r="O29" i="1"/>
  <c r="DS10" i="1"/>
  <c r="DT10" i="1"/>
  <c r="EB10" i="1"/>
  <c r="P10" i="1"/>
  <c r="BI65" i="1"/>
  <c r="O65" i="1" s="1"/>
  <c r="T65" i="1" s="1"/>
  <c r="W65" i="1" s="1"/>
  <c r="DZ10" i="1"/>
  <c r="BI53" i="1"/>
  <c r="M50" i="1"/>
  <c r="S50" i="1" s="1"/>
  <c r="U50" i="1" s="1"/>
  <c r="O50" i="1"/>
  <c r="T50" i="1" s="1"/>
  <c r="W50" i="1" s="1"/>
  <c r="O85" i="1"/>
  <c r="T85" i="1" s="1"/>
  <c r="W85" i="1" s="1"/>
  <c r="BI90" i="1"/>
  <c r="N90" i="1" s="1"/>
  <c r="R90" i="1" s="1"/>
  <c r="V90" i="1" s="1"/>
  <c r="BI84" i="1"/>
  <c r="N84" i="1" s="1"/>
  <c r="R84" i="1" s="1"/>
  <c r="V84" i="1" s="1"/>
  <c r="M29" i="1"/>
  <c r="S29" i="1" s="1"/>
  <c r="U29" i="1" s="1"/>
  <c r="N46" i="1"/>
  <c r="R46" i="1" s="1"/>
  <c r="V46" i="1" s="1"/>
  <c r="M46" i="1"/>
  <c r="N50" i="1"/>
  <c r="R50" i="1" s="1"/>
  <c r="V50" i="1" s="1"/>
  <c r="BI70" i="1"/>
  <c r="M70" i="1" s="1"/>
  <c r="S70" i="1" s="1"/>
  <c r="U70" i="1" s="1"/>
  <c r="BI78" i="1"/>
  <c r="M78" i="1" s="1"/>
  <c r="S78" i="1" s="1"/>
  <c r="U78" i="1" s="1"/>
  <c r="BI72" i="1"/>
  <c r="N72" i="1" s="1"/>
  <c r="R72" i="1" s="1"/>
  <c r="V72" i="1" s="1"/>
  <c r="N26" i="1"/>
  <c r="R26" i="1" s="1"/>
  <c r="V26" i="1" s="1"/>
  <c r="BI58" i="1"/>
  <c r="N58" i="1" s="1"/>
  <c r="R58" i="1" s="1"/>
  <c r="V58" i="1" s="1"/>
  <c r="S26" i="1"/>
  <c r="U26" i="1" s="1"/>
  <c r="BI68" i="1"/>
  <c r="M68" i="1" s="1"/>
  <c r="S68" i="1" s="1"/>
  <c r="U68" i="1" s="1"/>
  <c r="O46" i="1"/>
  <c r="T46" i="1" s="1"/>
  <c r="W46" i="1" s="1"/>
  <c r="O22" i="1"/>
  <c r="T22" i="1" s="1"/>
  <c r="W22" i="1" s="1"/>
  <c r="BI77" i="1"/>
  <c r="BI44" i="1"/>
  <c r="M44" i="1" s="1"/>
  <c r="BI92" i="1"/>
  <c r="M92" i="1" s="1"/>
  <c r="S92" i="1" s="1"/>
  <c r="U92" i="1" s="1"/>
  <c r="BI42" i="1"/>
  <c r="BI38" i="1"/>
  <c r="M38" i="1" s="1"/>
  <c r="S38" i="1" s="1"/>
  <c r="U38" i="1" s="1"/>
  <c r="BI76" i="1"/>
  <c r="O76" i="1" s="1"/>
  <c r="T76" i="1" s="1"/>
  <c r="W76" i="1" s="1"/>
  <c r="BI60" i="1"/>
  <c r="N60" i="1" s="1"/>
  <c r="R60" i="1" s="1"/>
  <c r="V60" i="1" s="1"/>
  <c r="AC16" i="1"/>
  <c r="BI66" i="1"/>
  <c r="N66" i="1" s="1"/>
  <c r="BI64" i="1"/>
  <c r="M64" i="1" s="1"/>
  <c r="S64" i="1" s="1"/>
  <c r="U64" i="1" s="1"/>
  <c r="O20" i="1"/>
  <c r="N20" i="1"/>
  <c r="O90" i="1"/>
  <c r="T90" i="1" s="1"/>
  <c r="W90" i="1" s="1"/>
  <c r="AC81" i="1"/>
  <c r="O68" i="1"/>
  <c r="N89" i="1"/>
  <c r="P89" i="1" s="1"/>
  <c r="O18" i="1"/>
  <c r="T18" i="1" s="1"/>
  <c r="W18" i="1" s="1"/>
  <c r="M18" i="1"/>
  <c r="BI21" i="1"/>
  <c r="M21" i="1" s="1"/>
  <c r="S21" i="1" s="1"/>
  <c r="U21" i="1" s="1"/>
  <c r="BI40" i="1"/>
  <c r="M40" i="1" s="1"/>
  <c r="S40" i="1" s="1"/>
  <c r="U40" i="1" s="1"/>
  <c r="O72" i="1"/>
  <c r="BI74" i="1"/>
  <c r="M74" i="1" s="1"/>
  <c r="S74" i="1" s="1"/>
  <c r="U74" i="1" s="1"/>
  <c r="N34" i="1"/>
  <c r="R34" i="1" s="1"/>
  <c r="V34" i="1" s="1"/>
  <c r="O34" i="1"/>
  <c r="T34" i="1" s="1"/>
  <c r="W34" i="1" s="1"/>
  <c r="O89" i="1"/>
  <c r="T89" i="1" s="1"/>
  <c r="W89" i="1" s="1"/>
  <c r="M24" i="1"/>
  <c r="S24" i="1" s="1"/>
  <c r="U24" i="1" s="1"/>
  <c r="N85" i="1"/>
  <c r="R85" i="1" s="1"/>
  <c r="V85" i="1" s="1"/>
  <c r="T26" i="1"/>
  <c r="W26" i="1" s="1"/>
  <c r="EH10" i="1"/>
  <c r="M22" i="1"/>
  <c r="EC50" i="1"/>
  <c r="O17" i="1"/>
  <c r="T17" i="1" s="1"/>
  <c r="W17" i="1" s="1"/>
  <c r="BI41" i="1"/>
  <c r="O41" i="1" s="1"/>
  <c r="T41" i="1" s="1"/>
  <c r="W41" i="1" s="1"/>
  <c r="N53" i="1"/>
  <c r="R53" i="1" s="1"/>
  <c r="V53" i="1" s="1"/>
  <c r="M77" i="1"/>
  <c r="S77" i="1" s="1"/>
  <c r="U77" i="1" s="1"/>
  <c r="AD83" i="1"/>
  <c r="AF83" i="1" s="1"/>
  <c r="AI83" i="1" s="1"/>
  <c r="AO83" i="1" s="1"/>
  <c r="AU83" i="1" s="1"/>
  <c r="BA83" i="1" s="1"/>
  <c r="BG83" i="1" s="1"/>
  <c r="AC83" i="1"/>
  <c r="AC14" i="1"/>
  <c r="AD14" i="1"/>
  <c r="AF14" i="1" s="1"/>
  <c r="AI14" i="1" s="1"/>
  <c r="AO14" i="1" s="1"/>
  <c r="AU14" i="1" s="1"/>
  <c r="BA14" i="1" s="1"/>
  <c r="BG14" i="1" s="1"/>
  <c r="AD19" i="1"/>
  <c r="AF19" i="1" s="1"/>
  <c r="AI19" i="1" s="1"/>
  <c r="AO19" i="1" s="1"/>
  <c r="AU19" i="1" s="1"/>
  <c r="BA19" i="1" s="1"/>
  <c r="BG19" i="1" s="1"/>
  <c r="BI19" i="1" s="1"/>
  <c r="O19" i="1" s="1"/>
  <c r="T19" i="1" s="1"/>
  <c r="W19" i="1" s="1"/>
  <c r="AC19" i="1"/>
  <c r="AD62" i="1"/>
  <c r="AF62" i="1" s="1"/>
  <c r="AI62" i="1" s="1"/>
  <c r="AO62" i="1" s="1"/>
  <c r="AU62" i="1" s="1"/>
  <c r="BA62" i="1" s="1"/>
  <c r="BG62" i="1" s="1"/>
  <c r="BI62" i="1" s="1"/>
  <c r="O62" i="1" s="1"/>
  <c r="T62" i="1" s="1"/>
  <c r="W62" i="1" s="1"/>
  <c r="AC62" i="1"/>
  <c r="O8" i="1"/>
  <c r="T8" i="1" s="1"/>
  <c r="W8" i="1" s="1"/>
  <c r="M8" i="1"/>
  <c r="AC32" i="1"/>
  <c r="AD32" i="1"/>
  <c r="AF32" i="1" s="1"/>
  <c r="AI32" i="1" s="1"/>
  <c r="AO32" i="1" s="1"/>
  <c r="AU32" i="1" s="1"/>
  <c r="BA32" i="1" s="1"/>
  <c r="BG32" i="1" s="1"/>
  <c r="S34" i="1"/>
  <c r="U34" i="1" s="1"/>
  <c r="BI23" i="1"/>
  <c r="N23" i="1" s="1"/>
  <c r="R23" i="1" s="1"/>
  <c r="V23" i="1" s="1"/>
  <c r="BI28" i="1"/>
  <c r="BI86" i="1"/>
  <c r="M86" i="1" s="1"/>
  <c r="AD73" i="1"/>
  <c r="AF73" i="1" s="1"/>
  <c r="AI73" i="1" s="1"/>
  <c r="AO73" i="1" s="1"/>
  <c r="AU73" i="1" s="1"/>
  <c r="BA73" i="1" s="1"/>
  <c r="BG73" i="1" s="1"/>
  <c r="BI73" i="1" s="1"/>
  <c r="M73" i="1" s="1"/>
  <c r="AC73" i="1"/>
  <c r="BI56" i="1"/>
  <c r="BI88" i="1"/>
  <c r="O88" i="1" s="1"/>
  <c r="T88" i="1" s="1"/>
  <c r="W88" i="1" s="1"/>
  <c r="BI45" i="1"/>
  <c r="O45" i="1" s="1"/>
  <c r="T45" i="1" s="1"/>
  <c r="W45" i="1" s="1"/>
  <c r="BI7" i="1"/>
  <c r="N7" i="1" s="1"/>
  <c r="R7" i="1" s="1"/>
  <c r="V7" i="1" s="1"/>
  <c r="AD15" i="1"/>
  <c r="AF15" i="1" s="1"/>
  <c r="AI15" i="1" s="1"/>
  <c r="AO15" i="1" s="1"/>
  <c r="AU15" i="1" s="1"/>
  <c r="BA15" i="1" s="1"/>
  <c r="BG15" i="1" s="1"/>
  <c r="AC15" i="1"/>
  <c r="EJ89" i="1"/>
  <c r="EE10" i="1"/>
  <c r="DV10" i="1"/>
  <c r="DY10" i="1"/>
  <c r="EF10" i="1"/>
  <c r="EG10" i="1"/>
  <c r="BI81" i="1"/>
  <c r="M81" i="1" s="1"/>
  <c r="BI82" i="1"/>
  <c r="M82" i="1" s="1"/>
  <c r="S82" i="1" s="1"/>
  <c r="U82" i="1" s="1"/>
  <c r="BI16" i="1"/>
  <c r="N16" i="1" s="1"/>
  <c r="AA12" i="1"/>
  <c r="Z12" i="1" s="1"/>
  <c r="AB12" i="1" s="1"/>
  <c r="AG12" i="1"/>
  <c r="AJ12" i="1" s="1"/>
  <c r="AP12" i="1" s="1"/>
  <c r="AV12" i="1" s="1"/>
  <c r="BB12" i="1" s="1"/>
  <c r="BH12" i="1" s="1"/>
  <c r="S46" i="1"/>
  <c r="U46" i="1" s="1"/>
  <c r="EH22" i="1"/>
  <c r="DW22" i="1"/>
  <c r="S22" i="1"/>
  <c r="U22" i="1" s="1"/>
  <c r="DY22" i="1"/>
  <c r="EA22" i="1"/>
  <c r="P22" i="1"/>
  <c r="ED22" i="1"/>
  <c r="EE22" i="1"/>
  <c r="DU22" i="1"/>
  <c r="AC49" i="1"/>
  <c r="DX10" i="1"/>
  <c r="N8" i="1"/>
  <c r="R8" i="1" s="1"/>
  <c r="V8" i="1" s="1"/>
  <c r="AC71" i="1"/>
  <c r="AD71" i="1"/>
  <c r="AF71" i="1" s="1"/>
  <c r="AI71" i="1" s="1"/>
  <c r="AO71" i="1" s="1"/>
  <c r="AU71" i="1" s="1"/>
  <c r="BA71" i="1" s="1"/>
  <c r="BG71" i="1" s="1"/>
  <c r="AD31" i="1"/>
  <c r="AF31" i="1" s="1"/>
  <c r="AI31" i="1" s="1"/>
  <c r="AO31" i="1" s="1"/>
  <c r="AU31" i="1" s="1"/>
  <c r="BA31" i="1" s="1"/>
  <c r="BG31" i="1" s="1"/>
  <c r="AC31" i="1"/>
  <c r="AD25" i="1"/>
  <c r="AF25" i="1" s="1"/>
  <c r="AI25" i="1" s="1"/>
  <c r="AO25" i="1" s="1"/>
  <c r="AU25" i="1" s="1"/>
  <c r="BA25" i="1" s="1"/>
  <c r="BG25" i="1" s="1"/>
  <c r="AC25" i="1"/>
  <c r="AC39" i="1"/>
  <c r="AD39" i="1"/>
  <c r="AF39" i="1" s="1"/>
  <c r="AI39" i="1" s="1"/>
  <c r="AO39" i="1" s="1"/>
  <c r="AU39" i="1" s="1"/>
  <c r="BA39" i="1" s="1"/>
  <c r="BG39" i="1" s="1"/>
  <c r="BI57" i="1"/>
  <c r="M57" i="1" s="1"/>
  <c r="AC75" i="1"/>
  <c r="AD75" i="1"/>
  <c r="AF75" i="1" s="1"/>
  <c r="AI75" i="1" s="1"/>
  <c r="AO75" i="1" s="1"/>
  <c r="AU75" i="1" s="1"/>
  <c r="BA75" i="1" s="1"/>
  <c r="BG75" i="1" s="1"/>
  <c r="BI75" i="1" s="1"/>
  <c r="O75" i="1" s="1"/>
  <c r="T75" i="1" s="1"/>
  <c r="W75" i="1" s="1"/>
  <c r="M30" i="1"/>
  <c r="O30" i="1"/>
  <c r="T30" i="1" s="1"/>
  <c r="W30" i="1" s="1"/>
  <c r="N30" i="1"/>
  <c r="BI80" i="1"/>
  <c r="M80" i="1" s="1"/>
  <c r="N65" i="1"/>
  <c r="R65" i="1" s="1"/>
  <c r="V65" i="1" s="1"/>
  <c r="M36" i="1"/>
  <c r="N36" i="1"/>
  <c r="N68" i="1"/>
  <c r="R68" i="1" s="1"/>
  <c r="V68" i="1" s="1"/>
  <c r="S17" i="1"/>
  <c r="U17" i="1" s="1"/>
  <c r="AD37" i="1"/>
  <c r="AF37" i="1" s="1"/>
  <c r="AI37" i="1" s="1"/>
  <c r="AO37" i="1" s="1"/>
  <c r="AU37" i="1" s="1"/>
  <c r="BA37" i="1" s="1"/>
  <c r="BG37" i="1" s="1"/>
  <c r="AC37" i="1"/>
  <c r="AD27" i="1"/>
  <c r="AF27" i="1" s="1"/>
  <c r="AI27" i="1" s="1"/>
  <c r="AO27" i="1" s="1"/>
  <c r="AU27" i="1" s="1"/>
  <c r="BA27" i="1" s="1"/>
  <c r="BG27" i="1" s="1"/>
  <c r="BI27" i="1" s="1"/>
  <c r="AC27" i="1"/>
  <c r="AD79" i="1"/>
  <c r="AF79" i="1" s="1"/>
  <c r="AI79" i="1" s="1"/>
  <c r="AO79" i="1" s="1"/>
  <c r="AU79" i="1" s="1"/>
  <c r="BA79" i="1" s="1"/>
  <c r="BG79" i="1" s="1"/>
  <c r="AC79" i="1"/>
  <c r="BI33" i="1"/>
  <c r="O33" i="1" s="1"/>
  <c r="T33" i="1" s="1"/>
  <c r="W33" i="1" s="1"/>
  <c r="AD69" i="1"/>
  <c r="AF69" i="1" s="1"/>
  <c r="AI69" i="1" s="1"/>
  <c r="AO69" i="1" s="1"/>
  <c r="AU69" i="1" s="1"/>
  <c r="BA69" i="1" s="1"/>
  <c r="BG69" i="1" s="1"/>
  <c r="AC69" i="1"/>
  <c r="AD59" i="1"/>
  <c r="AF59" i="1" s="1"/>
  <c r="AI59" i="1" s="1"/>
  <c r="AO59" i="1" s="1"/>
  <c r="AU59" i="1" s="1"/>
  <c r="BA59" i="1" s="1"/>
  <c r="BG59" i="1" s="1"/>
  <c r="BI59" i="1" s="1"/>
  <c r="AC59" i="1"/>
  <c r="S44" i="1"/>
  <c r="U44" i="1" s="1"/>
  <c r="EF89" i="1"/>
  <c r="DY89" i="1"/>
  <c r="DW89" i="1"/>
  <c r="DX89" i="1"/>
  <c r="DZ89" i="1"/>
  <c r="DT89" i="1"/>
  <c r="O11" i="1"/>
  <c r="T11" i="1" s="1"/>
  <c r="W11" i="1" s="1"/>
  <c r="M11" i="1"/>
  <c r="M48" i="1"/>
  <c r="M19" i="1"/>
  <c r="EI50" i="1"/>
  <c r="DV50" i="1"/>
  <c r="AD91" i="1"/>
  <c r="AF91" i="1" s="1"/>
  <c r="AI91" i="1" s="1"/>
  <c r="AO91" i="1" s="1"/>
  <c r="AU91" i="1" s="1"/>
  <c r="BA91" i="1" s="1"/>
  <c r="BG91" i="1" s="1"/>
  <c r="AC91" i="1"/>
  <c r="O6" i="1"/>
  <c r="T6" i="1" s="1"/>
  <c r="W6" i="1" s="1"/>
  <c r="M6" i="1"/>
  <c r="N6" i="1"/>
  <c r="R6" i="1" s="1"/>
  <c r="V6" i="1" s="1"/>
  <c r="AD67" i="1"/>
  <c r="AF67" i="1" s="1"/>
  <c r="AI67" i="1" s="1"/>
  <c r="AO67" i="1" s="1"/>
  <c r="AU67" i="1" s="1"/>
  <c r="BA67" i="1" s="1"/>
  <c r="BG67" i="1" s="1"/>
  <c r="AC67" i="1"/>
  <c r="AD43" i="1"/>
  <c r="AF43" i="1" s="1"/>
  <c r="AI43" i="1" s="1"/>
  <c r="AO43" i="1" s="1"/>
  <c r="AU43" i="1" s="1"/>
  <c r="BA43" i="1" s="1"/>
  <c r="BG43" i="1" s="1"/>
  <c r="AC43" i="1"/>
  <c r="T68" i="1"/>
  <c r="W68" i="1" s="1"/>
  <c r="X68" i="1" s="1"/>
  <c r="DZ68" i="1"/>
  <c r="P68" i="1"/>
  <c r="EF68" i="1"/>
  <c r="DS68" i="1"/>
  <c r="EK68" i="1"/>
  <c r="EI68" i="1"/>
  <c r="DY68" i="1"/>
  <c r="EC68" i="1"/>
  <c r="DX68" i="1"/>
  <c r="EE68" i="1"/>
  <c r="DT68" i="1"/>
  <c r="ED68" i="1"/>
  <c r="EJ68" i="1"/>
  <c r="EH68" i="1"/>
  <c r="EB68" i="1"/>
  <c r="BI67" i="1"/>
  <c r="O67" i="1" s="1"/>
  <c r="T67" i="1" s="1"/>
  <c r="W67" i="1" s="1"/>
  <c r="BI32" i="1"/>
  <c r="M32" i="1" s="1"/>
  <c r="BI49" i="1"/>
  <c r="N49" i="1" s="1"/>
  <c r="R49" i="1" s="1"/>
  <c r="V49" i="1" s="1"/>
  <c r="AD5" i="1"/>
  <c r="AF5" i="1" s="1"/>
  <c r="AI5" i="1" s="1"/>
  <c r="AO5" i="1" s="1"/>
  <c r="AU5" i="1" s="1"/>
  <c r="BA5" i="1" s="1"/>
  <c r="BG5" i="1" s="1"/>
  <c r="AC5" i="1"/>
  <c r="S85" i="1"/>
  <c r="U85" i="1" s="1"/>
  <c r="EH85" i="1"/>
  <c r="DW54" i="1"/>
  <c r="DS54" i="1"/>
  <c r="EI54" i="1"/>
  <c r="EH54" i="1"/>
  <c r="P54" i="1"/>
  <c r="DT54" i="1"/>
  <c r="EC54" i="1"/>
  <c r="DZ54" i="1"/>
  <c r="EJ54" i="1"/>
  <c r="EF54" i="1"/>
  <c r="DY54" i="1"/>
  <c r="EE54" i="1"/>
  <c r="EA54" i="1"/>
  <c r="EG54" i="1"/>
  <c r="S54" i="1"/>
  <c r="U54" i="1" s="1"/>
  <c r="X54" i="1" s="1"/>
  <c r="EB54" i="1"/>
  <c r="DV54" i="1"/>
  <c r="DU54" i="1"/>
  <c r="DX54" i="1"/>
  <c r="EK54" i="1"/>
  <c r="ED54" i="1"/>
  <c r="R10" i="1"/>
  <c r="V10" i="1" s="1"/>
  <c r="X10" i="1" s="1"/>
  <c r="ED10" i="1"/>
  <c r="EK10" i="1"/>
  <c r="EJ10" i="1"/>
  <c r="DU10" i="1"/>
  <c r="N17" i="1"/>
  <c r="R17" i="1" s="1"/>
  <c r="V17" i="1" s="1"/>
  <c r="N48" i="1"/>
  <c r="R48" i="1" s="1"/>
  <c r="V48" i="1" s="1"/>
  <c r="DW68" i="1"/>
  <c r="DW10" i="1"/>
  <c r="DY50" i="1"/>
  <c r="DX50" i="1"/>
  <c r="EE50" i="1"/>
  <c r="EF50" i="1"/>
  <c r="AC87" i="1"/>
  <c r="AD87" i="1"/>
  <c r="AF87" i="1" s="1"/>
  <c r="AI87" i="1" s="1"/>
  <c r="AO87" i="1" s="1"/>
  <c r="AU87" i="1" s="1"/>
  <c r="BA87" i="1" s="1"/>
  <c r="BG87" i="1" s="1"/>
  <c r="AD55" i="1"/>
  <c r="AF55" i="1" s="1"/>
  <c r="AI55" i="1" s="1"/>
  <c r="AO55" i="1" s="1"/>
  <c r="AU55" i="1" s="1"/>
  <c r="BA55" i="1" s="1"/>
  <c r="BG55" i="1" s="1"/>
  <c r="AC55" i="1"/>
  <c r="AD51" i="1"/>
  <c r="AF51" i="1" s="1"/>
  <c r="AI51" i="1" s="1"/>
  <c r="AO51" i="1" s="1"/>
  <c r="AU51" i="1" s="1"/>
  <c r="BA51" i="1" s="1"/>
  <c r="BG51" i="1" s="1"/>
  <c r="AC51" i="1"/>
  <c r="AD47" i="1"/>
  <c r="AF47" i="1" s="1"/>
  <c r="AI47" i="1" s="1"/>
  <c r="AO47" i="1" s="1"/>
  <c r="AU47" i="1" s="1"/>
  <c r="BA47" i="1" s="1"/>
  <c r="BG47" i="1" s="1"/>
  <c r="AC47" i="1"/>
  <c r="AD35" i="1"/>
  <c r="AF35" i="1" s="1"/>
  <c r="AI35" i="1" s="1"/>
  <c r="AO35" i="1" s="1"/>
  <c r="AU35" i="1" s="1"/>
  <c r="BA35" i="1" s="1"/>
  <c r="BG35" i="1" s="1"/>
  <c r="BI35" i="1" s="1"/>
  <c r="M35" i="1" s="1"/>
  <c r="AC35" i="1"/>
  <c r="AD63" i="1"/>
  <c r="AF63" i="1" s="1"/>
  <c r="AI63" i="1" s="1"/>
  <c r="AO63" i="1" s="1"/>
  <c r="AU63" i="1" s="1"/>
  <c r="BA63" i="1" s="1"/>
  <c r="BG63" i="1" s="1"/>
  <c r="BI63" i="1" s="1"/>
  <c r="AC63" i="1"/>
  <c r="AC9" i="1"/>
  <c r="AD9" i="1"/>
  <c r="AF9" i="1" s="1"/>
  <c r="AI9" i="1" s="1"/>
  <c r="AO9" i="1" s="1"/>
  <c r="AU9" i="1" s="1"/>
  <c r="BA9" i="1" s="1"/>
  <c r="BG9" i="1" s="1"/>
  <c r="BI52" i="1"/>
  <c r="N52" i="1" s="1"/>
  <c r="R52" i="1" s="1"/>
  <c r="V52" i="1" s="1"/>
  <c r="BI37" i="1"/>
  <c r="O37" i="1" s="1"/>
  <c r="T37" i="1" s="1"/>
  <c r="W37" i="1" s="1"/>
  <c r="BI71" i="1"/>
  <c r="M71" i="1" s="1"/>
  <c r="BI61" i="1"/>
  <c r="O61" i="1" s="1"/>
  <c r="T61" i="1" s="1"/>
  <c r="W61" i="1" s="1"/>
  <c r="T29" i="1"/>
  <c r="W29" i="1" s="1"/>
  <c r="X29" i="1" s="1"/>
  <c r="DY29" i="1"/>
  <c r="DZ29" i="1"/>
  <c r="DX29" i="1"/>
  <c r="EI29" i="1"/>
  <c r="DV29" i="1"/>
  <c r="EJ29" i="1"/>
  <c r="ED29" i="1"/>
  <c r="EB29" i="1"/>
  <c r="EA29" i="1"/>
  <c r="EK29" i="1"/>
  <c r="EC29" i="1"/>
  <c r="DT29" i="1"/>
  <c r="DW29" i="1"/>
  <c r="DS29" i="1"/>
  <c r="EF29" i="1"/>
  <c r="EG29" i="1"/>
  <c r="EH29" i="1"/>
  <c r="P29" i="1"/>
  <c r="AD13" i="1"/>
  <c r="AF13" i="1" s="1"/>
  <c r="AI13" i="1" s="1"/>
  <c r="AO13" i="1" s="1"/>
  <c r="AU13" i="1" s="1"/>
  <c r="BA13" i="1" s="1"/>
  <c r="BG13" i="1" s="1"/>
  <c r="AC13" i="1"/>
  <c r="O77" i="1"/>
  <c r="T77" i="1" s="1"/>
  <c r="W77" i="1" s="1"/>
  <c r="N77" i="1"/>
  <c r="R77" i="1" s="1"/>
  <c r="V77" i="1" s="1"/>
  <c r="O60" i="1"/>
  <c r="T60" i="1" s="1"/>
  <c r="W60" i="1" s="1"/>
  <c r="O49" i="1"/>
  <c r="T49" i="1" s="1"/>
  <c r="W49" i="1" s="1"/>
  <c r="M60" i="1"/>
  <c r="O24" i="1"/>
  <c r="T24" i="1" s="1"/>
  <c r="W24" i="1" s="1"/>
  <c r="EA68" i="1"/>
  <c r="EA10" i="1"/>
  <c r="DW50" i="1"/>
  <c r="EH50" i="1"/>
  <c r="DT50" i="1"/>
  <c r="DS50" i="1"/>
  <c r="X50" i="1"/>
  <c r="DT85" i="1" l="1"/>
  <c r="EJ50" i="1"/>
  <c r="DV89" i="1"/>
  <c r="EE89" i="1"/>
  <c r="EK22" i="1"/>
  <c r="EI22" i="1"/>
  <c r="O58" i="1"/>
  <c r="T58" i="1" s="1"/>
  <c r="W58" i="1" s="1"/>
  <c r="ED50" i="1"/>
  <c r="EG89" i="1"/>
  <c r="EK89" i="1"/>
  <c r="N45" i="1"/>
  <c r="R45" i="1" s="1"/>
  <c r="V45" i="1" s="1"/>
  <c r="EG22" i="1"/>
  <c r="X22" i="1"/>
  <c r="O70" i="1"/>
  <c r="T70" i="1" s="1"/>
  <c r="W70" i="1" s="1"/>
  <c r="EK50" i="1"/>
  <c r="EB89" i="1"/>
  <c r="EH89" i="1"/>
  <c r="DU89" i="1"/>
  <c r="DZ22" i="1"/>
  <c r="EC22" i="1"/>
  <c r="DT22" i="1"/>
  <c r="M65" i="1"/>
  <c r="DU29" i="1"/>
  <c r="EE29" i="1"/>
  <c r="P50" i="1"/>
  <c r="EB50" i="1"/>
  <c r="EC89" i="1"/>
  <c r="ED89" i="1"/>
  <c r="R89" i="1"/>
  <c r="V89" i="1" s="1"/>
  <c r="X89" i="1" s="1"/>
  <c r="DU50" i="1"/>
  <c r="DX22" i="1"/>
  <c r="EF22" i="1"/>
  <c r="DV22" i="1"/>
  <c r="EL22" i="1" s="1"/>
  <c r="EM22" i="1" s="1"/>
  <c r="DV46" i="1"/>
  <c r="O53" i="1"/>
  <c r="T53" i="1" s="1"/>
  <c r="W53" i="1" s="1"/>
  <c r="M53" i="1"/>
  <c r="EI89" i="1"/>
  <c r="EA89" i="1"/>
  <c r="DZ50" i="1"/>
  <c r="EJ22" i="1"/>
  <c r="EB22" i="1"/>
  <c r="DS22" i="1"/>
  <c r="DT20" i="1"/>
  <c r="M90" i="1"/>
  <c r="S90" i="1" s="1"/>
  <c r="U90" i="1" s="1"/>
  <c r="N92" i="1"/>
  <c r="R92" i="1" s="1"/>
  <c r="V92" i="1" s="1"/>
  <c r="BI69" i="1"/>
  <c r="N69" i="1" s="1"/>
  <c r="R69" i="1" s="1"/>
  <c r="V69" i="1" s="1"/>
  <c r="N70" i="1"/>
  <c r="M72" i="1"/>
  <c r="S72" i="1" s="1"/>
  <c r="U72" i="1" s="1"/>
  <c r="X26" i="1"/>
  <c r="N64" i="1"/>
  <c r="R64" i="1" s="1"/>
  <c r="V64" i="1" s="1"/>
  <c r="EE26" i="1"/>
  <c r="EG50" i="1"/>
  <c r="M58" i="1"/>
  <c r="DS58" i="1" s="1"/>
  <c r="EH26" i="1"/>
  <c r="M84" i="1"/>
  <c r="O38" i="1"/>
  <c r="T38" i="1" s="1"/>
  <c r="W38" i="1" s="1"/>
  <c r="O21" i="1"/>
  <c r="T21" i="1" s="1"/>
  <c r="W21" i="1" s="1"/>
  <c r="DX26" i="1"/>
  <c r="DT26" i="1"/>
  <c r="P26" i="1"/>
  <c r="EA46" i="1"/>
  <c r="O84" i="1"/>
  <c r="T84" i="1" s="1"/>
  <c r="W84" i="1" s="1"/>
  <c r="DY26" i="1"/>
  <c r="EC26" i="1"/>
  <c r="N33" i="1"/>
  <c r="R33" i="1" s="1"/>
  <c r="V33" i="1" s="1"/>
  <c r="EG68" i="1"/>
  <c r="EA50" i="1"/>
  <c r="ED26" i="1"/>
  <c r="EI26" i="1"/>
  <c r="DU26" i="1"/>
  <c r="DS72" i="1"/>
  <c r="DS26" i="1"/>
  <c r="O64" i="1"/>
  <c r="T64" i="1" s="1"/>
  <c r="W64" i="1" s="1"/>
  <c r="X64" i="1" s="1"/>
  <c r="N19" i="1"/>
  <c r="R19" i="1" s="1"/>
  <c r="V19" i="1" s="1"/>
  <c r="N44" i="1"/>
  <c r="R44" i="1" s="1"/>
  <c r="V44" i="1" s="1"/>
  <c r="ED72" i="1"/>
  <c r="ED46" i="1"/>
  <c r="X46" i="1"/>
  <c r="DW90" i="1"/>
  <c r="EB26" i="1"/>
  <c r="DU46" i="1"/>
  <c r="EJ46" i="1"/>
  <c r="EA26" i="1"/>
  <c r="M42" i="1"/>
  <c r="N42" i="1"/>
  <c r="R42" i="1" s="1"/>
  <c r="V42" i="1" s="1"/>
  <c r="O92" i="1"/>
  <c r="EG90" i="1"/>
  <c r="EL29" i="1"/>
  <c r="EM29" i="1" s="1"/>
  <c r="DW72" i="1"/>
  <c r="T72" i="1"/>
  <c r="W72" i="1" s="1"/>
  <c r="EL54" i="1"/>
  <c r="EM54" i="1" s="1"/>
  <c r="EF46" i="1"/>
  <c r="EE90" i="1"/>
  <c r="DU90" i="1"/>
  <c r="EG34" i="1"/>
  <c r="DW26" i="1"/>
  <c r="DZ46" i="1"/>
  <c r="EG26" i="1"/>
  <c r="DZ26" i="1"/>
  <c r="DV26" i="1"/>
  <c r="EI46" i="1"/>
  <c r="DV72" i="1"/>
  <c r="BI14" i="1"/>
  <c r="O14" i="1" s="1"/>
  <c r="T14" i="1" s="1"/>
  <c r="W14" i="1" s="1"/>
  <c r="DT46" i="1"/>
  <c r="EA90" i="1"/>
  <c r="DY90" i="1"/>
  <c r="O78" i="1"/>
  <c r="T78" i="1" s="1"/>
  <c r="W78" i="1" s="1"/>
  <c r="DZ20" i="1"/>
  <c r="DZ72" i="1"/>
  <c r="DW46" i="1"/>
  <c r="DS90" i="1"/>
  <c r="ED90" i="1"/>
  <c r="DZ34" i="1"/>
  <c r="DS46" i="1"/>
  <c r="EE46" i="1"/>
  <c r="EB90" i="1"/>
  <c r="DX72" i="1"/>
  <c r="P46" i="1"/>
  <c r="DV90" i="1"/>
  <c r="EI90" i="1"/>
  <c r="O44" i="1"/>
  <c r="N38" i="1"/>
  <c r="EC38" i="1" s="1"/>
  <c r="EK26" i="1"/>
  <c r="EF26" i="1"/>
  <c r="O42" i="1"/>
  <c r="T42" i="1" s="1"/>
  <c r="W42" i="1" s="1"/>
  <c r="EC46" i="1"/>
  <c r="DX46" i="1"/>
  <c r="DY46" i="1"/>
  <c r="DY72" i="1"/>
  <c r="EH46" i="1"/>
  <c r="EG46" i="1"/>
  <c r="EH90" i="1"/>
  <c r="X90" i="1"/>
  <c r="N76" i="1"/>
  <c r="R76" i="1" s="1"/>
  <c r="V76" i="1" s="1"/>
  <c r="M76" i="1"/>
  <c r="EE72" i="1"/>
  <c r="EK46" i="1"/>
  <c r="EB46" i="1"/>
  <c r="EJ90" i="1"/>
  <c r="N78" i="1"/>
  <c r="R78" i="1" s="1"/>
  <c r="V78" i="1" s="1"/>
  <c r="X78" i="1" s="1"/>
  <c r="O74" i="1"/>
  <c r="T74" i="1" s="1"/>
  <c r="W74" i="1" s="1"/>
  <c r="EJ26" i="1"/>
  <c r="P90" i="1"/>
  <c r="DT90" i="1"/>
  <c r="EE34" i="1"/>
  <c r="EJ34" i="1"/>
  <c r="N74" i="1"/>
  <c r="EC74" i="1" s="1"/>
  <c r="EG20" i="1"/>
  <c r="O66" i="1"/>
  <c r="T66" i="1" s="1"/>
  <c r="W66" i="1" s="1"/>
  <c r="M66" i="1"/>
  <c r="EC66" i="1" s="1"/>
  <c r="M67" i="1"/>
  <c r="DZ90" i="1"/>
  <c r="EF90" i="1"/>
  <c r="DX90" i="1"/>
  <c r="DY34" i="1"/>
  <c r="EF34" i="1"/>
  <c r="DW34" i="1"/>
  <c r="EG70" i="1"/>
  <c r="DS89" i="1"/>
  <c r="EK90" i="1"/>
  <c r="EC90" i="1"/>
  <c r="EI34" i="1"/>
  <c r="X34" i="1"/>
  <c r="EB34" i="1"/>
  <c r="EC34" i="1"/>
  <c r="EA34" i="1"/>
  <c r="DV34" i="1"/>
  <c r="P34" i="1"/>
  <c r="EK34" i="1"/>
  <c r="DT34" i="1"/>
  <c r="DU34" i="1"/>
  <c r="ED34" i="1"/>
  <c r="EH34" i="1"/>
  <c r="O16" i="1"/>
  <c r="T16" i="1" s="1"/>
  <c r="W16" i="1" s="1"/>
  <c r="DX34" i="1"/>
  <c r="DS34" i="1"/>
  <c r="M59" i="1"/>
  <c r="S59" i="1" s="1"/>
  <c r="U59" i="1" s="1"/>
  <c r="O59" i="1"/>
  <c r="T59" i="1" s="1"/>
  <c r="W59" i="1" s="1"/>
  <c r="O63" i="1"/>
  <c r="T63" i="1" s="1"/>
  <c r="W63" i="1" s="1"/>
  <c r="M63" i="1"/>
  <c r="S63" i="1" s="1"/>
  <c r="U63" i="1" s="1"/>
  <c r="O27" i="1"/>
  <c r="T27" i="1" s="1"/>
  <c r="W27" i="1" s="1"/>
  <c r="M27" i="1"/>
  <c r="S27" i="1" s="1"/>
  <c r="U27" i="1" s="1"/>
  <c r="BI87" i="1"/>
  <c r="EJ85" i="1"/>
  <c r="X85" i="1"/>
  <c r="BI13" i="1"/>
  <c r="O13" i="1" s="1"/>
  <c r="T13" i="1" s="1"/>
  <c r="W13" i="1" s="1"/>
  <c r="BI39" i="1"/>
  <c r="N39" i="1" s="1"/>
  <c r="R39" i="1" s="1"/>
  <c r="V39" i="1" s="1"/>
  <c r="T20" i="1"/>
  <c r="W20" i="1" s="1"/>
  <c r="EG85" i="1"/>
  <c r="DY85" i="1"/>
  <c r="EB85" i="1"/>
  <c r="EA44" i="1"/>
  <c r="DU20" i="1"/>
  <c r="DW20" i="1"/>
  <c r="BI43" i="1"/>
  <c r="N63" i="1"/>
  <c r="EC85" i="1"/>
  <c r="DZ85" i="1"/>
  <c r="EE85" i="1"/>
  <c r="N27" i="1"/>
  <c r="BI15" i="1"/>
  <c r="DS20" i="1"/>
  <c r="DS85" i="1"/>
  <c r="DX85" i="1"/>
  <c r="ED85" i="1"/>
  <c r="N81" i="1"/>
  <c r="R81" i="1" s="1"/>
  <c r="V81" i="1" s="1"/>
  <c r="O81" i="1"/>
  <c r="T81" i="1" s="1"/>
  <c r="W81" i="1" s="1"/>
  <c r="BI79" i="1"/>
  <c r="N79" i="1" s="1"/>
  <c r="R79" i="1" s="1"/>
  <c r="V79" i="1" s="1"/>
  <c r="N40" i="1"/>
  <c r="O40" i="1"/>
  <c r="T40" i="1" s="1"/>
  <c r="W40" i="1" s="1"/>
  <c r="EF78" i="1"/>
  <c r="BI51" i="1"/>
  <c r="DV85" i="1"/>
  <c r="EA85" i="1"/>
  <c r="EF85" i="1"/>
  <c r="EJ20" i="1"/>
  <c r="EK20" i="1"/>
  <c r="EI20" i="1"/>
  <c r="EF20" i="1"/>
  <c r="BI25" i="1"/>
  <c r="DT18" i="1"/>
  <c r="EG18" i="1"/>
  <c r="DW18" i="1"/>
  <c r="EC18" i="1"/>
  <c r="EE18" i="1"/>
  <c r="EF18" i="1"/>
  <c r="ED18" i="1"/>
  <c r="DS18" i="1"/>
  <c r="DX18" i="1"/>
  <c r="DY18" i="1"/>
  <c r="EK18" i="1"/>
  <c r="EH18" i="1"/>
  <c r="DU18" i="1"/>
  <c r="EJ18" i="1"/>
  <c r="DV18" i="1"/>
  <c r="EB18" i="1"/>
  <c r="DZ18" i="1"/>
  <c r="EI18" i="1"/>
  <c r="EA18" i="1"/>
  <c r="S18" i="1"/>
  <c r="U18" i="1" s="1"/>
  <c r="X18" i="1" s="1"/>
  <c r="P18" i="1"/>
  <c r="DW85" i="1"/>
  <c r="P85" i="1"/>
  <c r="EI85" i="1"/>
  <c r="N67" i="1"/>
  <c r="R67" i="1" s="1"/>
  <c r="V67" i="1" s="1"/>
  <c r="BI91" i="1"/>
  <c r="N91" i="1" s="1"/>
  <c r="R91" i="1" s="1"/>
  <c r="V91" i="1" s="1"/>
  <c r="N59" i="1"/>
  <c r="N75" i="1"/>
  <c r="R75" i="1" s="1"/>
  <c r="V75" i="1" s="1"/>
  <c r="EE20" i="1"/>
  <c r="EH20" i="1"/>
  <c r="BI47" i="1"/>
  <c r="EI78" i="1"/>
  <c r="P20" i="1"/>
  <c r="EC20" i="1"/>
  <c r="DV20" i="1"/>
  <c r="DY20" i="1"/>
  <c r="EA20" i="1"/>
  <c r="EB20" i="1"/>
  <c r="R20" i="1"/>
  <c r="V20" i="1" s="1"/>
  <c r="ED20" i="1"/>
  <c r="N21" i="1"/>
  <c r="BI55" i="1"/>
  <c r="DU85" i="1"/>
  <c r="EK85" i="1"/>
  <c r="P44" i="1"/>
  <c r="BI31" i="1"/>
  <c r="DX20" i="1"/>
  <c r="BI83" i="1"/>
  <c r="DS78" i="1"/>
  <c r="R66" i="1"/>
  <c r="V66" i="1" s="1"/>
  <c r="M49" i="1"/>
  <c r="DS49" i="1" s="1"/>
  <c r="M16" i="1"/>
  <c r="S16" i="1" s="1"/>
  <c r="U16" i="1" s="1"/>
  <c r="M62" i="1"/>
  <c r="M75" i="1"/>
  <c r="M41" i="1"/>
  <c r="EL10" i="1"/>
  <c r="EM10" i="1" s="1"/>
  <c r="EA17" i="1"/>
  <c r="M45" i="1"/>
  <c r="N41" i="1"/>
  <c r="AC12" i="1"/>
  <c r="AD12" i="1"/>
  <c r="AF12" i="1" s="1"/>
  <c r="AI12" i="1" s="1"/>
  <c r="AO12" i="1" s="1"/>
  <c r="AU12" i="1" s="1"/>
  <c r="BA12" i="1" s="1"/>
  <c r="BG12" i="1" s="1"/>
  <c r="R16" i="1"/>
  <c r="V16" i="1" s="1"/>
  <c r="N56" i="1"/>
  <c r="R56" i="1" s="1"/>
  <c r="V56" i="1" s="1"/>
  <c r="O56" i="1"/>
  <c r="T56" i="1" s="1"/>
  <c r="W56" i="1" s="1"/>
  <c r="O28" i="1"/>
  <c r="T28" i="1" s="1"/>
  <c r="W28" i="1" s="1"/>
  <c r="N28" i="1"/>
  <c r="R28" i="1" s="1"/>
  <c r="V28" i="1" s="1"/>
  <c r="ED36" i="1"/>
  <c r="R36" i="1"/>
  <c r="V36" i="1" s="1"/>
  <c r="N86" i="1"/>
  <c r="R86" i="1" s="1"/>
  <c r="V86" i="1" s="1"/>
  <c r="O86" i="1"/>
  <c r="T86" i="1" s="1"/>
  <c r="W86" i="1" s="1"/>
  <c r="S8" i="1"/>
  <c r="U8" i="1" s="1"/>
  <c r="X8" i="1" s="1"/>
  <c r="DS8" i="1"/>
  <c r="EI8" i="1"/>
  <c r="DT8" i="1"/>
  <c r="P8" i="1"/>
  <c r="DW8" i="1"/>
  <c r="EC8" i="1"/>
  <c r="DZ8" i="1"/>
  <c r="EJ8" i="1"/>
  <c r="DV8" i="1"/>
  <c r="DX8" i="1"/>
  <c r="EF8" i="1"/>
  <c r="EB8" i="1"/>
  <c r="DU8" i="1"/>
  <c r="DY8" i="1"/>
  <c r="EE8" i="1"/>
  <c r="EK8" i="1"/>
  <c r="EH8" i="1"/>
  <c r="EA8" i="1"/>
  <c r="EG8" i="1"/>
  <c r="ED8" i="1"/>
  <c r="O35" i="1"/>
  <c r="T35" i="1" s="1"/>
  <c r="W35" i="1" s="1"/>
  <c r="M14" i="1"/>
  <c r="S14" i="1" s="1"/>
  <c r="U14" i="1" s="1"/>
  <c r="M33" i="1"/>
  <c r="DU33" i="1" s="1"/>
  <c r="EI17" i="1"/>
  <c r="O23" i="1"/>
  <c r="T23" i="1" s="1"/>
  <c r="W23" i="1" s="1"/>
  <c r="M56" i="1"/>
  <c r="N62" i="1"/>
  <c r="R62" i="1" s="1"/>
  <c r="V62" i="1" s="1"/>
  <c r="DX36" i="1"/>
  <c r="DU36" i="1"/>
  <c r="DT36" i="1"/>
  <c r="EE36" i="1"/>
  <c r="EJ36" i="1"/>
  <c r="P36" i="1"/>
  <c r="S36" i="1"/>
  <c r="U36" i="1" s="1"/>
  <c r="EC36" i="1"/>
  <c r="EH36" i="1"/>
  <c r="DS36" i="1"/>
  <c r="DW36" i="1"/>
  <c r="EF36" i="1"/>
  <c r="EB36" i="1"/>
  <c r="EG36" i="1"/>
  <c r="EK36" i="1"/>
  <c r="EI36" i="1"/>
  <c r="DZ36" i="1"/>
  <c r="EA36" i="1"/>
  <c r="DY36" i="1"/>
  <c r="DV36" i="1"/>
  <c r="S80" i="1"/>
  <c r="U80" i="1" s="1"/>
  <c r="S81" i="1"/>
  <c r="U81" i="1" s="1"/>
  <c r="DT30" i="1"/>
  <c r="R30" i="1"/>
  <c r="V30" i="1" s="1"/>
  <c r="O82" i="1"/>
  <c r="T82" i="1" s="1"/>
  <c r="W82" i="1" s="1"/>
  <c r="N82" i="1"/>
  <c r="M7" i="1"/>
  <c r="O7" i="1"/>
  <c r="T7" i="1" s="1"/>
  <c r="W7" i="1" s="1"/>
  <c r="S86" i="1"/>
  <c r="U86" i="1" s="1"/>
  <c r="EF58" i="1"/>
  <c r="DX45" i="1"/>
  <c r="ED17" i="1"/>
  <c r="EF17" i="1"/>
  <c r="DU68" i="1"/>
  <c r="DV68" i="1"/>
  <c r="N88" i="1"/>
  <c r="R88" i="1" s="1"/>
  <c r="V88" i="1" s="1"/>
  <c r="S30" i="1"/>
  <c r="U30" i="1" s="1"/>
  <c r="EK30" i="1"/>
  <c r="DV30" i="1"/>
  <c r="EI30" i="1"/>
  <c r="ED30" i="1"/>
  <c r="EF30" i="1"/>
  <c r="EH30" i="1"/>
  <c r="DW30" i="1"/>
  <c r="EA30" i="1"/>
  <c r="EG30" i="1"/>
  <c r="DU30" i="1"/>
  <c r="EB30" i="1"/>
  <c r="P30" i="1"/>
  <c r="DZ30" i="1"/>
  <c r="DY30" i="1"/>
  <c r="DX30" i="1"/>
  <c r="EE30" i="1"/>
  <c r="DS30" i="1"/>
  <c r="EJ30" i="1"/>
  <c r="EC30" i="1"/>
  <c r="S57" i="1"/>
  <c r="U57" i="1" s="1"/>
  <c r="O80" i="1"/>
  <c r="T80" i="1" s="1"/>
  <c r="W80" i="1" s="1"/>
  <c r="N80" i="1"/>
  <c r="R80" i="1" s="1"/>
  <c r="V80" i="1" s="1"/>
  <c r="N57" i="1"/>
  <c r="R57" i="1" s="1"/>
  <c r="V57" i="1" s="1"/>
  <c r="O57" i="1"/>
  <c r="T57" i="1" s="1"/>
  <c r="W57" i="1" s="1"/>
  <c r="DX58" i="1"/>
  <c r="EA45" i="1"/>
  <c r="DY45" i="1"/>
  <c r="DY17" i="1"/>
  <c r="M88" i="1"/>
  <c r="M28" i="1"/>
  <c r="M23" i="1"/>
  <c r="S73" i="1"/>
  <c r="U73" i="1" s="1"/>
  <c r="S32" i="1"/>
  <c r="U32" i="1" s="1"/>
  <c r="N71" i="1"/>
  <c r="R71" i="1" s="1"/>
  <c r="V71" i="1" s="1"/>
  <c r="O71" i="1"/>
  <c r="T71" i="1" s="1"/>
  <c r="W71" i="1" s="1"/>
  <c r="BI9" i="1"/>
  <c r="O32" i="1"/>
  <c r="T32" i="1" s="1"/>
  <c r="W32" i="1" s="1"/>
  <c r="N32" i="1"/>
  <c r="R32" i="1" s="1"/>
  <c r="V32" i="1" s="1"/>
  <c r="DV77" i="1"/>
  <c r="DY77" i="1"/>
  <c r="EI24" i="1"/>
  <c r="M37" i="1"/>
  <c r="M52" i="1"/>
  <c r="EI77" i="1"/>
  <c r="EB77" i="1"/>
  <c r="X77" i="1"/>
  <c r="P77" i="1"/>
  <c r="EH77" i="1"/>
  <c r="EE77" i="1"/>
  <c r="EA24" i="1"/>
  <c r="EB24" i="1"/>
  <c r="DX24" i="1"/>
  <c r="EE24" i="1"/>
  <c r="DU24" i="1"/>
  <c r="DT17" i="1"/>
  <c r="EJ17" i="1"/>
  <c r="EE17" i="1"/>
  <c r="EK17" i="1"/>
  <c r="DV17" i="1"/>
  <c r="S49" i="1"/>
  <c r="U49" i="1" s="1"/>
  <c r="X49" i="1" s="1"/>
  <c r="EA49" i="1"/>
  <c r="EE19" i="1"/>
  <c r="S19" i="1"/>
  <c r="U19" i="1" s="1"/>
  <c r="X19" i="1" s="1"/>
  <c r="DV19" i="1"/>
  <c r="EI19" i="1"/>
  <c r="DZ19" i="1"/>
  <c r="ED19" i="1"/>
  <c r="EF19" i="1"/>
  <c r="EH19" i="1"/>
  <c r="DW19" i="1"/>
  <c r="EJ19" i="1"/>
  <c r="EG19" i="1"/>
  <c r="DS19" i="1"/>
  <c r="DT19" i="1"/>
  <c r="EB19" i="1"/>
  <c r="P19" i="1"/>
  <c r="DU19" i="1"/>
  <c r="EA19" i="1"/>
  <c r="EC19" i="1"/>
  <c r="DX19" i="1"/>
  <c r="DY19" i="1"/>
  <c r="EK19" i="1"/>
  <c r="S60" i="1"/>
  <c r="U60" i="1" s="1"/>
  <c r="X60" i="1" s="1"/>
  <c r="DW60" i="1"/>
  <c r="DU60" i="1"/>
  <c r="DX60" i="1"/>
  <c r="EC60" i="1"/>
  <c r="P60" i="1"/>
  <c r="DZ60" i="1"/>
  <c r="EF60" i="1"/>
  <c r="DV60" i="1"/>
  <c r="DS60" i="1"/>
  <c r="DT60" i="1"/>
  <c r="DY60" i="1"/>
  <c r="EG60" i="1"/>
  <c r="EE60" i="1"/>
  <c r="EJ60" i="1"/>
  <c r="EB60" i="1"/>
  <c r="EI60" i="1"/>
  <c r="EA60" i="1"/>
  <c r="EH60" i="1"/>
  <c r="EK60" i="1"/>
  <c r="ED60" i="1"/>
  <c r="S35" i="1"/>
  <c r="U35" i="1" s="1"/>
  <c r="R63" i="1"/>
  <c r="V63" i="1" s="1"/>
  <c r="X63" i="1" s="1"/>
  <c r="P63" i="1"/>
  <c r="EF63" i="1"/>
  <c r="DZ63" i="1"/>
  <c r="EK63" i="1"/>
  <c r="EE63" i="1"/>
  <c r="DT63" i="1"/>
  <c r="DX63" i="1"/>
  <c r="BI5" i="1"/>
  <c r="S67" i="1"/>
  <c r="U67" i="1" s="1"/>
  <c r="EB67" i="1"/>
  <c r="P67" i="1"/>
  <c r="DV67" i="1"/>
  <c r="N73" i="1"/>
  <c r="R73" i="1" s="1"/>
  <c r="V73" i="1" s="1"/>
  <c r="O73" i="1"/>
  <c r="T73" i="1" s="1"/>
  <c r="W73" i="1" s="1"/>
  <c r="DW6" i="1"/>
  <c r="EB6" i="1"/>
  <c r="DY6" i="1"/>
  <c r="DS6" i="1"/>
  <c r="P6" i="1"/>
  <c r="DV6" i="1"/>
  <c r="ED6" i="1"/>
  <c r="EJ6" i="1"/>
  <c r="EK6" i="1"/>
  <c r="DT6" i="1"/>
  <c r="EG6" i="1"/>
  <c r="DU6" i="1"/>
  <c r="EA6" i="1"/>
  <c r="EC6" i="1"/>
  <c r="DZ6" i="1"/>
  <c r="EH6" i="1"/>
  <c r="EE6" i="1"/>
  <c r="EF6" i="1"/>
  <c r="DX6" i="1"/>
  <c r="S6" i="1"/>
  <c r="U6" i="1" s="1"/>
  <c r="X6" i="1" s="1"/>
  <c r="EI6" i="1"/>
  <c r="P11" i="1"/>
  <c r="DZ11" i="1"/>
  <c r="EA11" i="1"/>
  <c r="EB11" i="1"/>
  <c r="DT11" i="1"/>
  <c r="DW11" i="1"/>
  <c r="DX11" i="1"/>
  <c r="EI11" i="1"/>
  <c r="DS11" i="1"/>
  <c r="EJ11" i="1"/>
  <c r="S11" i="1"/>
  <c r="U11" i="1" s="1"/>
  <c r="X11" i="1" s="1"/>
  <c r="EG11" i="1"/>
  <c r="EE11" i="1"/>
  <c r="DV11" i="1"/>
  <c r="EF11" i="1"/>
  <c r="EK11" i="1"/>
  <c r="DY11" i="1"/>
  <c r="EC11" i="1"/>
  <c r="EH11" i="1"/>
  <c r="DU11" i="1"/>
  <c r="ED11" i="1"/>
  <c r="P33" i="1"/>
  <c r="EG33" i="1"/>
  <c r="EJ33" i="1"/>
  <c r="EF77" i="1"/>
  <c r="EJ77" i="1"/>
  <c r="DW24" i="1"/>
  <c r="O52" i="1"/>
  <c r="T52" i="1" s="1"/>
  <c r="W52" i="1" s="1"/>
  <c r="EC77" i="1"/>
  <c r="DX77" i="1"/>
  <c r="DW77" i="1"/>
  <c r="EA77" i="1"/>
  <c r="EG77" i="1"/>
  <c r="EG24" i="1"/>
  <c r="EJ24" i="1"/>
  <c r="P24" i="1"/>
  <c r="DS24" i="1"/>
  <c r="EH24" i="1"/>
  <c r="X24" i="1"/>
  <c r="N37" i="1"/>
  <c r="R37" i="1" s="1"/>
  <c r="V37" i="1" s="1"/>
  <c r="DX17" i="1"/>
  <c r="EH17" i="1"/>
  <c r="DS17" i="1"/>
  <c r="DU17" i="1"/>
  <c r="EC17" i="1"/>
  <c r="S71" i="1"/>
  <c r="U71" i="1" s="1"/>
  <c r="DY48" i="1"/>
  <c r="EI48" i="1"/>
  <c r="DU48" i="1"/>
  <c r="DW48" i="1"/>
  <c r="DV48" i="1"/>
  <c r="DX48" i="1"/>
  <c r="EK48" i="1"/>
  <c r="EG48" i="1"/>
  <c r="EJ48" i="1"/>
  <c r="EB48" i="1"/>
  <c r="S48" i="1"/>
  <c r="U48" i="1" s="1"/>
  <c r="X48" i="1" s="1"/>
  <c r="DS48" i="1"/>
  <c r="EH48" i="1"/>
  <c r="DT48" i="1"/>
  <c r="DZ48" i="1"/>
  <c r="ED48" i="1"/>
  <c r="EE48" i="1"/>
  <c r="P48" i="1"/>
  <c r="EC48" i="1"/>
  <c r="EA48" i="1"/>
  <c r="EF48" i="1"/>
  <c r="EC59" i="1"/>
  <c r="EB59" i="1"/>
  <c r="DS77" i="1"/>
  <c r="DZ24" i="1"/>
  <c r="DV24" i="1"/>
  <c r="DT24" i="1"/>
  <c r="N61" i="1"/>
  <c r="R61" i="1" s="1"/>
  <c r="V61" i="1" s="1"/>
  <c r="M61" i="1"/>
  <c r="N35" i="1"/>
  <c r="R35" i="1" s="1"/>
  <c r="V35" i="1" s="1"/>
  <c r="DZ77" i="1"/>
  <c r="DU77" i="1"/>
  <c r="DT77" i="1"/>
  <c r="EK77" i="1"/>
  <c r="ED77" i="1"/>
  <c r="EK24" i="1"/>
  <c r="ED24" i="1"/>
  <c r="EC24" i="1"/>
  <c r="EF24" i="1"/>
  <c r="DY24" i="1"/>
  <c r="EB17" i="1"/>
  <c r="DZ17" i="1"/>
  <c r="EG17" i="1"/>
  <c r="DW17" i="1"/>
  <c r="X17" i="1"/>
  <c r="P17" i="1"/>
  <c r="Q22" i="1"/>
  <c r="Q29" i="1"/>
  <c r="Q54" i="1"/>
  <c r="Q10" i="1"/>
  <c r="DX71" i="1" l="1"/>
  <c r="DS63" i="1"/>
  <c r="DW63" i="1"/>
  <c r="DZ58" i="1"/>
  <c r="EK58" i="1"/>
  <c r="DW44" i="1"/>
  <c r="EH78" i="1"/>
  <c r="DZ64" i="1"/>
  <c r="EE44" i="1"/>
  <c r="DU72" i="1"/>
  <c r="EH72" i="1"/>
  <c r="DT72" i="1"/>
  <c r="DY63" i="1"/>
  <c r="EJ63" i="1"/>
  <c r="EJ58" i="1"/>
  <c r="EH58" i="1"/>
  <c r="EK44" i="1"/>
  <c r="DV44" i="1"/>
  <c r="EL89" i="1"/>
  <c r="EM89" i="1" s="1"/>
  <c r="P72" i="1"/>
  <c r="EJ72" i="1"/>
  <c r="EI72" i="1"/>
  <c r="EA72" i="1"/>
  <c r="EG72" i="1"/>
  <c r="EA65" i="1"/>
  <c r="ED65" i="1"/>
  <c r="DY65" i="1"/>
  <c r="EH65" i="1"/>
  <c r="EB65" i="1"/>
  <c r="EE65" i="1"/>
  <c r="EG65" i="1"/>
  <c r="S65" i="1"/>
  <c r="U65" i="1" s="1"/>
  <c r="X65" i="1" s="1"/>
  <c r="DW65" i="1"/>
  <c r="DS65" i="1"/>
  <c r="EF65" i="1"/>
  <c r="EC65" i="1"/>
  <c r="EK65" i="1"/>
  <c r="EI65" i="1"/>
  <c r="DX65" i="1"/>
  <c r="EJ65" i="1"/>
  <c r="DZ65" i="1"/>
  <c r="DV65" i="1"/>
  <c r="DU65" i="1"/>
  <c r="P65" i="1"/>
  <c r="DT65" i="1"/>
  <c r="EA63" i="1"/>
  <c r="ED63" i="1"/>
  <c r="EB63" i="1"/>
  <c r="DW58" i="1"/>
  <c r="EB45" i="1"/>
  <c r="ED44" i="1"/>
  <c r="EG44" i="1"/>
  <c r="EC78" i="1"/>
  <c r="EB72" i="1"/>
  <c r="DX44" i="1"/>
  <c r="EG63" i="1"/>
  <c r="EH63" i="1"/>
  <c r="EI63" i="1"/>
  <c r="EG58" i="1"/>
  <c r="DY58" i="1"/>
  <c r="EG78" i="1"/>
  <c r="EE78" i="1"/>
  <c r="DX64" i="1"/>
  <c r="EK72" i="1"/>
  <c r="EC53" i="1"/>
  <c r="EJ53" i="1"/>
  <c r="EI53" i="1"/>
  <c r="DW53" i="1"/>
  <c r="DX53" i="1"/>
  <c r="ED53" i="1"/>
  <c r="DS53" i="1"/>
  <c r="EL53" i="1" s="1"/>
  <c r="EM53" i="1" s="1"/>
  <c r="EF53" i="1"/>
  <c r="EA53" i="1"/>
  <c r="EG53" i="1"/>
  <c r="EH53" i="1"/>
  <c r="DT53" i="1"/>
  <c r="EB53" i="1"/>
  <c r="DV53" i="1"/>
  <c r="DZ53" i="1"/>
  <c r="EK53" i="1"/>
  <c r="P53" i="1"/>
  <c r="DY53" i="1"/>
  <c r="S53" i="1"/>
  <c r="U53" i="1" s="1"/>
  <c r="X53" i="1" s="1"/>
  <c r="DU53" i="1"/>
  <c r="EE53" i="1"/>
  <c r="EF72" i="1"/>
  <c r="ED58" i="1"/>
  <c r="DV63" i="1"/>
  <c r="EC63" i="1"/>
  <c r="DU63" i="1"/>
  <c r="EE58" i="1"/>
  <c r="P81" i="1"/>
  <c r="S58" i="1"/>
  <c r="U58" i="1" s="1"/>
  <c r="X58" i="1" s="1"/>
  <c r="EJ27" i="1"/>
  <c r="X72" i="1"/>
  <c r="EC72" i="1"/>
  <c r="DU58" i="1"/>
  <c r="DV81" i="1"/>
  <c r="EI58" i="1"/>
  <c r="DZ75" i="1"/>
  <c r="EH44" i="1"/>
  <c r="DW78" i="1"/>
  <c r="DT44" i="1"/>
  <c r="DW40" i="1"/>
  <c r="EL26" i="1"/>
  <c r="EM26" i="1" s="1"/>
  <c r="R70" i="1"/>
  <c r="V70" i="1" s="1"/>
  <c r="X70" i="1" s="1"/>
  <c r="P70" i="1"/>
  <c r="DS70" i="1"/>
  <c r="EJ70" i="1"/>
  <c r="P40" i="1"/>
  <c r="P78" i="1"/>
  <c r="DW70" i="1"/>
  <c r="DY70" i="1"/>
  <c r="DT58" i="1"/>
  <c r="DV58" i="1"/>
  <c r="P16" i="1"/>
  <c r="EA59" i="1"/>
  <c r="EG40" i="1"/>
  <c r="ED78" i="1"/>
  <c r="EB78" i="1"/>
  <c r="DU70" i="1"/>
  <c r="S33" i="1"/>
  <c r="U33" i="1" s="1"/>
  <c r="X33" i="1" s="1"/>
  <c r="DU78" i="1"/>
  <c r="DX78" i="1"/>
  <c r="EK70" i="1"/>
  <c r="EF70" i="1"/>
  <c r="P58" i="1"/>
  <c r="ED70" i="1"/>
  <c r="EC70" i="1"/>
  <c r="EH70" i="1"/>
  <c r="DX33" i="1"/>
  <c r="DZ70" i="1"/>
  <c r="DT70" i="1"/>
  <c r="DX70" i="1"/>
  <c r="M69" i="1"/>
  <c r="O69" i="1"/>
  <c r="T69" i="1" s="1"/>
  <c r="W69" i="1" s="1"/>
  <c r="DT59" i="1"/>
  <c r="DU66" i="1"/>
  <c r="EB58" i="1"/>
  <c r="EI70" i="1"/>
  <c r="EB70" i="1"/>
  <c r="EL50" i="1"/>
  <c r="EM50" i="1" s="1"/>
  <c r="DV70" i="1"/>
  <c r="EL70" i="1" s="1"/>
  <c r="EM70" i="1" s="1"/>
  <c r="EE70" i="1"/>
  <c r="EA70" i="1"/>
  <c r="DX59" i="1"/>
  <c r="P59" i="1"/>
  <c r="DY59" i="1"/>
  <c r="DY33" i="1"/>
  <c r="DT33" i="1"/>
  <c r="EF33" i="1"/>
  <c r="EH45" i="1"/>
  <c r="EL68" i="1"/>
  <c r="EM68" i="1" s="1"/>
  <c r="DT45" i="1"/>
  <c r="EG45" i="1"/>
  <c r="EG64" i="1"/>
  <c r="DW64" i="1"/>
  <c r="ED38" i="1"/>
  <c r="EL72" i="1"/>
  <c r="EM72" i="1" s="1"/>
  <c r="EA84" i="1"/>
  <c r="DU84" i="1"/>
  <c r="EJ84" i="1"/>
  <c r="EH84" i="1"/>
  <c r="EE84" i="1"/>
  <c r="DY84" i="1"/>
  <c r="EI84" i="1"/>
  <c r="DW84" i="1"/>
  <c r="DV84" i="1"/>
  <c r="DX84" i="1"/>
  <c r="EG84" i="1"/>
  <c r="ED84" i="1"/>
  <c r="EC84" i="1"/>
  <c r="S84" i="1"/>
  <c r="U84" i="1" s="1"/>
  <c r="X84" i="1" s="1"/>
  <c r="EB84" i="1"/>
  <c r="DS84" i="1"/>
  <c r="EK84" i="1"/>
  <c r="EF84" i="1"/>
  <c r="DT84" i="1"/>
  <c r="DZ84" i="1"/>
  <c r="P84" i="1"/>
  <c r="DU59" i="1"/>
  <c r="DV59" i="1"/>
  <c r="EI64" i="1"/>
  <c r="EJ64" i="1"/>
  <c r="EK59" i="1"/>
  <c r="EH59" i="1"/>
  <c r="EJ59" i="1"/>
  <c r="EK33" i="1"/>
  <c r="DW33" i="1"/>
  <c r="DU64" i="1"/>
  <c r="EE64" i="1"/>
  <c r="DS64" i="1"/>
  <c r="DV64" i="1"/>
  <c r="DS59" i="1"/>
  <c r="EF59" i="1"/>
  <c r="R59" i="1"/>
  <c r="V59" i="1" s="1"/>
  <c r="X59" i="1" s="1"/>
  <c r="EB33" i="1"/>
  <c r="DV33" i="1"/>
  <c r="DW45" i="1"/>
  <c r="P64" i="1"/>
  <c r="EC44" i="1"/>
  <c r="DZ44" i="1"/>
  <c r="EB44" i="1"/>
  <c r="EH64" i="1"/>
  <c r="EJ38" i="1"/>
  <c r="N14" i="1"/>
  <c r="EJ14" i="1" s="1"/>
  <c r="EG59" i="1"/>
  <c r="ED59" i="1"/>
  <c r="EI33" i="1"/>
  <c r="EE33" i="1"/>
  <c r="DZ33" i="1"/>
  <c r="DV27" i="1"/>
  <c r="EI45" i="1"/>
  <c r="DU45" i="1"/>
  <c r="EA64" i="1"/>
  <c r="EJ44" i="1"/>
  <c r="DS38" i="1"/>
  <c r="DU44" i="1"/>
  <c r="ED33" i="1"/>
  <c r="EH33" i="1"/>
  <c r="EC33" i="1"/>
  <c r="EC27" i="1"/>
  <c r="ED45" i="1"/>
  <c r="DS45" i="1"/>
  <c r="EE45" i="1"/>
  <c r="EB64" i="1"/>
  <c r="DY44" i="1"/>
  <c r="EA58" i="1"/>
  <c r="EC58" i="1"/>
  <c r="ED64" i="1"/>
  <c r="EF64" i="1"/>
  <c r="EK64" i="1"/>
  <c r="DY64" i="1"/>
  <c r="EE59" i="1"/>
  <c r="DZ59" i="1"/>
  <c r="EI59" i="1"/>
  <c r="DW59" i="1"/>
  <c r="EA33" i="1"/>
  <c r="DS33" i="1"/>
  <c r="DW27" i="1"/>
  <c r="DZ45" i="1"/>
  <c r="EJ45" i="1"/>
  <c r="DT64" i="1"/>
  <c r="EC64" i="1"/>
  <c r="EL85" i="1"/>
  <c r="EM85" i="1" s="1"/>
  <c r="S76" i="1"/>
  <c r="U76" i="1" s="1"/>
  <c r="X76" i="1" s="1"/>
  <c r="EC76" i="1"/>
  <c r="DY76" i="1"/>
  <c r="EJ76" i="1"/>
  <c r="DX76" i="1"/>
  <c r="EK76" i="1"/>
  <c r="EE76" i="1"/>
  <c r="EH76" i="1"/>
  <c r="P76" i="1"/>
  <c r="DU76" i="1"/>
  <c r="DZ76" i="1"/>
  <c r="DV76" i="1"/>
  <c r="EF76" i="1"/>
  <c r="EG76" i="1"/>
  <c r="DS76" i="1"/>
  <c r="DW76" i="1"/>
  <c r="EA76" i="1"/>
  <c r="EB76" i="1"/>
  <c r="ED76" i="1"/>
  <c r="DT76" i="1"/>
  <c r="EI76" i="1"/>
  <c r="P38" i="1"/>
  <c r="EI38" i="1"/>
  <c r="EG38" i="1"/>
  <c r="DZ38" i="1"/>
  <c r="EK38" i="1"/>
  <c r="EA38" i="1"/>
  <c r="EF38" i="1"/>
  <c r="EH38" i="1"/>
  <c r="DY38" i="1"/>
  <c r="DW38" i="1"/>
  <c r="EE38" i="1"/>
  <c r="EB38" i="1"/>
  <c r="DU38" i="1"/>
  <c r="DT38" i="1"/>
  <c r="DX38" i="1"/>
  <c r="EL30" i="1"/>
  <c r="EM30" i="1" s="1"/>
  <c r="ED16" i="1"/>
  <c r="EJ78" i="1"/>
  <c r="EL34" i="1"/>
  <c r="EM34" i="1" s="1"/>
  <c r="T44" i="1"/>
  <c r="W44" i="1" s="1"/>
  <c r="X44" i="1" s="1"/>
  <c r="EI44" i="1"/>
  <c r="DS44" i="1"/>
  <c r="EF44" i="1"/>
  <c r="S42" i="1"/>
  <c r="U42" i="1" s="1"/>
  <c r="X42" i="1" s="1"/>
  <c r="EG42" i="1"/>
  <c r="DV42" i="1"/>
  <c r="P42" i="1"/>
  <c r="DZ42" i="1"/>
  <c r="DW42" i="1"/>
  <c r="EB42" i="1"/>
  <c r="EH42" i="1"/>
  <c r="DT42" i="1"/>
  <c r="EK42" i="1"/>
  <c r="DX42" i="1"/>
  <c r="EC42" i="1"/>
  <c r="EI42" i="1"/>
  <c r="DU42" i="1"/>
  <c r="DS42" i="1"/>
  <c r="EF42" i="1"/>
  <c r="ED42" i="1"/>
  <c r="DY42" i="1"/>
  <c r="EA42" i="1"/>
  <c r="EE42" i="1"/>
  <c r="EJ42" i="1"/>
  <c r="EL77" i="1"/>
  <c r="EM77" i="1" s="1"/>
  <c r="EL48" i="1"/>
  <c r="EM48" i="1" s="1"/>
  <c r="EL46" i="1"/>
  <c r="EM46" i="1" s="1"/>
  <c r="EL19" i="1"/>
  <c r="EM19" i="1" s="1"/>
  <c r="EL36" i="1"/>
  <c r="EM36" i="1" s="1"/>
  <c r="DS75" i="1"/>
  <c r="DZ78" i="1"/>
  <c r="EL20" i="1"/>
  <c r="EM20" i="1" s="1"/>
  <c r="EA78" i="1"/>
  <c r="DV38" i="1"/>
  <c r="EL17" i="1"/>
  <c r="EM17" i="1" s="1"/>
  <c r="EL24" i="1"/>
  <c r="EM24" i="1" s="1"/>
  <c r="EL63" i="1"/>
  <c r="EM63" i="1" s="1"/>
  <c r="EL60" i="1"/>
  <c r="EM60" i="1" s="1"/>
  <c r="EK78" i="1"/>
  <c r="DV78" i="1"/>
  <c r="DT78" i="1"/>
  <c r="R38" i="1"/>
  <c r="V38" i="1" s="1"/>
  <c r="X38" i="1" s="1"/>
  <c r="DU40" i="1"/>
  <c r="DY78" i="1"/>
  <c r="EK66" i="1"/>
  <c r="EL18" i="1"/>
  <c r="EM18" i="1" s="1"/>
  <c r="EL90" i="1"/>
  <c r="EM90" i="1" s="1"/>
  <c r="EC92" i="1"/>
  <c r="EG92" i="1"/>
  <c r="EJ92" i="1"/>
  <c r="DU92" i="1"/>
  <c r="EE92" i="1"/>
  <c r="P92" i="1"/>
  <c r="ED92" i="1"/>
  <c r="DT92" i="1"/>
  <c r="EI92" i="1"/>
  <c r="EK92" i="1"/>
  <c r="DY92" i="1"/>
  <c r="EF92" i="1"/>
  <c r="EA92" i="1"/>
  <c r="DZ92" i="1"/>
  <c r="EB92" i="1"/>
  <c r="DX92" i="1"/>
  <c r="T92" i="1"/>
  <c r="W92" i="1" s="1"/>
  <c r="X92" i="1" s="1"/>
  <c r="DW92" i="1"/>
  <c r="DS92" i="1"/>
  <c r="DV92" i="1"/>
  <c r="EH92" i="1"/>
  <c r="DX67" i="1"/>
  <c r="EH67" i="1"/>
  <c r="EG67" i="1"/>
  <c r="P27" i="1"/>
  <c r="DU27" i="1"/>
  <c r="DX27" i="1"/>
  <c r="EH81" i="1"/>
  <c r="EF81" i="1"/>
  <c r="DY81" i="1"/>
  <c r="EI75" i="1"/>
  <c r="DU16" i="1"/>
  <c r="DY66" i="1"/>
  <c r="EB74" i="1"/>
  <c r="DS74" i="1"/>
  <c r="DV74" i="1"/>
  <c r="EK74" i="1"/>
  <c r="DU74" i="1"/>
  <c r="R74" i="1"/>
  <c r="V74" i="1" s="1"/>
  <c r="X74" i="1" s="1"/>
  <c r="EF74" i="1"/>
  <c r="EI74" i="1"/>
  <c r="DX74" i="1"/>
  <c r="EJ74" i="1"/>
  <c r="P74" i="1"/>
  <c r="EA74" i="1"/>
  <c r="DY74" i="1"/>
  <c r="EH74" i="1"/>
  <c r="DW74" i="1"/>
  <c r="DT74" i="1"/>
  <c r="DZ74" i="1"/>
  <c r="EG74" i="1"/>
  <c r="ED74" i="1"/>
  <c r="EE74" i="1"/>
  <c r="EA67" i="1"/>
  <c r="DW67" i="1"/>
  <c r="X67" i="1"/>
  <c r="DY27" i="1"/>
  <c r="DS27" i="1"/>
  <c r="DZ27" i="1"/>
  <c r="EG81" i="1"/>
  <c r="DZ81" i="1"/>
  <c r="DW16" i="1"/>
  <c r="EA66" i="1"/>
  <c r="DS67" i="1"/>
  <c r="EK67" i="1"/>
  <c r="EI27" i="1"/>
  <c r="EB27" i="1"/>
  <c r="EF27" i="1"/>
  <c r="EA86" i="1"/>
  <c r="EI81" i="1"/>
  <c r="EJ81" i="1"/>
  <c r="EJ16" i="1"/>
  <c r="EE62" i="1"/>
  <c r="DX40" i="1"/>
  <c r="EJ67" i="1"/>
  <c r="DY67" i="1"/>
  <c r="EE27" i="1"/>
  <c r="EH27" i="1"/>
  <c r="R27" i="1"/>
  <c r="V27" i="1" s="1"/>
  <c r="X27" i="1" s="1"/>
  <c r="EA81" i="1"/>
  <c r="DU81" i="1"/>
  <c r="DS81" i="1"/>
  <c r="EE67" i="1"/>
  <c r="EF67" i="1"/>
  <c r="EG27" i="1"/>
  <c r="EA27" i="1"/>
  <c r="DW81" i="1"/>
  <c r="EK81" i="1"/>
  <c r="DX81" i="1"/>
  <c r="X36" i="1"/>
  <c r="DU75" i="1"/>
  <c r="DT66" i="1"/>
  <c r="DZ66" i="1"/>
  <c r="EH66" i="1"/>
  <c r="DV66" i="1"/>
  <c r="EB66" i="1"/>
  <c r="ED66" i="1"/>
  <c r="EJ66" i="1"/>
  <c r="P66" i="1"/>
  <c r="EI66" i="1"/>
  <c r="EG66" i="1"/>
  <c r="S66" i="1"/>
  <c r="U66" i="1" s="1"/>
  <c r="X66" i="1" s="1"/>
  <c r="EF66" i="1"/>
  <c r="EE66" i="1"/>
  <c r="DW66" i="1"/>
  <c r="DS66" i="1"/>
  <c r="DX66" i="1"/>
  <c r="ED67" i="1"/>
  <c r="EC67" i="1"/>
  <c r="EI67" i="1"/>
  <c r="ED27" i="1"/>
  <c r="EK27" i="1"/>
  <c r="EC81" i="1"/>
  <c r="DT81" i="1"/>
  <c r="ED81" i="1"/>
  <c r="DZ67" i="1"/>
  <c r="DT67" i="1"/>
  <c r="DU67" i="1"/>
  <c r="DT27" i="1"/>
  <c r="EB81" i="1"/>
  <c r="EE81" i="1"/>
  <c r="X81" i="1"/>
  <c r="DW75" i="1"/>
  <c r="O31" i="1"/>
  <c r="T31" i="1" s="1"/>
  <c r="W31" i="1" s="1"/>
  <c r="M31" i="1"/>
  <c r="EA71" i="1"/>
  <c r="DT49" i="1"/>
  <c r="EF49" i="1"/>
  <c r="P49" i="1"/>
  <c r="N31" i="1"/>
  <c r="R31" i="1" s="1"/>
  <c r="V31" i="1" s="1"/>
  <c r="M55" i="1"/>
  <c r="O55" i="1"/>
  <c r="T55" i="1" s="1"/>
  <c r="W55" i="1" s="1"/>
  <c r="M25" i="1"/>
  <c r="O25" i="1"/>
  <c r="T25" i="1" s="1"/>
  <c r="W25" i="1" s="1"/>
  <c r="M15" i="1"/>
  <c r="O15" i="1"/>
  <c r="T15" i="1" s="1"/>
  <c r="W15" i="1" s="1"/>
  <c r="M43" i="1"/>
  <c r="O43" i="1"/>
  <c r="T43" i="1" s="1"/>
  <c r="W43" i="1" s="1"/>
  <c r="DT40" i="1"/>
  <c r="N13" i="1"/>
  <c r="R13" i="1" s="1"/>
  <c r="V13" i="1" s="1"/>
  <c r="EG49" i="1"/>
  <c r="EJ49" i="1"/>
  <c r="DU49" i="1"/>
  <c r="M13" i="1"/>
  <c r="DW86" i="1"/>
  <c r="EH16" i="1"/>
  <c r="EC16" i="1"/>
  <c r="EA16" i="1"/>
  <c r="DY40" i="1"/>
  <c r="N55" i="1"/>
  <c r="R55" i="1" s="1"/>
  <c r="V55" i="1" s="1"/>
  <c r="O47" i="1"/>
  <c r="T47" i="1" s="1"/>
  <c r="W47" i="1" s="1"/>
  <c r="M47" i="1"/>
  <c r="M91" i="1"/>
  <c r="O91" i="1"/>
  <c r="T91" i="1" s="1"/>
  <c r="W91" i="1" s="1"/>
  <c r="N25" i="1"/>
  <c r="R25" i="1" s="1"/>
  <c r="V25" i="1" s="1"/>
  <c r="N43" i="1"/>
  <c r="R43" i="1" s="1"/>
  <c r="V43" i="1" s="1"/>
  <c r="N47" i="1"/>
  <c r="R47" i="1" s="1"/>
  <c r="V47" i="1" s="1"/>
  <c r="O79" i="1"/>
  <c r="T79" i="1" s="1"/>
  <c r="W79" i="1" s="1"/>
  <c r="M79" i="1"/>
  <c r="EF71" i="1"/>
  <c r="EK71" i="1"/>
  <c r="EC49" i="1"/>
  <c r="EK49" i="1"/>
  <c r="EH49" i="1"/>
  <c r="EI86" i="1"/>
  <c r="S62" i="1"/>
  <c r="U62" i="1" s="1"/>
  <c r="DY16" i="1"/>
  <c r="DV16" i="1"/>
  <c r="EF16" i="1"/>
  <c r="M51" i="1"/>
  <c r="O51" i="1"/>
  <c r="T51" i="1" s="1"/>
  <c r="W51" i="1" s="1"/>
  <c r="R40" i="1"/>
  <c r="V40" i="1" s="1"/>
  <c r="X40" i="1" s="1"/>
  <c r="EB40" i="1"/>
  <c r="DS40" i="1"/>
  <c r="EK40" i="1"/>
  <c r="ED40" i="1"/>
  <c r="DW49" i="1"/>
  <c r="EE49" i="1"/>
  <c r="EB49" i="1"/>
  <c r="EH86" i="1"/>
  <c r="DU62" i="1"/>
  <c r="X16" i="1"/>
  <c r="EI16" i="1"/>
  <c r="EK16" i="1"/>
  <c r="N51" i="1"/>
  <c r="R51" i="1" s="1"/>
  <c r="V51" i="1" s="1"/>
  <c r="EJ40" i="1"/>
  <c r="EH40" i="1"/>
  <c r="DT71" i="1"/>
  <c r="DV49" i="1"/>
  <c r="DZ49" i="1"/>
  <c r="DY49" i="1"/>
  <c r="DX16" i="1"/>
  <c r="EG16" i="1"/>
  <c r="DZ16" i="1"/>
  <c r="M83" i="1"/>
  <c r="O83" i="1"/>
  <c r="T83" i="1" s="1"/>
  <c r="W83" i="1" s="1"/>
  <c r="DZ21" i="1"/>
  <c r="DT21" i="1"/>
  <c r="EF21" i="1"/>
  <c r="EB21" i="1"/>
  <c r="DX21" i="1"/>
  <c r="EA21" i="1"/>
  <c r="EJ21" i="1"/>
  <c r="EK21" i="1"/>
  <c r="EG21" i="1"/>
  <c r="EI21" i="1"/>
  <c r="DW21" i="1"/>
  <c r="R21" i="1"/>
  <c r="V21" i="1" s="1"/>
  <c r="X21" i="1" s="1"/>
  <c r="EC21" i="1"/>
  <c r="EH21" i="1"/>
  <c r="EE21" i="1"/>
  <c r="P21" i="1"/>
  <c r="DS21" i="1"/>
  <c r="DY21" i="1"/>
  <c r="DV21" i="1"/>
  <c r="ED21" i="1"/>
  <c r="DU21" i="1"/>
  <c r="DZ40" i="1"/>
  <c r="DV40" i="1"/>
  <c r="N15" i="1"/>
  <c r="R15" i="1" s="1"/>
  <c r="V15" i="1" s="1"/>
  <c r="O87" i="1"/>
  <c r="T87" i="1" s="1"/>
  <c r="W87" i="1" s="1"/>
  <c r="M87" i="1"/>
  <c r="EI49" i="1"/>
  <c r="DX49" i="1"/>
  <c r="DU86" i="1"/>
  <c r="EE16" i="1"/>
  <c r="DS16" i="1"/>
  <c r="N83" i="1"/>
  <c r="R83" i="1" s="1"/>
  <c r="V83" i="1" s="1"/>
  <c r="EF40" i="1"/>
  <c r="EA40" i="1"/>
  <c r="N87" i="1"/>
  <c r="R87" i="1" s="1"/>
  <c r="V87" i="1" s="1"/>
  <c r="O39" i="1"/>
  <c r="T39" i="1" s="1"/>
  <c r="W39" i="1" s="1"/>
  <c r="M39" i="1"/>
  <c r="ED49" i="1"/>
  <c r="EB16" i="1"/>
  <c r="DT16" i="1"/>
  <c r="EI40" i="1"/>
  <c r="EE40" i="1"/>
  <c r="EC40" i="1"/>
  <c r="X20" i="1"/>
  <c r="DY75" i="1"/>
  <c r="EJ75" i="1"/>
  <c r="EE75" i="1"/>
  <c r="EB62" i="1"/>
  <c r="S75" i="1"/>
  <c r="U75" i="1" s="1"/>
  <c r="X75" i="1" s="1"/>
  <c r="EH75" i="1"/>
  <c r="EB75" i="1"/>
  <c r="S41" i="1"/>
  <c r="U41" i="1" s="1"/>
  <c r="EA41" i="1"/>
  <c r="DZ41" i="1"/>
  <c r="EF41" i="1"/>
  <c r="EK41" i="1"/>
  <c r="EG41" i="1"/>
  <c r="DX41" i="1"/>
  <c r="EH41" i="1"/>
  <c r="P41" i="1"/>
  <c r="EI41" i="1"/>
  <c r="DU41" i="1"/>
  <c r="EE41" i="1"/>
  <c r="EB41" i="1"/>
  <c r="DS41" i="1"/>
  <c r="DW41" i="1"/>
  <c r="DT41" i="1"/>
  <c r="EJ41" i="1"/>
  <c r="EC41" i="1"/>
  <c r="ED41" i="1"/>
  <c r="DV41" i="1"/>
  <c r="X62" i="1"/>
  <c r="EA75" i="1"/>
  <c r="EK75" i="1"/>
  <c r="DV75" i="1"/>
  <c r="DT62" i="1"/>
  <c r="P75" i="1"/>
  <c r="EG75" i="1"/>
  <c r="DY41" i="1"/>
  <c r="R41" i="1"/>
  <c r="V41" i="1" s="1"/>
  <c r="S45" i="1"/>
  <c r="U45" i="1" s="1"/>
  <c r="X45" i="1" s="1"/>
  <c r="EK45" i="1"/>
  <c r="P45" i="1"/>
  <c r="EC45" i="1"/>
  <c r="DV45" i="1"/>
  <c r="EF45" i="1"/>
  <c r="ED75" i="1"/>
  <c r="EC75" i="1"/>
  <c r="EF75" i="1"/>
  <c r="DT75" i="1"/>
  <c r="DX75" i="1"/>
  <c r="S56" i="1"/>
  <c r="U56" i="1" s="1"/>
  <c r="X56" i="1" s="1"/>
  <c r="DS56" i="1"/>
  <c r="DT56" i="1"/>
  <c r="EK56" i="1"/>
  <c r="EH56" i="1"/>
  <c r="DZ56" i="1"/>
  <c r="DX56" i="1"/>
  <c r="EJ56" i="1"/>
  <c r="DV56" i="1"/>
  <c r="EE56" i="1"/>
  <c r="P56" i="1"/>
  <c r="EG56" i="1"/>
  <c r="DW56" i="1"/>
  <c r="DY56" i="1"/>
  <c r="ED56" i="1"/>
  <c r="DU56" i="1"/>
  <c r="EF56" i="1"/>
  <c r="EA56" i="1"/>
  <c r="EI56" i="1"/>
  <c r="EB56" i="1"/>
  <c r="EC56" i="1"/>
  <c r="ED28" i="1"/>
  <c r="S28" i="1"/>
  <c r="U28" i="1" s="1"/>
  <c r="X28" i="1" s="1"/>
  <c r="EG28" i="1"/>
  <c r="P28" i="1"/>
  <c r="DT28" i="1"/>
  <c r="EJ28" i="1"/>
  <c r="DS28" i="1"/>
  <c r="EH28" i="1"/>
  <c r="DX28" i="1"/>
  <c r="DU28" i="1"/>
  <c r="EF28" i="1"/>
  <c r="EA28" i="1"/>
  <c r="EC28" i="1"/>
  <c r="DV28" i="1"/>
  <c r="EI28" i="1"/>
  <c r="DY28" i="1"/>
  <c r="EK28" i="1"/>
  <c r="EE28" i="1"/>
  <c r="EB28" i="1"/>
  <c r="DZ28" i="1"/>
  <c r="DW28" i="1"/>
  <c r="DX7" i="1"/>
  <c r="EG7" i="1"/>
  <c r="DU7" i="1"/>
  <c r="EJ7" i="1"/>
  <c r="DY7" i="1"/>
  <c r="EE7" i="1"/>
  <c r="DW7" i="1"/>
  <c r="EK7" i="1"/>
  <c r="S7" i="1"/>
  <c r="U7" i="1" s="1"/>
  <c r="X7" i="1" s="1"/>
  <c r="EI7" i="1"/>
  <c r="DZ7" i="1"/>
  <c r="ED7" i="1"/>
  <c r="DV7" i="1"/>
  <c r="DT7" i="1"/>
  <c r="EA7" i="1"/>
  <c r="DS7" i="1"/>
  <c r="EF7" i="1"/>
  <c r="P7" i="1"/>
  <c r="EH7" i="1"/>
  <c r="EB7" i="1"/>
  <c r="EC7" i="1"/>
  <c r="EE57" i="1"/>
  <c r="ED57" i="1"/>
  <c r="DT57" i="1"/>
  <c r="DW57" i="1"/>
  <c r="EJ57" i="1"/>
  <c r="X30" i="1"/>
  <c r="EB80" i="1"/>
  <c r="DX80" i="1"/>
  <c r="DW80" i="1"/>
  <c r="P80" i="1"/>
  <c r="DY80" i="1"/>
  <c r="EL8" i="1"/>
  <c r="EM8" i="1" s="1"/>
  <c r="DW71" i="1"/>
  <c r="ED71" i="1"/>
  <c r="EB71" i="1"/>
  <c r="DV71" i="1"/>
  <c r="X71" i="1"/>
  <c r="EB73" i="1"/>
  <c r="EE73" i="1"/>
  <c r="X80" i="1"/>
  <c r="DZ57" i="1"/>
  <c r="EC57" i="1"/>
  <c r="DY57" i="1"/>
  <c r="EF57" i="1"/>
  <c r="EB57" i="1"/>
  <c r="EC86" i="1"/>
  <c r="DZ86" i="1"/>
  <c r="EG86" i="1"/>
  <c r="ED86" i="1"/>
  <c r="EK86" i="1"/>
  <c r="EK80" i="1"/>
  <c r="DT80" i="1"/>
  <c r="DV80" i="1"/>
  <c r="EG80" i="1"/>
  <c r="EA80" i="1"/>
  <c r="EC62" i="1"/>
  <c r="ED62" i="1"/>
  <c r="EI62" i="1"/>
  <c r="DX62" i="1"/>
  <c r="DZ62" i="1"/>
  <c r="EB23" i="1"/>
  <c r="S23" i="1"/>
  <c r="U23" i="1" s="1"/>
  <c r="X23" i="1" s="1"/>
  <c r="DS23" i="1"/>
  <c r="EJ23" i="1"/>
  <c r="DY23" i="1"/>
  <c r="EK23" i="1"/>
  <c r="DU23" i="1"/>
  <c r="DW23" i="1"/>
  <c r="P23" i="1"/>
  <c r="DV23" i="1"/>
  <c r="DT23" i="1"/>
  <c r="EG23" i="1"/>
  <c r="EE23" i="1"/>
  <c r="EA23" i="1"/>
  <c r="DZ23" i="1"/>
  <c r="EI23" i="1"/>
  <c r="EF23" i="1"/>
  <c r="EC23" i="1"/>
  <c r="EH23" i="1"/>
  <c r="DX23" i="1"/>
  <c r="ED23" i="1"/>
  <c r="DS82" i="1"/>
  <c r="EE82" i="1"/>
  <c r="DW82" i="1"/>
  <c r="ED82" i="1"/>
  <c r="EC82" i="1"/>
  <c r="EI82" i="1"/>
  <c r="R82" i="1"/>
  <c r="V82" i="1" s="1"/>
  <c r="X82" i="1" s="1"/>
  <c r="DX82" i="1"/>
  <c r="EA82" i="1"/>
  <c r="EK82" i="1"/>
  <c r="DY82" i="1"/>
  <c r="EF82" i="1"/>
  <c r="P82" i="1"/>
  <c r="EG82" i="1"/>
  <c r="DV82" i="1"/>
  <c r="DT82" i="1"/>
  <c r="EB82" i="1"/>
  <c r="DZ82" i="1"/>
  <c r="DU82" i="1"/>
  <c r="EH82" i="1"/>
  <c r="EJ82" i="1"/>
  <c r="BI12" i="1"/>
  <c r="N12" i="1" s="1"/>
  <c r="R12" i="1" s="1"/>
  <c r="V12" i="1" s="1"/>
  <c r="EG71" i="1"/>
  <c r="DS71" i="1"/>
  <c r="EI71" i="1"/>
  <c r="P71" i="1"/>
  <c r="EH71" i="1"/>
  <c r="DZ71" i="1"/>
  <c r="EK73" i="1"/>
  <c r="DX73" i="1"/>
  <c r="EH57" i="1"/>
  <c r="DS57" i="1"/>
  <c r="DV57" i="1"/>
  <c r="P57" i="1"/>
  <c r="EK57" i="1"/>
  <c r="X57" i="1"/>
  <c r="DV86" i="1"/>
  <c r="EE86" i="1"/>
  <c r="DT86" i="1"/>
  <c r="EF86" i="1"/>
  <c r="EC80" i="1"/>
  <c r="EH80" i="1"/>
  <c r="DU80" i="1"/>
  <c r="EE80" i="1"/>
  <c r="EJ80" i="1"/>
  <c r="EF62" i="1"/>
  <c r="P62" i="1"/>
  <c r="DW62" i="1"/>
  <c r="EH62" i="1"/>
  <c r="DV62" i="1"/>
  <c r="EJ62" i="1"/>
  <c r="S88" i="1"/>
  <c r="U88" i="1" s="1"/>
  <c r="X88" i="1" s="1"/>
  <c r="EI88" i="1"/>
  <c r="EK88" i="1"/>
  <c r="EG88" i="1"/>
  <c r="EF88" i="1"/>
  <c r="EA88" i="1"/>
  <c r="EC88" i="1"/>
  <c r="DZ88" i="1"/>
  <c r="DS88" i="1"/>
  <c r="DU88" i="1"/>
  <c r="DW88" i="1"/>
  <c r="EE88" i="1"/>
  <c r="DY88" i="1"/>
  <c r="P88" i="1"/>
  <c r="DV88" i="1"/>
  <c r="EB88" i="1"/>
  <c r="DX88" i="1"/>
  <c r="ED88" i="1"/>
  <c r="EJ88" i="1"/>
  <c r="EH88" i="1"/>
  <c r="DT88" i="1"/>
  <c r="X73" i="1"/>
  <c r="EE71" i="1"/>
  <c r="EJ71" i="1"/>
  <c r="DY71" i="1"/>
  <c r="EC71" i="1"/>
  <c r="DU71" i="1"/>
  <c r="DV73" i="1"/>
  <c r="DU57" i="1"/>
  <c r="EG57" i="1"/>
  <c r="EA57" i="1"/>
  <c r="EI57" i="1"/>
  <c r="DX57" i="1"/>
  <c r="EB86" i="1"/>
  <c r="EJ86" i="1"/>
  <c r="DX86" i="1"/>
  <c r="DS86" i="1"/>
  <c r="P86" i="1"/>
  <c r="DY86" i="1"/>
  <c r="EI80" i="1"/>
  <c r="DS80" i="1"/>
  <c r="EF80" i="1"/>
  <c r="DZ80" i="1"/>
  <c r="ED80" i="1"/>
  <c r="X86" i="1"/>
  <c r="DY62" i="1"/>
  <c r="DS62" i="1"/>
  <c r="EA62" i="1"/>
  <c r="EG62" i="1"/>
  <c r="EK62" i="1"/>
  <c r="S61" i="1"/>
  <c r="U61" i="1" s="1"/>
  <c r="X61" i="1" s="1"/>
  <c r="EB61" i="1"/>
  <c r="EE61" i="1"/>
  <c r="EH61" i="1"/>
  <c r="EA61" i="1"/>
  <c r="EJ61" i="1"/>
  <c r="DV61" i="1"/>
  <c r="DW61" i="1"/>
  <c r="DY61" i="1"/>
  <c r="ED61" i="1"/>
  <c r="DT61" i="1"/>
  <c r="DZ61" i="1"/>
  <c r="EF61" i="1"/>
  <c r="EG61" i="1"/>
  <c r="DU61" i="1"/>
  <c r="P61" i="1"/>
  <c r="DS61" i="1"/>
  <c r="EK61" i="1"/>
  <c r="DX61" i="1"/>
  <c r="EC61" i="1"/>
  <c r="EI61" i="1"/>
  <c r="ED52" i="1"/>
  <c r="EB52" i="1"/>
  <c r="S52" i="1"/>
  <c r="U52" i="1" s="1"/>
  <c r="X52" i="1" s="1"/>
  <c r="EA52" i="1"/>
  <c r="EG52" i="1"/>
  <c r="DY52" i="1"/>
  <c r="DW52" i="1"/>
  <c r="P52" i="1"/>
  <c r="DX52" i="1"/>
  <c r="EH52" i="1"/>
  <c r="EF52" i="1"/>
  <c r="DS52" i="1"/>
  <c r="EJ52" i="1"/>
  <c r="EI52" i="1"/>
  <c r="EE52" i="1"/>
  <c r="EC52" i="1"/>
  <c r="DV52" i="1"/>
  <c r="EK52" i="1"/>
  <c r="DZ52" i="1"/>
  <c r="DU52" i="1"/>
  <c r="DT52" i="1"/>
  <c r="O9" i="1"/>
  <c r="T9" i="1" s="1"/>
  <c r="W9" i="1" s="1"/>
  <c r="M9" i="1"/>
  <c r="EF35" i="1"/>
  <c r="P35" i="1"/>
  <c r="EJ35" i="1"/>
  <c r="EI35" i="1"/>
  <c r="EC35" i="1"/>
  <c r="ED32" i="1"/>
  <c r="EB32" i="1"/>
  <c r="EC32" i="1"/>
  <c r="P32" i="1"/>
  <c r="EG32" i="1"/>
  <c r="EG35" i="1"/>
  <c r="EB35" i="1"/>
  <c r="EA35" i="1"/>
  <c r="DU35" i="1"/>
  <c r="DW35" i="1"/>
  <c r="N9" i="1"/>
  <c r="R9" i="1" s="1"/>
  <c r="V9" i="1" s="1"/>
  <c r="EJ32" i="1"/>
  <c r="DW32" i="1"/>
  <c r="EA32" i="1"/>
  <c r="DU32" i="1"/>
  <c r="EF32" i="1"/>
  <c r="X32" i="1"/>
  <c r="DT73" i="1"/>
  <c r="DY73" i="1"/>
  <c r="P73" i="1"/>
  <c r="EA73" i="1"/>
  <c r="ED73" i="1"/>
  <c r="O5" i="1"/>
  <c r="T5" i="1" s="1"/>
  <c r="W5" i="1" s="1"/>
  <c r="M5" i="1"/>
  <c r="EL11" i="1"/>
  <c r="EM11" i="1" s="1"/>
  <c r="EL6" i="1"/>
  <c r="EM6" i="1" s="1"/>
  <c r="DV35" i="1"/>
  <c r="DY35" i="1"/>
  <c r="EK35" i="1"/>
  <c r="DT35" i="1"/>
  <c r="ED35" i="1"/>
  <c r="X35" i="1"/>
  <c r="EH32" i="1"/>
  <c r="DV32" i="1"/>
  <c r="DZ32" i="1"/>
  <c r="EK32" i="1"/>
  <c r="DS32" i="1"/>
  <c r="DU73" i="1"/>
  <c r="EI73" i="1"/>
  <c r="EC73" i="1"/>
  <c r="EG73" i="1"/>
  <c r="EF73" i="1"/>
  <c r="DX37" i="1"/>
  <c r="ED37" i="1"/>
  <c r="EA37" i="1"/>
  <c r="EG37" i="1"/>
  <c r="S37" i="1"/>
  <c r="U37" i="1" s="1"/>
  <c r="X37" i="1" s="1"/>
  <c r="EJ37" i="1"/>
  <c r="DY37" i="1"/>
  <c r="EI37" i="1"/>
  <c r="DS37" i="1"/>
  <c r="P37" i="1"/>
  <c r="DU37" i="1"/>
  <c r="EE37" i="1"/>
  <c r="DW37" i="1"/>
  <c r="DT37" i="1"/>
  <c r="EF37" i="1"/>
  <c r="EC37" i="1"/>
  <c r="DV37" i="1"/>
  <c r="EH37" i="1"/>
  <c r="EK37" i="1"/>
  <c r="EB37" i="1"/>
  <c r="DZ37" i="1"/>
  <c r="N5" i="1"/>
  <c r="R5" i="1" s="1"/>
  <c r="V5" i="1" s="1"/>
  <c r="DS35" i="1"/>
  <c r="DX35" i="1"/>
  <c r="EE35" i="1"/>
  <c r="EH35" i="1"/>
  <c r="DZ35" i="1"/>
  <c r="EI32" i="1"/>
  <c r="DT32" i="1"/>
  <c r="DX32" i="1"/>
  <c r="DY32" i="1"/>
  <c r="EE32" i="1"/>
  <c r="DZ73" i="1"/>
  <c r="DS73" i="1"/>
  <c r="EJ73" i="1"/>
  <c r="EH73" i="1"/>
  <c r="DW73" i="1"/>
  <c r="Q89" i="1"/>
  <c r="Q53" i="1"/>
  <c r="Q26" i="1"/>
  <c r="Q50" i="1"/>
  <c r="Q20" i="1"/>
  <c r="Q72" i="1"/>
  <c r="Q36" i="1"/>
  <c r="Q48" i="1"/>
  <c r="Q8" i="1"/>
  <c r="Q85" i="1"/>
  <c r="Q11" i="1"/>
  <c r="Q90" i="1"/>
  <c r="Q19" i="1"/>
  <c r="Q68" i="1"/>
  <c r="Q30" i="1"/>
  <c r="Q18" i="1"/>
  <c r="Q17" i="1"/>
  <c r="Q34" i="1"/>
  <c r="Q70" i="1"/>
  <c r="Q46" i="1"/>
  <c r="Q63" i="1"/>
  <c r="Q6" i="1"/>
  <c r="Q77" i="1"/>
  <c r="Q24" i="1"/>
  <c r="Q60" i="1"/>
  <c r="EL58" i="1" l="1"/>
  <c r="EM58" i="1" s="1"/>
  <c r="EL65" i="1"/>
  <c r="EM65" i="1" s="1"/>
  <c r="EL59" i="1"/>
  <c r="EM59" i="1" s="1"/>
  <c r="EL71" i="1"/>
  <c r="EM71" i="1" s="1"/>
  <c r="EL23" i="1"/>
  <c r="EM23" i="1" s="1"/>
  <c r="EL33" i="1"/>
  <c r="EM33" i="1" s="1"/>
  <c r="EL80" i="1"/>
  <c r="EM80" i="1" s="1"/>
  <c r="EG69" i="1"/>
  <c r="S69" i="1"/>
  <c r="U69" i="1" s="1"/>
  <c r="X69" i="1" s="1"/>
  <c r="DV69" i="1"/>
  <c r="EE69" i="1"/>
  <c r="DY69" i="1"/>
  <c r="EF69" i="1"/>
  <c r="DT69" i="1"/>
  <c r="DW69" i="1"/>
  <c r="DX69" i="1"/>
  <c r="EJ69" i="1"/>
  <c r="ED69" i="1"/>
  <c r="DS69" i="1"/>
  <c r="EH69" i="1"/>
  <c r="EB69" i="1"/>
  <c r="EI69" i="1"/>
  <c r="EK69" i="1"/>
  <c r="P69" i="1"/>
  <c r="DZ69" i="1"/>
  <c r="EA69" i="1"/>
  <c r="EC69" i="1"/>
  <c r="DU69" i="1"/>
  <c r="EL64" i="1"/>
  <c r="EM64" i="1" s="1"/>
  <c r="EF14" i="1"/>
  <c r="EL45" i="1"/>
  <c r="EM45" i="1" s="1"/>
  <c r="EL78" i="1"/>
  <c r="EM78" i="1" s="1"/>
  <c r="EK14" i="1"/>
  <c r="DU14" i="1"/>
  <c r="EA14" i="1"/>
  <c r="EL84" i="1"/>
  <c r="EM84" i="1" s="1"/>
  <c r="R14" i="1"/>
  <c r="V14" i="1" s="1"/>
  <c r="X14" i="1" s="1"/>
  <c r="P14" i="1"/>
  <c r="DV14" i="1"/>
  <c r="EC14" i="1"/>
  <c r="DX14" i="1"/>
  <c r="DZ14" i="1"/>
  <c r="EH14" i="1"/>
  <c r="DT14" i="1"/>
  <c r="ED14" i="1"/>
  <c r="DS14" i="1"/>
  <c r="EL49" i="1"/>
  <c r="EM49" i="1" s="1"/>
  <c r="DY14" i="1"/>
  <c r="EE14" i="1"/>
  <c r="EB14" i="1"/>
  <c r="EL38" i="1"/>
  <c r="EM38" i="1" s="1"/>
  <c r="EL42" i="1"/>
  <c r="EM42" i="1" s="1"/>
  <c r="EL44" i="1"/>
  <c r="EM44" i="1" s="1"/>
  <c r="DW14" i="1"/>
  <c r="EI14" i="1"/>
  <c r="EG14" i="1"/>
  <c r="EL61" i="1"/>
  <c r="EM61" i="1" s="1"/>
  <c r="EL82" i="1"/>
  <c r="EM82" i="1" s="1"/>
  <c r="EL66" i="1"/>
  <c r="EM66" i="1" s="1"/>
  <c r="EL81" i="1"/>
  <c r="EM81" i="1" s="1"/>
  <c r="EL41" i="1"/>
  <c r="EM41" i="1" s="1"/>
  <c r="EL40" i="1"/>
  <c r="EM40" i="1" s="1"/>
  <c r="EL32" i="1"/>
  <c r="EM32" i="1" s="1"/>
  <c r="EL57" i="1"/>
  <c r="EM57" i="1" s="1"/>
  <c r="EL75" i="1"/>
  <c r="EM75" i="1" s="1"/>
  <c r="EL35" i="1"/>
  <c r="EM35" i="1" s="1"/>
  <c r="EL52" i="1"/>
  <c r="EM52" i="1" s="1"/>
  <c r="EL88" i="1"/>
  <c r="EM88" i="1" s="1"/>
  <c r="EL56" i="1"/>
  <c r="EM56" i="1" s="1"/>
  <c r="EL74" i="1"/>
  <c r="EM74" i="1" s="1"/>
  <c r="EL86" i="1"/>
  <c r="EM86" i="1" s="1"/>
  <c r="EL21" i="1"/>
  <c r="EM21" i="1" s="1"/>
  <c r="EL67" i="1"/>
  <c r="EM67" i="1" s="1"/>
  <c r="EL27" i="1"/>
  <c r="EM27" i="1" s="1"/>
  <c r="EL62" i="1"/>
  <c r="EM62" i="1" s="1"/>
  <c r="EL16" i="1"/>
  <c r="EM16" i="1" s="1"/>
  <c r="EL92" i="1"/>
  <c r="EM92" i="1" s="1"/>
  <c r="EL37" i="1"/>
  <c r="EM37" i="1" s="1"/>
  <c r="EL28" i="1"/>
  <c r="EM28" i="1" s="1"/>
  <c r="EL76" i="1"/>
  <c r="EM76" i="1" s="1"/>
  <c r="EL73" i="1"/>
  <c r="EM73" i="1" s="1"/>
  <c r="X41" i="1"/>
  <c r="S87" i="1"/>
  <c r="U87" i="1" s="1"/>
  <c r="X87" i="1" s="1"/>
  <c r="DZ87" i="1"/>
  <c r="DT87" i="1"/>
  <c r="EC87" i="1"/>
  <c r="EK87" i="1"/>
  <c r="DX87" i="1"/>
  <c r="EE87" i="1"/>
  <c r="P87" i="1"/>
  <c r="EF87" i="1"/>
  <c r="ED87" i="1"/>
  <c r="EH87" i="1"/>
  <c r="EB87" i="1"/>
  <c r="EJ87" i="1"/>
  <c r="EI87" i="1"/>
  <c r="DU87" i="1"/>
  <c r="DY87" i="1"/>
  <c r="EA87" i="1"/>
  <c r="DS87" i="1"/>
  <c r="DV87" i="1"/>
  <c r="EG87" i="1"/>
  <c r="DW87" i="1"/>
  <c r="S43" i="1"/>
  <c r="U43" i="1" s="1"/>
  <c r="X43" i="1" s="1"/>
  <c r="EG43" i="1"/>
  <c r="P43" i="1"/>
  <c r="EI43" i="1"/>
  <c r="DT43" i="1"/>
  <c r="DY43" i="1"/>
  <c r="DS43" i="1"/>
  <c r="EC43" i="1"/>
  <c r="ED43" i="1"/>
  <c r="EA43" i="1"/>
  <c r="DX43" i="1"/>
  <c r="EK43" i="1"/>
  <c r="EB43" i="1"/>
  <c r="EE43" i="1"/>
  <c r="DZ43" i="1"/>
  <c r="DV43" i="1"/>
  <c r="EJ43" i="1"/>
  <c r="EH43" i="1"/>
  <c r="DU43" i="1"/>
  <c r="DW43" i="1"/>
  <c r="EF43" i="1"/>
  <c r="DS13" i="1"/>
  <c r="DX13" i="1"/>
  <c r="ED13" i="1"/>
  <c r="P13" i="1"/>
  <c r="S13" i="1"/>
  <c r="U13" i="1" s="1"/>
  <c r="X13" i="1" s="1"/>
  <c r="EF13" i="1"/>
  <c r="EE13" i="1"/>
  <c r="DZ13" i="1"/>
  <c r="EG13" i="1"/>
  <c r="DY13" i="1"/>
  <c r="EI13" i="1"/>
  <c r="DW13" i="1"/>
  <c r="DV13" i="1"/>
  <c r="EH13" i="1"/>
  <c r="EK13" i="1"/>
  <c r="DT13" i="1"/>
  <c r="DU13" i="1"/>
  <c r="EJ13" i="1"/>
  <c r="EA13" i="1"/>
  <c r="EC13" i="1"/>
  <c r="EB13" i="1"/>
  <c r="EE15" i="1"/>
  <c r="EI15" i="1"/>
  <c r="EA15" i="1"/>
  <c r="DY15" i="1"/>
  <c r="EH15" i="1"/>
  <c r="EG15" i="1"/>
  <c r="DX15" i="1"/>
  <c r="DW15" i="1"/>
  <c r="EK15" i="1"/>
  <c r="EF15" i="1"/>
  <c r="DV15" i="1"/>
  <c r="DZ15" i="1"/>
  <c r="EC15" i="1"/>
  <c r="DT15" i="1"/>
  <c r="S15" i="1"/>
  <c r="U15" i="1" s="1"/>
  <c r="X15" i="1" s="1"/>
  <c r="P15" i="1"/>
  <c r="EJ15" i="1"/>
  <c r="DU15" i="1"/>
  <c r="ED15" i="1"/>
  <c r="DS15" i="1"/>
  <c r="EB15" i="1"/>
  <c r="S83" i="1"/>
  <c r="U83" i="1" s="1"/>
  <c r="X83" i="1" s="1"/>
  <c r="P83" i="1"/>
  <c r="DV83" i="1"/>
  <c r="EK83" i="1"/>
  <c r="DU83" i="1"/>
  <c r="EA83" i="1"/>
  <c r="EJ83" i="1"/>
  <c r="EF83" i="1"/>
  <c r="DS83" i="1"/>
  <c r="EC83" i="1"/>
  <c r="EB83" i="1"/>
  <c r="EI83" i="1"/>
  <c r="EH83" i="1"/>
  <c r="DW83" i="1"/>
  <c r="DT83" i="1"/>
  <c r="EE83" i="1"/>
  <c r="EG83" i="1"/>
  <c r="DZ83" i="1"/>
  <c r="DY83" i="1"/>
  <c r="ED83" i="1"/>
  <c r="DX83" i="1"/>
  <c r="S51" i="1"/>
  <c r="U51" i="1" s="1"/>
  <c r="EA51" i="1"/>
  <c r="EH51" i="1"/>
  <c r="DU51" i="1"/>
  <c r="DT51" i="1"/>
  <c r="ED51" i="1"/>
  <c r="DX51" i="1"/>
  <c r="DS51" i="1"/>
  <c r="DZ51" i="1"/>
  <c r="EF51" i="1"/>
  <c r="EJ51" i="1"/>
  <c r="DW51" i="1"/>
  <c r="P51" i="1"/>
  <c r="EB51" i="1"/>
  <c r="DY51" i="1"/>
  <c r="EI51" i="1"/>
  <c r="EK51" i="1"/>
  <c r="EE51" i="1"/>
  <c r="EG51" i="1"/>
  <c r="DV51" i="1"/>
  <c r="EC51" i="1"/>
  <c r="S25" i="1"/>
  <c r="U25" i="1" s="1"/>
  <c r="X25" i="1" s="1"/>
  <c r="EJ25" i="1"/>
  <c r="DU25" i="1"/>
  <c r="EB25" i="1"/>
  <c r="DS25" i="1"/>
  <c r="DZ25" i="1"/>
  <c r="EI25" i="1"/>
  <c r="EC25" i="1"/>
  <c r="DT25" i="1"/>
  <c r="DW25" i="1"/>
  <c r="P25" i="1"/>
  <c r="DY25" i="1"/>
  <c r="ED25" i="1"/>
  <c r="DV25" i="1"/>
  <c r="DX25" i="1"/>
  <c r="EH25" i="1"/>
  <c r="EE25" i="1"/>
  <c r="EA25" i="1"/>
  <c r="EF25" i="1"/>
  <c r="EG25" i="1"/>
  <c r="EK25" i="1"/>
  <c r="DW31" i="1"/>
  <c r="EG31" i="1"/>
  <c r="EJ31" i="1"/>
  <c r="P31" i="1"/>
  <c r="EE31" i="1"/>
  <c r="EH31" i="1"/>
  <c r="DT31" i="1"/>
  <c r="S31" i="1"/>
  <c r="U31" i="1" s="1"/>
  <c r="X31" i="1" s="1"/>
  <c r="EB31" i="1"/>
  <c r="DS31" i="1"/>
  <c r="EF31" i="1"/>
  <c r="EC31" i="1"/>
  <c r="EA31" i="1"/>
  <c r="DZ31" i="1"/>
  <c r="DU31" i="1"/>
  <c r="DV31" i="1"/>
  <c r="EI31" i="1"/>
  <c r="DY31" i="1"/>
  <c r="ED31" i="1"/>
  <c r="DX31" i="1"/>
  <c r="EK31" i="1"/>
  <c r="DY39" i="1"/>
  <c r="EJ39" i="1"/>
  <c r="EB39" i="1"/>
  <c r="EF39" i="1"/>
  <c r="DT39" i="1"/>
  <c r="EA39" i="1"/>
  <c r="EG39" i="1"/>
  <c r="DZ39" i="1"/>
  <c r="DS39" i="1"/>
  <c r="EH39" i="1"/>
  <c r="EK39" i="1"/>
  <c r="EI39" i="1"/>
  <c r="DU39" i="1"/>
  <c r="S39" i="1"/>
  <c r="U39" i="1" s="1"/>
  <c r="X39" i="1" s="1"/>
  <c r="EC39" i="1"/>
  <c r="EE39" i="1"/>
  <c r="DX39" i="1"/>
  <c r="P39" i="1"/>
  <c r="ED39" i="1"/>
  <c r="DW39" i="1"/>
  <c r="DV39" i="1"/>
  <c r="S91" i="1"/>
  <c r="U91" i="1" s="1"/>
  <c r="X91" i="1" s="1"/>
  <c r="DV91" i="1"/>
  <c r="ED91" i="1"/>
  <c r="DX91" i="1"/>
  <c r="EB91" i="1"/>
  <c r="DW91" i="1"/>
  <c r="EE91" i="1"/>
  <c r="EI91" i="1"/>
  <c r="EK91" i="1"/>
  <c r="EF91" i="1"/>
  <c r="EH91" i="1"/>
  <c r="EJ91" i="1"/>
  <c r="EC91" i="1"/>
  <c r="EA91" i="1"/>
  <c r="DS91" i="1"/>
  <c r="DT91" i="1"/>
  <c r="DY91" i="1"/>
  <c r="DU91" i="1"/>
  <c r="EG91" i="1"/>
  <c r="DZ91" i="1"/>
  <c r="P91" i="1"/>
  <c r="X51" i="1"/>
  <c r="S79" i="1"/>
  <c r="U79" i="1" s="1"/>
  <c r="X79" i="1" s="1"/>
  <c r="EI79" i="1"/>
  <c r="EC79" i="1"/>
  <c r="DZ79" i="1"/>
  <c r="DT79" i="1"/>
  <c r="EE79" i="1"/>
  <c r="EK79" i="1"/>
  <c r="EH79" i="1"/>
  <c r="DY79" i="1"/>
  <c r="DU79" i="1"/>
  <c r="EB79" i="1"/>
  <c r="EG79" i="1"/>
  <c r="DW79" i="1"/>
  <c r="EF79" i="1"/>
  <c r="P79" i="1"/>
  <c r="DS79" i="1"/>
  <c r="EJ79" i="1"/>
  <c r="EA79" i="1"/>
  <c r="DX79" i="1"/>
  <c r="DV79" i="1"/>
  <c r="ED79" i="1"/>
  <c r="S47" i="1"/>
  <c r="U47" i="1" s="1"/>
  <c r="X47" i="1" s="1"/>
  <c r="DT47" i="1"/>
  <c r="EF47" i="1"/>
  <c r="EK47" i="1"/>
  <c r="EH47" i="1"/>
  <c r="DS47" i="1"/>
  <c r="EG47" i="1"/>
  <c r="DX47" i="1"/>
  <c r="EI47" i="1"/>
  <c r="EC47" i="1"/>
  <c r="EB47" i="1"/>
  <c r="DV47" i="1"/>
  <c r="EE47" i="1"/>
  <c r="P47" i="1"/>
  <c r="EJ47" i="1"/>
  <c r="ED47" i="1"/>
  <c r="DZ47" i="1"/>
  <c r="DY47" i="1"/>
  <c r="DU47" i="1"/>
  <c r="DW47" i="1"/>
  <c r="EA47" i="1"/>
  <c r="EF55" i="1"/>
  <c r="EH55" i="1"/>
  <c r="EK55" i="1"/>
  <c r="EC55" i="1"/>
  <c r="EG55" i="1"/>
  <c r="ED55" i="1"/>
  <c r="DW55" i="1"/>
  <c r="DT55" i="1"/>
  <c r="DU55" i="1"/>
  <c r="S55" i="1"/>
  <c r="U55" i="1" s="1"/>
  <c r="X55" i="1" s="1"/>
  <c r="EB55" i="1"/>
  <c r="P55" i="1"/>
  <c r="DX55" i="1"/>
  <c r="DZ55" i="1"/>
  <c r="DS55" i="1"/>
  <c r="EJ55" i="1"/>
  <c r="EI55" i="1"/>
  <c r="EA55" i="1"/>
  <c r="DV55" i="1"/>
  <c r="DY55" i="1"/>
  <c r="EE55" i="1"/>
  <c r="M12" i="1"/>
  <c r="O12" i="1"/>
  <c r="T12" i="1" s="1"/>
  <c r="W12" i="1" s="1"/>
  <c r="EL7" i="1"/>
  <c r="EM7" i="1" s="1"/>
  <c r="EJ5" i="1"/>
  <c r="EK5" i="1"/>
  <c r="EI5" i="1"/>
  <c r="EA5" i="1"/>
  <c r="EH5" i="1"/>
  <c r="EF5" i="1"/>
  <c r="EE5" i="1"/>
  <c r="ED5" i="1"/>
  <c r="EC5" i="1"/>
  <c r="DT5" i="1"/>
  <c r="DX5" i="1"/>
  <c r="DU5" i="1"/>
  <c r="DS5" i="1"/>
  <c r="P5" i="1"/>
  <c r="S5" i="1"/>
  <c r="U5" i="1" s="1"/>
  <c r="X5" i="1" s="1"/>
  <c r="EG5" i="1"/>
  <c r="DZ5" i="1"/>
  <c r="DV5" i="1"/>
  <c r="DY5" i="1"/>
  <c r="EB5" i="1"/>
  <c r="DW5" i="1"/>
  <c r="EH9" i="1"/>
  <c r="DX9" i="1"/>
  <c r="EC9" i="1"/>
  <c r="EI9" i="1"/>
  <c r="DS9" i="1"/>
  <c r="EE9" i="1"/>
  <c r="EG9" i="1"/>
  <c r="DT9" i="1"/>
  <c r="EB9" i="1"/>
  <c r="DU9" i="1"/>
  <c r="DW9" i="1"/>
  <c r="EJ9" i="1"/>
  <c r="DV9" i="1"/>
  <c r="EF9" i="1"/>
  <c r="S9" i="1"/>
  <c r="U9" i="1" s="1"/>
  <c r="X9" i="1" s="1"/>
  <c r="DY9" i="1"/>
  <c r="DZ9" i="1"/>
  <c r="P9" i="1"/>
  <c r="EA9" i="1"/>
  <c r="ED9" i="1"/>
  <c r="EK9" i="1"/>
  <c r="Q58" i="1"/>
  <c r="Q65" i="1"/>
  <c r="Q59" i="1"/>
  <c r="Q71" i="1"/>
  <c r="Q23" i="1"/>
  <c r="Q64" i="1"/>
  <c r="Q33" i="1"/>
  <c r="Q80" i="1"/>
  <c r="Q78" i="1"/>
  <c r="Q28" i="1"/>
  <c r="Q73" i="1"/>
  <c r="Q86" i="1"/>
  <c r="Q42" i="1"/>
  <c r="Q82" i="1"/>
  <c r="Q81" i="1"/>
  <c r="Q40" i="1"/>
  <c r="Q92" i="1"/>
  <c r="Q45" i="1"/>
  <c r="Q38" i="1"/>
  <c r="Q35" i="1"/>
  <c r="Q88" i="1"/>
  <c r="Q56" i="1"/>
  <c r="Q84" i="1"/>
  <c r="Q27" i="1"/>
  <c r="Q7" i="1"/>
  <c r="Q16" i="1"/>
  <c r="Q44" i="1"/>
  <c r="Q37" i="1"/>
  <c r="Q76" i="1"/>
  <c r="Q32" i="1"/>
  <c r="Q75" i="1"/>
  <c r="Q61" i="1"/>
  <c r="Q66" i="1"/>
  <c r="Q41" i="1"/>
  <c r="Q74" i="1"/>
  <c r="Q52" i="1"/>
  <c r="Q49" i="1"/>
  <c r="Q21" i="1"/>
  <c r="Q67" i="1"/>
  <c r="Q62" i="1"/>
  <c r="Q57" i="1"/>
  <c r="EL39" i="1" l="1"/>
  <c r="EM39" i="1" s="1"/>
  <c r="EL69" i="1"/>
  <c r="EM69" i="1" s="1"/>
  <c r="EL14" i="1"/>
  <c r="EM14" i="1" s="1"/>
  <c r="EL31" i="1"/>
  <c r="EM31" i="1" s="1"/>
  <c r="EL87" i="1"/>
  <c r="EM87" i="1" s="1"/>
  <c r="EL47" i="1"/>
  <c r="EM47" i="1" s="1"/>
  <c r="EL55" i="1"/>
  <c r="EM55" i="1" s="1"/>
  <c r="EL91" i="1"/>
  <c r="EM91" i="1" s="1"/>
  <c r="EL51" i="1"/>
  <c r="EM51" i="1" s="1"/>
  <c r="EL79" i="1"/>
  <c r="EM79" i="1" s="1"/>
  <c r="EL25" i="1"/>
  <c r="EM25" i="1" s="1"/>
  <c r="EL83" i="1"/>
  <c r="EM83" i="1" s="1"/>
  <c r="EL43" i="1"/>
  <c r="EM43" i="1" s="1"/>
  <c r="EL15" i="1"/>
  <c r="EM15" i="1" s="1"/>
  <c r="EL13" i="1"/>
  <c r="EM13" i="1" s="1"/>
  <c r="ED12" i="1"/>
  <c r="EI12" i="1"/>
  <c r="DV12" i="1"/>
  <c r="DW12" i="1"/>
  <c r="EG12" i="1"/>
  <c r="DZ12" i="1"/>
  <c r="EB12" i="1"/>
  <c r="DY12" i="1"/>
  <c r="EE12" i="1"/>
  <c r="EA12" i="1"/>
  <c r="DU12" i="1"/>
  <c r="DX12" i="1"/>
  <c r="EJ12" i="1"/>
  <c r="DT12" i="1"/>
  <c r="DS12" i="1"/>
  <c r="EH12" i="1"/>
  <c r="EF12" i="1"/>
  <c r="P12" i="1"/>
  <c r="S12" i="1"/>
  <c r="U12" i="1" s="1"/>
  <c r="X12" i="1" s="1"/>
  <c r="EK12" i="1"/>
  <c r="EC12" i="1"/>
  <c r="EL5" i="1"/>
  <c r="EM5" i="1" s="1"/>
  <c r="EL9" i="1"/>
  <c r="EM9" i="1" s="1"/>
  <c r="Q69" i="1"/>
  <c r="Q39" i="1"/>
  <c r="Q83" i="1"/>
  <c r="Q25" i="1"/>
  <c r="Q47" i="1"/>
  <c r="Q14" i="1"/>
  <c r="Q15" i="1"/>
  <c r="Q31" i="1"/>
  <c r="Q51" i="1"/>
  <c r="Q79" i="1"/>
  <c r="Q87" i="1"/>
  <c r="Q13" i="1"/>
  <c r="Q5" i="1"/>
  <c r="Q91" i="1"/>
  <c r="Q55" i="1"/>
  <c r="Q9" i="1"/>
  <c r="Q43" i="1"/>
  <c r="EL12" i="1" l="1"/>
  <c r="EM12" i="1" s="1"/>
  <c r="Q12" i="1"/>
</calcChain>
</file>

<file path=xl/sharedStrings.xml><?xml version="1.0" encoding="utf-8"?>
<sst xmlns="http://schemas.openxmlformats.org/spreadsheetml/2006/main" count="470" uniqueCount="197">
  <si>
    <t>Regression against calibration PCA</t>
  </si>
  <si>
    <t>CSR classification boundary definition</t>
  </si>
  <si>
    <t>Potential extreme values outside the calibration PCA are brought within multivariate space</t>
  </si>
  <si>
    <t>+ve translation (values ranges spanning zero are shifted to all become positive)</t>
  </si>
  <si>
    <t>Conversion to %</t>
  </si>
  <si>
    <t>CSR conversion to RGB colour</t>
  </si>
  <si>
    <t>Colour values in SigmaPlot format (copy-and-paste into Sigmaplot)</t>
  </si>
  <si>
    <t>PCA 2 Coordinate (C)</t>
  </si>
  <si>
    <t>PCA 1 Coordinate (S)</t>
  </si>
  <si>
    <t>PCA 1 Coordinate (R)</t>
  </si>
  <si>
    <t>Min C dimension</t>
  </si>
  <si>
    <t>Min S dimension</t>
  </si>
  <si>
    <t>Min R dimension</t>
  </si>
  <si>
    <t>Neg outlier correction C</t>
  </si>
  <si>
    <t>Neg outlier correction S</t>
  </si>
  <si>
    <t>Neg outlier correction R</t>
  </si>
  <si>
    <t xml:space="preserve">Max C dimension </t>
  </si>
  <si>
    <t>Max S dimension</t>
  </si>
  <si>
    <t>Max R dimension</t>
  </si>
  <si>
    <t>Pos outlier correction C</t>
  </si>
  <si>
    <t>Pos outlier correction S</t>
  </si>
  <si>
    <t>Pos outlier correction R</t>
  </si>
  <si>
    <t>Positive translation coef. C</t>
  </si>
  <si>
    <t>Positive translation coef. S</t>
  </si>
  <si>
    <t>Positive translation coef. R</t>
  </si>
  <si>
    <t>C positive translation</t>
  </si>
  <si>
    <t>S positive translation</t>
  </si>
  <si>
    <t>R positive translation</t>
  </si>
  <si>
    <t>Range PCA2 (C) positive translation</t>
  </si>
  <si>
    <t>Range PCA1 (S) positive translation</t>
  </si>
  <si>
    <t>Range PCA1 (R) positive translation</t>
  </si>
  <si>
    <t>Proportion of total variability (C)</t>
  </si>
  <si>
    <t>Proportion of total variability (S)</t>
  </si>
  <si>
    <t>Proportion of total variability (R)</t>
  </si>
  <si>
    <t>Percentage Conversion Coefficient</t>
  </si>
  <si>
    <t>C (%)</t>
  </si>
  <si>
    <t>S (%)</t>
  </si>
  <si>
    <t>R (%)</t>
  </si>
  <si>
    <t>C : S : R =</t>
  </si>
  <si>
    <t>Red</t>
  </si>
  <si>
    <t>Green</t>
  </si>
  <si>
    <t>Blue</t>
  </si>
  <si>
    <t>Tertiary CSR strategy</t>
  </si>
  <si>
    <t>C</t>
  </si>
  <si>
    <t>S</t>
  </si>
  <si>
    <t>R</t>
  </si>
  <si>
    <t>Variances</t>
  </si>
  <si>
    <t>Minimum variance</t>
  </si>
  <si>
    <t>at position in list</t>
  </si>
  <si>
    <t>Position</t>
  </si>
  <si>
    <t>Strategy</t>
  </si>
  <si>
    <t>Zone of triangle</t>
  </si>
  <si>
    <t>Check sum</t>
  </si>
  <si>
    <t>C/CR</t>
  </si>
  <si>
    <t>C/CS</t>
  </si>
  <si>
    <t>CR</t>
  </si>
  <si>
    <t>C/CSR</t>
  </si>
  <si>
    <t>CS</t>
  </si>
  <si>
    <t>CR/CSR</t>
  </si>
  <si>
    <t>CS/CSR</t>
  </si>
  <si>
    <t>R/CR</t>
  </si>
  <si>
    <t>CSR</t>
  </si>
  <si>
    <t>S/CS</t>
  </si>
  <si>
    <t>R/CSR</t>
  </si>
  <si>
    <t>S/CSR</t>
  </si>
  <si>
    <t>SR/CSR</t>
  </si>
  <si>
    <t>R/SR</t>
  </si>
  <si>
    <t>S/SR</t>
  </si>
  <si>
    <t>SR</t>
  </si>
  <si>
    <t>CSR CALCULATIONS (automatic)</t>
  </si>
  <si>
    <t>log SLA</t>
  </si>
  <si>
    <t>logit LDMC</t>
  </si>
  <si>
    <t>transformations</t>
  </si>
  <si>
    <r>
      <rPr>
        <b/>
        <sz val="20"/>
        <color indexed="8"/>
        <rFont val="Calibri"/>
        <family val="2"/>
      </rPr>
      <t>LMA</t>
    </r>
    <r>
      <rPr>
        <b/>
        <sz val="10"/>
        <color indexed="8"/>
        <rFont val="Calibri"/>
        <family val="2"/>
      </rPr>
      <t xml:space="preserve"> leaf mass per area      (g 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</si>
  <si>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r>
      <rPr>
        <b/>
        <sz val="20"/>
        <color indexed="8"/>
        <rFont val="Calibri"/>
        <family val="2"/>
      </rPr>
      <t>LWC</t>
    </r>
    <r>
      <rPr>
        <b/>
        <sz val="10"/>
        <color indexed="8"/>
        <rFont val="Calibri"/>
        <family val="2"/>
      </rPr>
      <t xml:space="preserve"> leaf water content          (% of fresh weight)</t>
    </r>
  </si>
  <si>
    <t>CSR ternary coordinates</t>
  </si>
  <si>
    <t>data input</t>
  </si>
  <si>
    <t>calculated traits</t>
  </si>
  <si>
    <t xml:space="preserve">family </t>
  </si>
  <si>
    <t>notes</t>
  </si>
  <si>
    <r>
      <t>sqrt</t>
    </r>
    <r>
      <rPr>
        <b/>
        <vertAlign val="subscript"/>
        <sz val="20"/>
        <color indexed="9"/>
        <rFont val="Calibri"/>
        <family val="2"/>
      </rPr>
      <t xml:space="preserve">(max) </t>
    </r>
    <r>
      <rPr>
        <b/>
        <sz val="20"/>
        <color indexed="9"/>
        <rFont val="Calibri"/>
        <family val="2"/>
      </rPr>
      <t>LA</t>
    </r>
  </si>
  <si>
    <r>
      <rPr>
        <b/>
        <sz val="20"/>
        <color indexed="8"/>
        <rFont val="Calibri"/>
        <family val="2"/>
      </rPr>
      <t xml:space="preserve">LDMC        </t>
    </r>
    <r>
      <rPr>
        <b/>
        <sz val="10"/>
        <color indexed="8"/>
        <rFont val="Calibri"/>
        <family val="2"/>
      </rPr>
      <t xml:space="preserve"> leaf dry matter content                  (%)</t>
    </r>
  </si>
  <si>
    <r>
      <rPr>
        <b/>
        <sz val="20"/>
        <color indexed="9"/>
        <rFont val="Calibri"/>
        <family val="2"/>
      </rPr>
      <t xml:space="preserve">LDMC        </t>
    </r>
    <r>
      <rPr>
        <b/>
        <sz val="10"/>
        <color indexed="9"/>
        <rFont val="Calibri"/>
        <family val="2"/>
      </rPr>
      <t xml:space="preserve"> leaf dry matter content    adjusted for succulence</t>
    </r>
  </si>
  <si>
    <r>
      <rPr>
        <b/>
        <sz val="12"/>
        <color indexed="9"/>
        <rFont val="Calibri"/>
        <family val="2"/>
      </rPr>
      <t>Succulence index</t>
    </r>
    <r>
      <rPr>
        <b/>
        <sz val="10"/>
        <color indexed="9"/>
        <rFont val="Calibri"/>
        <family val="2"/>
      </rPr>
      <t xml:space="preserve">                   (g water dm</t>
    </r>
    <r>
      <rPr>
        <b/>
        <vertAlign val="superscript"/>
        <sz val="10"/>
        <color indexed="9"/>
        <rFont val="Calibri"/>
        <family val="2"/>
      </rPr>
      <t>-2</t>
    </r>
    <r>
      <rPr>
        <b/>
        <sz val="10"/>
        <color indexed="9"/>
        <rFont val="Calibri"/>
        <family val="2"/>
      </rPr>
      <t>)              [</t>
    </r>
    <r>
      <rPr>
        <sz val="10"/>
        <color indexed="9"/>
        <rFont val="Calibri"/>
        <family val="2"/>
      </rPr>
      <t>For succulents (&gt;5 g dm</t>
    </r>
    <r>
      <rPr>
        <vertAlign val="superscript"/>
        <sz val="10"/>
        <color indexed="9"/>
        <rFont val="Calibri"/>
        <family val="2"/>
      </rPr>
      <t>2</t>
    </r>
    <r>
      <rPr>
        <sz val="10"/>
        <color indexed="9"/>
        <rFont val="Calibri"/>
        <family val="2"/>
      </rPr>
      <t>), Leaf Water Content (%) (=100-LDMC) automatically used instead of LDMC for S calculation]</t>
    </r>
  </si>
  <si>
    <r>
      <rPr>
        <b/>
        <sz val="20"/>
        <color indexed="9"/>
        <rFont val="Calibri"/>
        <family val="2"/>
      </rPr>
      <t xml:space="preserve">LFW      </t>
    </r>
    <r>
      <rPr>
        <b/>
        <sz val="10"/>
        <color indexed="9"/>
        <rFont val="Calibri"/>
        <family val="2"/>
      </rPr>
      <t xml:space="preserve"> leaf fresh weight (mg) </t>
    </r>
    <r>
      <rPr>
        <sz val="10"/>
        <color indexed="9"/>
        <rFont val="Calibri"/>
        <family val="2"/>
      </rPr>
      <t xml:space="preserve">[saturated, turgid fresh weight, after a night wrapped in damp paper and foil at             4 </t>
    </r>
    <r>
      <rPr>
        <vertAlign val="superscript"/>
        <sz val="10"/>
        <color indexed="9"/>
        <rFont val="Calibri"/>
        <family val="2"/>
      </rPr>
      <t>o</t>
    </r>
    <r>
      <rPr>
        <sz val="10"/>
        <color indexed="9"/>
        <rFont val="Calibri"/>
        <family val="2"/>
      </rPr>
      <t>C]</t>
    </r>
  </si>
  <si>
    <r>
      <rPr>
        <b/>
        <sz val="20"/>
        <color indexed="9"/>
        <rFont val="Calibri"/>
        <family val="2"/>
      </rPr>
      <t>LDW</t>
    </r>
    <r>
      <rPr>
        <b/>
        <sz val="10"/>
        <color indexed="9"/>
        <rFont val="Calibri"/>
        <family val="2"/>
      </rPr>
      <t xml:space="preserve"> leaf dry weight (mg)  </t>
    </r>
    <r>
      <rPr>
        <sz val="10"/>
        <color indexed="9"/>
        <rFont val="Calibri"/>
        <family val="2"/>
      </rPr>
      <t>[after oven drying to constant weight]</t>
    </r>
  </si>
  <si>
    <r>
      <rPr>
        <b/>
        <sz val="20"/>
        <color indexed="8"/>
        <rFont val="Calibri"/>
        <family val="2"/>
      </rPr>
      <t>LA</t>
    </r>
    <r>
      <rPr>
        <b/>
        <sz val="10"/>
        <color indexed="8"/>
        <rFont val="Calibri"/>
        <family val="2"/>
      </rPr>
      <t xml:space="preserve">         leaf area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)</t>
    </r>
    <r>
      <rPr>
        <b/>
        <vertAlign val="superscript"/>
        <sz val="10"/>
        <color indexed="8"/>
        <rFont val="Calibri"/>
        <family val="2"/>
      </rPr>
      <t/>
    </r>
  </si>
  <si>
    <t>.</t>
  </si>
  <si>
    <r>
      <rPr>
        <b/>
        <sz val="20"/>
        <color indexed="8"/>
        <rFont val="Calibri"/>
        <family val="2"/>
      </rPr>
      <t>LSI</t>
    </r>
    <r>
      <rPr>
        <b/>
        <sz val="10"/>
        <color indexed="8"/>
        <rFont val="Calibri"/>
        <family val="2"/>
      </rPr>
      <t xml:space="preserve">                leaf succulence index                   (g water dm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</si>
  <si>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t>CSR analysis output</t>
  </si>
  <si>
    <t>traits for CSR analysis</t>
  </si>
  <si>
    <t>for plotting ternary graphs, copy and paste values from these columns (e.g. Sigmaplot, R)</t>
  </si>
  <si>
    <t>CSR coordinates united into triplets: copy-and-paste values into documents</t>
  </si>
  <si>
    <t>Cut and paste data directly into these columns if you prefer, but please note that if you do the automatic formulae referring to columns D - F will be overwritten</t>
  </si>
  <si>
    <t>Tertiary CSR strategy classification</t>
  </si>
  <si>
    <r>
      <rPr>
        <b/>
        <sz val="20"/>
        <color indexed="8"/>
        <rFont val="Calibri"/>
        <family val="2"/>
      </rPr>
      <t>SLA</t>
    </r>
    <r>
      <rPr>
        <b/>
        <sz val="10"/>
        <color indexed="8"/>
        <rFont val="Calibri"/>
        <family val="2"/>
      </rPr>
      <t xml:space="preserve"> specific leaf area                                  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 xml:space="preserve"> mg</t>
    </r>
    <r>
      <rPr>
        <b/>
        <vertAlign val="superscript"/>
        <sz val="10"/>
        <color indexed="8"/>
        <rFont val="Calibri"/>
        <family val="2"/>
      </rPr>
      <t>-1</t>
    </r>
    <r>
      <rPr>
        <b/>
        <sz val="10"/>
        <color indexed="8"/>
        <rFont val="Calibri"/>
        <family val="2"/>
      </rPr>
      <t>)</t>
    </r>
  </si>
  <si>
    <r>
      <t>C</t>
    </r>
    <r>
      <rPr>
        <b/>
        <sz val="10"/>
        <color indexed="8"/>
        <rFont val="Calibri"/>
        <family val="2"/>
      </rPr>
      <t xml:space="preserve">           (%)</t>
    </r>
  </si>
  <si>
    <r>
      <t>S</t>
    </r>
    <r>
      <rPr>
        <b/>
        <sz val="10"/>
        <color indexed="8"/>
        <rFont val="Calibri"/>
        <family val="2"/>
      </rPr>
      <t xml:space="preserve">           (%)</t>
    </r>
  </si>
  <si>
    <r>
      <t>R</t>
    </r>
    <r>
      <rPr>
        <b/>
        <sz val="10"/>
        <color indexed="8"/>
        <rFont val="Calibri"/>
        <family val="2"/>
      </rPr>
      <t xml:space="preserve">           (%)</t>
    </r>
  </si>
  <si>
    <t>Strategy class</t>
  </si>
  <si>
    <t xml:space="preserve">species binomial             </t>
  </si>
  <si>
    <t>Paste or input your trait measurements here (D, E, F)</t>
  </si>
  <si>
    <r>
      <rPr>
        <sz val="10"/>
        <rFont val="Times New Roman"/>
        <family val="1"/>
      </rPr>
      <t>/ 'strætefa</t>
    </r>
    <r>
      <rPr>
        <sz val="6"/>
        <rFont val="Times New Roman"/>
        <family val="1"/>
      </rPr>
      <t>I</t>
    </r>
    <r>
      <rPr>
        <sz val="10"/>
        <rFont val="Times New Roman"/>
        <family val="1"/>
      </rPr>
      <t xml:space="preserve"> /</t>
    </r>
    <r>
      <rPr>
        <i/>
        <sz val="10"/>
        <rFont val="Times New Roman"/>
        <family val="1"/>
      </rPr>
      <t xml:space="preserve"> verb </t>
    </r>
    <r>
      <rPr>
        <sz val="10"/>
        <rFont val="Times New Roman"/>
        <family val="1"/>
      </rPr>
      <t>(</t>
    </r>
    <r>
      <rPr>
        <b/>
        <sz val="10"/>
        <rFont val="Times New Roman"/>
        <family val="1"/>
      </rPr>
      <t>-ies</t>
    </r>
    <r>
      <rPr>
        <sz val="10"/>
        <rFont val="Times New Roman"/>
        <family val="1"/>
      </rPr>
      <t xml:space="preserve">, </t>
    </r>
    <r>
      <rPr>
        <b/>
        <sz val="10"/>
        <rFont val="Times New Roman"/>
        <family val="1"/>
      </rPr>
      <t>-ied</t>
    </r>
    <r>
      <rPr>
        <sz val="10"/>
        <rFont val="Times New Roman"/>
        <family val="1"/>
      </rPr>
      <t xml:space="preserve">) (esp. as </t>
    </r>
    <r>
      <rPr>
        <b/>
        <sz val="10"/>
        <rFont val="Times New Roman"/>
        <family val="1"/>
      </rPr>
      <t>stratefied</t>
    </r>
    <r>
      <rPr>
        <i/>
        <sz val="10"/>
        <rFont val="Times New Roman"/>
        <family val="1"/>
      </rPr>
      <t xml:space="preserve"> adjective</t>
    </r>
    <r>
      <rPr>
        <sz val="10"/>
        <rFont val="Times New Roman"/>
        <family val="1"/>
      </rPr>
      <t>) to arrange in ecological strategies.</t>
    </r>
  </si>
  <si>
    <r>
      <rPr>
        <b/>
        <sz val="12"/>
        <rFont val="Calibri"/>
        <family val="2"/>
      </rPr>
      <t>HOW TO Strate</t>
    </r>
    <r>
      <rPr>
        <sz val="12"/>
        <rFont val="Calibri"/>
        <family val="2"/>
      </rPr>
      <t>Fy</t>
    </r>
    <r>
      <rPr>
        <b/>
        <sz val="12"/>
        <rFont val="Calibri"/>
        <family val="2"/>
      </rPr>
      <t xml:space="preserve">: </t>
    </r>
    <r>
      <rPr>
        <b/>
        <sz val="10"/>
        <rFont val="Calibri"/>
        <family val="2"/>
      </rPr>
      <t xml:space="preserve">Either measure leaf traits (LA, LFW and LDW) and input these into columns D - F, or cut and paste LA, LDMC and SLA data directly into columns J - L                      </t>
    </r>
    <r>
      <rPr>
        <b/>
        <sz val="12"/>
        <rFont val="Calibri"/>
        <family val="2"/>
      </rPr>
      <t>Paste or input your species names and info in these columns (A, B, C)</t>
    </r>
  </si>
  <si>
    <r>
      <rPr>
        <b/>
        <sz val="20"/>
        <rFont val="Calibri"/>
        <family val="2"/>
      </rPr>
      <t>LA</t>
    </r>
    <r>
      <rPr>
        <b/>
        <sz val="10"/>
        <rFont val="Calibri"/>
        <family val="2"/>
      </rPr>
      <t xml:space="preserve">             leaf area (mm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 xml:space="preserve">) </t>
    </r>
    <r>
      <rPr>
        <sz val="10"/>
        <rFont val="Calibri"/>
        <family val="2"/>
      </rPr>
      <t>[single-sided leaf area with petiole]</t>
    </r>
  </si>
  <si>
    <r>
      <rPr>
        <b/>
        <sz val="20"/>
        <rFont val="Calibri"/>
        <family val="2"/>
      </rPr>
      <t xml:space="preserve">LFW      </t>
    </r>
    <r>
      <rPr>
        <b/>
        <sz val="10"/>
        <rFont val="Calibri"/>
        <family val="2"/>
      </rPr>
      <t xml:space="preserve"> leaf fresh weight (mg) </t>
    </r>
    <r>
      <rPr>
        <sz val="10"/>
        <rFont val="Calibri"/>
        <family val="2"/>
      </rPr>
      <t>[saturated, turgid fresh weight]</t>
    </r>
  </si>
  <si>
    <r>
      <rPr>
        <b/>
        <sz val="20"/>
        <rFont val="Calibri"/>
        <family val="2"/>
      </rPr>
      <t>LDW</t>
    </r>
    <r>
      <rPr>
        <b/>
        <sz val="10"/>
        <rFont val="Calibri"/>
        <family val="2"/>
      </rPr>
      <t xml:space="preserve"> leaf dry weight (mg)  </t>
    </r>
    <r>
      <rPr>
        <sz val="10"/>
        <rFont val="Calibri"/>
        <family val="2"/>
      </rPr>
      <t>[after oven drying to constant weight]</t>
    </r>
  </si>
  <si>
    <t>Acaena cylindristachya</t>
  </si>
  <si>
    <t>Agrostis breviculmis</t>
  </si>
  <si>
    <t>Agrostis foliata</t>
  </si>
  <si>
    <t>Agrostis mertensii</t>
  </si>
  <si>
    <t>Agrostis trichodes</t>
  </si>
  <si>
    <t>Anatherostipa hans-meyeri</t>
  </si>
  <si>
    <t>Antennaria linearifolia</t>
  </si>
  <si>
    <t>Aphanactis villosa</t>
  </si>
  <si>
    <t>Azorella biloba</t>
  </si>
  <si>
    <t>Baccharis caespitosa</t>
  </si>
  <si>
    <t>Baccharis genistelloides</t>
  </si>
  <si>
    <t>Bartsia tricophylla</t>
  </si>
  <si>
    <t>Belonanthus hispidus</t>
  </si>
  <si>
    <t>Bidens triplinervia</t>
  </si>
  <si>
    <t>Blechnum auratum</t>
  </si>
  <si>
    <t>Bromus lanatus</t>
  </si>
  <si>
    <t>Calamagrostis cf. amoena</t>
  </si>
  <si>
    <t>Calamagrostis cf. amonea</t>
  </si>
  <si>
    <t>Calamagrostis rigida</t>
  </si>
  <si>
    <t>Calamagrostis sp3</t>
  </si>
  <si>
    <t>Calamagrostis tarmensis</t>
  </si>
  <si>
    <t>Carex boliviensis</t>
  </si>
  <si>
    <t>Carex bonplandii</t>
  </si>
  <si>
    <t>Carex pichinchensis</t>
  </si>
  <si>
    <t>Carex pygmaea</t>
  </si>
  <si>
    <t>Carex sp7</t>
  </si>
  <si>
    <t>Cerastium arvense</t>
  </si>
  <si>
    <t>Chaptalia cordata</t>
  </si>
  <si>
    <t>Chusquea intipaqariy</t>
  </si>
  <si>
    <t>Cortaderia bifida</t>
  </si>
  <si>
    <t>Cortaderia hapalotricha</t>
  </si>
  <si>
    <t>Cyrtochilum mystacinum</t>
  </si>
  <si>
    <t>Diplostephium cf. haenkei</t>
  </si>
  <si>
    <t>Elaphoglossum amphioxys</t>
  </si>
  <si>
    <t>Elaphoglossum huacsaro</t>
  </si>
  <si>
    <t>Eriocaulon microcephalum</t>
  </si>
  <si>
    <t>Eriosorus cheilanthoides</t>
  </si>
  <si>
    <t>Euphorbia huanchahana</t>
  </si>
  <si>
    <t>Festuca cf. andina</t>
  </si>
  <si>
    <t>Festuca dolichophylla</t>
  </si>
  <si>
    <t>Festuca sp4</t>
  </si>
  <si>
    <t>Galium corymbosum</t>
  </si>
  <si>
    <t>Gamochaeta coarctata</t>
  </si>
  <si>
    <t>Gaultheria glomerata</t>
  </si>
  <si>
    <t>Gaultheria vaccinioides</t>
  </si>
  <si>
    <t>Gentiana sedifolia</t>
  </si>
  <si>
    <t>Gentianella ernestii</t>
  </si>
  <si>
    <t>Geranium sessiliflorum</t>
  </si>
  <si>
    <t>Halenia umbellata</t>
  </si>
  <si>
    <t>Hieracium cf. mandonii</t>
  </si>
  <si>
    <t>Hypericum andinum</t>
  </si>
  <si>
    <t>Hypochaeris taraxacoides</t>
  </si>
  <si>
    <t>Jamesonia blepharum</t>
  </si>
  <si>
    <t>Lachemilla cf. vulcanica</t>
  </si>
  <si>
    <t>Lachemilla jamesonii</t>
  </si>
  <si>
    <t>Lachemilla orbiculata</t>
  </si>
  <si>
    <t>Laestadia muscicola</t>
  </si>
  <si>
    <t>Luzula racemosa</t>
  </si>
  <si>
    <t>Lycopodium clavatum</t>
  </si>
  <si>
    <t>Lysipomia glandulifera</t>
  </si>
  <si>
    <t>Lysipomia laciniata</t>
  </si>
  <si>
    <t>Lysipomia sp</t>
  </si>
  <si>
    <t>Melpomene moniliformis</t>
  </si>
  <si>
    <t>Miconia rotundifolia</t>
  </si>
  <si>
    <t>Muehlenbeckia volcanica</t>
  </si>
  <si>
    <t>Nertera granadensis</t>
  </si>
  <si>
    <t>Niphogeton dissecta</t>
  </si>
  <si>
    <t>Orchidaceae sp</t>
  </si>
  <si>
    <t>Oreithales integrifolia</t>
  </si>
  <si>
    <t>Oreobolus goeppingeri</t>
  </si>
  <si>
    <t>Oreomyrrhis andicola</t>
  </si>
  <si>
    <t>Oritrophium hieracioides</t>
  </si>
  <si>
    <t>Oxalis oreocharis</t>
  </si>
  <si>
    <t>Paspalum bonplandianum</t>
  </si>
  <si>
    <t>Perezia pungens</t>
  </si>
  <si>
    <t>Pernettya prostrata</t>
  </si>
  <si>
    <t>Poa sp2</t>
  </si>
  <si>
    <t>Poa spicigera</t>
  </si>
  <si>
    <t>Pterichis sp1</t>
  </si>
  <si>
    <t>Rhynchospora macrochaeta</t>
  </si>
  <si>
    <t>Senecio burkartii</t>
  </si>
  <si>
    <t>Senecio rhizomathus</t>
  </si>
  <si>
    <t>Sisyrinchium vaginatum</t>
  </si>
  <si>
    <t>Trichophorum rigidum</t>
  </si>
  <si>
    <t>Vaccinium floribundum</t>
  </si>
  <si>
    <t>Viola pygmaea</t>
  </si>
  <si>
    <t>Werneria nubigena</t>
  </si>
  <si>
    <t>Werneria villosa</t>
  </si>
  <si>
    <t>NA</t>
  </si>
  <si>
    <r>
      <rPr>
        <b/>
        <sz val="39"/>
        <rFont val="Calibri"/>
        <family val="2"/>
      </rPr>
      <t>Strate</t>
    </r>
    <r>
      <rPr>
        <sz val="39"/>
        <rFont val="Calibri"/>
        <family val="2"/>
      </rPr>
      <t>Fy</t>
    </r>
    <r>
      <rPr>
        <b/>
        <sz val="10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</si>
</sst>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General_)"/>
  </numFmts>
  <fonts count="56" x14ac:knownFonts="1">
    <font>
      <sz val="10"/>
      <name val="Arial"/>
    </font>
    <font>
      <b/>
      <sz val="24"/>
      <color indexed="8"/>
      <name val="Calibri"/>
      <family val="2"/>
    </font>
    <font>
      <b/>
      <sz val="24"/>
      <color indexed="9"/>
      <name val="Calibri"/>
      <family val="2"/>
    </font>
    <font>
      <b/>
      <sz val="16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2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20"/>
      <color indexed="9"/>
      <name val="Calibri"/>
      <family val="2"/>
    </font>
    <font>
      <b/>
      <sz val="20"/>
      <color indexed="9"/>
      <name val="Calibri"/>
      <family val="2"/>
    </font>
    <font>
      <b/>
      <vertAlign val="subscript"/>
      <sz val="20"/>
      <color indexed="9"/>
      <name val="Calibri"/>
      <family val="2"/>
    </font>
    <font>
      <b/>
      <sz val="12"/>
      <color indexed="9"/>
      <name val="Calibri"/>
      <family val="2"/>
    </font>
    <font>
      <b/>
      <vertAlign val="superscript"/>
      <sz val="10"/>
      <color indexed="9"/>
      <name val="Calibri"/>
      <family val="2"/>
    </font>
    <font>
      <vertAlign val="superscript"/>
      <sz val="10"/>
      <color indexed="9"/>
      <name val="Calibri"/>
      <family val="2"/>
    </font>
    <font>
      <i/>
      <sz val="10"/>
      <color indexed="8"/>
      <name val="Calibri"/>
      <family val="2"/>
    </font>
    <font>
      <b/>
      <sz val="22"/>
      <name val="Calibri"/>
      <family val="2"/>
    </font>
    <font>
      <b/>
      <sz val="39"/>
      <name val="Calibri"/>
      <family val="2"/>
    </font>
    <font>
      <sz val="39"/>
      <name val="Calibri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b/>
      <sz val="10"/>
      <name val="Times New Roman"/>
      <family val="1"/>
    </font>
    <font>
      <b/>
      <sz val="24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vertAlign val="superscript"/>
      <sz val="10"/>
      <name val="Calibri"/>
      <family val="2"/>
    </font>
    <font>
      <b/>
      <sz val="10"/>
      <color theme="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24"/>
      <color theme="0"/>
      <name val="Calibri"/>
      <family val="2"/>
    </font>
    <font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color theme="0"/>
      <name val="Arial"/>
      <family val="2"/>
    </font>
    <font>
      <b/>
      <sz val="10"/>
      <color theme="6" tint="0.39997558519241921"/>
      <name val="Calibri"/>
      <family val="2"/>
    </font>
    <font>
      <b/>
      <sz val="20"/>
      <color theme="1"/>
      <name val="Calibri"/>
      <family val="2"/>
    </font>
    <font>
      <sz val="10"/>
      <color theme="1" tint="0.249977111117893"/>
      <name val="Calibri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Calibri"/>
      <family val="2"/>
    </font>
    <font>
      <b/>
      <sz val="14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sz val="10"/>
      <color theme="6" tint="0.39997558519241921"/>
      <name val="Arial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 tint="0.249977111117893"/>
      <name val="Calibri"/>
      <family val="2"/>
    </font>
    <font>
      <b/>
      <sz val="12"/>
      <color theme="1" tint="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8"/>
      </patternFill>
    </fill>
    <fill>
      <patternFill patternType="solid">
        <fgColor theme="6" tint="0.39997558519241921"/>
        <bgColor indexed="8"/>
      </patternFill>
    </fill>
    <fill>
      <patternFill patternType="solid">
        <fgColor theme="3" tint="0.59999389629810485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6" tint="-0.249977111117893"/>
        <bgColor indexed="8"/>
      </patternFill>
    </fill>
    <fill>
      <patternFill patternType="solid">
        <fgColor theme="3" tint="0.39997558519241921"/>
        <bgColor indexed="8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theme="6" tint="0.39997558519241921"/>
      </left>
      <right/>
      <top/>
      <bottom style="double">
        <color indexed="64"/>
      </bottom>
      <diagonal/>
    </border>
    <border>
      <left style="thin">
        <color theme="6" tint="0.39997558519241921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thin">
        <color theme="6" tint="0.39997558519241921"/>
      </left>
      <right/>
      <top style="dotted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208">
    <xf numFmtId="0" fontId="0" fillId="0" borderId="0" xfId="0"/>
    <xf numFmtId="1" fontId="4" fillId="2" borderId="0" xfId="0" applyNumberFormat="1" applyFont="1" applyFill="1" applyBorder="1" applyAlignment="1" applyProtection="1">
      <alignment horizontal="left" vertical="top"/>
    </xf>
    <xf numFmtId="1" fontId="4" fillId="3" borderId="0" xfId="0" applyNumberFormat="1" applyFont="1" applyFill="1" applyAlignment="1" applyProtection="1">
      <alignment horizontal="left" vertical="top"/>
    </xf>
    <xf numFmtId="0" fontId="7" fillId="3" borderId="0" xfId="0" applyFont="1" applyFill="1" applyBorder="1" applyAlignment="1" applyProtection="1">
      <alignment horizontal="left" vertical="top"/>
    </xf>
    <xf numFmtId="0" fontId="7" fillId="3" borderId="1" xfId="0" applyFont="1" applyFill="1" applyBorder="1" applyAlignment="1" applyProtection="1">
      <alignment horizontal="left" vertical="top"/>
    </xf>
    <xf numFmtId="0" fontId="35" fillId="9" borderId="0" xfId="2" quotePrefix="1" applyFont="1" applyFill="1" applyBorder="1" applyAlignment="1" applyProtection="1">
      <alignment horizontal="left"/>
    </xf>
    <xf numFmtId="0" fontId="36" fillId="10" borderId="0" xfId="0" applyFont="1" applyFill="1" applyProtection="1">
      <protection locked="0"/>
    </xf>
    <xf numFmtId="0" fontId="37" fillId="10" borderId="2" xfId="0" applyFont="1" applyFill="1" applyBorder="1" applyAlignment="1" applyProtection="1">
      <alignment horizontal="right" vertical="top"/>
    </xf>
    <xf numFmtId="0" fontId="13" fillId="9" borderId="0" xfId="0" applyFont="1" applyFill="1" applyProtection="1"/>
    <xf numFmtId="0" fontId="38" fillId="9" borderId="2" xfId="0" applyFont="1" applyFill="1" applyBorder="1" applyAlignment="1" applyProtection="1">
      <alignment vertical="center"/>
    </xf>
    <xf numFmtId="0" fontId="38" fillId="9" borderId="2" xfId="0" applyFont="1" applyFill="1" applyBorder="1" applyAlignment="1" applyProtection="1">
      <alignment vertical="top"/>
    </xf>
    <xf numFmtId="0" fontId="2" fillId="4" borderId="15" xfId="0" applyFont="1" applyFill="1" applyBorder="1" applyAlignment="1" applyProtection="1">
      <alignment vertical="top"/>
    </xf>
    <xf numFmtId="0" fontId="2" fillId="4" borderId="2" xfId="0" applyFont="1" applyFill="1" applyBorder="1" applyAlignment="1" applyProtection="1">
      <alignment vertical="top"/>
    </xf>
    <xf numFmtId="0" fontId="35" fillId="9" borderId="2" xfId="0" applyFont="1" applyFill="1" applyBorder="1" applyAlignment="1" applyProtection="1"/>
    <xf numFmtId="0" fontId="35" fillId="9" borderId="2" xfId="0" applyFont="1" applyFill="1" applyBorder="1" applyAlignment="1" applyProtection="1">
      <alignment vertical="top"/>
    </xf>
    <xf numFmtId="0" fontId="3" fillId="9" borderId="2" xfId="0" applyFont="1" applyFill="1" applyBorder="1" applyProtection="1"/>
    <xf numFmtId="0" fontId="3" fillId="0" borderId="2" xfId="0" applyFont="1" applyFill="1" applyBorder="1" applyProtection="1"/>
    <xf numFmtId="0" fontId="39" fillId="9" borderId="3" xfId="0" applyFont="1" applyFill="1" applyBorder="1" applyProtection="1"/>
    <xf numFmtId="0" fontId="35" fillId="9" borderId="0" xfId="0" applyFont="1" applyFill="1" applyBorder="1" applyAlignment="1" applyProtection="1">
      <alignment horizontal="center" vertical="top"/>
    </xf>
    <xf numFmtId="0" fontId="39" fillId="9" borderId="0" xfId="0" applyFont="1" applyFill="1" applyProtection="1"/>
    <xf numFmtId="0" fontId="6" fillId="4" borderId="16" xfId="0" applyFont="1" applyFill="1" applyBorder="1" applyAlignment="1" applyProtection="1">
      <alignment horizontal="left" vertical="top"/>
    </xf>
    <xf numFmtId="0" fontId="6" fillId="4" borderId="0" xfId="0" applyFont="1" applyFill="1" applyAlignment="1" applyProtection="1">
      <alignment vertical="top"/>
    </xf>
    <xf numFmtId="49" fontId="6" fillId="4" borderId="0" xfId="0" applyNumberFormat="1" applyFont="1" applyFill="1" applyAlignment="1" applyProtection="1">
      <alignment vertical="top"/>
    </xf>
    <xf numFmtId="164" fontId="6" fillId="4" borderId="0" xfId="0" applyNumberFormat="1" applyFont="1" applyFill="1" applyAlignment="1" applyProtection="1">
      <alignment vertical="top"/>
    </xf>
    <xf numFmtId="0" fontId="35" fillId="9" borderId="0" xfId="0" applyFont="1" applyFill="1" applyAlignment="1" applyProtection="1">
      <alignment vertical="top"/>
    </xf>
    <xf numFmtId="0" fontId="4" fillId="9" borderId="0" xfId="0" applyFont="1" applyFill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4" fillId="0" borderId="0" xfId="0" applyFont="1" applyFill="1" applyAlignment="1" applyProtection="1">
      <alignment vertical="top"/>
    </xf>
    <xf numFmtId="0" fontId="18" fillId="4" borderId="0" xfId="0" applyFont="1" applyFill="1" applyAlignment="1" applyProtection="1">
      <alignment textRotation="90"/>
    </xf>
    <xf numFmtId="0" fontId="5" fillId="4" borderId="16" xfId="0" applyFont="1" applyFill="1" applyBorder="1" applyAlignment="1" applyProtection="1">
      <alignment textRotation="90"/>
    </xf>
    <xf numFmtId="0" fontId="5" fillId="4" borderId="0" xfId="0" applyFont="1" applyFill="1" applyAlignment="1" applyProtection="1">
      <alignment textRotation="90"/>
    </xf>
    <xf numFmtId="0" fontId="35" fillId="9" borderId="0" xfId="0" applyFont="1" applyFill="1" applyAlignment="1" applyProtection="1"/>
    <xf numFmtId="0" fontId="35" fillId="9" borderId="0" xfId="0" applyFont="1" applyFill="1" applyAlignment="1" applyProtection="1">
      <alignment horizontal="right"/>
    </xf>
    <xf numFmtId="0" fontId="35" fillId="9" borderId="0" xfId="0" applyFont="1" applyFill="1" applyAlignment="1" applyProtection="1">
      <alignment horizontal="left"/>
    </xf>
    <xf numFmtId="165" fontId="39" fillId="9" borderId="0" xfId="0" applyNumberFormat="1" applyFont="1" applyFill="1" applyBorder="1" applyProtection="1"/>
    <xf numFmtId="165" fontId="39" fillId="9" borderId="0" xfId="0" applyNumberFormat="1" applyFont="1" applyFill="1" applyProtection="1"/>
    <xf numFmtId="164" fontId="6" fillId="4" borderId="16" xfId="0" applyNumberFormat="1" applyFont="1" applyFill="1" applyBorder="1" applyProtection="1"/>
    <xf numFmtId="164" fontId="6" fillId="4" borderId="0" xfId="0" applyNumberFormat="1" applyFont="1" applyFill="1" applyProtection="1"/>
    <xf numFmtId="165" fontId="6" fillId="4" borderId="0" xfId="0" applyNumberFormat="1" applyFont="1" applyFill="1" applyProtection="1"/>
    <xf numFmtId="1" fontId="0" fillId="5" borderId="0" xfId="0" applyNumberFormat="1" applyFill="1" applyProtection="1"/>
    <xf numFmtId="1" fontId="0" fillId="6" borderId="0" xfId="0" applyNumberFormat="1" applyFill="1" applyProtection="1"/>
    <xf numFmtId="1" fontId="0" fillId="7" borderId="0" xfId="0" applyNumberFormat="1" applyFill="1" applyProtection="1"/>
    <xf numFmtId="1" fontId="7" fillId="2" borderId="0" xfId="0" applyNumberFormat="1" applyFont="1" applyFill="1" applyProtection="1"/>
    <xf numFmtId="0" fontId="40" fillId="3" borderId="0" xfId="0" applyFont="1" applyFill="1" applyProtection="1"/>
    <xf numFmtId="0" fontId="7" fillId="3" borderId="0" xfId="0" applyFont="1" applyFill="1" applyProtection="1"/>
    <xf numFmtId="0" fontId="7" fillId="0" borderId="0" xfId="0" applyFont="1" applyProtection="1"/>
    <xf numFmtId="0" fontId="4" fillId="0" borderId="0" xfId="0" applyFont="1" applyProtection="1"/>
    <xf numFmtId="165" fontId="4" fillId="0" borderId="0" xfId="0" applyNumberFormat="1" applyFont="1" applyFill="1" applyProtection="1"/>
    <xf numFmtId="0" fontId="4" fillId="3" borderId="4" xfId="0" applyFont="1" applyFill="1" applyBorder="1" applyAlignment="1" applyProtection="1">
      <alignment horizontal="right"/>
    </xf>
    <xf numFmtId="0" fontId="4" fillId="3" borderId="5" xfId="0" applyFont="1" applyFill="1" applyBorder="1" applyProtection="1"/>
    <xf numFmtId="0" fontId="7" fillId="0" borderId="5" xfId="0" applyFont="1" applyBorder="1" applyProtection="1"/>
    <xf numFmtId="0" fontId="4" fillId="3" borderId="5" xfId="0" applyFont="1" applyFill="1" applyBorder="1" applyAlignment="1" applyProtection="1">
      <alignment horizontal="center"/>
    </xf>
    <xf numFmtId="165" fontId="4" fillId="3" borderId="5" xfId="0" applyNumberFormat="1" applyFont="1" applyFill="1" applyBorder="1" applyProtection="1"/>
    <xf numFmtId="165" fontId="4" fillId="3" borderId="6" xfId="0" applyNumberFormat="1" applyFont="1" applyFill="1" applyBorder="1" applyAlignment="1" applyProtection="1">
      <alignment horizontal="right"/>
    </xf>
    <xf numFmtId="0" fontId="4" fillId="3" borderId="3" xfId="0" applyFont="1" applyFill="1" applyBorder="1" applyProtection="1"/>
    <xf numFmtId="1" fontId="0" fillId="5" borderId="0" xfId="0" applyNumberFormat="1" applyFill="1" applyBorder="1" applyProtection="1"/>
    <xf numFmtId="1" fontId="0" fillId="6" borderId="0" xfId="0" applyNumberFormat="1" applyFill="1" applyBorder="1" applyProtection="1"/>
    <xf numFmtId="1" fontId="0" fillId="7" borderId="0" xfId="0" applyNumberFormat="1" applyFill="1" applyBorder="1" applyProtection="1"/>
    <xf numFmtId="165" fontId="4" fillId="3" borderId="7" xfId="0" applyNumberFormat="1" applyFont="1" applyFill="1" applyBorder="1" applyProtection="1"/>
    <xf numFmtId="0" fontId="4" fillId="3" borderId="8" xfId="0" applyFont="1" applyFill="1" applyBorder="1" applyProtection="1"/>
    <xf numFmtId="1" fontId="0" fillId="5" borderId="1" xfId="0" applyNumberFormat="1" applyFill="1" applyBorder="1" applyProtection="1"/>
    <xf numFmtId="1" fontId="0" fillId="6" borderId="1" xfId="0" applyNumberFormat="1" applyFill="1" applyBorder="1" applyProtection="1"/>
    <xf numFmtId="1" fontId="0" fillId="7" borderId="1" xfId="0" applyNumberFormat="1" applyFill="1" applyBorder="1" applyProtection="1"/>
    <xf numFmtId="165" fontId="4" fillId="3" borderId="9" xfId="0" applyNumberFormat="1" applyFont="1" applyFill="1" applyBorder="1" applyProtection="1"/>
    <xf numFmtId="0" fontId="41" fillId="9" borderId="3" xfId="0" applyFont="1" applyFill="1" applyBorder="1" applyProtection="1"/>
    <xf numFmtId="0" fontId="41" fillId="9" borderId="0" xfId="0" applyFont="1" applyFill="1" applyProtection="1"/>
    <xf numFmtId="0" fontId="0" fillId="0" borderId="16" xfId="0" applyBorder="1" applyProtection="1"/>
    <xf numFmtId="0" fontId="0" fillId="0" borderId="0" xfId="0" applyProtection="1"/>
    <xf numFmtId="0" fontId="0" fillId="0" borderId="0" xfId="0" applyProtection="1">
      <protection locked="0"/>
    </xf>
    <xf numFmtId="0" fontId="41" fillId="10" borderId="0" xfId="0" applyFont="1" applyFill="1" applyProtection="1"/>
    <xf numFmtId="0" fontId="41" fillId="10" borderId="0" xfId="0" applyFont="1" applyFill="1" applyBorder="1" applyProtection="1"/>
    <xf numFmtId="0" fontId="41" fillId="10" borderId="3" xfId="0" applyFont="1" applyFill="1" applyBorder="1" applyProtection="1"/>
    <xf numFmtId="0" fontId="41" fillId="10" borderId="0" xfId="0" applyFont="1" applyFill="1" applyAlignment="1" applyProtection="1">
      <alignment horizontal="left"/>
    </xf>
    <xf numFmtId="0" fontId="4" fillId="3" borderId="3" xfId="0" applyFont="1" applyFill="1" applyBorder="1" applyAlignment="1" applyProtection="1">
      <alignment horizontal="left" vertical="top"/>
    </xf>
    <xf numFmtId="0" fontId="37" fillId="10" borderId="0" xfId="0" applyFont="1" applyFill="1" applyBorder="1" applyAlignment="1" applyProtection="1">
      <alignment horizontal="center" vertical="top" wrapText="1"/>
    </xf>
    <xf numFmtId="0" fontId="42" fillId="9" borderId="0" xfId="0" applyFont="1" applyFill="1" applyBorder="1" applyAlignment="1" applyProtection="1">
      <alignment horizontal="left" vertical="top" wrapText="1"/>
    </xf>
    <xf numFmtId="0" fontId="43" fillId="10" borderId="3" xfId="0" applyFont="1" applyFill="1" applyBorder="1" applyAlignment="1" applyProtection="1">
      <alignment horizontal="center" vertical="top" wrapText="1"/>
    </xf>
    <xf numFmtId="0" fontId="43" fillId="10" borderId="0" xfId="0" applyFont="1" applyFill="1" applyBorder="1" applyAlignment="1" applyProtection="1">
      <alignment horizontal="center" vertical="top" wrapText="1"/>
    </xf>
    <xf numFmtId="0" fontId="35" fillId="9" borderId="0" xfId="0" applyFont="1" applyFill="1" applyBorder="1" applyAlignment="1" applyProtection="1">
      <alignment horizontal="right" vertical="top" wrapText="1"/>
    </xf>
    <xf numFmtId="165" fontId="39" fillId="9" borderId="0" xfId="0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165" fontId="4" fillId="0" borderId="0" xfId="0" applyNumberFormat="1" applyFont="1" applyFill="1" applyProtection="1"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165" fontId="4" fillId="3" borderId="3" xfId="0" applyNumberFormat="1" applyFont="1" applyFill="1" applyBorder="1" applyProtection="1"/>
    <xf numFmtId="165" fontId="4" fillId="3" borderId="0" xfId="0" applyNumberFormat="1" applyFont="1" applyFill="1" applyProtection="1"/>
    <xf numFmtId="166" fontId="4" fillId="3" borderId="10" xfId="1" applyNumberFormat="1" applyFont="1" applyFill="1" applyBorder="1" applyAlignment="1" applyProtection="1">
      <alignment horizontal="center"/>
    </xf>
    <xf numFmtId="0" fontId="4" fillId="8" borderId="0" xfId="0" applyFont="1" applyFill="1" applyBorder="1" applyAlignment="1" applyProtection="1">
      <alignment horizontal="left"/>
    </xf>
    <xf numFmtId="1" fontId="44" fillId="11" borderId="0" xfId="0" applyNumberFormat="1" applyFont="1" applyFill="1" applyBorder="1" applyProtection="1"/>
    <xf numFmtId="1" fontId="44" fillId="12" borderId="0" xfId="0" applyNumberFormat="1" applyFont="1" applyFill="1" applyBorder="1" applyProtection="1"/>
    <xf numFmtId="1" fontId="44" fillId="13" borderId="0" xfId="0" applyNumberFormat="1" applyFont="1" applyFill="1" applyBorder="1" applyProtection="1"/>
    <xf numFmtId="0" fontId="0" fillId="0" borderId="3" xfId="0" applyBorder="1" applyProtection="1"/>
    <xf numFmtId="0" fontId="0" fillId="0" borderId="0" xfId="0" applyAlignment="1" applyProtection="1">
      <alignment horizontal="left"/>
    </xf>
    <xf numFmtId="0" fontId="45" fillId="0" borderId="0" xfId="0" applyFont="1" applyProtection="1"/>
    <xf numFmtId="165" fontId="44" fillId="14" borderId="11" xfId="0" applyNumberFormat="1" applyFont="1" applyFill="1" applyBorder="1" applyProtection="1"/>
    <xf numFmtId="165" fontId="44" fillId="14" borderId="0" xfId="0" applyNumberFormat="1" applyFont="1" applyFill="1" applyBorder="1" applyProtection="1"/>
    <xf numFmtId="0" fontId="45" fillId="10" borderId="11" xfId="0" applyFont="1" applyFill="1" applyBorder="1" applyProtection="1"/>
    <xf numFmtId="0" fontId="45" fillId="10" borderId="0" xfId="0" applyFont="1" applyFill="1" applyProtection="1"/>
    <xf numFmtId="0" fontId="46" fillId="14" borderId="0" xfId="0" applyFont="1" applyFill="1" applyBorder="1" applyAlignment="1" applyProtection="1">
      <alignment vertical="top"/>
    </xf>
    <xf numFmtId="0" fontId="4" fillId="14" borderId="0" xfId="0" applyFont="1" applyFill="1" applyBorder="1" applyAlignment="1" applyProtection="1">
      <alignment vertical="top"/>
    </xf>
    <xf numFmtId="0" fontId="44" fillId="14" borderId="0" xfId="0" applyFont="1" applyFill="1" applyBorder="1" applyProtection="1"/>
    <xf numFmtId="0" fontId="7" fillId="14" borderId="0" xfId="0" applyFont="1" applyFill="1" applyBorder="1" applyProtection="1"/>
    <xf numFmtId="0" fontId="0" fillId="10" borderId="0" xfId="0" applyFill="1" applyProtection="1"/>
    <xf numFmtId="0" fontId="47" fillId="10" borderId="3" xfId="0" applyFont="1" applyFill="1" applyBorder="1" applyAlignment="1" applyProtection="1">
      <alignment horizontal="left" vertical="top" wrapText="1"/>
    </xf>
    <xf numFmtId="0" fontId="23" fillId="15" borderId="12" xfId="0" applyFont="1" applyFill="1" applyBorder="1" applyProtection="1">
      <protection locked="0"/>
    </xf>
    <xf numFmtId="0" fontId="9" fillId="15" borderId="12" xfId="0" applyFont="1" applyFill="1" applyBorder="1" applyProtection="1">
      <protection locked="0"/>
    </xf>
    <xf numFmtId="0" fontId="9" fillId="15" borderId="13" xfId="0" applyFont="1" applyFill="1" applyBorder="1" applyProtection="1">
      <protection locked="0"/>
    </xf>
    <xf numFmtId="0" fontId="0" fillId="15" borderId="0" xfId="0" applyFill="1" applyProtection="1">
      <protection locked="0"/>
    </xf>
    <xf numFmtId="0" fontId="48" fillId="10" borderId="11" xfId="0" applyFont="1" applyFill="1" applyBorder="1" applyAlignment="1" applyProtection="1">
      <alignment horizontal="left"/>
    </xf>
    <xf numFmtId="0" fontId="48" fillId="10" borderId="0" xfId="0" applyFont="1" applyFill="1" applyBorder="1" applyAlignment="1" applyProtection="1">
      <alignment horizontal="left"/>
    </xf>
    <xf numFmtId="0" fontId="49" fillId="0" borderId="0" xfId="0" applyFont="1" applyProtection="1"/>
    <xf numFmtId="0" fontId="41" fillId="0" borderId="0" xfId="0" applyFont="1" applyProtection="1"/>
    <xf numFmtId="0" fontId="37" fillId="16" borderId="0" xfId="0" applyFont="1" applyFill="1" applyBorder="1" applyAlignment="1" applyProtection="1">
      <alignment horizontal="center" textRotation="90" wrapText="1"/>
    </xf>
    <xf numFmtId="49" fontId="14" fillId="16" borderId="0" xfId="0" applyNumberFormat="1" applyFont="1" applyFill="1" applyBorder="1" applyAlignment="1" applyProtection="1">
      <alignment horizontal="right" vertical="top" wrapText="1"/>
    </xf>
    <xf numFmtId="49" fontId="37" fillId="16" borderId="0" xfId="0" applyNumberFormat="1" applyFont="1" applyFill="1" applyBorder="1" applyAlignment="1" applyProtection="1">
      <alignment horizontal="right" vertical="top" wrapText="1"/>
    </xf>
    <xf numFmtId="165" fontId="50" fillId="16" borderId="0" xfId="0" applyNumberFormat="1" applyFont="1" applyFill="1" applyBorder="1" applyProtection="1"/>
    <xf numFmtId="0" fontId="36" fillId="16" borderId="0" xfId="0" applyFont="1" applyFill="1" applyBorder="1" applyProtection="1"/>
    <xf numFmtId="0" fontId="36" fillId="16" borderId="0" xfId="0" applyFont="1" applyFill="1" applyProtection="1"/>
    <xf numFmtId="0" fontId="51" fillId="16" borderId="0" xfId="0" applyFont="1" applyFill="1" applyProtection="1"/>
    <xf numFmtId="165" fontId="7" fillId="10" borderId="12" xfId="0" applyNumberFormat="1" applyFont="1" applyFill="1" applyBorder="1" applyAlignment="1" applyProtection="1">
      <alignment horizontal="right"/>
      <protection locked="0"/>
    </xf>
    <xf numFmtId="0" fontId="13" fillId="10" borderId="12" xfId="0" applyFont="1" applyFill="1" applyBorder="1" applyProtection="1">
      <protection locked="0"/>
    </xf>
    <xf numFmtId="0" fontId="31" fillId="10" borderId="0" xfId="0" applyNumberFormat="1" applyFont="1" applyFill="1" applyBorder="1" applyAlignment="1" applyProtection="1">
      <alignment horizontal="left"/>
    </xf>
    <xf numFmtId="0" fontId="31" fillId="10" borderId="0" xfId="0" applyNumberFormat="1" applyFont="1" applyFill="1" applyBorder="1" applyAlignment="1" applyProtection="1">
      <alignment horizontal="center"/>
    </xf>
    <xf numFmtId="0" fontId="4" fillId="10" borderId="0" xfId="0" applyNumberFormat="1" applyFont="1" applyFill="1" applyBorder="1" applyAlignment="1" applyProtection="1">
      <alignment horizontal="center" vertical="top"/>
    </xf>
    <xf numFmtId="0" fontId="51" fillId="16" borderId="3" xfId="0" applyFont="1" applyFill="1" applyBorder="1" applyProtection="1"/>
    <xf numFmtId="0" fontId="37" fillId="16" borderId="3" xfId="0" applyFont="1" applyFill="1" applyBorder="1" applyAlignment="1" applyProtection="1">
      <alignment horizontal="center" textRotation="90" wrapText="1"/>
    </xf>
    <xf numFmtId="0" fontId="43" fillId="16" borderId="10" xfId="0" applyFont="1" applyFill="1" applyBorder="1" applyAlignment="1" applyProtection="1">
      <alignment horizontal="left"/>
    </xf>
    <xf numFmtId="0" fontId="52" fillId="16" borderId="7" xfId="0" applyFont="1" applyFill="1" applyBorder="1" applyAlignment="1" applyProtection="1">
      <alignment horizontal="center"/>
    </xf>
    <xf numFmtId="0" fontId="52" fillId="16" borderId="0" xfId="0" applyFont="1" applyFill="1" applyBorder="1" applyAlignment="1" applyProtection="1">
      <alignment vertical="top"/>
    </xf>
    <xf numFmtId="0" fontId="15" fillId="3" borderId="3" xfId="0" applyFont="1" applyFill="1" applyBorder="1" applyAlignment="1" applyProtection="1"/>
    <xf numFmtId="0" fontId="3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left" vertical="top"/>
    </xf>
    <xf numFmtId="0" fontId="4" fillId="3" borderId="0" xfId="0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vertical="top"/>
    </xf>
    <xf numFmtId="1" fontId="4" fillId="3" borderId="0" xfId="0" applyNumberFormat="1" applyFont="1" applyFill="1" applyBorder="1" applyAlignment="1" applyProtection="1">
      <alignment horizontal="center" vertical="top" wrapText="1"/>
    </xf>
    <xf numFmtId="0" fontId="55" fillId="10" borderId="11" xfId="0" applyFont="1" applyFill="1" applyBorder="1" applyAlignment="1" applyProtection="1">
      <alignment horizontal="center" vertical="top" textRotation="90" wrapText="1"/>
    </xf>
    <xf numFmtId="0" fontId="55" fillId="10" borderId="0" xfId="0" applyFont="1" applyFill="1" applyBorder="1" applyAlignment="1" applyProtection="1">
      <alignment horizontal="center" vertical="top" textRotation="90" wrapText="1"/>
    </xf>
    <xf numFmtId="0" fontId="24" fillId="10" borderId="0" xfId="0" applyNumberFormat="1" applyFont="1" applyFill="1" applyBorder="1" applyAlignment="1" applyProtection="1">
      <alignment horizontal="right"/>
    </xf>
    <xf numFmtId="0" fontId="13" fillId="9" borderId="0" xfId="0" applyFont="1" applyFill="1" applyBorder="1" applyProtection="1"/>
    <xf numFmtId="0" fontId="13" fillId="9" borderId="16" xfId="0" applyFont="1" applyFill="1" applyBorder="1" applyProtection="1"/>
    <xf numFmtId="0" fontId="33" fillId="10" borderId="0" xfId="0" applyFont="1" applyFill="1" applyBorder="1" applyAlignment="1" applyProtection="1">
      <alignment horizontal="left" vertical="top" wrapText="1"/>
    </xf>
    <xf numFmtId="0" fontId="33" fillId="10" borderId="3" xfId="0" applyFont="1" applyFill="1" applyBorder="1" applyAlignment="1" applyProtection="1">
      <alignment horizontal="left" vertical="top"/>
    </xf>
    <xf numFmtId="0" fontId="33" fillId="10" borderId="10" xfId="0" applyFont="1" applyFill="1" applyBorder="1" applyAlignment="1" applyProtection="1">
      <alignment horizontal="left" vertical="top"/>
    </xf>
    <xf numFmtId="0" fontId="4" fillId="10" borderId="10" xfId="0" applyFont="1" applyFill="1" applyBorder="1" applyAlignment="1" applyProtection="1">
      <alignment horizontal="right" vertical="top" wrapText="1"/>
    </xf>
    <xf numFmtId="0" fontId="55" fillId="17" borderId="0" xfId="0" applyFont="1" applyFill="1" applyBorder="1" applyAlignment="1" applyProtection="1">
      <alignment horizontal="center" vertical="top" textRotation="90"/>
    </xf>
    <xf numFmtId="0" fontId="55" fillId="18" borderId="0" xfId="0" applyFont="1" applyFill="1" applyBorder="1" applyAlignment="1" applyProtection="1">
      <alignment horizontal="center" vertical="top" textRotation="90"/>
    </xf>
    <xf numFmtId="0" fontId="55" fillId="19" borderId="0" xfId="0" applyFont="1" applyFill="1" applyBorder="1" applyAlignment="1" applyProtection="1">
      <alignment horizontal="center" vertical="top" textRotation="90"/>
    </xf>
    <xf numFmtId="0" fontId="46" fillId="14" borderId="0" xfId="0" applyFont="1" applyFill="1" applyBorder="1" applyAlignment="1" applyProtection="1">
      <alignment horizontal="center" vertical="top" wrapText="1"/>
    </xf>
    <xf numFmtId="0" fontId="8" fillId="14" borderId="0" xfId="0" applyFont="1" applyFill="1" applyBorder="1" applyProtection="1"/>
    <xf numFmtId="0" fontId="4" fillId="9" borderId="0" xfId="0" applyFont="1" applyFill="1" applyBorder="1" applyProtection="1"/>
    <xf numFmtId="0" fontId="7" fillId="9" borderId="0" xfId="0" applyFont="1" applyFill="1" applyBorder="1" applyProtection="1"/>
    <xf numFmtId="0" fontId="4" fillId="0" borderId="0" xfId="0" applyFont="1" applyBorder="1" applyProtection="1"/>
    <xf numFmtId="0" fontId="4" fillId="0" borderId="0" xfId="0" applyFont="1" applyFill="1" applyBorder="1" applyAlignment="1" applyProtection="1">
      <alignment horizontal="right"/>
    </xf>
    <xf numFmtId="0" fontId="4" fillId="0" borderId="0" xfId="0" applyFont="1" applyFill="1" applyBorder="1" applyProtection="1"/>
    <xf numFmtId="165" fontId="4" fillId="3" borderId="17" xfId="0" applyNumberFormat="1" applyFont="1" applyFill="1" applyBorder="1" applyProtection="1"/>
    <xf numFmtId="165" fontId="4" fillId="3" borderId="18" xfId="0" applyNumberFormat="1" applyFont="1" applyFill="1" applyBorder="1" applyProtection="1"/>
    <xf numFmtId="166" fontId="4" fillId="3" borderId="19" xfId="1" applyNumberFormat="1" applyFont="1" applyFill="1" applyBorder="1" applyAlignment="1" applyProtection="1">
      <alignment horizontal="center"/>
    </xf>
    <xf numFmtId="0" fontId="4" fillId="8" borderId="18" xfId="0" applyFont="1" applyFill="1" applyBorder="1" applyAlignment="1" applyProtection="1">
      <alignment horizontal="left"/>
    </xf>
    <xf numFmtId="165" fontId="44" fillId="14" borderId="20" xfId="0" applyNumberFormat="1" applyFont="1" applyFill="1" applyBorder="1" applyProtection="1"/>
    <xf numFmtId="165" fontId="44" fillId="14" borderId="18" xfId="0" applyNumberFormat="1" applyFont="1" applyFill="1" applyBorder="1" applyProtection="1"/>
    <xf numFmtId="1" fontId="44" fillId="11" borderId="18" xfId="0" applyNumberFormat="1" applyFont="1" applyFill="1" applyBorder="1" applyProtection="1"/>
    <xf numFmtId="1" fontId="44" fillId="12" borderId="18" xfId="0" applyNumberFormat="1" applyFont="1" applyFill="1" applyBorder="1" applyProtection="1"/>
    <xf numFmtId="1" fontId="44" fillId="13" borderId="18" xfId="0" applyNumberFormat="1" applyFont="1" applyFill="1" applyBorder="1" applyProtection="1"/>
    <xf numFmtId="0" fontId="44" fillId="14" borderId="18" xfId="0" applyFont="1" applyFill="1" applyBorder="1" applyProtection="1"/>
    <xf numFmtId="0" fontId="7" fillId="14" borderId="18" xfId="0" applyFont="1" applyFill="1" applyBorder="1" applyProtection="1"/>
    <xf numFmtId="165" fontId="39" fillId="9" borderId="18" xfId="0" applyNumberFormat="1" applyFont="1" applyFill="1" applyBorder="1" applyProtection="1">
      <protection locked="0"/>
    </xf>
    <xf numFmtId="165" fontId="39" fillId="9" borderId="18" xfId="0" applyNumberFormat="1" applyFont="1" applyFill="1" applyBorder="1" applyProtection="1"/>
    <xf numFmtId="164" fontId="6" fillId="4" borderId="21" xfId="0" applyNumberFormat="1" applyFont="1" applyFill="1" applyBorder="1" applyProtection="1"/>
    <xf numFmtId="164" fontId="6" fillId="4" borderId="18" xfId="0" applyNumberFormat="1" applyFont="1" applyFill="1" applyBorder="1" applyProtection="1"/>
    <xf numFmtId="165" fontId="6" fillId="4" borderId="18" xfId="0" applyNumberFormat="1" applyFont="1" applyFill="1" applyBorder="1" applyProtection="1"/>
    <xf numFmtId="0" fontId="35" fillId="9" borderId="18" xfId="2" quotePrefix="1" applyFont="1" applyFill="1" applyBorder="1" applyAlignment="1" applyProtection="1">
      <alignment horizontal="left"/>
    </xf>
    <xf numFmtId="0" fontId="39" fillId="9" borderId="18" xfId="0" applyFont="1" applyFill="1" applyBorder="1" applyProtection="1"/>
    <xf numFmtId="1" fontId="0" fillId="5" borderId="18" xfId="0" applyNumberFormat="1" applyFill="1" applyBorder="1" applyProtection="1"/>
    <xf numFmtId="1" fontId="0" fillId="6" borderId="18" xfId="0" applyNumberFormat="1" applyFill="1" applyBorder="1" applyProtection="1"/>
    <xf numFmtId="1" fontId="0" fillId="7" borderId="18" xfId="0" applyNumberFormat="1" applyFill="1" applyBorder="1" applyProtection="1"/>
    <xf numFmtId="1" fontId="7" fillId="2" borderId="18" xfId="0" applyNumberFormat="1" applyFont="1" applyFill="1" applyBorder="1" applyProtection="1"/>
    <xf numFmtId="1" fontId="4" fillId="2" borderId="18" xfId="0" applyNumberFormat="1" applyFont="1" applyFill="1" applyBorder="1" applyAlignment="1" applyProtection="1">
      <alignment horizontal="left" vertical="top"/>
    </xf>
    <xf numFmtId="1" fontId="4" fillId="3" borderId="18" xfId="0" applyNumberFormat="1" applyFont="1" applyFill="1" applyBorder="1" applyAlignment="1" applyProtection="1">
      <alignment horizontal="left" vertical="top"/>
    </xf>
    <xf numFmtId="0" fontId="40" fillId="3" borderId="18" xfId="0" applyFont="1" applyFill="1" applyBorder="1" applyProtection="1"/>
    <xf numFmtId="0" fontId="7" fillId="3" borderId="18" xfId="0" applyFont="1" applyFill="1" applyBorder="1" applyProtection="1"/>
    <xf numFmtId="0" fontId="7" fillId="0" borderId="18" xfId="0" applyFont="1" applyBorder="1" applyProtection="1"/>
    <xf numFmtId="0" fontId="4" fillId="0" borderId="18" xfId="0" applyFont="1" applyBorder="1" applyProtection="1"/>
    <xf numFmtId="165" fontId="4" fillId="0" borderId="18" xfId="0" applyNumberFormat="1" applyFont="1" applyFill="1" applyBorder="1" applyProtection="1"/>
    <xf numFmtId="165" fontId="4" fillId="0" borderId="18" xfId="0" applyNumberFormat="1" applyFont="1" applyFill="1" applyBorder="1" applyProtection="1">
      <protection locked="0"/>
    </xf>
    <xf numFmtId="0" fontId="6" fillId="0" borderId="18" xfId="0" applyFont="1" applyFill="1" applyBorder="1" applyProtection="1">
      <protection locked="0"/>
    </xf>
    <xf numFmtId="0" fontId="7" fillId="0" borderId="18" xfId="0" applyFont="1" applyFill="1" applyBorder="1" applyProtection="1">
      <protection locked="0"/>
    </xf>
    <xf numFmtId="0" fontId="7" fillId="0" borderId="18" xfId="0" applyFont="1" applyBorder="1" applyProtection="1">
      <protection locked="0"/>
    </xf>
    <xf numFmtId="0" fontId="43" fillId="16" borderId="14" xfId="0" applyFont="1" applyFill="1" applyBorder="1" applyAlignment="1" applyProtection="1">
      <alignment horizontal="left"/>
    </xf>
    <xf numFmtId="0" fontId="53" fillId="16" borderId="0" xfId="0" applyFont="1" applyFill="1" applyBorder="1" applyAlignment="1" applyProtection="1">
      <alignment horizontal="center"/>
    </xf>
    <xf numFmtId="0" fontId="37" fillId="16" borderId="0" xfId="0" applyFont="1" applyFill="1" applyBorder="1" applyAlignment="1" applyProtection="1">
      <alignment horizontal="right" vertical="top"/>
    </xf>
    <xf numFmtId="0" fontId="14" fillId="16" borderId="14" xfId="0" applyFont="1" applyFill="1" applyBorder="1" applyAlignment="1" applyProtection="1">
      <alignment horizontal="right" vertical="top" wrapText="1"/>
    </xf>
    <xf numFmtId="0" fontId="14" fillId="16" borderId="0" xfId="0" applyFont="1" applyFill="1" applyBorder="1" applyAlignment="1" applyProtection="1">
      <alignment horizontal="right" vertical="top" wrapText="1"/>
    </xf>
    <xf numFmtId="165" fontId="50" fillId="16" borderId="3" xfId="0" applyNumberFormat="1" applyFont="1" applyFill="1" applyBorder="1" applyProtection="1">
      <protection locked="0"/>
    </xf>
    <xf numFmtId="165" fontId="50" fillId="16" borderId="0" xfId="0" applyNumberFormat="1" applyFont="1" applyFill="1" applyBorder="1" applyProtection="1">
      <protection locked="0"/>
    </xf>
    <xf numFmtId="0" fontId="36" fillId="16" borderId="3" xfId="0" applyFont="1" applyFill="1" applyBorder="1" applyProtection="1">
      <protection locked="0"/>
    </xf>
    <xf numFmtId="0" fontId="36" fillId="16" borderId="0" xfId="0" applyFont="1" applyFill="1" applyProtection="1">
      <protection locked="0"/>
    </xf>
    <xf numFmtId="0" fontId="51" fillId="16" borderId="0" xfId="0" applyFont="1" applyFill="1" applyBorder="1" applyProtection="1"/>
    <xf numFmtId="49" fontId="35" fillId="9" borderId="0" xfId="0" applyNumberFormat="1" applyFont="1" applyFill="1" applyBorder="1" applyAlignment="1" applyProtection="1">
      <alignment horizontal="right" vertical="top" wrapText="1"/>
    </xf>
    <xf numFmtId="0" fontId="27" fillId="10" borderId="0" xfId="0" applyNumberFormat="1" applyFont="1" applyFill="1" applyBorder="1" applyAlignment="1" applyProtection="1">
      <alignment horizontal="left" vertical="top" wrapText="1"/>
    </xf>
    <xf numFmtId="0" fontId="54" fillId="10" borderId="11" xfId="0" applyFont="1" applyFill="1" applyBorder="1" applyAlignment="1" applyProtection="1">
      <alignment horizontal="left" vertical="top" wrapText="1"/>
    </xf>
    <xf numFmtId="0" fontId="54" fillId="10" borderId="0" xfId="0" applyFont="1" applyFill="1" applyBorder="1" applyAlignment="1" applyProtection="1">
      <alignment horizontal="left" vertical="top" wrapText="1"/>
    </xf>
    <xf numFmtId="0" fontId="32" fillId="10" borderId="0" xfId="0" applyNumberFormat="1" applyFont="1" applyFill="1" applyBorder="1" applyAlignment="1" applyProtection="1">
      <alignment horizontal="left" vertical="top" wrapText="1"/>
    </xf>
    <xf numFmtId="0" fontId="4" fillId="10" borderId="0" xfId="0" applyNumberFormat="1" applyFont="1" applyFill="1" applyBorder="1" applyAlignment="1" applyProtection="1">
      <alignment horizontal="left" vertical="top" wrapText="1"/>
    </xf>
    <xf numFmtId="0" fontId="46" fillId="12" borderId="0" xfId="0" applyFont="1" applyFill="1" applyBorder="1" applyAlignment="1" applyProtection="1">
      <alignment horizontal="center" vertical="top" wrapText="1"/>
    </xf>
    <xf numFmtId="0" fontId="4" fillId="16" borderId="14" xfId="0" applyFont="1" applyFill="1" applyBorder="1" applyAlignment="1" applyProtection="1">
      <alignment horizontal="left" vertical="top" wrapText="1"/>
    </xf>
    <xf numFmtId="0" fontId="4" fillId="16" borderId="0" xfId="0" applyFont="1" applyFill="1" applyBorder="1" applyAlignment="1" applyProtection="1">
      <alignment horizontal="left" vertical="top" wrapText="1"/>
    </xf>
    <xf numFmtId="0" fontId="4" fillId="16" borderId="7" xfId="0" applyFont="1" applyFill="1" applyBorder="1" applyAlignment="1" applyProtection="1">
      <alignment horizontal="left" vertical="top" wrapText="1"/>
    </xf>
  </cellXfs>
  <cellStyles count="3">
    <cellStyle name="Normal" xfId="0" builtinId="0"/>
    <cellStyle name="Normale_ECPE" xfId="1" xr:uid="{00000000-0005-0000-0000-000001000000}"/>
    <cellStyle name="Normale_FLO-BAS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25400</xdr:colOff>
          <xdr:row>2</xdr:row>
          <xdr:rowOff>6350</xdr:rowOff>
        </xdr:from>
        <xdr:to>
          <xdr:col>23</xdr:col>
          <xdr:colOff>508000</xdr:colOff>
          <xdr:row>2</xdr:row>
          <xdr:rowOff>412750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69850</xdr:colOff>
          <xdr:row>0</xdr:row>
          <xdr:rowOff>69850</xdr:rowOff>
        </xdr:from>
        <xdr:to>
          <xdr:col>0</xdr:col>
          <xdr:colOff>508000</xdr:colOff>
          <xdr:row>1</xdr:row>
          <xdr:rowOff>330200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0</xdr:row>
          <xdr:rowOff>44450</xdr:rowOff>
        </xdr:from>
        <xdr:to>
          <xdr:col>16</xdr:col>
          <xdr:colOff>476250</xdr:colOff>
          <xdr:row>2</xdr:row>
          <xdr:rowOff>19050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469900</xdr:colOff>
          <xdr:row>1</xdr:row>
          <xdr:rowOff>50800</xdr:rowOff>
        </xdr:from>
        <xdr:to>
          <xdr:col>5</xdr:col>
          <xdr:colOff>431800</xdr:colOff>
          <xdr:row>2</xdr:row>
          <xdr:rowOff>342900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FB92"/>
  <sheetViews>
    <sheetView tabSelected="1" zoomScale="60" zoomScaleNormal="60" workbookViewId="0">
      <pane xSplit="3" ySplit="4" topLeftCell="D86" activePane="bottomRight" state="frozen"/>
      <selection pane="topRight" activeCell="D1" sqref="D1"/>
      <selection pane="bottomLeft" activeCell="A4" sqref="A4"/>
      <selection pane="bottomRight" activeCell="A93" sqref="A93:XFD501"/>
    </sheetView>
  </sheetViews>
  <sheetFormatPr defaultColWidth="9.1796875" defaultRowHeight="12.5" x14ac:dyDescent="0.25"/>
  <cols>
    <col min="1" max="1" width="38.453125" style="107" customWidth="1"/>
    <col min="2" max="2" width="17" style="107" customWidth="1"/>
    <col min="3" max="3" width="18.26953125" style="107" customWidth="1"/>
    <col min="4" max="4" width="10.26953125" style="120" customWidth="1"/>
    <col min="5" max="5" width="12.26953125" style="120" customWidth="1"/>
    <col min="6" max="6" width="10" style="120" customWidth="1"/>
    <col min="7" max="7" width="11.81640625" style="116" customWidth="1"/>
    <col min="8" max="8" width="9.453125" style="117" customWidth="1"/>
    <col min="9" max="9" width="9.54296875" style="117" customWidth="1"/>
    <col min="10" max="10" width="10" style="195" customWidth="1"/>
    <col min="11" max="11" width="14" style="196" customWidth="1"/>
    <col min="12" max="12" width="11" style="196" customWidth="1"/>
    <col min="13" max="13" width="7" style="91" customWidth="1"/>
    <col min="14" max="15" width="7" style="67" customWidth="1"/>
    <col min="16" max="16" width="18" style="67" customWidth="1"/>
    <col min="17" max="17" width="11.453125" style="92" customWidth="1"/>
    <col min="18" max="18" width="5.54296875" style="96" customWidth="1"/>
    <col min="19" max="20" width="5.54296875" style="97" customWidth="1"/>
    <col min="21" max="23" width="5.453125" style="93" customWidth="1"/>
    <col min="24" max="24" width="11.54296875" style="97" customWidth="1"/>
    <col min="25" max="25" width="30.453125" style="102" hidden="1" customWidth="1"/>
    <col min="26" max="30" width="29.1796875" style="6" hidden="1" customWidth="1"/>
    <col min="31" max="31" width="10.1796875" style="64" customWidth="1"/>
    <col min="32" max="33" width="6" style="65" customWidth="1"/>
    <col min="34" max="34" width="9.7265625" style="66" customWidth="1"/>
    <col min="35" max="61" width="9.7265625" style="67" customWidth="1"/>
    <col min="62" max="64" width="2" style="65" customWidth="1"/>
    <col min="65" max="65" width="2" style="67" customWidth="1"/>
    <col min="66" max="122" width="3.453125" style="67" customWidth="1"/>
    <col min="123" max="142" width="6.1796875" style="67" customWidth="1"/>
    <col min="143" max="149" width="9.1796875" style="67"/>
    <col min="150" max="16384" width="9.1796875" style="68"/>
  </cols>
  <sheetData>
    <row r="1" spans="1:158" s="111" customFormat="1" ht="12.75" customHeight="1" x14ac:dyDescent="0.5">
      <c r="A1" s="70">
        <v>1</v>
      </c>
      <c r="B1" s="70">
        <v>1</v>
      </c>
      <c r="C1" s="70">
        <v>1</v>
      </c>
      <c r="D1" s="70">
        <v>1</v>
      </c>
      <c r="E1" s="70">
        <v>1</v>
      </c>
      <c r="F1" s="70">
        <v>1</v>
      </c>
      <c r="G1" s="124">
        <v>1</v>
      </c>
      <c r="H1" s="118">
        <v>1</v>
      </c>
      <c r="I1" s="118">
        <v>1</v>
      </c>
      <c r="J1" s="197">
        <v>1</v>
      </c>
      <c r="K1" s="118">
        <v>1</v>
      </c>
      <c r="L1" s="118">
        <v>1</v>
      </c>
      <c r="M1" s="71">
        <v>1</v>
      </c>
      <c r="N1" s="70">
        <v>1</v>
      </c>
      <c r="O1" s="70">
        <v>1</v>
      </c>
      <c r="P1" s="70">
        <v>1</v>
      </c>
      <c r="Q1" s="72">
        <v>1</v>
      </c>
      <c r="R1" s="108">
        <v>1</v>
      </c>
      <c r="S1" s="109">
        <v>1</v>
      </c>
      <c r="T1" s="109">
        <v>1</v>
      </c>
      <c r="U1" s="109">
        <v>1</v>
      </c>
      <c r="V1" s="109">
        <v>1</v>
      </c>
      <c r="W1" s="109">
        <v>1</v>
      </c>
      <c r="X1" s="109">
        <v>1</v>
      </c>
      <c r="Y1" s="109">
        <v>1</v>
      </c>
      <c r="Z1" s="69">
        <v>1</v>
      </c>
      <c r="AA1" s="69">
        <v>1</v>
      </c>
      <c r="AB1" s="69">
        <v>1</v>
      </c>
      <c r="AC1" s="69">
        <v>1</v>
      </c>
      <c r="AD1" s="69">
        <v>1</v>
      </c>
      <c r="AE1" s="139">
        <v>1</v>
      </c>
      <c r="AF1" s="8">
        <v>1</v>
      </c>
      <c r="AG1" s="8">
        <v>1</v>
      </c>
      <c r="AH1" s="140">
        <v>1</v>
      </c>
      <c r="AI1" s="139">
        <v>1</v>
      </c>
      <c r="AJ1" s="139">
        <v>1</v>
      </c>
      <c r="AK1" s="139">
        <v>1</v>
      </c>
      <c r="AL1" s="139">
        <v>1</v>
      </c>
      <c r="AM1" s="139">
        <v>1</v>
      </c>
      <c r="AN1" s="139">
        <v>1</v>
      </c>
      <c r="AO1" s="139">
        <v>1</v>
      </c>
      <c r="AP1" s="139">
        <v>1</v>
      </c>
      <c r="AQ1" s="139">
        <v>1</v>
      </c>
      <c r="AR1" s="139">
        <v>1</v>
      </c>
      <c r="AS1" s="139">
        <v>1</v>
      </c>
      <c r="AT1" s="139">
        <v>1</v>
      </c>
      <c r="AU1" s="139">
        <v>1</v>
      </c>
      <c r="AV1" s="139">
        <v>1</v>
      </c>
      <c r="AW1" s="139">
        <v>1</v>
      </c>
      <c r="AX1" s="139">
        <v>1</v>
      </c>
      <c r="AY1" s="139">
        <v>1</v>
      </c>
      <c r="AZ1" s="139">
        <v>1</v>
      </c>
      <c r="BA1" s="139">
        <v>1</v>
      </c>
      <c r="BB1" s="139">
        <v>1</v>
      </c>
      <c r="BC1" s="139">
        <v>1</v>
      </c>
      <c r="BD1" s="139">
        <v>1</v>
      </c>
      <c r="BE1" s="139">
        <v>1</v>
      </c>
      <c r="BF1" s="139">
        <v>1</v>
      </c>
      <c r="BG1" s="139">
        <v>1</v>
      </c>
      <c r="BH1" s="139">
        <v>1</v>
      </c>
      <c r="BI1" s="139">
        <v>1</v>
      </c>
      <c r="BJ1" s="8">
        <v>1</v>
      </c>
      <c r="BK1" s="8">
        <v>1</v>
      </c>
      <c r="BL1" s="8">
        <v>1</v>
      </c>
      <c r="BM1" s="8">
        <v>1</v>
      </c>
      <c r="BN1" s="8">
        <v>1</v>
      </c>
      <c r="BO1" s="8">
        <v>1</v>
      </c>
      <c r="BP1" s="8">
        <v>1</v>
      </c>
      <c r="BQ1" s="8">
        <v>1</v>
      </c>
      <c r="BR1" s="8">
        <v>1</v>
      </c>
      <c r="BS1" s="8">
        <v>1</v>
      </c>
      <c r="BT1" s="8">
        <v>1</v>
      </c>
      <c r="BU1" s="8">
        <v>1</v>
      </c>
      <c r="BV1" s="8">
        <v>1</v>
      </c>
      <c r="BW1" s="8">
        <v>1</v>
      </c>
      <c r="BX1" s="8">
        <v>1</v>
      </c>
      <c r="BY1" s="8">
        <v>1</v>
      </c>
      <c r="BZ1" s="8">
        <v>1</v>
      </c>
      <c r="CA1" s="8">
        <v>1</v>
      </c>
      <c r="CB1" s="8">
        <v>1</v>
      </c>
      <c r="CC1" s="8">
        <v>1</v>
      </c>
      <c r="CD1" s="8">
        <v>1</v>
      </c>
      <c r="CE1" s="8">
        <v>1</v>
      </c>
      <c r="CF1" s="8">
        <v>1</v>
      </c>
      <c r="CG1" s="8">
        <v>1</v>
      </c>
      <c r="CH1" s="8">
        <v>1</v>
      </c>
      <c r="CI1" s="8">
        <v>1</v>
      </c>
      <c r="CJ1" s="8">
        <v>1</v>
      </c>
      <c r="CK1" s="8">
        <v>1</v>
      </c>
      <c r="CL1" s="8">
        <v>1</v>
      </c>
      <c r="CM1" s="8">
        <v>1</v>
      </c>
      <c r="CN1" s="8">
        <v>1</v>
      </c>
      <c r="CO1" s="8">
        <v>1</v>
      </c>
      <c r="CP1" s="8">
        <v>1</v>
      </c>
      <c r="CQ1" s="8">
        <v>1</v>
      </c>
      <c r="CR1" s="8">
        <v>1</v>
      </c>
      <c r="CS1" s="8">
        <v>1</v>
      </c>
      <c r="CT1" s="8">
        <v>1</v>
      </c>
      <c r="CU1" s="8">
        <v>1</v>
      </c>
      <c r="CV1" s="8">
        <v>1</v>
      </c>
      <c r="CW1" s="8">
        <v>1</v>
      </c>
      <c r="CX1" s="8">
        <v>1</v>
      </c>
      <c r="CY1" s="8">
        <v>1</v>
      </c>
      <c r="CZ1" s="8">
        <v>1</v>
      </c>
      <c r="DA1" s="8">
        <v>1</v>
      </c>
      <c r="DB1" s="8">
        <v>1</v>
      </c>
      <c r="DC1" s="8">
        <v>1</v>
      </c>
      <c r="DD1" s="8">
        <v>1</v>
      </c>
      <c r="DE1" s="8">
        <v>1</v>
      </c>
      <c r="DF1" s="8">
        <v>1</v>
      </c>
      <c r="DG1" s="8">
        <v>1</v>
      </c>
      <c r="DH1" s="8">
        <v>1</v>
      </c>
      <c r="DI1" s="8">
        <v>1</v>
      </c>
      <c r="DJ1" s="8">
        <v>1</v>
      </c>
      <c r="DK1" s="8">
        <v>1</v>
      </c>
      <c r="DL1" s="8">
        <v>1</v>
      </c>
      <c r="DM1" s="8">
        <v>1</v>
      </c>
      <c r="DN1" s="8">
        <v>1</v>
      </c>
      <c r="DO1" s="8">
        <v>1</v>
      </c>
      <c r="DP1" s="8">
        <v>1</v>
      </c>
      <c r="DQ1" s="8">
        <v>1</v>
      </c>
      <c r="DR1" s="8">
        <v>1</v>
      </c>
      <c r="DS1" s="8">
        <v>1</v>
      </c>
      <c r="DT1" s="8">
        <v>1</v>
      </c>
      <c r="DU1" s="8">
        <v>1</v>
      </c>
      <c r="DV1" s="8">
        <v>1</v>
      </c>
      <c r="DW1" s="8">
        <v>1</v>
      </c>
      <c r="DX1" s="8">
        <v>1</v>
      </c>
      <c r="DY1" s="8">
        <v>1</v>
      </c>
      <c r="DZ1" s="8">
        <v>1</v>
      </c>
      <c r="EA1" s="8">
        <v>1</v>
      </c>
      <c r="EB1" s="8">
        <v>1</v>
      </c>
      <c r="EC1" s="8">
        <v>1</v>
      </c>
      <c r="ED1" s="8">
        <v>1</v>
      </c>
      <c r="EE1" s="8">
        <v>1</v>
      </c>
      <c r="EF1" s="8">
        <v>1</v>
      </c>
      <c r="EG1" s="8">
        <v>1</v>
      </c>
      <c r="EH1" s="8">
        <v>1</v>
      </c>
      <c r="EI1" s="8">
        <v>1</v>
      </c>
      <c r="EJ1" s="8">
        <v>1</v>
      </c>
      <c r="EK1" s="8">
        <v>1</v>
      </c>
      <c r="EL1" s="8">
        <v>1</v>
      </c>
      <c r="EM1" s="8">
        <v>1</v>
      </c>
      <c r="EN1" s="8">
        <v>1</v>
      </c>
      <c r="EO1" s="8">
        <v>1</v>
      </c>
      <c r="EP1" s="110">
        <f>COUNT(A1:EO1)</f>
        <v>145</v>
      </c>
      <c r="EQ1" s="110"/>
      <c r="ER1" s="110"/>
      <c r="ES1" s="110"/>
      <c r="ET1" s="110"/>
      <c r="EU1" s="110"/>
    </row>
    <row r="2" spans="1:158" s="16" customFormat="1" ht="39.75" customHeight="1" thickBot="1" x14ac:dyDescent="1.1499999999999999">
      <c r="A2" s="138" t="s">
        <v>196</v>
      </c>
      <c r="B2" s="199" t="s">
        <v>102</v>
      </c>
      <c r="C2" s="199"/>
      <c r="D2" s="121" t="s">
        <v>76</v>
      </c>
      <c r="E2" s="121"/>
      <c r="F2" s="122"/>
      <c r="G2" s="126" t="s">
        <v>77</v>
      </c>
      <c r="H2" s="127"/>
      <c r="I2" s="128"/>
      <c r="J2" s="188" t="s">
        <v>90</v>
      </c>
      <c r="K2" s="189"/>
      <c r="L2" s="190"/>
      <c r="M2" s="129" t="s">
        <v>89</v>
      </c>
      <c r="N2" s="130"/>
      <c r="O2" s="131"/>
      <c r="P2" s="130"/>
      <c r="Q2" s="132"/>
      <c r="R2" s="200" t="s">
        <v>91</v>
      </c>
      <c r="S2" s="201"/>
      <c r="T2" s="201"/>
      <c r="U2" s="201"/>
      <c r="V2" s="201"/>
      <c r="W2" s="201"/>
      <c r="X2" s="201"/>
      <c r="Y2" s="201"/>
      <c r="Z2" s="7"/>
      <c r="AA2" s="7"/>
      <c r="AB2" s="7"/>
      <c r="AC2" s="7"/>
      <c r="AD2" s="7"/>
      <c r="AE2" s="9" t="s">
        <v>69</v>
      </c>
      <c r="AF2" s="10"/>
      <c r="AG2" s="10"/>
      <c r="AH2" s="1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0"/>
      <c r="BK2" s="10"/>
      <c r="BL2" s="10"/>
      <c r="BM2" s="13"/>
      <c r="BN2" s="13" t="s">
        <v>42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4"/>
      <c r="EL2" s="14"/>
      <c r="EM2" s="14"/>
      <c r="EN2" s="15"/>
      <c r="EO2" s="15"/>
    </row>
    <row r="3" spans="1:158" s="26" customFormat="1" ht="49.5" customHeight="1" thickTop="1" x14ac:dyDescent="0.3">
      <c r="A3" s="203" t="s">
        <v>103</v>
      </c>
      <c r="B3" s="203"/>
      <c r="C3" s="203"/>
      <c r="D3" s="202" t="s">
        <v>101</v>
      </c>
      <c r="E3" s="202"/>
      <c r="F3" s="123"/>
      <c r="G3" s="125"/>
      <c r="H3" s="112"/>
      <c r="I3" s="112"/>
      <c r="J3" s="205" t="s">
        <v>93</v>
      </c>
      <c r="K3" s="206"/>
      <c r="L3" s="207"/>
      <c r="M3" s="73" t="s">
        <v>75</v>
      </c>
      <c r="N3" s="133"/>
      <c r="O3" s="134"/>
      <c r="P3" s="135" t="s">
        <v>92</v>
      </c>
      <c r="Q3" s="74" t="s">
        <v>94</v>
      </c>
      <c r="R3" s="200"/>
      <c r="S3" s="201"/>
      <c r="T3" s="201"/>
      <c r="U3" s="204" t="s">
        <v>5</v>
      </c>
      <c r="V3" s="204"/>
      <c r="W3" s="204"/>
      <c r="X3" s="98"/>
      <c r="Y3" s="99"/>
      <c r="Z3" s="75"/>
      <c r="AA3" s="75"/>
      <c r="AB3" s="75"/>
      <c r="AC3" s="75"/>
      <c r="AD3" s="75"/>
      <c r="AE3" s="17"/>
      <c r="AF3" s="18" t="s">
        <v>72</v>
      </c>
      <c r="AG3" s="19"/>
      <c r="AH3" s="20" t="s">
        <v>0</v>
      </c>
      <c r="AI3" s="21"/>
      <c r="AJ3" s="21"/>
      <c r="AK3" s="22" t="s">
        <v>1</v>
      </c>
      <c r="AL3" s="21"/>
      <c r="AM3" s="21"/>
      <c r="AN3" s="23" t="s">
        <v>2</v>
      </c>
      <c r="AO3" s="21"/>
      <c r="AP3" s="21"/>
      <c r="AQ3" s="21"/>
      <c r="AR3" s="21"/>
      <c r="AS3" s="21"/>
      <c r="AT3" s="21"/>
      <c r="AU3" s="21"/>
      <c r="AV3" s="21"/>
      <c r="AW3" s="22" t="s">
        <v>3</v>
      </c>
      <c r="AX3" s="21"/>
      <c r="AY3" s="21"/>
      <c r="AZ3" s="21"/>
      <c r="BA3" s="21"/>
      <c r="BB3" s="21"/>
      <c r="BC3" s="21" t="s">
        <v>4</v>
      </c>
      <c r="BD3" s="21"/>
      <c r="BE3" s="21"/>
      <c r="BF3" s="21"/>
      <c r="BG3" s="21"/>
      <c r="BH3" s="21"/>
      <c r="BI3" s="21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5"/>
      <c r="EO3" s="25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</row>
    <row r="4" spans="1:158" s="152" customFormat="1" ht="111" customHeight="1" x14ac:dyDescent="0.35">
      <c r="A4" s="141" t="s">
        <v>100</v>
      </c>
      <c r="B4" s="142" t="s">
        <v>78</v>
      </c>
      <c r="C4" s="143" t="s">
        <v>79</v>
      </c>
      <c r="D4" s="144" t="s">
        <v>104</v>
      </c>
      <c r="E4" s="144" t="s">
        <v>105</v>
      </c>
      <c r="F4" s="144" t="s">
        <v>106</v>
      </c>
      <c r="G4" s="113" t="s">
        <v>88</v>
      </c>
      <c r="H4" s="113" t="s">
        <v>74</v>
      </c>
      <c r="I4" s="114" t="s">
        <v>73</v>
      </c>
      <c r="J4" s="191" t="s">
        <v>86</v>
      </c>
      <c r="K4" s="192" t="s">
        <v>81</v>
      </c>
      <c r="L4" s="192" t="s">
        <v>95</v>
      </c>
      <c r="M4" s="76" t="s">
        <v>96</v>
      </c>
      <c r="N4" s="77" t="s">
        <v>97</v>
      </c>
      <c r="O4" s="77" t="s">
        <v>98</v>
      </c>
      <c r="P4" s="76" t="s">
        <v>38</v>
      </c>
      <c r="Q4" s="103" t="s">
        <v>99</v>
      </c>
      <c r="R4" s="136" t="s">
        <v>36</v>
      </c>
      <c r="S4" s="137" t="s">
        <v>35</v>
      </c>
      <c r="T4" s="137" t="s">
        <v>37</v>
      </c>
      <c r="U4" s="145" t="s">
        <v>39</v>
      </c>
      <c r="V4" s="146" t="s">
        <v>40</v>
      </c>
      <c r="W4" s="147" t="s">
        <v>41</v>
      </c>
      <c r="X4" s="148" t="s">
        <v>6</v>
      </c>
      <c r="Y4" s="149"/>
      <c r="Z4" s="78" t="s">
        <v>84</v>
      </c>
      <c r="AA4" s="78" t="s">
        <v>85</v>
      </c>
      <c r="AB4" s="198" t="s">
        <v>83</v>
      </c>
      <c r="AC4" s="198"/>
      <c r="AD4" s="78" t="s">
        <v>82</v>
      </c>
      <c r="AE4" s="28" t="s">
        <v>80</v>
      </c>
      <c r="AF4" s="28" t="s">
        <v>71</v>
      </c>
      <c r="AG4" s="28" t="s">
        <v>70</v>
      </c>
      <c r="AH4" s="29" t="s">
        <v>7</v>
      </c>
      <c r="AI4" s="30" t="s">
        <v>8</v>
      </c>
      <c r="AJ4" s="30" t="s">
        <v>9</v>
      </c>
      <c r="AK4" s="30" t="s">
        <v>10</v>
      </c>
      <c r="AL4" s="30" t="s">
        <v>11</v>
      </c>
      <c r="AM4" s="30" t="s">
        <v>12</v>
      </c>
      <c r="AN4" s="30" t="s">
        <v>13</v>
      </c>
      <c r="AO4" s="30" t="s">
        <v>14</v>
      </c>
      <c r="AP4" s="30" t="s">
        <v>15</v>
      </c>
      <c r="AQ4" s="30" t="s">
        <v>16</v>
      </c>
      <c r="AR4" s="30" t="s">
        <v>17</v>
      </c>
      <c r="AS4" s="30" t="s">
        <v>18</v>
      </c>
      <c r="AT4" s="30" t="s">
        <v>19</v>
      </c>
      <c r="AU4" s="30" t="s">
        <v>20</v>
      </c>
      <c r="AV4" s="30" t="s">
        <v>21</v>
      </c>
      <c r="AW4" s="30" t="s">
        <v>22</v>
      </c>
      <c r="AX4" s="30" t="s">
        <v>23</v>
      </c>
      <c r="AY4" s="30" t="s">
        <v>24</v>
      </c>
      <c r="AZ4" s="30" t="s">
        <v>25</v>
      </c>
      <c r="BA4" s="30" t="s">
        <v>26</v>
      </c>
      <c r="BB4" s="30" t="s">
        <v>27</v>
      </c>
      <c r="BC4" s="30" t="s">
        <v>28</v>
      </c>
      <c r="BD4" s="30" t="s">
        <v>29</v>
      </c>
      <c r="BE4" s="30" t="s">
        <v>30</v>
      </c>
      <c r="BF4" s="30" t="s">
        <v>31</v>
      </c>
      <c r="BG4" s="30" t="s">
        <v>32</v>
      </c>
      <c r="BH4" s="30" t="s">
        <v>33</v>
      </c>
      <c r="BI4" s="30" t="s">
        <v>34</v>
      </c>
      <c r="BJ4" s="24"/>
      <c r="BK4" s="24"/>
      <c r="BL4" s="24"/>
      <c r="BM4" s="24"/>
      <c r="BN4" s="31" t="s">
        <v>43</v>
      </c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 t="s">
        <v>44</v>
      </c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 t="s">
        <v>45</v>
      </c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31" t="s">
        <v>46</v>
      </c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32" t="s">
        <v>47</v>
      </c>
      <c r="EM4" s="33" t="s">
        <v>48</v>
      </c>
      <c r="EN4" s="150"/>
      <c r="EO4" s="151"/>
      <c r="ER4" s="153"/>
      <c r="ES4" s="153"/>
      <c r="ET4" s="153"/>
      <c r="EU4" s="154"/>
      <c r="EV4" s="154"/>
      <c r="EW4" s="154"/>
      <c r="EX4" s="154"/>
      <c r="EY4" s="154"/>
      <c r="EZ4" s="154"/>
      <c r="FA4" s="154"/>
      <c r="FB4" s="154"/>
    </row>
    <row r="5" spans="1:158" s="187" customFormat="1" ht="13" x14ac:dyDescent="0.3">
      <c r="A5" s="104" t="s">
        <v>107</v>
      </c>
      <c r="B5" s="105"/>
      <c r="C5" s="106"/>
      <c r="D5" s="119" t="s">
        <v>87</v>
      </c>
      <c r="E5" s="119" t="s">
        <v>87</v>
      </c>
      <c r="F5" s="119" t="s">
        <v>87</v>
      </c>
      <c r="G5" s="115" t="e">
        <f t="shared" ref="G5:G68" si="0">(E5-F5)/(D5/10)</f>
        <v>#VALUE!</v>
      </c>
      <c r="H5" s="115" t="e">
        <f t="shared" ref="H5:H68" si="1">((E5-F5)/E5)*100</f>
        <v>#VALUE!</v>
      </c>
      <c r="I5" s="115" t="e">
        <f t="shared" ref="I5:I68" si="2">F5/(D5/1000)</f>
        <v>#VALUE!</v>
      </c>
      <c r="J5" s="193">
        <v>623.72333333333302</v>
      </c>
      <c r="K5" s="194">
        <v>31.555981456668299</v>
      </c>
      <c r="L5" s="194">
        <v>4.9153395012652998</v>
      </c>
      <c r="M5" s="155">
        <f>BF5*$BI5</f>
        <v>25.056222310085694</v>
      </c>
      <c r="N5" s="156">
        <f>BG5*$BI5</f>
        <v>74.943777689914313</v>
      </c>
      <c r="O5" s="156">
        <f>BH5*$BI5</f>
        <v>0</v>
      </c>
      <c r="P5" s="157" t="str">
        <f>CONCATENATE("",ROUND(M5,0)," : ",ROUND(N5,0)," : ",ROUND(O5,0)," %")</f>
        <v>25 : 75 : 0 %</v>
      </c>
      <c r="Q5" s="158" t="str">
        <f ca="1">INDIRECT(ADDRESS(6+$EM5,$EP$1))</f>
        <v>S/CS</v>
      </c>
      <c r="R5" s="159">
        <f>N5</f>
        <v>74.943777689914313</v>
      </c>
      <c r="S5" s="160">
        <f>M5</f>
        <v>25.056222310085694</v>
      </c>
      <c r="T5" s="160">
        <f>O5</f>
        <v>0</v>
      </c>
      <c r="U5" s="161">
        <f>ROUND((255/100*S5),0)</f>
        <v>64</v>
      </c>
      <c r="V5" s="162">
        <f>ROUND((255/100*R5),0)</f>
        <v>191</v>
      </c>
      <c r="W5" s="163">
        <f>ROUND((255/100*T5),0)</f>
        <v>0</v>
      </c>
      <c r="X5" s="164" t="str">
        <f>CONCATENATE("@rgb(",ROUND(U5,0),",",ROUND(V5,0),",",ROUND(W5,0),")")</f>
        <v>@rgb(64,191,0)</v>
      </c>
      <c r="Y5" s="165"/>
      <c r="Z5" s="166">
        <f t="shared" ref="Z5:Z68" si="3">(100/K5)*AA5</f>
        <v>402.12102343612787</v>
      </c>
      <c r="AA5" s="166">
        <f t="shared" ref="AA5:AA68" si="4">J5/L5</f>
        <v>126.8932355888693</v>
      </c>
      <c r="AB5" s="166">
        <f t="shared" ref="AB5:AB68" si="5">(Z5-AA5)/(J5/10)</f>
        <v>4.4126581953632016</v>
      </c>
      <c r="AC5" s="166" t="str">
        <f>IF(AB5&gt;5, "Suc!", "No")</f>
        <v>No</v>
      </c>
      <c r="AD5" s="166">
        <f>IF(AB5&gt;5, ((100-(AA5*100)/Z5)), ((AA5*100)/Z5))</f>
        <v>31.555981456668299</v>
      </c>
      <c r="AE5" s="167">
        <f>SQRT(J5/894205)*100</f>
        <v>2.6410550191664761</v>
      </c>
      <c r="AF5" s="167">
        <f>LN((AD5/100)/(1-(AD5/100)))</f>
        <v>-0.77425300599659386</v>
      </c>
      <c r="AG5" s="167">
        <f>LN(L5)</f>
        <v>1.5923608257334934</v>
      </c>
      <c r="AH5" s="168">
        <f t="shared" ref="AH5:AH68" si="6">-0.8678 + 1.6464 * AE5</f>
        <v>3.4804329835556862</v>
      </c>
      <c r="AI5" s="169">
        <f t="shared" ref="AI5:AI68" si="7">1.3369+0.000010019*(1-EXP(-0.0000000000022303*AF5))+4.5835*(1-EXP(-0.2328*AF5))</f>
        <v>0.43160359065566245</v>
      </c>
      <c r="AJ5" s="169">
        <f t="shared" ref="AJ5:AJ68" si="8">-57.5924 + 62.6802*EXP(-0.0288*AG5)</f>
        <v>2.2782029882203929</v>
      </c>
      <c r="AK5" s="169">
        <v>0</v>
      </c>
      <c r="AL5" s="169">
        <v>-0.75645121485307587</v>
      </c>
      <c r="AM5" s="169">
        <v>-11.346768222796136</v>
      </c>
      <c r="AN5" s="169">
        <f t="shared" ref="AN5:AP20" si="9">IF(AH5&lt;AK5,AK5,AH5)</f>
        <v>3.4804329835556862</v>
      </c>
      <c r="AO5" s="169">
        <f t="shared" si="9"/>
        <v>0.43160359065566245</v>
      </c>
      <c r="AP5" s="169">
        <f t="shared" si="9"/>
        <v>2.2782029882203929</v>
      </c>
      <c r="AQ5" s="169">
        <v>57.375671196608707</v>
      </c>
      <c r="AR5" s="169">
        <v>5.7915837760921756</v>
      </c>
      <c r="AS5" s="169">
        <v>1.1079551571654598</v>
      </c>
      <c r="AT5" s="169">
        <f t="shared" ref="AT5:AV20" si="10">IF(AN5&gt;AQ5,AQ5,AN5)</f>
        <v>3.4804329835556862</v>
      </c>
      <c r="AU5" s="169">
        <f t="shared" si="10"/>
        <v>0.43160359065566245</v>
      </c>
      <c r="AV5" s="169">
        <f t="shared" si="10"/>
        <v>1.1079551571654598</v>
      </c>
      <c r="AW5" s="170">
        <f t="shared" ref="AW5:AY20" si="11">ABS(AK5)</f>
        <v>0</v>
      </c>
      <c r="AX5" s="170">
        <f t="shared" si="11"/>
        <v>0.75645121485307587</v>
      </c>
      <c r="AY5" s="170">
        <f t="shared" si="11"/>
        <v>11.346768222796136</v>
      </c>
      <c r="AZ5" s="170">
        <f t="shared" ref="AZ5:BB20" si="12">AT5+AW5</f>
        <v>3.4804329835556862</v>
      </c>
      <c r="BA5" s="170">
        <f t="shared" si="12"/>
        <v>1.1880548055087383</v>
      </c>
      <c r="BB5" s="170">
        <f t="shared" si="12"/>
        <v>12.454723379961596</v>
      </c>
      <c r="BC5" s="169">
        <f t="shared" ref="BC5:BE20" si="13">AQ5+(ABS(AK5))</f>
        <v>57.375671196608707</v>
      </c>
      <c r="BD5" s="169">
        <f t="shared" si="13"/>
        <v>6.5480349909452515</v>
      </c>
      <c r="BE5" s="169">
        <f t="shared" si="13"/>
        <v>12.454723379961596</v>
      </c>
      <c r="BF5" s="170">
        <f t="shared" ref="BF5:BG20" si="14">AZ5/BC5*100</f>
        <v>6.0660431694634429</v>
      </c>
      <c r="BG5" s="170">
        <f t="shared" si="14"/>
        <v>18.143684435889597</v>
      </c>
      <c r="BH5" s="170">
        <f>100-(BB5/BE5*100)</f>
        <v>0</v>
      </c>
      <c r="BI5" s="169">
        <f>100/(SUM(BF5:BH5))</f>
        <v>4.1305710510302847</v>
      </c>
      <c r="BJ5" s="171"/>
      <c r="BK5" s="171"/>
      <c r="BL5" s="172"/>
      <c r="BM5" s="172"/>
      <c r="BN5" s="173">
        <f t="shared" ref="BN5:BN68" si="15">$EP$7</f>
        <v>90</v>
      </c>
      <c r="BO5" s="173">
        <f t="shared" ref="BO5:BO68" si="16">$EP$8</f>
        <v>72.5</v>
      </c>
      <c r="BP5" s="173">
        <f t="shared" ref="BP5:BP68" si="17">$EP$9</f>
        <v>72.5</v>
      </c>
      <c r="BQ5" s="173">
        <f t="shared" ref="BQ5:BQ68" si="18">$EP$10</f>
        <v>47.5</v>
      </c>
      <c r="BR5" s="173">
        <f t="shared" ref="BR5:BR68" si="19">$EP$11</f>
        <v>54.2</v>
      </c>
      <c r="BS5" s="173">
        <f t="shared" ref="BS5:BS68" si="20">$EP$12</f>
        <v>47.5</v>
      </c>
      <c r="BT5" s="173">
        <f t="shared" ref="BT5:BT68" si="21">$EP$13</f>
        <v>41.674999999999997</v>
      </c>
      <c r="BU5" s="173">
        <f t="shared" ref="BU5:BU68" si="22">$EP$14</f>
        <v>41.674999999999997</v>
      </c>
      <c r="BV5" s="173">
        <f t="shared" ref="BV5:BV68" si="23">$EP$15</f>
        <v>22.5</v>
      </c>
      <c r="BW5" s="173">
        <f t="shared" ref="BW5:BW68" si="24">$EP$16</f>
        <v>33.3333333333333</v>
      </c>
      <c r="BX5" s="173">
        <f t="shared" ref="BX5:BX68" si="25">$EP$17</f>
        <v>22.5</v>
      </c>
      <c r="BY5" s="173">
        <f t="shared" ref="BY5:BY68" si="26">$EP$18</f>
        <v>22.9</v>
      </c>
      <c r="BZ5" s="173">
        <f t="shared" ref="BZ5:BZ68" si="27">$EP$19</f>
        <v>22.9</v>
      </c>
      <c r="CA5" s="173">
        <f t="shared" ref="CA5:CA68" si="28">$EP$20</f>
        <v>5</v>
      </c>
      <c r="CB5" s="173">
        <f t="shared" ref="CB5:CB68" si="29">$EP$21</f>
        <v>16.649999999999999</v>
      </c>
      <c r="CC5" s="173">
        <f t="shared" ref="CC5:CC68" si="30">$EP$22</f>
        <v>5</v>
      </c>
      <c r="CD5" s="173">
        <f t="shared" ref="CD5:CD68" si="31">$EP$23</f>
        <v>5</v>
      </c>
      <c r="CE5" s="173">
        <f t="shared" ref="CE5:CE68" si="32">$EP$24</f>
        <v>5</v>
      </c>
      <c r="CF5" s="173">
        <f t="shared" ref="CF5:CF68" si="33">$EP$25</f>
        <v>5</v>
      </c>
      <c r="CG5" s="174">
        <f t="shared" ref="CG5:CG68" si="34">$EQ$7</f>
        <v>5</v>
      </c>
      <c r="CH5" s="174">
        <f t="shared" ref="CH5:CH68" si="35">$EQ$8</f>
        <v>5</v>
      </c>
      <c r="CI5" s="174">
        <f t="shared" ref="CI5:CI68" si="36">$EQ$9</f>
        <v>22.5</v>
      </c>
      <c r="CJ5" s="174">
        <f t="shared" ref="CJ5:CJ68" si="37">$EQ$10</f>
        <v>5</v>
      </c>
      <c r="CK5" s="174">
        <f t="shared" ref="CK5:CK68" si="38">$EQ$11</f>
        <v>22.9</v>
      </c>
      <c r="CL5" s="174">
        <f t="shared" ref="CL5:CL68" si="39">$EQ$12</f>
        <v>47.5</v>
      </c>
      <c r="CM5" s="174">
        <f t="shared" ref="CM5:CM68" si="40">$EQ$13</f>
        <v>16.649999999999999</v>
      </c>
      <c r="CN5" s="174">
        <f t="shared" ref="CN5:CN68" si="41">$EQ$14</f>
        <v>41.674999999999997</v>
      </c>
      <c r="CO5" s="174">
        <f t="shared" ref="CO5:CO68" si="42">$EQ$15</f>
        <v>5</v>
      </c>
      <c r="CP5" s="174">
        <f t="shared" ref="CP5:CP68" si="43">$EQ$16</f>
        <v>33.3333333333333</v>
      </c>
      <c r="CQ5" s="174">
        <f t="shared" ref="CQ5:CQ68" si="44">$EQ$17</f>
        <v>72.5</v>
      </c>
      <c r="CR5" s="174">
        <f t="shared" ref="CR5:CR68" si="45">$EQ$18</f>
        <v>22.9</v>
      </c>
      <c r="CS5" s="174">
        <f t="shared" ref="CS5:CS68" si="46">$EQ$19</f>
        <v>54.2</v>
      </c>
      <c r="CT5" s="174">
        <f t="shared" ref="CT5:CT68" si="47">$EQ$20</f>
        <v>5</v>
      </c>
      <c r="CU5" s="174">
        <f t="shared" ref="CU5:CU68" si="48">$EQ$21</f>
        <v>41.674999999999997</v>
      </c>
      <c r="CV5" s="174">
        <f t="shared" ref="CV5:CV68" si="49">$EQ$22</f>
        <v>90</v>
      </c>
      <c r="CW5" s="174">
        <f t="shared" ref="CW5:CW68" si="50">$EQ$23</f>
        <v>22.5</v>
      </c>
      <c r="CX5" s="174">
        <f t="shared" ref="CX5:CX68" si="51">$EQ$24</f>
        <v>72.5</v>
      </c>
      <c r="CY5" s="174">
        <f t="shared" ref="CY5:CY68" si="52">$EQ$25</f>
        <v>47.5</v>
      </c>
      <c r="CZ5" s="175">
        <f t="shared" ref="CZ5:CZ68" si="53">$ER$7</f>
        <v>5</v>
      </c>
      <c r="DA5" s="175">
        <f t="shared" ref="DA5:DA68" si="54">$ER$8</f>
        <v>22.5</v>
      </c>
      <c r="DB5" s="175">
        <f t="shared" ref="DB5:DB68" si="55">$ER$9</f>
        <v>5</v>
      </c>
      <c r="DC5" s="175">
        <f t="shared" ref="DC5:DC68" si="56">$ER$10</f>
        <v>47.5</v>
      </c>
      <c r="DD5" s="175">
        <f t="shared" ref="DD5:DD68" si="57">$ER$11</f>
        <v>22.9</v>
      </c>
      <c r="DE5" s="175">
        <f t="shared" ref="DE5:DE68" si="58">$ER$12</f>
        <v>5</v>
      </c>
      <c r="DF5" s="175">
        <f t="shared" ref="DF5:DF68" si="59">$ER$13</f>
        <v>41.674999999999997</v>
      </c>
      <c r="DG5" s="175">
        <f t="shared" ref="DG5:DG68" si="60">$ER$14</f>
        <v>16.649999999999999</v>
      </c>
      <c r="DH5" s="175">
        <f t="shared" ref="DH5:DH68" si="61">$ER$15</f>
        <v>72.5</v>
      </c>
      <c r="DI5" s="175">
        <f t="shared" ref="DI5:DI68" si="62">$ER$16</f>
        <v>33.3333333333333</v>
      </c>
      <c r="DJ5" s="175">
        <f t="shared" ref="DJ5:DJ68" si="63">$ER$17</f>
        <v>5</v>
      </c>
      <c r="DK5" s="175">
        <f t="shared" ref="DK5:DK68" si="64">$ER$18</f>
        <v>54.2</v>
      </c>
      <c r="DL5" s="175">
        <f t="shared" ref="DL5:DL68" si="65">$ER$19</f>
        <v>22.9</v>
      </c>
      <c r="DM5" s="175">
        <f t="shared" ref="DM5:DM68" si="66">$ER$20</f>
        <v>90</v>
      </c>
      <c r="DN5" s="175">
        <f t="shared" ref="DN5:DN68" si="67">$ER$21</f>
        <v>41.674999999999997</v>
      </c>
      <c r="DO5" s="175">
        <f t="shared" ref="DO5:DO68" si="68">$ER$22</f>
        <v>5</v>
      </c>
      <c r="DP5" s="175">
        <f t="shared" ref="DP5:DP68" si="69">$ER$23</f>
        <v>72.5</v>
      </c>
      <c r="DQ5" s="175">
        <f t="shared" ref="DQ5:DQ68" si="70">$ER$24</f>
        <v>22.5</v>
      </c>
      <c r="DR5" s="175">
        <f t="shared" ref="DR5:DR68" si="71">$ER$25</f>
        <v>47.5</v>
      </c>
      <c r="DS5" s="176">
        <f t="shared" ref="DS5:DS68" si="72" xml:space="preserve"> ($M5-BN5)^2 + ($N5-CG5)^2 + ($O5-CZ5)^2</f>
        <v>9134.8262981731659</v>
      </c>
      <c r="DT5" s="176">
        <f t="shared" ref="DT5:DT68" si="73" xml:space="preserve"> ($M5-BO5)^2 + ($N5-CH5)^2 + ($O5-DA5)^2</f>
        <v>7649.2940790261655</v>
      </c>
      <c r="DU5" s="176">
        <f t="shared" ref="DU5:DU68" si="74" xml:space="preserve"> ($M5-BP5)^2 + ($N5-CI5)^2 + ($O5-DB5)^2</f>
        <v>5026.2618598791651</v>
      </c>
      <c r="DV5" s="176">
        <f t="shared" ref="DV5:DV68" si="75" xml:space="preserve"> ($M5-BQ5)^2 + ($N5-CJ5)^2 + ($O5-DC5)^2</f>
        <v>7652.1051945304507</v>
      </c>
      <c r="DW5" s="176">
        <f t="shared" ref="DW5:DW68" si="76" xml:space="preserve"> ($M5-BR5)^2 + ($N5-CK5)^2 + ($O5-DD5)^2</f>
        <v>4082.3245742763697</v>
      </c>
      <c r="DX5" s="176">
        <f t="shared" ref="DX5:DX68" si="77" xml:space="preserve"> ($M5-BS5)^2 + ($N5-CL5)^2 + ($O5-DE5)^2</f>
        <v>1281.8840908877337</v>
      </c>
      <c r="DY5" s="176">
        <f t="shared" ref="DY5:DY68" si="78" xml:space="preserve"> ($M5-BT5)^2 + ($N5-CM5)^2 + ($O5-DF5)^2</f>
        <v>5411.1539142679449</v>
      </c>
      <c r="DZ5" s="176">
        <f t="shared" ref="DZ5:DZ68" si="79" xml:space="preserve"> ($M5-BU5)^2 + ($N5-CN5)^2 + ($O5-DG5)^2</f>
        <v>1660.2178408877339</v>
      </c>
      <c r="EA5" s="176">
        <f t="shared" ref="EA5:EA68" si="80" xml:space="preserve"> ($M5-BV5)^2 + ($N5-CO5)^2 + ($O5-DH5)^2</f>
        <v>10154.916310034736</v>
      </c>
      <c r="EB5" s="176">
        <f t="shared" ref="EB5:EB68" si="81" xml:space="preserve"> ($M5-BW5)^2 + ($N5-CP5)^2 + ($O5-DI5)^2</f>
        <v>2911.0507575544007</v>
      </c>
      <c r="EC5" s="176">
        <f t="shared" ref="EC5:EC68" si="82" xml:space="preserve"> ($M5-BX5)^2 + ($N5-CQ5)^2 + ($O5-DJ5)^2</f>
        <v>37.506321896302779</v>
      </c>
      <c r="ED5" s="176">
        <f t="shared" ref="ED5:ED68" si="83" xml:space="preserve"> ($M5-BY5)^2 + ($N5-CR5)^2 + ($O5-DK5)^2</f>
        <v>5650.8440908877346</v>
      </c>
      <c r="EE5" s="176">
        <f t="shared" ref="EE5:EE68" si="84" xml:space="preserve"> ($M5-BZ5)^2 + ($N5-CS5)^2 + ($O5-DL5)^2</f>
        <v>959.36360749909795</v>
      </c>
      <c r="EF5" s="176">
        <f t="shared" ref="EF5:EF68" si="85" xml:space="preserve"> ($M5-CA5)^2 + ($N5-CT5)^2 + ($O5-DM5)^2</f>
        <v>13394.384090887736</v>
      </c>
      <c r="EG5" s="176">
        <f t="shared" ref="EG5:EG68" si="86" xml:space="preserve"> ($M5-CB5)^2 + ($N5-CU5)^2 + ($O5-DN5)^2</f>
        <v>2914.281767507523</v>
      </c>
      <c r="EH5" s="176">
        <f t="shared" ref="EH5:EH68" si="87" xml:space="preserve"> ($M5-CC5)^2 + ($N5-CV5)^2 + ($O5-DO5)^2</f>
        <v>653.94188360230112</v>
      </c>
      <c r="EI5" s="176">
        <f t="shared" ref="EI5:EI68" si="88" xml:space="preserve"> ($M5-CD5)^2 + ($N5-CW5)^2 + ($O5-DP5)^2</f>
        <v>8408.8518717407333</v>
      </c>
      <c r="EJ5" s="176">
        <f t="shared" ref="EJ5:EJ68" si="89" xml:space="preserve"> ($M5-CE5)^2 + ($N5-CX5)^2 + ($O5-DQ5)^2</f>
        <v>914.47410274930212</v>
      </c>
      <c r="EK5" s="176">
        <f t="shared" ref="EK5:EK68" si="90" xml:space="preserve"> ($M5-CF5)^2 + ($N5-CY5)^2 + ($O5-DR5)^2</f>
        <v>3411.6629872450176</v>
      </c>
      <c r="EL5" s="177">
        <f>MIN(DS5:EK5)</f>
        <v>37.506321896302779</v>
      </c>
      <c r="EM5" s="178">
        <f>MATCH($EL5,$DS5:$EK5,0)</f>
        <v>11</v>
      </c>
      <c r="EN5" s="179"/>
      <c r="EO5" s="180"/>
      <c r="EP5" s="181"/>
      <c r="EQ5" s="182"/>
      <c r="ER5" s="183"/>
      <c r="ES5" s="183"/>
      <c r="ET5" s="184"/>
      <c r="EU5" s="185"/>
      <c r="EV5" s="185"/>
      <c r="EW5" s="185"/>
      <c r="EX5" s="185"/>
      <c r="EY5" s="186"/>
      <c r="EZ5" s="186"/>
      <c r="FA5" s="186"/>
      <c r="FB5" s="186"/>
    </row>
    <row r="6" spans="1:158" s="80" customFormat="1" ht="13" x14ac:dyDescent="0.3">
      <c r="A6" s="104" t="s">
        <v>108</v>
      </c>
      <c r="B6" s="105"/>
      <c r="C6" s="106"/>
      <c r="D6" s="119" t="s">
        <v>87</v>
      </c>
      <c r="E6" s="119" t="s">
        <v>87</v>
      </c>
      <c r="F6" s="119" t="s">
        <v>87</v>
      </c>
      <c r="G6" s="115" t="e">
        <f t="shared" si="0"/>
        <v>#VALUE!</v>
      </c>
      <c r="H6" s="115" t="e">
        <f t="shared" si="1"/>
        <v>#VALUE!</v>
      </c>
      <c r="I6" s="115" t="e">
        <f t="shared" si="2"/>
        <v>#VALUE!</v>
      </c>
      <c r="J6" s="193">
        <v>13.252713474026001</v>
      </c>
      <c r="K6" s="194">
        <v>44.011447692175203</v>
      </c>
      <c r="L6" s="194">
        <v>12.349361378457401</v>
      </c>
      <c r="M6" s="84">
        <f t="shared" ref="M6:M14" si="91">BF6*$BI6</f>
        <v>0</v>
      </c>
      <c r="N6" s="85">
        <f t="shared" ref="N6:N14" si="92">BG6*$BI6</f>
        <v>89.750159832779431</v>
      </c>
      <c r="O6" s="85">
        <f t="shared" ref="O6:O14" si="93">BH6*$BI6</f>
        <v>10.249840167220572</v>
      </c>
      <c r="P6" s="86" t="str">
        <f t="shared" ref="P6:P14" si="94">CONCATENATE("",ROUND(M6,0)," : ",ROUND(N6,0)," : ",ROUND(O6,0)," %")</f>
        <v>0 : 90 : 10 %</v>
      </c>
      <c r="Q6" s="87" t="str">
        <f t="shared" ref="Q6:Q69" ca="1" si="95">INDIRECT(ADDRESS(6+$EM6,$EP$1))</f>
        <v>S</v>
      </c>
      <c r="R6" s="94">
        <f>N6</f>
        <v>89.750159832779431</v>
      </c>
      <c r="S6" s="95">
        <f>M6</f>
        <v>0</v>
      </c>
      <c r="T6" s="95">
        <f>O6</f>
        <v>10.249840167220572</v>
      </c>
      <c r="U6" s="88">
        <f>ROUND((255/100*S6),0)</f>
        <v>0</v>
      </c>
      <c r="V6" s="89">
        <f>ROUND((255/100*R6),0)</f>
        <v>229</v>
      </c>
      <c r="W6" s="90">
        <f>ROUND((255/100*T6),0)</f>
        <v>26</v>
      </c>
      <c r="X6" s="100" t="str">
        <f t="shared" ref="X6:X19" si="96">CONCATENATE("@rgb(",ROUND(U6,0),",",ROUND(V6,0),",",ROUND(W6,0),")")</f>
        <v>@rgb(0,229,26)</v>
      </c>
      <c r="Y6" s="101"/>
      <c r="Z6" s="79">
        <f t="shared" si="3"/>
        <v>2.4383421985216613</v>
      </c>
      <c r="AA6" s="79">
        <f t="shared" si="4"/>
        <v>1.0731497012585958</v>
      </c>
      <c r="AB6" s="79">
        <f t="shared" si="5"/>
        <v>1.0301230008018409</v>
      </c>
      <c r="AC6" s="79" t="str">
        <f t="shared" ref="AC6:AC69" si="97">IF(AB6&gt;5, "Suc!", "No")</f>
        <v>No</v>
      </c>
      <c r="AD6" s="79">
        <f t="shared" ref="AD6:AD19" si="98">IF(AB6&gt;5, ((100-(AA6*100)/Z6)), ((AA6*100)/Z6))</f>
        <v>44.011447692175203</v>
      </c>
      <c r="AE6" s="34">
        <f t="shared" ref="AE6:AE19" si="99">SQRT(J6/894205)*100</f>
        <v>0.38497617866300005</v>
      </c>
      <c r="AF6" s="35">
        <f t="shared" ref="AF6:AF19" si="100">LN((AD6/100)/(1-(AD6/100)))</f>
        <v>-0.24069747186252224</v>
      </c>
      <c r="AG6" s="35">
        <f t="shared" ref="AG6:AG19" si="101">LN(L6)</f>
        <v>2.513604351490601</v>
      </c>
      <c r="AH6" s="36">
        <f t="shared" si="6"/>
        <v>-0.23397521944923672</v>
      </c>
      <c r="AI6" s="37">
        <f t="shared" si="7"/>
        <v>1.072734398162829</v>
      </c>
      <c r="AJ6" s="37">
        <f t="shared" si="8"/>
        <v>0.71061474843073569</v>
      </c>
      <c r="AK6" s="37">
        <v>0</v>
      </c>
      <c r="AL6" s="37">
        <v>-0.75645121485307587</v>
      </c>
      <c r="AM6" s="37">
        <v>-11.346768222796136</v>
      </c>
      <c r="AN6" s="37">
        <f t="shared" si="9"/>
        <v>0</v>
      </c>
      <c r="AO6" s="37">
        <f t="shared" si="9"/>
        <v>1.072734398162829</v>
      </c>
      <c r="AP6" s="37">
        <f t="shared" si="9"/>
        <v>0.71061474843073569</v>
      </c>
      <c r="AQ6" s="37">
        <v>57.375671196608707</v>
      </c>
      <c r="AR6" s="37">
        <v>5.7915837760921756</v>
      </c>
      <c r="AS6" s="37">
        <v>1.1079551571654598</v>
      </c>
      <c r="AT6" s="37">
        <f t="shared" si="10"/>
        <v>0</v>
      </c>
      <c r="AU6" s="37">
        <f t="shared" si="10"/>
        <v>1.072734398162829</v>
      </c>
      <c r="AV6" s="37">
        <f t="shared" si="10"/>
        <v>0.71061474843073569</v>
      </c>
      <c r="AW6" s="38">
        <f t="shared" si="11"/>
        <v>0</v>
      </c>
      <c r="AX6" s="38">
        <f t="shared" si="11"/>
        <v>0.75645121485307587</v>
      </c>
      <c r="AY6" s="38">
        <f t="shared" si="11"/>
        <v>11.346768222796136</v>
      </c>
      <c r="AZ6" s="38">
        <f t="shared" si="12"/>
        <v>0</v>
      </c>
      <c r="BA6" s="38">
        <f t="shared" si="12"/>
        <v>1.829185613015905</v>
      </c>
      <c r="BB6" s="38">
        <f t="shared" si="12"/>
        <v>12.057382971226872</v>
      </c>
      <c r="BC6" s="37">
        <f t="shared" si="13"/>
        <v>57.375671196608707</v>
      </c>
      <c r="BD6" s="37">
        <f t="shared" si="13"/>
        <v>6.5480349909452515</v>
      </c>
      <c r="BE6" s="37">
        <f t="shared" si="13"/>
        <v>12.454723379961596</v>
      </c>
      <c r="BF6" s="38">
        <f t="shared" si="14"/>
        <v>0</v>
      </c>
      <c r="BG6" s="38">
        <f t="shared" si="14"/>
        <v>27.9348784107803</v>
      </c>
      <c r="BH6" s="38">
        <f>100-(BB6/BE6*100)</f>
        <v>3.1902788734272889</v>
      </c>
      <c r="BI6" s="37">
        <f>100/(SUM(BF6:BH6))</f>
        <v>3.2128351701772258</v>
      </c>
      <c r="BJ6" s="5"/>
      <c r="BK6" s="5"/>
      <c r="BL6" s="19"/>
      <c r="BM6" s="19"/>
      <c r="BN6" s="39">
        <f t="shared" si="15"/>
        <v>90</v>
      </c>
      <c r="BO6" s="39">
        <f t="shared" si="16"/>
        <v>72.5</v>
      </c>
      <c r="BP6" s="39">
        <f t="shared" si="17"/>
        <v>72.5</v>
      </c>
      <c r="BQ6" s="39">
        <f t="shared" si="18"/>
        <v>47.5</v>
      </c>
      <c r="BR6" s="39">
        <f t="shared" si="19"/>
        <v>54.2</v>
      </c>
      <c r="BS6" s="39">
        <f t="shared" si="20"/>
        <v>47.5</v>
      </c>
      <c r="BT6" s="39">
        <f t="shared" si="21"/>
        <v>41.674999999999997</v>
      </c>
      <c r="BU6" s="39">
        <f t="shared" si="22"/>
        <v>41.674999999999997</v>
      </c>
      <c r="BV6" s="39">
        <f t="shared" si="23"/>
        <v>22.5</v>
      </c>
      <c r="BW6" s="39">
        <f t="shared" si="24"/>
        <v>33.3333333333333</v>
      </c>
      <c r="BX6" s="39">
        <f t="shared" si="25"/>
        <v>22.5</v>
      </c>
      <c r="BY6" s="39">
        <f t="shared" si="26"/>
        <v>22.9</v>
      </c>
      <c r="BZ6" s="39">
        <f t="shared" si="27"/>
        <v>22.9</v>
      </c>
      <c r="CA6" s="39">
        <f t="shared" si="28"/>
        <v>5</v>
      </c>
      <c r="CB6" s="39">
        <f t="shared" si="29"/>
        <v>16.649999999999999</v>
      </c>
      <c r="CC6" s="39">
        <f t="shared" si="30"/>
        <v>5</v>
      </c>
      <c r="CD6" s="39">
        <f t="shared" si="31"/>
        <v>5</v>
      </c>
      <c r="CE6" s="39">
        <f t="shared" si="32"/>
        <v>5</v>
      </c>
      <c r="CF6" s="39">
        <f t="shared" si="33"/>
        <v>5</v>
      </c>
      <c r="CG6" s="40">
        <f t="shared" si="34"/>
        <v>5</v>
      </c>
      <c r="CH6" s="40">
        <f t="shared" si="35"/>
        <v>5</v>
      </c>
      <c r="CI6" s="40">
        <f t="shared" si="36"/>
        <v>22.5</v>
      </c>
      <c r="CJ6" s="40">
        <f t="shared" si="37"/>
        <v>5</v>
      </c>
      <c r="CK6" s="40">
        <f t="shared" si="38"/>
        <v>22.9</v>
      </c>
      <c r="CL6" s="40">
        <f t="shared" si="39"/>
        <v>47.5</v>
      </c>
      <c r="CM6" s="40">
        <f t="shared" si="40"/>
        <v>16.649999999999999</v>
      </c>
      <c r="CN6" s="40">
        <f t="shared" si="41"/>
        <v>41.674999999999997</v>
      </c>
      <c r="CO6" s="40">
        <f t="shared" si="42"/>
        <v>5</v>
      </c>
      <c r="CP6" s="40">
        <f t="shared" si="43"/>
        <v>33.3333333333333</v>
      </c>
      <c r="CQ6" s="40">
        <f t="shared" si="44"/>
        <v>72.5</v>
      </c>
      <c r="CR6" s="40">
        <f t="shared" si="45"/>
        <v>22.9</v>
      </c>
      <c r="CS6" s="40">
        <f t="shared" si="46"/>
        <v>54.2</v>
      </c>
      <c r="CT6" s="40">
        <f t="shared" si="47"/>
        <v>5</v>
      </c>
      <c r="CU6" s="40">
        <f t="shared" si="48"/>
        <v>41.674999999999997</v>
      </c>
      <c r="CV6" s="40">
        <f t="shared" si="49"/>
        <v>90</v>
      </c>
      <c r="CW6" s="40">
        <f t="shared" si="50"/>
        <v>22.5</v>
      </c>
      <c r="CX6" s="40">
        <f t="shared" si="51"/>
        <v>72.5</v>
      </c>
      <c r="CY6" s="40">
        <f t="shared" si="52"/>
        <v>47.5</v>
      </c>
      <c r="CZ6" s="41">
        <f t="shared" si="53"/>
        <v>5</v>
      </c>
      <c r="DA6" s="41">
        <f t="shared" si="54"/>
        <v>22.5</v>
      </c>
      <c r="DB6" s="41">
        <f t="shared" si="55"/>
        <v>5</v>
      </c>
      <c r="DC6" s="41">
        <f t="shared" si="56"/>
        <v>47.5</v>
      </c>
      <c r="DD6" s="41">
        <f t="shared" si="57"/>
        <v>22.9</v>
      </c>
      <c r="DE6" s="41">
        <f t="shared" si="58"/>
        <v>5</v>
      </c>
      <c r="DF6" s="41">
        <f t="shared" si="59"/>
        <v>41.674999999999997</v>
      </c>
      <c r="DG6" s="41">
        <f t="shared" si="60"/>
        <v>16.649999999999999</v>
      </c>
      <c r="DH6" s="41">
        <f t="shared" si="61"/>
        <v>72.5</v>
      </c>
      <c r="DI6" s="41">
        <f t="shared" si="62"/>
        <v>33.3333333333333</v>
      </c>
      <c r="DJ6" s="41">
        <f t="shared" si="63"/>
        <v>5</v>
      </c>
      <c r="DK6" s="41">
        <f t="shared" si="64"/>
        <v>54.2</v>
      </c>
      <c r="DL6" s="41">
        <f t="shared" si="65"/>
        <v>22.9</v>
      </c>
      <c r="DM6" s="41">
        <f t="shared" si="66"/>
        <v>90</v>
      </c>
      <c r="DN6" s="41">
        <f t="shared" si="67"/>
        <v>41.674999999999997</v>
      </c>
      <c r="DO6" s="41">
        <f t="shared" si="68"/>
        <v>5</v>
      </c>
      <c r="DP6" s="41">
        <f t="shared" si="69"/>
        <v>72.5</v>
      </c>
      <c r="DQ6" s="41">
        <f t="shared" si="70"/>
        <v>22.5</v>
      </c>
      <c r="DR6" s="41">
        <f t="shared" si="71"/>
        <v>47.5</v>
      </c>
      <c r="DS6" s="42">
        <f t="shared" si="72"/>
        <v>15310.150413463021</v>
      </c>
      <c r="DT6" s="42">
        <f t="shared" si="73"/>
        <v>12588.906007610301</v>
      </c>
      <c r="DU6" s="42">
        <f t="shared" si="74"/>
        <v>9806.394819315743</v>
      </c>
      <c r="DV6" s="42">
        <f t="shared" si="75"/>
        <v>10826.413999249273</v>
      </c>
      <c r="DW6" s="42">
        <f t="shared" si="76"/>
        <v>7566.6104134630232</v>
      </c>
      <c r="DX6" s="42">
        <f t="shared" si="77"/>
        <v>4068.8868276767707</v>
      </c>
      <c r="DY6" s="42">
        <f t="shared" si="78"/>
        <v>8067.9796630936344</v>
      </c>
      <c r="DZ6" s="42">
        <f t="shared" si="79"/>
        <v>4088.9886638324124</v>
      </c>
      <c r="EA6" s="42">
        <f t="shared" si="80"/>
        <v>11563.921990888246</v>
      </c>
      <c r="EB6" s="42">
        <f t="shared" si="81"/>
        <v>4826.8170801296892</v>
      </c>
      <c r="EC6" s="42">
        <f t="shared" si="82"/>
        <v>831.37883603779937</v>
      </c>
      <c r="ED6" s="42">
        <f t="shared" si="83"/>
        <v>6924.9704189950162</v>
      </c>
      <c r="EE6" s="42">
        <f t="shared" si="84"/>
        <v>1948.2504079310297</v>
      </c>
      <c r="EF6" s="42">
        <f t="shared" si="85"/>
        <v>13567.677585035526</v>
      </c>
      <c r="EG6" s="42">
        <f t="shared" si="86"/>
        <v>3575.9841634630225</v>
      </c>
      <c r="EH6" s="42">
        <f t="shared" si="87"/>
        <v>52.623241890519324</v>
      </c>
      <c r="EI6" s="42">
        <f t="shared" si="88"/>
        <v>8422.6663967409659</v>
      </c>
      <c r="EJ6" s="42">
        <f t="shared" si="89"/>
        <v>472.6344301850794</v>
      </c>
      <c r="EK6" s="42">
        <f t="shared" si="90"/>
        <v>3197.6504134630222</v>
      </c>
      <c r="EL6" s="1">
        <f>MIN(DS6:EK6)</f>
        <v>52.623241890519324</v>
      </c>
      <c r="EM6" s="2">
        <f t="shared" ref="EM6:EM69" si="102">MATCH($EL6,$DS6:$EK6,0)</f>
        <v>16</v>
      </c>
      <c r="EN6" s="48" t="s">
        <v>49</v>
      </c>
      <c r="EO6" s="49" t="s">
        <v>50</v>
      </c>
      <c r="EP6" s="50"/>
      <c r="EQ6" s="51" t="s">
        <v>51</v>
      </c>
      <c r="ER6" s="52"/>
      <c r="ES6" s="53" t="s">
        <v>52</v>
      </c>
      <c r="ET6" s="81"/>
      <c r="EU6" s="82"/>
      <c r="EV6" s="82"/>
      <c r="EW6" s="82"/>
      <c r="EX6" s="82"/>
      <c r="EY6" s="83"/>
      <c r="EZ6" s="83"/>
      <c r="FA6" s="83"/>
      <c r="FB6" s="83"/>
    </row>
    <row r="7" spans="1:158" s="80" customFormat="1" ht="13" x14ac:dyDescent="0.3">
      <c r="A7" s="104" t="s">
        <v>109</v>
      </c>
      <c r="B7" s="105"/>
      <c r="C7" s="106"/>
      <c r="D7" s="119" t="s">
        <v>87</v>
      </c>
      <c r="E7" s="119" t="s">
        <v>87</v>
      </c>
      <c r="F7" s="119" t="s">
        <v>87</v>
      </c>
      <c r="G7" s="115" t="e">
        <f t="shared" si="0"/>
        <v>#VALUE!</v>
      </c>
      <c r="H7" s="115" t="e">
        <f t="shared" si="1"/>
        <v>#VALUE!</v>
      </c>
      <c r="I7" s="115" t="e">
        <f t="shared" si="2"/>
        <v>#VALUE!</v>
      </c>
      <c r="J7" s="193">
        <v>146.783706744868</v>
      </c>
      <c r="K7" s="194">
        <v>38.731227819774602</v>
      </c>
      <c r="L7" s="194">
        <v>14.874188503377599</v>
      </c>
      <c r="M7" s="84">
        <f t="shared" si="91"/>
        <v>6.7755911111089926</v>
      </c>
      <c r="N7" s="85">
        <f t="shared" si="92"/>
        <v>75.403658249972707</v>
      </c>
      <c r="O7" s="85">
        <f t="shared" si="93"/>
        <v>17.820750638918305</v>
      </c>
      <c r="P7" s="86" t="str">
        <f t="shared" si="94"/>
        <v>7 : 75 : 18 %</v>
      </c>
      <c r="Q7" s="87" t="str">
        <f t="shared" ca="1" si="95"/>
        <v>S/SR</v>
      </c>
      <c r="R7" s="94">
        <f>N7</f>
        <v>75.403658249972707</v>
      </c>
      <c r="S7" s="95">
        <f>M7</f>
        <v>6.7755911111089926</v>
      </c>
      <c r="T7" s="95">
        <f>O7</f>
        <v>17.820750638918305</v>
      </c>
      <c r="U7" s="88">
        <f>ROUND((255/100*S7),0)</f>
        <v>17</v>
      </c>
      <c r="V7" s="89">
        <f>ROUND((255/100*R7),0)</f>
        <v>192</v>
      </c>
      <c r="W7" s="90">
        <f>ROUND((255/100*T7),0)</f>
        <v>45</v>
      </c>
      <c r="X7" s="100" t="str">
        <f t="shared" si="96"/>
        <v>@rgb(17,192,45)</v>
      </c>
      <c r="Y7" s="101"/>
      <c r="Z7" s="79">
        <f t="shared" si="3"/>
        <v>25.479054332993307</v>
      </c>
      <c r="AA7" s="79">
        <f t="shared" si="4"/>
        <v>9.8683505800357896</v>
      </c>
      <c r="AB7" s="79">
        <f t="shared" si="5"/>
        <v>1.0635174774603051</v>
      </c>
      <c r="AC7" s="79" t="str">
        <f t="shared" si="97"/>
        <v>No</v>
      </c>
      <c r="AD7" s="79">
        <f t="shared" si="98"/>
        <v>38.731227819774602</v>
      </c>
      <c r="AE7" s="34">
        <f t="shared" si="99"/>
        <v>1.2812101731899486</v>
      </c>
      <c r="AF7" s="35">
        <f t="shared" si="100"/>
        <v>-0.4586240919850369</v>
      </c>
      <c r="AG7" s="35">
        <f t="shared" si="101"/>
        <v>2.6996273955487653</v>
      </c>
      <c r="AH7" s="36">
        <f t="shared" si="6"/>
        <v>1.2415844291399316</v>
      </c>
      <c r="AI7" s="37">
        <f t="shared" si="7"/>
        <v>0.82045075849940607</v>
      </c>
      <c r="AJ7" s="37">
        <f t="shared" si="8"/>
        <v>0.39909369161901509</v>
      </c>
      <c r="AK7" s="37">
        <v>0</v>
      </c>
      <c r="AL7" s="37">
        <v>-0.75645121485307587</v>
      </c>
      <c r="AM7" s="37">
        <v>-11.346768222796136</v>
      </c>
      <c r="AN7" s="37">
        <f t="shared" si="9"/>
        <v>1.2415844291399316</v>
      </c>
      <c r="AO7" s="37">
        <f t="shared" si="9"/>
        <v>0.82045075849940607</v>
      </c>
      <c r="AP7" s="37">
        <f t="shared" si="9"/>
        <v>0.39909369161901509</v>
      </c>
      <c r="AQ7" s="37">
        <v>57.375671196608707</v>
      </c>
      <c r="AR7" s="37">
        <v>5.7915837760921756</v>
      </c>
      <c r="AS7" s="37">
        <v>1.1079551571654598</v>
      </c>
      <c r="AT7" s="37">
        <f t="shared" si="10"/>
        <v>1.2415844291399316</v>
      </c>
      <c r="AU7" s="37">
        <f t="shared" si="10"/>
        <v>0.82045075849940607</v>
      </c>
      <c r="AV7" s="37">
        <f t="shared" si="10"/>
        <v>0.39909369161901509</v>
      </c>
      <c r="AW7" s="38">
        <f t="shared" si="11"/>
        <v>0</v>
      </c>
      <c r="AX7" s="38">
        <f t="shared" si="11"/>
        <v>0.75645121485307587</v>
      </c>
      <c r="AY7" s="38">
        <f t="shared" si="11"/>
        <v>11.346768222796136</v>
      </c>
      <c r="AZ7" s="38">
        <f t="shared" si="12"/>
        <v>1.2415844291399316</v>
      </c>
      <c r="BA7" s="38">
        <f t="shared" si="12"/>
        <v>1.5769019733524821</v>
      </c>
      <c r="BB7" s="38">
        <f t="shared" si="12"/>
        <v>11.745861914415151</v>
      </c>
      <c r="BC7" s="37">
        <f t="shared" si="13"/>
        <v>57.375671196608707</v>
      </c>
      <c r="BD7" s="37">
        <f t="shared" si="13"/>
        <v>6.5480349909452515</v>
      </c>
      <c r="BE7" s="37">
        <f t="shared" si="13"/>
        <v>12.454723379961596</v>
      </c>
      <c r="BF7" s="38">
        <f t="shared" si="14"/>
        <v>2.1639562609828218</v>
      </c>
      <c r="BG7" s="38">
        <f t="shared" si="14"/>
        <v>24.082063940297395</v>
      </c>
      <c r="BH7" s="38">
        <f>100-(BB7/BE7*100)</f>
        <v>5.6915071007271933</v>
      </c>
      <c r="BI7" s="37">
        <f>100/(SUM(BF7:BH7))</f>
        <v>3.1311127832277288</v>
      </c>
      <c r="BJ7" s="5"/>
      <c r="BK7" s="5"/>
      <c r="BL7" s="19"/>
      <c r="BM7" s="19"/>
      <c r="BN7" s="39">
        <f t="shared" si="15"/>
        <v>90</v>
      </c>
      <c r="BO7" s="39">
        <f t="shared" si="16"/>
        <v>72.5</v>
      </c>
      <c r="BP7" s="39">
        <f t="shared" si="17"/>
        <v>72.5</v>
      </c>
      <c r="BQ7" s="39">
        <f t="shared" si="18"/>
        <v>47.5</v>
      </c>
      <c r="BR7" s="39">
        <f t="shared" si="19"/>
        <v>54.2</v>
      </c>
      <c r="BS7" s="39">
        <f t="shared" si="20"/>
        <v>47.5</v>
      </c>
      <c r="BT7" s="39">
        <f t="shared" si="21"/>
        <v>41.674999999999997</v>
      </c>
      <c r="BU7" s="39">
        <f t="shared" si="22"/>
        <v>41.674999999999997</v>
      </c>
      <c r="BV7" s="39">
        <f t="shared" si="23"/>
        <v>22.5</v>
      </c>
      <c r="BW7" s="39">
        <f t="shared" si="24"/>
        <v>33.3333333333333</v>
      </c>
      <c r="BX7" s="39">
        <f t="shared" si="25"/>
        <v>22.5</v>
      </c>
      <c r="BY7" s="39">
        <f t="shared" si="26"/>
        <v>22.9</v>
      </c>
      <c r="BZ7" s="39">
        <f t="shared" si="27"/>
        <v>22.9</v>
      </c>
      <c r="CA7" s="39">
        <f t="shared" si="28"/>
        <v>5</v>
      </c>
      <c r="CB7" s="39">
        <f t="shared" si="29"/>
        <v>16.649999999999999</v>
      </c>
      <c r="CC7" s="39">
        <f t="shared" si="30"/>
        <v>5</v>
      </c>
      <c r="CD7" s="39">
        <f t="shared" si="31"/>
        <v>5</v>
      </c>
      <c r="CE7" s="39">
        <f t="shared" si="32"/>
        <v>5</v>
      </c>
      <c r="CF7" s="39">
        <f t="shared" si="33"/>
        <v>5</v>
      </c>
      <c r="CG7" s="40">
        <f t="shared" si="34"/>
        <v>5</v>
      </c>
      <c r="CH7" s="40">
        <f t="shared" si="35"/>
        <v>5</v>
      </c>
      <c r="CI7" s="40">
        <f t="shared" si="36"/>
        <v>22.5</v>
      </c>
      <c r="CJ7" s="40">
        <f t="shared" si="37"/>
        <v>5</v>
      </c>
      <c r="CK7" s="40">
        <f t="shared" si="38"/>
        <v>22.9</v>
      </c>
      <c r="CL7" s="40">
        <f t="shared" si="39"/>
        <v>47.5</v>
      </c>
      <c r="CM7" s="40">
        <f t="shared" si="40"/>
        <v>16.649999999999999</v>
      </c>
      <c r="CN7" s="40">
        <f t="shared" si="41"/>
        <v>41.674999999999997</v>
      </c>
      <c r="CO7" s="40">
        <f t="shared" si="42"/>
        <v>5</v>
      </c>
      <c r="CP7" s="40">
        <f t="shared" si="43"/>
        <v>33.3333333333333</v>
      </c>
      <c r="CQ7" s="40">
        <f t="shared" si="44"/>
        <v>72.5</v>
      </c>
      <c r="CR7" s="40">
        <f t="shared" si="45"/>
        <v>22.9</v>
      </c>
      <c r="CS7" s="40">
        <f t="shared" si="46"/>
        <v>54.2</v>
      </c>
      <c r="CT7" s="40">
        <f t="shared" si="47"/>
        <v>5</v>
      </c>
      <c r="CU7" s="40">
        <f t="shared" si="48"/>
        <v>41.674999999999997</v>
      </c>
      <c r="CV7" s="40">
        <f t="shared" si="49"/>
        <v>90</v>
      </c>
      <c r="CW7" s="40">
        <f t="shared" si="50"/>
        <v>22.5</v>
      </c>
      <c r="CX7" s="40">
        <f t="shared" si="51"/>
        <v>72.5</v>
      </c>
      <c r="CY7" s="40">
        <f t="shared" si="52"/>
        <v>47.5</v>
      </c>
      <c r="CZ7" s="41">
        <f t="shared" si="53"/>
        <v>5</v>
      </c>
      <c r="DA7" s="41">
        <f t="shared" si="54"/>
        <v>22.5</v>
      </c>
      <c r="DB7" s="41">
        <f t="shared" si="55"/>
        <v>5</v>
      </c>
      <c r="DC7" s="41">
        <f t="shared" si="56"/>
        <v>47.5</v>
      </c>
      <c r="DD7" s="41">
        <f t="shared" si="57"/>
        <v>22.9</v>
      </c>
      <c r="DE7" s="41">
        <f t="shared" si="58"/>
        <v>5</v>
      </c>
      <c r="DF7" s="41">
        <f t="shared" si="59"/>
        <v>41.674999999999997</v>
      </c>
      <c r="DG7" s="41">
        <f t="shared" si="60"/>
        <v>16.649999999999999</v>
      </c>
      <c r="DH7" s="41">
        <f t="shared" si="61"/>
        <v>72.5</v>
      </c>
      <c r="DI7" s="41">
        <f t="shared" si="62"/>
        <v>33.3333333333333</v>
      </c>
      <c r="DJ7" s="41">
        <f t="shared" si="63"/>
        <v>5</v>
      </c>
      <c r="DK7" s="41">
        <f t="shared" si="64"/>
        <v>54.2</v>
      </c>
      <c r="DL7" s="41">
        <f t="shared" si="65"/>
        <v>22.9</v>
      </c>
      <c r="DM7" s="41">
        <f t="shared" si="66"/>
        <v>90</v>
      </c>
      <c r="DN7" s="41">
        <f t="shared" si="67"/>
        <v>41.674999999999997</v>
      </c>
      <c r="DO7" s="41">
        <f t="shared" si="68"/>
        <v>5</v>
      </c>
      <c r="DP7" s="41">
        <f t="shared" si="69"/>
        <v>72.5</v>
      </c>
      <c r="DQ7" s="41">
        <f t="shared" si="70"/>
        <v>22.5</v>
      </c>
      <c r="DR7" s="41">
        <f t="shared" si="71"/>
        <v>47.5</v>
      </c>
      <c r="DS7" s="42">
        <f t="shared" si="72"/>
        <v>12047.348976829595</v>
      </c>
      <c r="DT7" s="42">
        <f t="shared" si="73"/>
        <v>9298.2683933562694</v>
      </c>
      <c r="DU7" s="42">
        <f t="shared" si="74"/>
        <v>7282.866626969364</v>
      </c>
      <c r="DV7" s="42">
        <f t="shared" si="75"/>
        <v>7496.0104169658025</v>
      </c>
      <c r="DW7" s="42">
        <f t="shared" si="76"/>
        <v>5031.5074621627009</v>
      </c>
      <c r="DX7" s="42">
        <f t="shared" si="77"/>
        <v>2601.4632700261786</v>
      </c>
      <c r="DY7" s="42">
        <f t="shared" si="78"/>
        <v>5238.986311129257</v>
      </c>
      <c r="DZ7" s="42">
        <f t="shared" si="79"/>
        <v>2356.9617851959842</v>
      </c>
      <c r="EA7" s="42">
        <f t="shared" si="80"/>
        <v>8193.7524405753375</v>
      </c>
      <c r="EB7" s="42">
        <f t="shared" si="81"/>
        <v>2715.8661323847896</v>
      </c>
      <c r="EC7" s="42">
        <f t="shared" si="82"/>
        <v>420.05991308299321</v>
      </c>
      <c r="ED7" s="42">
        <f t="shared" si="83"/>
        <v>4340.0804757218375</v>
      </c>
      <c r="EE7" s="42">
        <f t="shared" si="84"/>
        <v>735.39045926983147</v>
      </c>
      <c r="EF7" s="42">
        <f t="shared" si="85"/>
        <v>10169.671857102014</v>
      </c>
      <c r="EG7" s="42">
        <f t="shared" si="86"/>
        <v>1804.1515508291282</v>
      </c>
      <c r="EH7" s="42">
        <f t="shared" si="87"/>
        <v>380.57756322276322</v>
      </c>
      <c r="EI7" s="42">
        <f t="shared" si="88"/>
        <v>5791.7700907151075</v>
      </c>
      <c r="EJ7" s="42">
        <f t="shared" si="89"/>
        <v>33.479329609667282</v>
      </c>
      <c r="EK7" s="42">
        <f t="shared" si="90"/>
        <v>1662.6247101623874</v>
      </c>
      <c r="EL7" s="1">
        <f>MIN(DS7:EK7)</f>
        <v>33.479329609667282</v>
      </c>
      <c r="EM7" s="2">
        <f t="shared" si="102"/>
        <v>18</v>
      </c>
      <c r="EN7" s="54">
        <v>1</v>
      </c>
      <c r="EO7" s="3" t="s">
        <v>43</v>
      </c>
      <c r="EP7" s="55">
        <v>90</v>
      </c>
      <c r="EQ7" s="56">
        <v>5</v>
      </c>
      <c r="ER7" s="57">
        <v>5</v>
      </c>
      <c r="ES7" s="58">
        <f>SUM(EP7:ER7)</f>
        <v>100</v>
      </c>
      <c r="ET7" s="81"/>
      <c r="EU7" s="82"/>
      <c r="EV7" s="82"/>
      <c r="EW7" s="82"/>
      <c r="EX7" s="82"/>
      <c r="EY7" s="83"/>
      <c r="EZ7" s="83"/>
      <c r="FA7" s="83"/>
      <c r="FB7" s="83"/>
    </row>
    <row r="8" spans="1:158" s="80" customFormat="1" ht="13" x14ac:dyDescent="0.3">
      <c r="A8" s="104" t="s">
        <v>110</v>
      </c>
      <c r="B8" s="105"/>
      <c r="C8" s="106"/>
      <c r="D8" s="119" t="s">
        <v>87</v>
      </c>
      <c r="E8" s="119" t="s">
        <v>87</v>
      </c>
      <c r="F8" s="119" t="s">
        <v>87</v>
      </c>
      <c r="G8" s="115" t="e">
        <f t="shared" si="0"/>
        <v>#VALUE!</v>
      </c>
      <c r="H8" s="115" t="e">
        <f t="shared" si="1"/>
        <v>#VALUE!</v>
      </c>
      <c r="I8" s="115" t="e">
        <f t="shared" si="2"/>
        <v>#VALUE!</v>
      </c>
      <c r="J8" s="193">
        <v>52.2966129032258</v>
      </c>
      <c r="K8" s="194">
        <v>42.459562797802903</v>
      </c>
      <c r="L8" s="194">
        <v>9.1434344387933297</v>
      </c>
      <c r="M8" s="84">
        <f t="shared" si="91"/>
        <v>2.4781632984012245</v>
      </c>
      <c r="N8" s="85">
        <f t="shared" si="92"/>
        <v>97.521836701598772</v>
      </c>
      <c r="O8" s="85">
        <f t="shared" si="93"/>
        <v>0</v>
      </c>
      <c r="P8" s="86" t="str">
        <f t="shared" si="94"/>
        <v>2 : 98 : 0 %</v>
      </c>
      <c r="Q8" s="87" t="str">
        <f t="shared" ca="1" si="95"/>
        <v>S</v>
      </c>
      <c r="R8" s="94">
        <f>N8</f>
        <v>97.521836701598772</v>
      </c>
      <c r="S8" s="95">
        <f>M8</f>
        <v>2.4781632984012245</v>
      </c>
      <c r="T8" s="95">
        <f>O8</f>
        <v>0</v>
      </c>
      <c r="U8" s="88">
        <f>ROUND((255/100*S8),0)</f>
        <v>6</v>
      </c>
      <c r="V8" s="89">
        <f>ROUND((255/100*R8),0)</f>
        <v>249</v>
      </c>
      <c r="W8" s="90">
        <f>ROUND((255/100*T8),0)</f>
        <v>0</v>
      </c>
      <c r="X8" s="100" t="str">
        <f t="shared" si="96"/>
        <v>@rgb(6,249,0)</v>
      </c>
      <c r="Y8" s="101"/>
      <c r="Z8" s="79">
        <f t="shared" si="3"/>
        <v>13.470654229815617</v>
      </c>
      <c r="AA8" s="79">
        <f t="shared" si="4"/>
        <v>5.7195808919834557</v>
      </c>
      <c r="AB8" s="79">
        <f t="shared" si="5"/>
        <v>1.4821367785664095</v>
      </c>
      <c r="AC8" s="79" t="str">
        <f t="shared" si="97"/>
        <v>No</v>
      </c>
      <c r="AD8" s="79">
        <f t="shared" si="98"/>
        <v>42.45956279780291</v>
      </c>
      <c r="AE8" s="34">
        <f t="shared" si="99"/>
        <v>0.76474779586016672</v>
      </c>
      <c r="AF8" s="35">
        <f t="shared" si="100"/>
        <v>-0.30393579690481043</v>
      </c>
      <c r="AG8" s="35">
        <f t="shared" si="101"/>
        <v>2.2130360740540231</v>
      </c>
      <c r="AH8" s="36">
        <f t="shared" si="6"/>
        <v>0.39128077110417847</v>
      </c>
      <c r="AI8" s="37">
        <f t="shared" si="7"/>
        <v>1.0008397228890185</v>
      </c>
      <c r="AJ8" s="37">
        <f t="shared" si="8"/>
        <v>1.2174977229460211</v>
      </c>
      <c r="AK8" s="37">
        <v>0</v>
      </c>
      <c r="AL8" s="37">
        <v>-0.75645121485307587</v>
      </c>
      <c r="AM8" s="37">
        <v>-11.346768222796136</v>
      </c>
      <c r="AN8" s="37">
        <f t="shared" si="9"/>
        <v>0.39128077110417847</v>
      </c>
      <c r="AO8" s="37">
        <f t="shared" si="9"/>
        <v>1.0008397228890185</v>
      </c>
      <c r="AP8" s="37">
        <f t="shared" si="9"/>
        <v>1.2174977229460211</v>
      </c>
      <c r="AQ8" s="37">
        <v>57.375671196608707</v>
      </c>
      <c r="AR8" s="37">
        <v>5.7915837760921756</v>
      </c>
      <c r="AS8" s="37">
        <v>1.1079551571654598</v>
      </c>
      <c r="AT8" s="37">
        <f t="shared" si="10"/>
        <v>0.39128077110417847</v>
      </c>
      <c r="AU8" s="37">
        <f t="shared" si="10"/>
        <v>1.0008397228890185</v>
      </c>
      <c r="AV8" s="37">
        <f t="shared" si="10"/>
        <v>1.1079551571654598</v>
      </c>
      <c r="AW8" s="38">
        <f t="shared" si="11"/>
        <v>0</v>
      </c>
      <c r="AX8" s="38">
        <f t="shared" si="11"/>
        <v>0.75645121485307587</v>
      </c>
      <c r="AY8" s="38">
        <f t="shared" si="11"/>
        <v>11.346768222796136</v>
      </c>
      <c r="AZ8" s="38">
        <f t="shared" si="12"/>
        <v>0.39128077110417847</v>
      </c>
      <c r="BA8" s="38">
        <f t="shared" si="12"/>
        <v>1.7572909377420944</v>
      </c>
      <c r="BB8" s="38">
        <f t="shared" si="12"/>
        <v>12.454723379961596</v>
      </c>
      <c r="BC8" s="37">
        <f t="shared" si="13"/>
        <v>57.375671196608707</v>
      </c>
      <c r="BD8" s="37">
        <f t="shared" si="13"/>
        <v>6.5480349909452515</v>
      </c>
      <c r="BE8" s="37">
        <f t="shared" si="13"/>
        <v>12.454723379961596</v>
      </c>
      <c r="BF8" s="38">
        <f t="shared" si="14"/>
        <v>0.68196286499791892</v>
      </c>
      <c r="BG8" s="38">
        <f t="shared" si="14"/>
        <v>26.836920391722252</v>
      </c>
      <c r="BH8" s="38">
        <f>100-(BB8/BE8*100)</f>
        <v>0</v>
      </c>
      <c r="BI8" s="37">
        <f>100/(SUM(BF8:BH8))</f>
        <v>3.633868390192752</v>
      </c>
      <c r="BJ8" s="5"/>
      <c r="BK8" s="5"/>
      <c r="BL8" s="19"/>
      <c r="BM8" s="19"/>
      <c r="BN8" s="39">
        <f t="shared" si="15"/>
        <v>90</v>
      </c>
      <c r="BO8" s="39">
        <f t="shared" si="16"/>
        <v>72.5</v>
      </c>
      <c r="BP8" s="39">
        <f t="shared" si="17"/>
        <v>72.5</v>
      </c>
      <c r="BQ8" s="39">
        <f t="shared" si="18"/>
        <v>47.5</v>
      </c>
      <c r="BR8" s="39">
        <f t="shared" si="19"/>
        <v>54.2</v>
      </c>
      <c r="BS8" s="39">
        <f t="shared" si="20"/>
        <v>47.5</v>
      </c>
      <c r="BT8" s="39">
        <f t="shared" si="21"/>
        <v>41.674999999999997</v>
      </c>
      <c r="BU8" s="39">
        <f t="shared" si="22"/>
        <v>41.674999999999997</v>
      </c>
      <c r="BV8" s="39">
        <f t="shared" si="23"/>
        <v>22.5</v>
      </c>
      <c r="BW8" s="39">
        <f t="shared" si="24"/>
        <v>33.3333333333333</v>
      </c>
      <c r="BX8" s="39">
        <f t="shared" si="25"/>
        <v>22.5</v>
      </c>
      <c r="BY8" s="39">
        <f t="shared" si="26"/>
        <v>22.9</v>
      </c>
      <c r="BZ8" s="39">
        <f t="shared" si="27"/>
        <v>22.9</v>
      </c>
      <c r="CA8" s="39">
        <f t="shared" si="28"/>
        <v>5</v>
      </c>
      <c r="CB8" s="39">
        <f t="shared" si="29"/>
        <v>16.649999999999999</v>
      </c>
      <c r="CC8" s="39">
        <f t="shared" si="30"/>
        <v>5</v>
      </c>
      <c r="CD8" s="39">
        <f t="shared" si="31"/>
        <v>5</v>
      </c>
      <c r="CE8" s="39">
        <f t="shared" si="32"/>
        <v>5</v>
      </c>
      <c r="CF8" s="39">
        <f t="shared" si="33"/>
        <v>5</v>
      </c>
      <c r="CG8" s="40">
        <f t="shared" si="34"/>
        <v>5</v>
      </c>
      <c r="CH8" s="40">
        <f t="shared" si="35"/>
        <v>5</v>
      </c>
      <c r="CI8" s="40">
        <f t="shared" si="36"/>
        <v>22.5</v>
      </c>
      <c r="CJ8" s="40">
        <f t="shared" si="37"/>
        <v>5</v>
      </c>
      <c r="CK8" s="40">
        <f t="shared" si="38"/>
        <v>22.9</v>
      </c>
      <c r="CL8" s="40">
        <f t="shared" si="39"/>
        <v>47.5</v>
      </c>
      <c r="CM8" s="40">
        <f t="shared" si="40"/>
        <v>16.649999999999999</v>
      </c>
      <c r="CN8" s="40">
        <f t="shared" si="41"/>
        <v>41.674999999999997</v>
      </c>
      <c r="CO8" s="40">
        <f t="shared" si="42"/>
        <v>5</v>
      </c>
      <c r="CP8" s="40">
        <f t="shared" si="43"/>
        <v>33.3333333333333</v>
      </c>
      <c r="CQ8" s="40">
        <f t="shared" si="44"/>
        <v>72.5</v>
      </c>
      <c r="CR8" s="40">
        <f t="shared" si="45"/>
        <v>22.9</v>
      </c>
      <c r="CS8" s="40">
        <f t="shared" si="46"/>
        <v>54.2</v>
      </c>
      <c r="CT8" s="40">
        <f t="shared" si="47"/>
        <v>5</v>
      </c>
      <c r="CU8" s="40">
        <f t="shared" si="48"/>
        <v>41.674999999999997</v>
      </c>
      <c r="CV8" s="40">
        <f t="shared" si="49"/>
        <v>90</v>
      </c>
      <c r="CW8" s="40">
        <f t="shared" si="50"/>
        <v>22.5</v>
      </c>
      <c r="CX8" s="40">
        <f t="shared" si="51"/>
        <v>72.5</v>
      </c>
      <c r="CY8" s="40">
        <f t="shared" si="52"/>
        <v>47.5</v>
      </c>
      <c r="CZ8" s="41">
        <f t="shared" si="53"/>
        <v>5</v>
      </c>
      <c r="DA8" s="41">
        <f t="shared" si="54"/>
        <v>22.5</v>
      </c>
      <c r="DB8" s="41">
        <f t="shared" si="55"/>
        <v>5</v>
      </c>
      <c r="DC8" s="41">
        <f t="shared" si="56"/>
        <v>47.5</v>
      </c>
      <c r="DD8" s="41">
        <f t="shared" si="57"/>
        <v>22.9</v>
      </c>
      <c r="DE8" s="41">
        <f t="shared" si="58"/>
        <v>5</v>
      </c>
      <c r="DF8" s="41">
        <f t="shared" si="59"/>
        <v>41.674999999999997</v>
      </c>
      <c r="DG8" s="41">
        <f t="shared" si="60"/>
        <v>16.649999999999999</v>
      </c>
      <c r="DH8" s="41">
        <f t="shared" si="61"/>
        <v>72.5</v>
      </c>
      <c r="DI8" s="41">
        <f t="shared" si="62"/>
        <v>33.3333333333333</v>
      </c>
      <c r="DJ8" s="41">
        <f t="shared" si="63"/>
        <v>5</v>
      </c>
      <c r="DK8" s="41">
        <f t="shared" si="64"/>
        <v>54.2</v>
      </c>
      <c r="DL8" s="41">
        <f t="shared" si="65"/>
        <v>22.9</v>
      </c>
      <c r="DM8" s="41">
        <f t="shared" si="66"/>
        <v>90</v>
      </c>
      <c r="DN8" s="41">
        <f t="shared" si="67"/>
        <v>41.674999999999997</v>
      </c>
      <c r="DO8" s="41">
        <f t="shared" si="68"/>
        <v>5</v>
      </c>
      <c r="DP8" s="41">
        <f t="shared" si="69"/>
        <v>72.5</v>
      </c>
      <c r="DQ8" s="41">
        <f t="shared" si="70"/>
        <v>22.5</v>
      </c>
      <c r="DR8" s="41">
        <f t="shared" si="71"/>
        <v>47.5</v>
      </c>
      <c r="DS8" s="42">
        <f t="shared" si="72"/>
        <v>16245.362166258632</v>
      </c>
      <c r="DT8" s="42">
        <f t="shared" si="73"/>
        <v>13969.597881702675</v>
      </c>
      <c r="DU8" s="42">
        <f t="shared" si="74"/>
        <v>10556.333597146717</v>
      </c>
      <c r="DV8" s="42">
        <f t="shared" si="75"/>
        <v>12843.506046622737</v>
      </c>
      <c r="DW8" s="42">
        <f t="shared" si="76"/>
        <v>8767.9769045069224</v>
      </c>
      <c r="DX8" s="42">
        <f t="shared" si="77"/>
        <v>4554.14992698684</v>
      </c>
      <c r="DY8" s="42">
        <f t="shared" si="78"/>
        <v>9813.4516039018581</v>
      </c>
      <c r="DZ8" s="42">
        <f t="shared" si="79"/>
        <v>4932.4836769868398</v>
      </c>
      <c r="EA8" s="42">
        <f t="shared" si="80"/>
        <v>14217.414211542799</v>
      </c>
      <c r="EB8" s="42">
        <f t="shared" si="81"/>
        <v>6183.316593653507</v>
      </c>
      <c r="EC8" s="42">
        <f t="shared" si="82"/>
        <v>1051.9662568269632</v>
      </c>
      <c r="ED8" s="42">
        <f t="shared" si="83"/>
        <v>8923.1099269868391</v>
      </c>
      <c r="EE8" s="42">
        <f t="shared" si="84"/>
        <v>2818.2429494667567</v>
      </c>
      <c r="EF8" s="42">
        <f t="shared" si="85"/>
        <v>16666.64992698684</v>
      </c>
      <c r="EG8" s="42">
        <f t="shared" si="86"/>
        <v>5056.5157500718215</v>
      </c>
      <c r="EH8" s="42">
        <f t="shared" si="87"/>
        <v>87.937687715048895</v>
      </c>
      <c r="EI8" s="42">
        <f t="shared" si="88"/>
        <v>10890.885642430883</v>
      </c>
      <c r="EJ8" s="42">
        <f t="shared" si="89"/>
        <v>1138.7019722710061</v>
      </c>
      <c r="EK8" s="42">
        <f t="shared" si="90"/>
        <v>4764.7938073509449</v>
      </c>
      <c r="EL8" s="1">
        <f>MIN(DS8:EK8)</f>
        <v>87.937687715048895</v>
      </c>
      <c r="EM8" s="2">
        <f t="shared" si="102"/>
        <v>16</v>
      </c>
      <c r="EN8" s="54">
        <f>EN7+1</f>
        <v>2</v>
      </c>
      <c r="EO8" s="3" t="s">
        <v>53</v>
      </c>
      <c r="EP8" s="55">
        <v>72.5</v>
      </c>
      <c r="EQ8" s="56">
        <v>5</v>
      </c>
      <c r="ER8" s="57">
        <v>22.5</v>
      </c>
      <c r="ES8" s="58">
        <f t="shared" ref="ES8:ES25" si="103">SUM(EP8:ER8)</f>
        <v>100</v>
      </c>
      <c r="ET8" s="81"/>
      <c r="EU8" s="82"/>
      <c r="EV8" s="82"/>
      <c r="EW8" s="82"/>
      <c r="EX8" s="82"/>
      <c r="EY8" s="83"/>
      <c r="EZ8" s="83"/>
      <c r="FA8" s="83"/>
      <c r="FB8" s="83"/>
    </row>
    <row r="9" spans="1:158" s="80" customFormat="1" ht="13" x14ac:dyDescent="0.3">
      <c r="A9" s="104" t="s">
        <v>111</v>
      </c>
      <c r="B9" s="105"/>
      <c r="C9" s="106"/>
      <c r="D9" s="119" t="s">
        <v>87</v>
      </c>
      <c r="E9" s="119" t="s">
        <v>87</v>
      </c>
      <c r="F9" s="119" t="s">
        <v>87</v>
      </c>
      <c r="G9" s="115" t="e">
        <f t="shared" si="0"/>
        <v>#VALUE!</v>
      </c>
      <c r="H9" s="115" t="e">
        <f t="shared" si="1"/>
        <v>#VALUE!</v>
      </c>
      <c r="I9" s="115" t="e">
        <f t="shared" si="2"/>
        <v>#VALUE!</v>
      </c>
      <c r="J9" s="193">
        <v>22.626069444444401</v>
      </c>
      <c r="K9" s="194">
        <v>41.784237824811498</v>
      </c>
      <c r="L9" s="194">
        <v>13.202103993813701</v>
      </c>
      <c r="M9" s="84">
        <f t="shared" si="91"/>
        <v>0</v>
      </c>
      <c r="N9" s="85">
        <f t="shared" si="92"/>
        <v>86.565183214829261</v>
      </c>
      <c r="O9" s="85">
        <f t="shared" si="93"/>
        <v>13.434816785170732</v>
      </c>
      <c r="P9" s="86" t="str">
        <f t="shared" si="94"/>
        <v>0 : 87 : 13 %</v>
      </c>
      <c r="Q9" s="87" t="str">
        <f t="shared" ca="1" si="95"/>
        <v>S</v>
      </c>
      <c r="R9" s="94">
        <f t="shared" ref="R9:R72" si="104">N9</f>
        <v>86.565183214829261</v>
      </c>
      <c r="S9" s="95">
        <f>M9</f>
        <v>0</v>
      </c>
      <c r="T9" s="95">
        <f t="shared" ref="T9:T72" si="105">O9</f>
        <v>13.434816785170732</v>
      </c>
      <c r="U9" s="88">
        <f t="shared" ref="U9:U72" si="106">ROUND((255/100*S9),0)</f>
        <v>0</v>
      </c>
      <c r="V9" s="89">
        <f t="shared" ref="V9:V72" si="107">ROUND((255/100*R9),0)</f>
        <v>221</v>
      </c>
      <c r="W9" s="90">
        <f t="shared" ref="W9:W72" si="108">ROUND((255/100*T9),0)</f>
        <v>34</v>
      </c>
      <c r="X9" s="100" t="str">
        <f t="shared" si="96"/>
        <v>@rgb(0,221,34)</v>
      </c>
      <c r="Y9" s="101"/>
      <c r="Z9" s="79">
        <f t="shared" si="3"/>
        <v>4.1016016733950034</v>
      </c>
      <c r="AA9" s="79">
        <f t="shared" si="4"/>
        <v>1.7138229978378161</v>
      </c>
      <c r="AB9" s="79">
        <f t="shared" si="5"/>
        <v>1.0553219070683448</v>
      </c>
      <c r="AC9" s="79" t="str">
        <f t="shared" si="97"/>
        <v>No</v>
      </c>
      <c r="AD9" s="79">
        <f t="shared" si="98"/>
        <v>41.784237824811491</v>
      </c>
      <c r="AE9" s="34">
        <f t="shared" si="99"/>
        <v>0.50302087798044293</v>
      </c>
      <c r="AF9" s="35">
        <f t="shared" si="100"/>
        <v>-0.33163696293729827</v>
      </c>
      <c r="AG9" s="35">
        <f t="shared" si="101"/>
        <v>2.5803762103612704</v>
      </c>
      <c r="AH9" s="36">
        <f t="shared" si="6"/>
        <v>-3.9626426492998745E-2</v>
      </c>
      <c r="AI9" s="37">
        <f t="shared" si="7"/>
        <v>0.96901179166361828</v>
      </c>
      <c r="AJ9" s="37">
        <f t="shared" si="8"/>
        <v>0.59860406350830431</v>
      </c>
      <c r="AK9" s="37">
        <v>0</v>
      </c>
      <c r="AL9" s="37">
        <v>-0.75645121485307587</v>
      </c>
      <c r="AM9" s="37">
        <v>-11.346768222796136</v>
      </c>
      <c r="AN9" s="37">
        <f t="shared" si="9"/>
        <v>0</v>
      </c>
      <c r="AO9" s="37">
        <f t="shared" si="9"/>
        <v>0.96901179166361828</v>
      </c>
      <c r="AP9" s="37">
        <f t="shared" si="9"/>
        <v>0.59860406350830431</v>
      </c>
      <c r="AQ9" s="37">
        <v>57.375671196608707</v>
      </c>
      <c r="AR9" s="37">
        <v>5.7915837760921756</v>
      </c>
      <c r="AS9" s="37">
        <v>1.1079551571654598</v>
      </c>
      <c r="AT9" s="37">
        <f t="shared" si="10"/>
        <v>0</v>
      </c>
      <c r="AU9" s="37">
        <f t="shared" si="10"/>
        <v>0.96901179166361828</v>
      </c>
      <c r="AV9" s="37">
        <f t="shared" si="10"/>
        <v>0.59860406350830431</v>
      </c>
      <c r="AW9" s="38">
        <f t="shared" si="11"/>
        <v>0</v>
      </c>
      <c r="AX9" s="38">
        <f t="shared" si="11"/>
        <v>0.75645121485307587</v>
      </c>
      <c r="AY9" s="38">
        <f t="shared" si="11"/>
        <v>11.346768222796136</v>
      </c>
      <c r="AZ9" s="38">
        <f t="shared" si="12"/>
        <v>0</v>
      </c>
      <c r="BA9" s="38">
        <f t="shared" si="12"/>
        <v>1.7254630065166943</v>
      </c>
      <c r="BB9" s="38">
        <f t="shared" si="12"/>
        <v>11.94537228630444</v>
      </c>
      <c r="BC9" s="37">
        <f t="shared" si="13"/>
        <v>57.375671196608707</v>
      </c>
      <c r="BD9" s="37">
        <f t="shared" si="13"/>
        <v>6.5480349909452515</v>
      </c>
      <c r="BE9" s="37">
        <f t="shared" si="13"/>
        <v>12.454723379961596</v>
      </c>
      <c r="BF9" s="38">
        <f t="shared" si="14"/>
        <v>0</v>
      </c>
      <c r="BG9" s="38">
        <f t="shared" si="14"/>
        <v>26.350851956391462</v>
      </c>
      <c r="BH9" s="38">
        <f t="shared" ref="BH9:BH72" si="109">100-(BB9/BE9*100)</f>
        <v>4.0896218897695462</v>
      </c>
      <c r="BI9" s="37">
        <f t="shared" ref="BI9:BI72" si="110">100/(SUM(BF9:BH9))</f>
        <v>3.2850999792373949</v>
      </c>
      <c r="BJ9" s="5"/>
      <c r="BK9" s="5"/>
      <c r="BL9" s="19"/>
      <c r="BM9" s="19"/>
      <c r="BN9" s="39">
        <f t="shared" si="15"/>
        <v>90</v>
      </c>
      <c r="BO9" s="39">
        <f t="shared" si="16"/>
        <v>72.5</v>
      </c>
      <c r="BP9" s="39">
        <f t="shared" si="17"/>
        <v>72.5</v>
      </c>
      <c r="BQ9" s="39">
        <f t="shared" si="18"/>
        <v>47.5</v>
      </c>
      <c r="BR9" s="39">
        <f t="shared" si="19"/>
        <v>54.2</v>
      </c>
      <c r="BS9" s="39">
        <f t="shared" si="20"/>
        <v>47.5</v>
      </c>
      <c r="BT9" s="39">
        <f t="shared" si="21"/>
        <v>41.674999999999997</v>
      </c>
      <c r="BU9" s="39">
        <f t="shared" si="22"/>
        <v>41.674999999999997</v>
      </c>
      <c r="BV9" s="39">
        <f t="shared" si="23"/>
        <v>22.5</v>
      </c>
      <c r="BW9" s="39">
        <f t="shared" si="24"/>
        <v>33.3333333333333</v>
      </c>
      <c r="BX9" s="39">
        <f t="shared" si="25"/>
        <v>22.5</v>
      </c>
      <c r="BY9" s="39">
        <f t="shared" si="26"/>
        <v>22.9</v>
      </c>
      <c r="BZ9" s="39">
        <f t="shared" si="27"/>
        <v>22.9</v>
      </c>
      <c r="CA9" s="39">
        <f t="shared" si="28"/>
        <v>5</v>
      </c>
      <c r="CB9" s="39">
        <f t="shared" si="29"/>
        <v>16.649999999999999</v>
      </c>
      <c r="CC9" s="39">
        <f t="shared" si="30"/>
        <v>5</v>
      </c>
      <c r="CD9" s="39">
        <f t="shared" si="31"/>
        <v>5</v>
      </c>
      <c r="CE9" s="39">
        <f t="shared" si="32"/>
        <v>5</v>
      </c>
      <c r="CF9" s="39">
        <f t="shared" si="33"/>
        <v>5</v>
      </c>
      <c r="CG9" s="40">
        <f t="shared" si="34"/>
        <v>5</v>
      </c>
      <c r="CH9" s="40">
        <f t="shared" si="35"/>
        <v>5</v>
      </c>
      <c r="CI9" s="40">
        <f t="shared" si="36"/>
        <v>22.5</v>
      </c>
      <c r="CJ9" s="40">
        <f t="shared" si="37"/>
        <v>5</v>
      </c>
      <c r="CK9" s="40">
        <f t="shared" si="38"/>
        <v>22.9</v>
      </c>
      <c r="CL9" s="40">
        <f t="shared" si="39"/>
        <v>47.5</v>
      </c>
      <c r="CM9" s="40">
        <f t="shared" si="40"/>
        <v>16.649999999999999</v>
      </c>
      <c r="CN9" s="40">
        <f t="shared" si="41"/>
        <v>41.674999999999997</v>
      </c>
      <c r="CO9" s="40">
        <f t="shared" si="42"/>
        <v>5</v>
      </c>
      <c r="CP9" s="40">
        <f t="shared" si="43"/>
        <v>33.3333333333333</v>
      </c>
      <c r="CQ9" s="40">
        <f t="shared" si="44"/>
        <v>72.5</v>
      </c>
      <c r="CR9" s="40">
        <f t="shared" si="45"/>
        <v>22.9</v>
      </c>
      <c r="CS9" s="40">
        <f t="shared" si="46"/>
        <v>54.2</v>
      </c>
      <c r="CT9" s="40">
        <f t="shared" si="47"/>
        <v>5</v>
      </c>
      <c r="CU9" s="40">
        <f t="shared" si="48"/>
        <v>41.674999999999997</v>
      </c>
      <c r="CV9" s="40">
        <f t="shared" si="49"/>
        <v>90</v>
      </c>
      <c r="CW9" s="40">
        <f t="shared" si="50"/>
        <v>22.5</v>
      </c>
      <c r="CX9" s="40">
        <f t="shared" si="51"/>
        <v>72.5</v>
      </c>
      <c r="CY9" s="40">
        <f t="shared" si="52"/>
        <v>47.5</v>
      </c>
      <c r="CZ9" s="41">
        <f t="shared" si="53"/>
        <v>5</v>
      </c>
      <c r="DA9" s="41">
        <f t="shared" si="54"/>
        <v>22.5</v>
      </c>
      <c r="DB9" s="41">
        <f t="shared" si="55"/>
        <v>5</v>
      </c>
      <c r="DC9" s="41">
        <f t="shared" si="56"/>
        <v>47.5</v>
      </c>
      <c r="DD9" s="41">
        <f t="shared" si="57"/>
        <v>22.9</v>
      </c>
      <c r="DE9" s="41">
        <f t="shared" si="58"/>
        <v>5</v>
      </c>
      <c r="DF9" s="41">
        <f t="shared" si="59"/>
        <v>41.674999999999997</v>
      </c>
      <c r="DG9" s="41">
        <f t="shared" si="60"/>
        <v>16.649999999999999</v>
      </c>
      <c r="DH9" s="41">
        <f t="shared" si="61"/>
        <v>72.5</v>
      </c>
      <c r="DI9" s="41">
        <f t="shared" si="62"/>
        <v>33.3333333333333</v>
      </c>
      <c r="DJ9" s="41">
        <f t="shared" si="63"/>
        <v>5</v>
      </c>
      <c r="DK9" s="41">
        <f t="shared" si="64"/>
        <v>54.2</v>
      </c>
      <c r="DL9" s="41">
        <f t="shared" si="65"/>
        <v>22.9</v>
      </c>
      <c r="DM9" s="41">
        <f t="shared" si="66"/>
        <v>90</v>
      </c>
      <c r="DN9" s="41">
        <f t="shared" si="67"/>
        <v>41.674999999999997</v>
      </c>
      <c r="DO9" s="41">
        <f t="shared" si="68"/>
        <v>5</v>
      </c>
      <c r="DP9" s="41">
        <f t="shared" si="69"/>
        <v>72.5</v>
      </c>
      <c r="DQ9" s="41">
        <f t="shared" si="70"/>
        <v>22.5</v>
      </c>
      <c r="DR9" s="41">
        <f t="shared" si="71"/>
        <v>47.5</v>
      </c>
      <c r="DS9" s="42">
        <f t="shared" si="72"/>
        <v>14824.025247068063</v>
      </c>
      <c r="DT9" s="42">
        <f t="shared" si="73"/>
        <v>11991.306659587086</v>
      </c>
      <c r="DU9" s="42">
        <f t="shared" si="74"/>
        <v>9431.7438345490391</v>
      </c>
      <c r="DV9" s="42">
        <f t="shared" si="75"/>
        <v>10069.565820328549</v>
      </c>
      <c r="DW9" s="42">
        <f t="shared" si="76"/>
        <v>7080.4852470680644</v>
      </c>
      <c r="DX9" s="42">
        <f t="shared" si="77"/>
        <v>3853.4846738075757</v>
      </c>
      <c r="DY9" s="42">
        <f t="shared" si="78"/>
        <v>7422.4464169702669</v>
      </c>
      <c r="DZ9" s="42">
        <f t="shared" si="79"/>
        <v>3762.2715771658586</v>
      </c>
      <c r="EA9" s="42">
        <f t="shared" si="80"/>
        <v>10647.824981070014</v>
      </c>
      <c r="EB9" s="42">
        <f t="shared" si="81"/>
        <v>4340.6919137347295</v>
      </c>
      <c r="EC9" s="42">
        <f t="shared" si="82"/>
        <v>775.22551306611274</v>
      </c>
      <c r="ED9" s="42">
        <f t="shared" si="83"/>
        <v>6239.4657163163756</v>
      </c>
      <c r="EE9" s="42">
        <f t="shared" si="84"/>
        <v>1661.5047778197513</v>
      </c>
      <c r="EF9" s="42">
        <f t="shared" si="85"/>
        <v>12540.106393589038</v>
      </c>
      <c r="EG9" s="42">
        <f t="shared" si="86"/>
        <v>3089.8589970680632</v>
      </c>
      <c r="EH9" s="42">
        <f t="shared" si="87"/>
        <v>107.94410054708857</v>
      </c>
      <c r="EI9" s="42">
        <f t="shared" si="88"/>
        <v>7618.0435685509901</v>
      </c>
      <c r="EJ9" s="42">
        <f t="shared" si="89"/>
        <v>305.00692558513708</v>
      </c>
      <c r="EK9" s="42">
        <f t="shared" si="90"/>
        <v>2711.5252470680634</v>
      </c>
      <c r="EL9" s="1">
        <f t="shared" ref="EL9:EL72" si="111">MIN(DS9:EK9)</f>
        <v>107.94410054708857</v>
      </c>
      <c r="EM9" s="2">
        <f t="shared" si="102"/>
        <v>16</v>
      </c>
      <c r="EN9" s="54">
        <f t="shared" ref="EN9:EN25" si="112">EN8+1</f>
        <v>3</v>
      </c>
      <c r="EO9" s="3" t="s">
        <v>54</v>
      </c>
      <c r="EP9" s="55">
        <v>72.5</v>
      </c>
      <c r="EQ9" s="56">
        <v>22.5</v>
      </c>
      <c r="ER9" s="57">
        <v>5</v>
      </c>
      <c r="ES9" s="58">
        <f t="shared" si="103"/>
        <v>100</v>
      </c>
      <c r="ET9" s="81"/>
      <c r="EU9" s="82"/>
      <c r="EV9" s="82"/>
      <c r="EW9" s="82"/>
      <c r="EX9" s="82"/>
      <c r="EY9" s="83"/>
      <c r="EZ9" s="83"/>
      <c r="FA9" s="83"/>
      <c r="FB9" s="83"/>
    </row>
    <row r="10" spans="1:158" s="80" customFormat="1" ht="13" x14ac:dyDescent="0.3">
      <c r="A10" s="104" t="s">
        <v>112</v>
      </c>
      <c r="B10" s="105"/>
      <c r="C10" s="106"/>
      <c r="D10" s="119" t="s">
        <v>87</v>
      </c>
      <c r="E10" s="119" t="s">
        <v>87</v>
      </c>
      <c r="F10" s="119" t="s">
        <v>87</v>
      </c>
      <c r="G10" s="115" t="e">
        <f t="shared" si="0"/>
        <v>#VALUE!</v>
      </c>
      <c r="H10" s="115" t="e">
        <f t="shared" si="1"/>
        <v>#VALUE!</v>
      </c>
      <c r="I10" s="115" t="e">
        <f t="shared" si="2"/>
        <v>#VALUE!</v>
      </c>
      <c r="J10" s="193">
        <v>38.147088888888902</v>
      </c>
      <c r="K10" s="194">
        <v>59.021173077521297</v>
      </c>
      <c r="L10" s="194">
        <v>7.2550424351940004</v>
      </c>
      <c r="M10" s="84">
        <f t="shared" si="91"/>
        <v>0.95114952382430984</v>
      </c>
      <c r="N10" s="85">
        <f t="shared" si="92"/>
        <v>99.048850476175673</v>
      </c>
      <c r="O10" s="85">
        <f t="shared" si="93"/>
        <v>0</v>
      </c>
      <c r="P10" s="86" t="str">
        <f t="shared" si="94"/>
        <v>1 : 99 : 0 %</v>
      </c>
      <c r="Q10" s="87" t="str">
        <f t="shared" ca="1" si="95"/>
        <v>S</v>
      </c>
      <c r="R10" s="94">
        <f t="shared" si="104"/>
        <v>99.048850476175673</v>
      </c>
      <c r="S10" s="95">
        <f t="shared" ref="S10:S72" si="113">M10</f>
        <v>0.95114952382430984</v>
      </c>
      <c r="T10" s="95">
        <f t="shared" si="105"/>
        <v>0</v>
      </c>
      <c r="U10" s="88">
        <f t="shared" si="106"/>
        <v>2</v>
      </c>
      <c r="V10" s="89">
        <f t="shared" si="107"/>
        <v>253</v>
      </c>
      <c r="W10" s="90">
        <f t="shared" si="108"/>
        <v>0</v>
      </c>
      <c r="X10" s="100" t="str">
        <f t="shared" si="96"/>
        <v>@rgb(2,253,0)</v>
      </c>
      <c r="Y10" s="101"/>
      <c r="Z10" s="79">
        <f t="shared" si="3"/>
        <v>8.9086850851399895</v>
      </c>
      <c r="AA10" s="79">
        <f t="shared" si="4"/>
        <v>5.2580104430317984</v>
      </c>
      <c r="AB10" s="79">
        <f t="shared" si="5"/>
        <v>0.95699953743299215</v>
      </c>
      <c r="AC10" s="79" t="str">
        <f t="shared" si="97"/>
        <v>No</v>
      </c>
      <c r="AD10" s="79">
        <f t="shared" si="98"/>
        <v>59.021173077521297</v>
      </c>
      <c r="AE10" s="34">
        <f t="shared" si="99"/>
        <v>0.65314883071958219</v>
      </c>
      <c r="AF10" s="35">
        <f t="shared" si="100"/>
        <v>0.36484072845905807</v>
      </c>
      <c r="AG10" s="35">
        <f t="shared" si="101"/>
        <v>1.9816967354153927</v>
      </c>
      <c r="AH10" s="36">
        <f t="shared" si="6"/>
        <v>0.20754423489672014</v>
      </c>
      <c r="AI10" s="37">
        <f t="shared" si="7"/>
        <v>1.7101249553359161</v>
      </c>
      <c r="AJ10" s="37">
        <f t="shared" si="8"/>
        <v>1.6106311426549382</v>
      </c>
      <c r="AK10" s="37">
        <v>0</v>
      </c>
      <c r="AL10" s="37">
        <v>-0.75645121485307587</v>
      </c>
      <c r="AM10" s="37">
        <v>-11.346768222796136</v>
      </c>
      <c r="AN10" s="37">
        <f t="shared" si="9"/>
        <v>0.20754423489672014</v>
      </c>
      <c r="AO10" s="37">
        <f t="shared" si="9"/>
        <v>1.7101249553359161</v>
      </c>
      <c r="AP10" s="37">
        <f t="shared" si="9"/>
        <v>1.6106311426549382</v>
      </c>
      <c r="AQ10" s="37">
        <v>57.375671196608707</v>
      </c>
      <c r="AR10" s="37">
        <v>5.7915837760921756</v>
      </c>
      <c r="AS10" s="37">
        <v>1.1079551571654598</v>
      </c>
      <c r="AT10" s="37">
        <f t="shared" si="10"/>
        <v>0.20754423489672014</v>
      </c>
      <c r="AU10" s="37">
        <f t="shared" si="10"/>
        <v>1.7101249553359161</v>
      </c>
      <c r="AV10" s="37">
        <f t="shared" si="10"/>
        <v>1.1079551571654598</v>
      </c>
      <c r="AW10" s="38">
        <f t="shared" si="11"/>
        <v>0</v>
      </c>
      <c r="AX10" s="38">
        <f t="shared" si="11"/>
        <v>0.75645121485307587</v>
      </c>
      <c r="AY10" s="38">
        <f t="shared" si="11"/>
        <v>11.346768222796136</v>
      </c>
      <c r="AZ10" s="38">
        <f t="shared" si="12"/>
        <v>0.20754423489672014</v>
      </c>
      <c r="BA10" s="38">
        <f t="shared" si="12"/>
        <v>2.4665761701889921</v>
      </c>
      <c r="BB10" s="38">
        <f t="shared" si="12"/>
        <v>12.454723379961596</v>
      </c>
      <c r="BC10" s="37">
        <f t="shared" si="13"/>
        <v>57.375671196608707</v>
      </c>
      <c r="BD10" s="37">
        <f t="shared" si="13"/>
        <v>6.5480349909452515</v>
      </c>
      <c r="BE10" s="37">
        <f t="shared" si="13"/>
        <v>12.454723379961596</v>
      </c>
      <c r="BF10" s="38">
        <f t="shared" si="14"/>
        <v>0.36172863962763963</v>
      </c>
      <c r="BG10" s="38">
        <f t="shared" si="14"/>
        <v>37.668952190998077</v>
      </c>
      <c r="BH10" s="38">
        <f t="shared" si="109"/>
        <v>0</v>
      </c>
      <c r="BI10" s="37">
        <f t="shared" si="110"/>
        <v>2.6294559501935346</v>
      </c>
      <c r="BJ10" s="5"/>
      <c r="BK10" s="5"/>
      <c r="BL10" s="19"/>
      <c r="BM10" s="19"/>
      <c r="BN10" s="39">
        <f t="shared" si="15"/>
        <v>90</v>
      </c>
      <c r="BO10" s="39">
        <f t="shared" si="16"/>
        <v>72.5</v>
      </c>
      <c r="BP10" s="39">
        <f t="shared" si="17"/>
        <v>72.5</v>
      </c>
      <c r="BQ10" s="39">
        <f t="shared" si="18"/>
        <v>47.5</v>
      </c>
      <c r="BR10" s="39">
        <f t="shared" si="19"/>
        <v>54.2</v>
      </c>
      <c r="BS10" s="39">
        <f t="shared" si="20"/>
        <v>47.5</v>
      </c>
      <c r="BT10" s="39">
        <f t="shared" si="21"/>
        <v>41.674999999999997</v>
      </c>
      <c r="BU10" s="39">
        <f t="shared" si="22"/>
        <v>41.674999999999997</v>
      </c>
      <c r="BV10" s="39">
        <f t="shared" si="23"/>
        <v>22.5</v>
      </c>
      <c r="BW10" s="39">
        <f t="shared" si="24"/>
        <v>33.3333333333333</v>
      </c>
      <c r="BX10" s="39">
        <f t="shared" si="25"/>
        <v>22.5</v>
      </c>
      <c r="BY10" s="39">
        <f t="shared" si="26"/>
        <v>22.9</v>
      </c>
      <c r="BZ10" s="39">
        <f t="shared" si="27"/>
        <v>22.9</v>
      </c>
      <c r="CA10" s="39">
        <f t="shared" si="28"/>
        <v>5</v>
      </c>
      <c r="CB10" s="39">
        <f t="shared" si="29"/>
        <v>16.649999999999999</v>
      </c>
      <c r="CC10" s="39">
        <f t="shared" si="30"/>
        <v>5</v>
      </c>
      <c r="CD10" s="39">
        <f t="shared" si="31"/>
        <v>5</v>
      </c>
      <c r="CE10" s="39">
        <f t="shared" si="32"/>
        <v>5</v>
      </c>
      <c r="CF10" s="39">
        <f t="shared" si="33"/>
        <v>5</v>
      </c>
      <c r="CG10" s="40">
        <f t="shared" si="34"/>
        <v>5</v>
      </c>
      <c r="CH10" s="40">
        <f t="shared" si="35"/>
        <v>5</v>
      </c>
      <c r="CI10" s="40">
        <f t="shared" si="36"/>
        <v>22.5</v>
      </c>
      <c r="CJ10" s="40">
        <f t="shared" si="37"/>
        <v>5</v>
      </c>
      <c r="CK10" s="40">
        <f t="shared" si="38"/>
        <v>22.9</v>
      </c>
      <c r="CL10" s="40">
        <f t="shared" si="39"/>
        <v>47.5</v>
      </c>
      <c r="CM10" s="40">
        <f t="shared" si="40"/>
        <v>16.649999999999999</v>
      </c>
      <c r="CN10" s="40">
        <f t="shared" si="41"/>
        <v>41.674999999999997</v>
      </c>
      <c r="CO10" s="40">
        <f t="shared" si="42"/>
        <v>5</v>
      </c>
      <c r="CP10" s="40">
        <f t="shared" si="43"/>
        <v>33.3333333333333</v>
      </c>
      <c r="CQ10" s="40">
        <f t="shared" si="44"/>
        <v>72.5</v>
      </c>
      <c r="CR10" s="40">
        <f t="shared" si="45"/>
        <v>22.9</v>
      </c>
      <c r="CS10" s="40">
        <f t="shared" si="46"/>
        <v>54.2</v>
      </c>
      <c r="CT10" s="40">
        <f t="shared" si="47"/>
        <v>5</v>
      </c>
      <c r="CU10" s="40">
        <f t="shared" si="48"/>
        <v>41.674999999999997</v>
      </c>
      <c r="CV10" s="40">
        <f t="shared" si="49"/>
        <v>90</v>
      </c>
      <c r="CW10" s="40">
        <f t="shared" si="50"/>
        <v>22.5</v>
      </c>
      <c r="CX10" s="40">
        <f t="shared" si="51"/>
        <v>72.5</v>
      </c>
      <c r="CY10" s="40">
        <f t="shared" si="52"/>
        <v>47.5</v>
      </c>
      <c r="CZ10" s="41">
        <f t="shared" si="53"/>
        <v>5</v>
      </c>
      <c r="DA10" s="41">
        <f t="shared" si="54"/>
        <v>22.5</v>
      </c>
      <c r="DB10" s="41">
        <f t="shared" si="55"/>
        <v>5</v>
      </c>
      <c r="DC10" s="41">
        <f t="shared" si="56"/>
        <v>47.5</v>
      </c>
      <c r="DD10" s="41">
        <f t="shared" si="57"/>
        <v>22.9</v>
      </c>
      <c r="DE10" s="41">
        <f t="shared" si="58"/>
        <v>5</v>
      </c>
      <c r="DF10" s="41">
        <f t="shared" si="59"/>
        <v>41.674999999999997</v>
      </c>
      <c r="DG10" s="41">
        <f t="shared" si="60"/>
        <v>16.649999999999999</v>
      </c>
      <c r="DH10" s="41">
        <f t="shared" si="61"/>
        <v>72.5</v>
      </c>
      <c r="DI10" s="41">
        <f t="shared" si="62"/>
        <v>33.3333333333333</v>
      </c>
      <c r="DJ10" s="41">
        <f t="shared" si="63"/>
        <v>5</v>
      </c>
      <c r="DK10" s="41">
        <f t="shared" si="64"/>
        <v>54.2</v>
      </c>
      <c r="DL10" s="41">
        <f t="shared" si="65"/>
        <v>22.9</v>
      </c>
      <c r="DM10" s="41">
        <f t="shared" si="66"/>
        <v>90</v>
      </c>
      <c r="DN10" s="41">
        <f t="shared" si="67"/>
        <v>41.674999999999997</v>
      </c>
      <c r="DO10" s="41">
        <f t="shared" si="68"/>
        <v>5</v>
      </c>
      <c r="DP10" s="41">
        <f t="shared" si="69"/>
        <v>72.5</v>
      </c>
      <c r="DQ10" s="41">
        <f t="shared" si="70"/>
        <v>22.5</v>
      </c>
      <c r="DR10" s="41">
        <f t="shared" si="71"/>
        <v>47.5</v>
      </c>
      <c r="DS10" s="42">
        <f t="shared" si="72"/>
        <v>16799.884047018346</v>
      </c>
      <c r="DT10" s="42">
        <f t="shared" si="73"/>
        <v>14470.674280352196</v>
      </c>
      <c r="DU10" s="42">
        <f t="shared" si="74"/>
        <v>11003.964513686045</v>
      </c>
      <c r="DV10" s="42">
        <f t="shared" si="75"/>
        <v>13268.231756543411</v>
      </c>
      <c r="DW10" s="42">
        <f t="shared" si="76"/>
        <v>9158.4975058770779</v>
      </c>
      <c r="DX10" s="42">
        <f t="shared" si="77"/>
        <v>4849.0794660684787</v>
      </c>
      <c r="DY10" s="42">
        <f t="shared" si="78"/>
        <v>10184.808182401071</v>
      </c>
      <c r="DZ10" s="42">
        <f t="shared" si="79"/>
        <v>5227.4132160684785</v>
      </c>
      <c r="EA10" s="42">
        <f t="shared" si="80"/>
        <v>14565.789232734627</v>
      </c>
      <c r="EB10" s="42">
        <f t="shared" si="81"/>
        <v>6478.2461327351448</v>
      </c>
      <c r="EC10" s="42">
        <f t="shared" si="82"/>
        <v>1194.1944184509107</v>
      </c>
      <c r="ED10" s="42">
        <f t="shared" si="83"/>
        <v>9218.0394660684797</v>
      </c>
      <c r="EE10" s="42">
        <f t="shared" si="84"/>
        <v>3017.5814262598801</v>
      </c>
      <c r="EF10" s="42">
        <f t="shared" si="85"/>
        <v>16961.579466068477</v>
      </c>
      <c r="EG10" s="42">
        <f t="shared" si="86"/>
        <v>5275.0182497358846</v>
      </c>
      <c r="EH10" s="42">
        <f t="shared" si="87"/>
        <v>123.27488511861281</v>
      </c>
      <c r="EI10" s="42">
        <f t="shared" si="88"/>
        <v>11132.369699402328</v>
      </c>
      <c r="EJ10" s="42">
        <f t="shared" si="89"/>
        <v>1227.4846517847614</v>
      </c>
      <c r="EK10" s="42">
        <f t="shared" si="90"/>
        <v>4929.9271755935451</v>
      </c>
      <c r="EL10" s="1">
        <f t="shared" si="111"/>
        <v>123.27488511861281</v>
      </c>
      <c r="EM10" s="2">
        <f t="shared" si="102"/>
        <v>16</v>
      </c>
      <c r="EN10" s="54">
        <f t="shared" si="112"/>
        <v>4</v>
      </c>
      <c r="EO10" s="3" t="s">
        <v>55</v>
      </c>
      <c r="EP10" s="55">
        <v>47.5</v>
      </c>
      <c r="EQ10" s="56">
        <v>5</v>
      </c>
      <c r="ER10" s="57">
        <v>47.5</v>
      </c>
      <c r="ES10" s="58">
        <f t="shared" si="103"/>
        <v>100</v>
      </c>
      <c r="ET10" s="81"/>
      <c r="EU10" s="82"/>
      <c r="EV10" s="82"/>
      <c r="EW10" s="82"/>
      <c r="EX10" s="82"/>
      <c r="EY10" s="83"/>
      <c r="EZ10" s="83"/>
      <c r="FA10" s="83"/>
      <c r="FB10" s="83"/>
    </row>
    <row r="11" spans="1:158" s="80" customFormat="1" ht="13" x14ac:dyDescent="0.3">
      <c r="A11" s="104" t="s">
        <v>113</v>
      </c>
      <c r="B11" s="105"/>
      <c r="C11" s="106"/>
      <c r="D11" s="119" t="s">
        <v>87</v>
      </c>
      <c r="E11" s="119" t="s">
        <v>87</v>
      </c>
      <c r="F11" s="119" t="s">
        <v>87</v>
      </c>
      <c r="G11" s="115" t="e">
        <f t="shared" si="0"/>
        <v>#VALUE!</v>
      </c>
      <c r="H11" s="115" t="e">
        <f t="shared" si="1"/>
        <v>#VALUE!</v>
      </c>
      <c r="I11" s="115" t="e">
        <f t="shared" si="2"/>
        <v>#VALUE!</v>
      </c>
      <c r="J11" s="193">
        <v>117.16553571428599</v>
      </c>
      <c r="K11" s="194">
        <v>33.945941181842102</v>
      </c>
      <c r="L11" s="194">
        <v>12.573056697203</v>
      </c>
      <c r="M11" s="84">
        <f t="shared" si="91"/>
        <v>6.9661027647028995</v>
      </c>
      <c r="N11" s="85">
        <f t="shared" si="92"/>
        <v>79.542271810766394</v>
      </c>
      <c r="O11" s="85">
        <f t="shared" si="93"/>
        <v>13.491625424530708</v>
      </c>
      <c r="P11" s="86" t="str">
        <f t="shared" si="94"/>
        <v>7 : 80 : 13 %</v>
      </c>
      <c r="Q11" s="87" t="str">
        <f t="shared" ca="1" si="95"/>
        <v>S/SR</v>
      </c>
      <c r="R11" s="94">
        <f t="shared" si="104"/>
        <v>79.542271810766394</v>
      </c>
      <c r="S11" s="95">
        <f t="shared" si="113"/>
        <v>6.9661027647028995</v>
      </c>
      <c r="T11" s="95">
        <f t="shared" si="105"/>
        <v>13.491625424530708</v>
      </c>
      <c r="U11" s="88">
        <f t="shared" si="106"/>
        <v>18</v>
      </c>
      <c r="V11" s="89">
        <f t="shared" si="107"/>
        <v>203</v>
      </c>
      <c r="W11" s="90">
        <f t="shared" si="108"/>
        <v>34</v>
      </c>
      <c r="X11" s="100" t="str">
        <f t="shared" si="96"/>
        <v>@rgb(18,203,34)</v>
      </c>
      <c r="Y11" s="101"/>
      <c r="Z11" s="79">
        <f t="shared" si="3"/>
        <v>27.451820735896064</v>
      </c>
      <c r="AA11" s="79">
        <f t="shared" si="4"/>
        <v>9.3187789203520115</v>
      </c>
      <c r="AB11" s="79">
        <f t="shared" si="5"/>
        <v>1.5476429741048068</v>
      </c>
      <c r="AC11" s="79" t="str">
        <f t="shared" si="97"/>
        <v>No</v>
      </c>
      <c r="AD11" s="79">
        <f t="shared" si="98"/>
        <v>33.945941181842102</v>
      </c>
      <c r="AE11" s="34">
        <f t="shared" si="99"/>
        <v>1.1446728822416139</v>
      </c>
      <c r="AF11" s="35">
        <f t="shared" si="100"/>
        <v>-0.66570418573149404</v>
      </c>
      <c r="AG11" s="35">
        <f t="shared" si="101"/>
        <v>2.5315561670419808</v>
      </c>
      <c r="AH11" s="36">
        <f t="shared" si="6"/>
        <v>1.0167894333225931</v>
      </c>
      <c r="AI11" s="37">
        <f t="shared" si="7"/>
        <v>0.56856853165488441</v>
      </c>
      <c r="AJ11" s="37">
        <f t="shared" si="8"/>
        <v>0.68047916429028987</v>
      </c>
      <c r="AK11" s="37">
        <v>0</v>
      </c>
      <c r="AL11" s="37">
        <v>-0.75645121485307587</v>
      </c>
      <c r="AM11" s="37">
        <v>-11.346768222796136</v>
      </c>
      <c r="AN11" s="37">
        <f t="shared" si="9"/>
        <v>1.0167894333225931</v>
      </c>
      <c r="AO11" s="37">
        <f t="shared" si="9"/>
        <v>0.56856853165488441</v>
      </c>
      <c r="AP11" s="37">
        <f t="shared" si="9"/>
        <v>0.68047916429028987</v>
      </c>
      <c r="AQ11" s="37">
        <v>57.375671196608707</v>
      </c>
      <c r="AR11" s="37">
        <v>5.7915837760921756</v>
      </c>
      <c r="AS11" s="37">
        <v>1.1079551571654598</v>
      </c>
      <c r="AT11" s="37">
        <f t="shared" si="10"/>
        <v>1.0167894333225931</v>
      </c>
      <c r="AU11" s="37">
        <f t="shared" si="10"/>
        <v>0.56856853165488441</v>
      </c>
      <c r="AV11" s="37">
        <f t="shared" si="10"/>
        <v>0.68047916429028987</v>
      </c>
      <c r="AW11" s="38">
        <f t="shared" si="11"/>
        <v>0</v>
      </c>
      <c r="AX11" s="38">
        <f t="shared" si="11"/>
        <v>0.75645121485307587</v>
      </c>
      <c r="AY11" s="38">
        <f t="shared" si="11"/>
        <v>11.346768222796136</v>
      </c>
      <c r="AZ11" s="38">
        <f t="shared" si="12"/>
        <v>1.0167894333225931</v>
      </c>
      <c r="BA11" s="38">
        <f t="shared" si="12"/>
        <v>1.3250197465079603</v>
      </c>
      <c r="BB11" s="38">
        <f t="shared" si="12"/>
        <v>12.027247387086426</v>
      </c>
      <c r="BC11" s="37">
        <f t="shared" si="13"/>
        <v>57.375671196608707</v>
      </c>
      <c r="BD11" s="37">
        <f t="shared" si="13"/>
        <v>6.5480349909452515</v>
      </c>
      <c r="BE11" s="37">
        <f t="shared" si="13"/>
        <v>12.454723379961596</v>
      </c>
      <c r="BF11" s="38">
        <f t="shared" si="14"/>
        <v>1.7721612873832355</v>
      </c>
      <c r="BG11" s="38">
        <f t="shared" si="14"/>
        <v>20.235379748889905</v>
      </c>
      <c r="BH11" s="38">
        <f t="shared" si="109"/>
        <v>3.432239960968829</v>
      </c>
      <c r="BI11" s="37">
        <f t="shared" si="110"/>
        <v>3.9308514491866662</v>
      </c>
      <c r="BJ11" s="5"/>
      <c r="BK11" s="5"/>
      <c r="BL11" s="19"/>
      <c r="BM11" s="19"/>
      <c r="BN11" s="39">
        <f t="shared" si="15"/>
        <v>90</v>
      </c>
      <c r="BO11" s="39">
        <f t="shared" si="16"/>
        <v>72.5</v>
      </c>
      <c r="BP11" s="39">
        <f t="shared" si="17"/>
        <v>72.5</v>
      </c>
      <c r="BQ11" s="39">
        <f t="shared" si="18"/>
        <v>47.5</v>
      </c>
      <c r="BR11" s="39">
        <f t="shared" si="19"/>
        <v>54.2</v>
      </c>
      <c r="BS11" s="39">
        <f t="shared" si="20"/>
        <v>47.5</v>
      </c>
      <c r="BT11" s="39">
        <f t="shared" si="21"/>
        <v>41.674999999999997</v>
      </c>
      <c r="BU11" s="39">
        <f t="shared" si="22"/>
        <v>41.674999999999997</v>
      </c>
      <c r="BV11" s="39">
        <f t="shared" si="23"/>
        <v>22.5</v>
      </c>
      <c r="BW11" s="39">
        <f t="shared" si="24"/>
        <v>33.3333333333333</v>
      </c>
      <c r="BX11" s="39">
        <f t="shared" si="25"/>
        <v>22.5</v>
      </c>
      <c r="BY11" s="39">
        <f t="shared" si="26"/>
        <v>22.9</v>
      </c>
      <c r="BZ11" s="39">
        <f t="shared" si="27"/>
        <v>22.9</v>
      </c>
      <c r="CA11" s="39">
        <f t="shared" si="28"/>
        <v>5</v>
      </c>
      <c r="CB11" s="39">
        <f t="shared" si="29"/>
        <v>16.649999999999999</v>
      </c>
      <c r="CC11" s="39">
        <f t="shared" si="30"/>
        <v>5</v>
      </c>
      <c r="CD11" s="39">
        <f t="shared" si="31"/>
        <v>5</v>
      </c>
      <c r="CE11" s="39">
        <f t="shared" si="32"/>
        <v>5</v>
      </c>
      <c r="CF11" s="39">
        <f t="shared" si="33"/>
        <v>5</v>
      </c>
      <c r="CG11" s="40">
        <f t="shared" si="34"/>
        <v>5</v>
      </c>
      <c r="CH11" s="40">
        <f t="shared" si="35"/>
        <v>5</v>
      </c>
      <c r="CI11" s="40">
        <f t="shared" si="36"/>
        <v>22.5</v>
      </c>
      <c r="CJ11" s="40">
        <f t="shared" si="37"/>
        <v>5</v>
      </c>
      <c r="CK11" s="40">
        <f t="shared" si="38"/>
        <v>22.9</v>
      </c>
      <c r="CL11" s="40">
        <f t="shared" si="39"/>
        <v>47.5</v>
      </c>
      <c r="CM11" s="40">
        <f t="shared" si="40"/>
        <v>16.649999999999999</v>
      </c>
      <c r="CN11" s="40">
        <f t="shared" si="41"/>
        <v>41.674999999999997</v>
      </c>
      <c r="CO11" s="40">
        <f t="shared" si="42"/>
        <v>5</v>
      </c>
      <c r="CP11" s="40">
        <f t="shared" si="43"/>
        <v>33.3333333333333</v>
      </c>
      <c r="CQ11" s="40">
        <f t="shared" si="44"/>
        <v>72.5</v>
      </c>
      <c r="CR11" s="40">
        <f t="shared" si="45"/>
        <v>22.9</v>
      </c>
      <c r="CS11" s="40">
        <f t="shared" si="46"/>
        <v>54.2</v>
      </c>
      <c r="CT11" s="40">
        <f t="shared" si="47"/>
        <v>5</v>
      </c>
      <c r="CU11" s="40">
        <f t="shared" si="48"/>
        <v>41.674999999999997</v>
      </c>
      <c r="CV11" s="40">
        <f t="shared" si="49"/>
        <v>90</v>
      </c>
      <c r="CW11" s="40">
        <f t="shared" si="50"/>
        <v>22.5</v>
      </c>
      <c r="CX11" s="40">
        <f t="shared" si="51"/>
        <v>72.5</v>
      </c>
      <c r="CY11" s="40">
        <f t="shared" si="52"/>
        <v>47.5</v>
      </c>
      <c r="CZ11" s="41">
        <f t="shared" si="53"/>
        <v>5</v>
      </c>
      <c r="DA11" s="41">
        <f t="shared" si="54"/>
        <v>22.5</v>
      </c>
      <c r="DB11" s="41">
        <f t="shared" si="55"/>
        <v>5</v>
      </c>
      <c r="DC11" s="41">
        <f t="shared" si="56"/>
        <v>47.5</v>
      </c>
      <c r="DD11" s="41">
        <f t="shared" si="57"/>
        <v>22.9</v>
      </c>
      <c r="DE11" s="41">
        <f t="shared" si="58"/>
        <v>5</v>
      </c>
      <c r="DF11" s="41">
        <f t="shared" si="59"/>
        <v>41.674999999999997</v>
      </c>
      <c r="DG11" s="41">
        <f t="shared" si="60"/>
        <v>16.649999999999999</v>
      </c>
      <c r="DH11" s="41">
        <f t="shared" si="61"/>
        <v>72.5</v>
      </c>
      <c r="DI11" s="41">
        <f t="shared" si="62"/>
        <v>33.3333333333333</v>
      </c>
      <c r="DJ11" s="41">
        <f t="shared" si="63"/>
        <v>5</v>
      </c>
      <c r="DK11" s="41">
        <f t="shared" si="64"/>
        <v>54.2</v>
      </c>
      <c r="DL11" s="41">
        <f t="shared" si="65"/>
        <v>22.9</v>
      </c>
      <c r="DM11" s="41">
        <f t="shared" si="66"/>
        <v>90</v>
      </c>
      <c r="DN11" s="41">
        <f t="shared" si="67"/>
        <v>41.674999999999997</v>
      </c>
      <c r="DO11" s="41">
        <f t="shared" si="68"/>
        <v>5</v>
      </c>
      <c r="DP11" s="41">
        <f t="shared" si="69"/>
        <v>72.5</v>
      </c>
      <c r="DQ11" s="41">
        <f t="shared" si="70"/>
        <v>22.5</v>
      </c>
      <c r="DR11" s="41">
        <f t="shared" si="71"/>
        <v>47.5</v>
      </c>
      <c r="DS11" s="42">
        <f t="shared" si="72"/>
        <v>12523.286079142596</v>
      </c>
      <c r="DT11" s="42">
        <f t="shared" si="73"/>
        <v>9932.3927860486219</v>
      </c>
      <c r="DU11" s="42">
        <f t="shared" si="74"/>
        <v>7620.6201625303729</v>
      </c>
      <c r="DV11" s="42">
        <f t="shared" si="75"/>
        <v>8356.1166530572318</v>
      </c>
      <c r="DW11" s="42">
        <f t="shared" si="76"/>
        <v>5527.9055160716862</v>
      </c>
      <c r="DX11" s="42">
        <f t="shared" si="77"/>
        <v>2741.8117102271972</v>
      </c>
      <c r="DY11" s="42">
        <f t="shared" si="78"/>
        <v>5954.4480032709453</v>
      </c>
      <c r="DZ11" s="42">
        <f t="shared" si="79"/>
        <v>2648.6131516398486</v>
      </c>
      <c r="EA11" s="42">
        <f t="shared" si="80"/>
        <v>9279.8405200658399</v>
      </c>
      <c r="EB11" s="42">
        <f t="shared" si="81"/>
        <v>3224.1902158087532</v>
      </c>
      <c r="EC11" s="42">
        <f t="shared" si="82"/>
        <v>363.00325792402219</v>
      </c>
      <c r="ED11" s="42">
        <f t="shared" si="83"/>
        <v>5119.407797566465</v>
      </c>
      <c r="EE11" s="42">
        <f t="shared" si="84"/>
        <v>984.63733378811037</v>
      </c>
      <c r="EF11" s="42">
        <f t="shared" si="85"/>
        <v>11413.947226971868</v>
      </c>
      <c r="EG11" s="42">
        <f t="shared" si="86"/>
        <v>2322.0107425154665</v>
      </c>
      <c r="EH11" s="42">
        <f t="shared" si="87"/>
        <v>185.33734131179989</v>
      </c>
      <c r="EI11" s="42">
        <f t="shared" si="88"/>
        <v>6739.6746034536172</v>
      </c>
      <c r="EJ11" s="42">
        <f t="shared" si="89"/>
        <v>134.60996483004891</v>
      </c>
      <c r="EK11" s="42">
        <f t="shared" si="90"/>
        <v>2187.1422841418334</v>
      </c>
      <c r="EL11" s="1">
        <f t="shared" si="111"/>
        <v>134.60996483004891</v>
      </c>
      <c r="EM11" s="2">
        <f t="shared" si="102"/>
        <v>18</v>
      </c>
      <c r="EN11" s="54">
        <f t="shared" si="112"/>
        <v>5</v>
      </c>
      <c r="EO11" s="3" t="s">
        <v>56</v>
      </c>
      <c r="EP11" s="55">
        <v>54.2</v>
      </c>
      <c r="EQ11" s="56">
        <v>22.9</v>
      </c>
      <c r="ER11" s="57">
        <v>22.9</v>
      </c>
      <c r="ES11" s="58">
        <f t="shared" si="103"/>
        <v>100</v>
      </c>
      <c r="ET11" s="81"/>
      <c r="EU11" s="82"/>
      <c r="EV11" s="82"/>
      <c r="EW11" s="82"/>
      <c r="EX11" s="82"/>
      <c r="EY11" s="83"/>
      <c r="EZ11" s="83"/>
      <c r="FA11" s="83"/>
      <c r="FB11" s="83"/>
    </row>
    <row r="12" spans="1:158" s="80" customFormat="1" ht="13" x14ac:dyDescent="0.3">
      <c r="A12" s="104" t="s">
        <v>114</v>
      </c>
      <c r="B12" s="105"/>
      <c r="C12" s="106"/>
      <c r="D12" s="119" t="s">
        <v>87</v>
      </c>
      <c r="E12" s="119" t="s">
        <v>87</v>
      </c>
      <c r="F12" s="119" t="s">
        <v>87</v>
      </c>
      <c r="G12" s="115" t="e">
        <f t="shared" si="0"/>
        <v>#VALUE!</v>
      </c>
      <c r="H12" s="115" t="e">
        <f t="shared" si="1"/>
        <v>#VALUE!</v>
      </c>
      <c r="I12" s="115" t="e">
        <f t="shared" si="2"/>
        <v>#VALUE!</v>
      </c>
      <c r="J12" s="193">
        <v>84.1437192982456</v>
      </c>
      <c r="K12" s="194">
        <v>20.413446605373</v>
      </c>
      <c r="L12" s="194">
        <v>20.645593844978102</v>
      </c>
      <c r="M12" s="84">
        <f t="shared" si="91"/>
        <v>7.3807472111173196</v>
      </c>
      <c r="N12" s="85">
        <f t="shared" si="92"/>
        <v>34.15971124696857</v>
      </c>
      <c r="O12" s="85">
        <f t="shared" si="93"/>
        <v>58.459541541914099</v>
      </c>
      <c r="P12" s="86" t="str">
        <f t="shared" si="94"/>
        <v>7 : 34 : 58 %</v>
      </c>
      <c r="Q12" s="87" t="str">
        <f t="shared" ca="1" si="95"/>
        <v>SR</v>
      </c>
      <c r="R12" s="94">
        <f t="shared" si="104"/>
        <v>34.15971124696857</v>
      </c>
      <c r="S12" s="95">
        <f t="shared" si="113"/>
        <v>7.3807472111173196</v>
      </c>
      <c r="T12" s="95">
        <f t="shared" si="105"/>
        <v>58.459541541914099</v>
      </c>
      <c r="U12" s="88">
        <f t="shared" si="106"/>
        <v>19</v>
      </c>
      <c r="V12" s="89">
        <f t="shared" si="107"/>
        <v>87</v>
      </c>
      <c r="W12" s="90">
        <f t="shared" si="108"/>
        <v>149</v>
      </c>
      <c r="X12" s="100" t="str">
        <f t="shared" si="96"/>
        <v>@rgb(19,87,149)</v>
      </c>
      <c r="Y12" s="101"/>
      <c r="Z12" s="79">
        <f t="shared" si="3"/>
        <v>19.965398740972308</v>
      </c>
      <c r="AA12" s="79">
        <f t="shared" si="4"/>
        <v>4.075626011538195</v>
      </c>
      <c r="AB12" s="79">
        <f t="shared" si="5"/>
        <v>1.8884086491486261</v>
      </c>
      <c r="AC12" s="79" t="str">
        <f t="shared" si="97"/>
        <v>No</v>
      </c>
      <c r="AD12" s="79">
        <f t="shared" si="98"/>
        <v>20.413446605373</v>
      </c>
      <c r="AE12" s="34">
        <f t="shared" si="99"/>
        <v>0.97004594681706324</v>
      </c>
      <c r="AF12" s="35">
        <f t="shared" si="100"/>
        <v>-1.3606513203471575</v>
      </c>
      <c r="AG12" s="35">
        <f t="shared" si="101"/>
        <v>3.027501923515211</v>
      </c>
      <c r="AH12" s="36">
        <f t="shared" si="6"/>
        <v>0.729283646839613</v>
      </c>
      <c r="AI12" s="37">
        <f t="shared" si="7"/>
        <v>-0.37124476748642277</v>
      </c>
      <c r="AJ12" s="37">
        <f t="shared" si="8"/>
        <v>-0.14593027439022421</v>
      </c>
      <c r="AK12" s="37">
        <v>0</v>
      </c>
      <c r="AL12" s="37">
        <v>-0.75645121485307587</v>
      </c>
      <c r="AM12" s="37">
        <v>-11.346768222796136</v>
      </c>
      <c r="AN12" s="37">
        <f t="shared" si="9"/>
        <v>0.729283646839613</v>
      </c>
      <c r="AO12" s="37">
        <f t="shared" si="9"/>
        <v>-0.37124476748642277</v>
      </c>
      <c r="AP12" s="37">
        <f t="shared" si="9"/>
        <v>-0.14593027439022421</v>
      </c>
      <c r="AQ12" s="37">
        <v>57.375671196608707</v>
      </c>
      <c r="AR12" s="37">
        <v>5.7915837760921756</v>
      </c>
      <c r="AS12" s="37">
        <v>1.1079551571654598</v>
      </c>
      <c r="AT12" s="37">
        <f t="shared" si="10"/>
        <v>0.729283646839613</v>
      </c>
      <c r="AU12" s="37">
        <f t="shared" si="10"/>
        <v>-0.37124476748642277</v>
      </c>
      <c r="AV12" s="37">
        <f t="shared" si="10"/>
        <v>-0.14593027439022421</v>
      </c>
      <c r="AW12" s="38">
        <f t="shared" si="11"/>
        <v>0</v>
      </c>
      <c r="AX12" s="38">
        <f t="shared" si="11"/>
        <v>0.75645121485307587</v>
      </c>
      <c r="AY12" s="38">
        <f t="shared" si="11"/>
        <v>11.346768222796136</v>
      </c>
      <c r="AZ12" s="38">
        <f t="shared" si="12"/>
        <v>0.729283646839613</v>
      </c>
      <c r="BA12" s="38">
        <f t="shared" si="12"/>
        <v>0.3852064473666531</v>
      </c>
      <c r="BB12" s="38">
        <f t="shared" si="12"/>
        <v>11.200837948405912</v>
      </c>
      <c r="BC12" s="37">
        <f t="shared" si="13"/>
        <v>57.375671196608707</v>
      </c>
      <c r="BD12" s="37">
        <f t="shared" si="13"/>
        <v>6.5480349909452515</v>
      </c>
      <c r="BE12" s="37">
        <f t="shared" si="13"/>
        <v>12.454723379961596</v>
      </c>
      <c r="BF12" s="38">
        <f t="shared" si="14"/>
        <v>1.2710677393918115</v>
      </c>
      <c r="BG12" s="38">
        <f t="shared" si="14"/>
        <v>5.8827793055370652</v>
      </c>
      <c r="BH12" s="38">
        <f t="shared" si="109"/>
        <v>10.067549421234517</v>
      </c>
      <c r="BI12" s="37">
        <f t="shared" si="110"/>
        <v>5.8067300289195494</v>
      </c>
      <c r="BJ12" s="5"/>
      <c r="BK12" s="5"/>
      <c r="BL12" s="19"/>
      <c r="BM12" s="19"/>
      <c r="BN12" s="39">
        <f t="shared" si="15"/>
        <v>90</v>
      </c>
      <c r="BO12" s="39">
        <f t="shared" si="16"/>
        <v>72.5</v>
      </c>
      <c r="BP12" s="39">
        <f t="shared" si="17"/>
        <v>72.5</v>
      </c>
      <c r="BQ12" s="39">
        <f t="shared" si="18"/>
        <v>47.5</v>
      </c>
      <c r="BR12" s="39">
        <f t="shared" si="19"/>
        <v>54.2</v>
      </c>
      <c r="BS12" s="39">
        <f t="shared" si="20"/>
        <v>47.5</v>
      </c>
      <c r="BT12" s="39">
        <f t="shared" si="21"/>
        <v>41.674999999999997</v>
      </c>
      <c r="BU12" s="39">
        <f t="shared" si="22"/>
        <v>41.674999999999997</v>
      </c>
      <c r="BV12" s="39">
        <f t="shared" si="23"/>
        <v>22.5</v>
      </c>
      <c r="BW12" s="39">
        <f t="shared" si="24"/>
        <v>33.3333333333333</v>
      </c>
      <c r="BX12" s="39">
        <f t="shared" si="25"/>
        <v>22.5</v>
      </c>
      <c r="BY12" s="39">
        <f t="shared" si="26"/>
        <v>22.9</v>
      </c>
      <c r="BZ12" s="39">
        <f t="shared" si="27"/>
        <v>22.9</v>
      </c>
      <c r="CA12" s="39">
        <f t="shared" si="28"/>
        <v>5</v>
      </c>
      <c r="CB12" s="39">
        <f t="shared" si="29"/>
        <v>16.649999999999999</v>
      </c>
      <c r="CC12" s="39">
        <f t="shared" si="30"/>
        <v>5</v>
      </c>
      <c r="CD12" s="39">
        <f t="shared" si="31"/>
        <v>5</v>
      </c>
      <c r="CE12" s="39">
        <f t="shared" si="32"/>
        <v>5</v>
      </c>
      <c r="CF12" s="39">
        <f t="shared" si="33"/>
        <v>5</v>
      </c>
      <c r="CG12" s="40">
        <f t="shared" si="34"/>
        <v>5</v>
      </c>
      <c r="CH12" s="40">
        <f t="shared" si="35"/>
        <v>5</v>
      </c>
      <c r="CI12" s="40">
        <f t="shared" si="36"/>
        <v>22.5</v>
      </c>
      <c r="CJ12" s="40">
        <f t="shared" si="37"/>
        <v>5</v>
      </c>
      <c r="CK12" s="40">
        <f t="shared" si="38"/>
        <v>22.9</v>
      </c>
      <c r="CL12" s="40">
        <f t="shared" si="39"/>
        <v>47.5</v>
      </c>
      <c r="CM12" s="40">
        <f t="shared" si="40"/>
        <v>16.649999999999999</v>
      </c>
      <c r="CN12" s="40">
        <f t="shared" si="41"/>
        <v>41.674999999999997</v>
      </c>
      <c r="CO12" s="40">
        <f t="shared" si="42"/>
        <v>5</v>
      </c>
      <c r="CP12" s="40">
        <f t="shared" si="43"/>
        <v>33.3333333333333</v>
      </c>
      <c r="CQ12" s="40">
        <f t="shared" si="44"/>
        <v>72.5</v>
      </c>
      <c r="CR12" s="40">
        <f t="shared" si="45"/>
        <v>22.9</v>
      </c>
      <c r="CS12" s="40">
        <f t="shared" si="46"/>
        <v>54.2</v>
      </c>
      <c r="CT12" s="40">
        <f t="shared" si="47"/>
        <v>5</v>
      </c>
      <c r="CU12" s="40">
        <f t="shared" si="48"/>
        <v>41.674999999999997</v>
      </c>
      <c r="CV12" s="40">
        <f t="shared" si="49"/>
        <v>90</v>
      </c>
      <c r="CW12" s="40">
        <f t="shared" si="50"/>
        <v>22.5</v>
      </c>
      <c r="CX12" s="40">
        <f t="shared" si="51"/>
        <v>72.5</v>
      </c>
      <c r="CY12" s="40">
        <f t="shared" si="52"/>
        <v>47.5</v>
      </c>
      <c r="CZ12" s="41">
        <f t="shared" si="53"/>
        <v>5</v>
      </c>
      <c r="DA12" s="41">
        <f t="shared" si="54"/>
        <v>22.5</v>
      </c>
      <c r="DB12" s="41">
        <f t="shared" si="55"/>
        <v>5</v>
      </c>
      <c r="DC12" s="41">
        <f t="shared" si="56"/>
        <v>47.5</v>
      </c>
      <c r="DD12" s="41">
        <f t="shared" si="57"/>
        <v>22.9</v>
      </c>
      <c r="DE12" s="41">
        <f t="shared" si="58"/>
        <v>5</v>
      </c>
      <c r="DF12" s="41">
        <f t="shared" si="59"/>
        <v>41.674999999999997</v>
      </c>
      <c r="DG12" s="41">
        <f t="shared" si="60"/>
        <v>16.649999999999999</v>
      </c>
      <c r="DH12" s="41">
        <f t="shared" si="61"/>
        <v>72.5</v>
      </c>
      <c r="DI12" s="41">
        <f t="shared" si="62"/>
        <v>33.3333333333333</v>
      </c>
      <c r="DJ12" s="41">
        <f t="shared" si="63"/>
        <v>5</v>
      </c>
      <c r="DK12" s="41">
        <f t="shared" si="64"/>
        <v>54.2</v>
      </c>
      <c r="DL12" s="41">
        <f t="shared" si="65"/>
        <v>22.9</v>
      </c>
      <c r="DM12" s="41">
        <f t="shared" si="66"/>
        <v>90</v>
      </c>
      <c r="DN12" s="41">
        <f t="shared" si="67"/>
        <v>41.674999999999997</v>
      </c>
      <c r="DO12" s="41">
        <f t="shared" si="68"/>
        <v>5</v>
      </c>
      <c r="DP12" s="41">
        <f t="shared" si="69"/>
        <v>72.5</v>
      </c>
      <c r="DQ12" s="41">
        <f t="shared" si="70"/>
        <v>22.5</v>
      </c>
      <c r="DR12" s="41">
        <f t="shared" si="71"/>
        <v>47.5</v>
      </c>
      <c r="DS12" s="42">
        <f t="shared" si="72"/>
        <v>10534.152273271522</v>
      </c>
      <c r="DT12" s="42">
        <f t="shared" si="73"/>
        <v>6383.8944716936348</v>
      </c>
      <c r="DU12" s="42">
        <f t="shared" si="74"/>
        <v>7234.3885320167292</v>
      </c>
      <c r="DV12" s="42">
        <f t="shared" si="75"/>
        <v>2579.9547551537976</v>
      </c>
      <c r="DW12" s="42">
        <f t="shared" si="76"/>
        <v>3583.3045237455244</v>
      </c>
      <c r="DX12" s="42">
        <f t="shared" si="77"/>
        <v>4645.4403302241672</v>
      </c>
      <c r="DY12" s="42">
        <f t="shared" si="78"/>
        <v>1764.4065970722454</v>
      </c>
      <c r="DZ12" s="42">
        <f t="shared" si="79"/>
        <v>2980.613103334269</v>
      </c>
      <c r="EA12" s="42">
        <f t="shared" si="80"/>
        <v>1276.0150386139578</v>
      </c>
      <c r="EB12" s="42">
        <f t="shared" si="81"/>
        <v>1305.5459658281347</v>
      </c>
      <c r="EC12" s="42">
        <f t="shared" si="82"/>
        <v>4556.4921284316042</v>
      </c>
      <c r="ED12" s="42">
        <f t="shared" si="83"/>
        <v>385.77199863764525</v>
      </c>
      <c r="EE12" s="42">
        <f t="shared" si="84"/>
        <v>1906.9413751012355</v>
      </c>
      <c r="EF12" s="42">
        <f t="shared" si="85"/>
        <v>1850.7572370360708</v>
      </c>
      <c r="EG12" s="42">
        <f t="shared" si="86"/>
        <v>424.11944707789019</v>
      </c>
      <c r="EH12" s="42">
        <f t="shared" si="87"/>
        <v>5981.7283871768104</v>
      </c>
      <c r="EI12" s="42">
        <f t="shared" si="88"/>
        <v>338.75129735916414</v>
      </c>
      <c r="EJ12" s="42">
        <f t="shared" si="89"/>
        <v>2768.734326853717</v>
      </c>
      <c r="EK12" s="42">
        <f t="shared" si="90"/>
        <v>303.74281210644062</v>
      </c>
      <c r="EL12" s="1">
        <f t="shared" si="111"/>
        <v>303.74281210644062</v>
      </c>
      <c r="EM12" s="2">
        <f t="shared" si="102"/>
        <v>19</v>
      </c>
      <c r="EN12" s="54">
        <f t="shared" si="112"/>
        <v>6</v>
      </c>
      <c r="EO12" s="3" t="s">
        <v>57</v>
      </c>
      <c r="EP12" s="55">
        <v>47.5</v>
      </c>
      <c r="EQ12" s="56">
        <v>47.5</v>
      </c>
      <c r="ER12" s="57">
        <v>5</v>
      </c>
      <c r="ES12" s="58">
        <f t="shared" si="103"/>
        <v>100</v>
      </c>
      <c r="ET12" s="81"/>
      <c r="EU12" s="82"/>
      <c r="EV12" s="82"/>
      <c r="EW12" s="82"/>
      <c r="EX12" s="82"/>
      <c r="EY12" s="83"/>
      <c r="EZ12" s="83"/>
      <c r="FA12" s="83"/>
      <c r="FB12" s="83"/>
    </row>
    <row r="13" spans="1:158" s="80" customFormat="1" ht="13" x14ac:dyDescent="0.3">
      <c r="A13" s="104" t="s">
        <v>115</v>
      </c>
      <c r="B13" s="105"/>
      <c r="C13" s="106"/>
      <c r="D13" s="119" t="s">
        <v>87</v>
      </c>
      <c r="E13" s="119" t="s">
        <v>87</v>
      </c>
      <c r="F13" s="119" t="s">
        <v>87</v>
      </c>
      <c r="G13" s="115" t="e">
        <f t="shared" si="0"/>
        <v>#VALUE!</v>
      </c>
      <c r="H13" s="115" t="e">
        <f t="shared" si="1"/>
        <v>#VALUE!</v>
      </c>
      <c r="I13" s="115" t="e">
        <f t="shared" si="2"/>
        <v>#VALUE!</v>
      </c>
      <c r="J13" s="193">
        <v>161.474444444444</v>
      </c>
      <c r="K13" s="194">
        <v>26.246065661316699</v>
      </c>
      <c r="L13" s="194">
        <v>8.9705935127674294</v>
      </c>
      <c r="M13" s="84">
        <f t="shared" si="91"/>
        <v>15.339042145104223</v>
      </c>
      <c r="N13" s="85">
        <f t="shared" si="92"/>
        <v>84.660957854895784</v>
      </c>
      <c r="O13" s="85">
        <f t="shared" si="93"/>
        <v>0</v>
      </c>
      <c r="P13" s="86" t="str">
        <f t="shared" si="94"/>
        <v>15 : 85 : 0 %</v>
      </c>
      <c r="Q13" s="87" t="str">
        <f t="shared" ca="1" si="95"/>
        <v>S</v>
      </c>
      <c r="R13" s="94">
        <f t="shared" si="104"/>
        <v>84.660957854895784</v>
      </c>
      <c r="S13" s="95">
        <f t="shared" si="113"/>
        <v>15.339042145104223</v>
      </c>
      <c r="T13" s="95">
        <f t="shared" si="105"/>
        <v>0</v>
      </c>
      <c r="U13" s="88">
        <f t="shared" si="106"/>
        <v>39</v>
      </c>
      <c r="V13" s="89">
        <f t="shared" si="107"/>
        <v>216</v>
      </c>
      <c r="W13" s="90">
        <f t="shared" si="108"/>
        <v>0</v>
      </c>
      <c r="X13" s="100" t="str">
        <f t="shared" si="96"/>
        <v>@rgb(39,216,0)</v>
      </c>
      <c r="Y13" s="101"/>
      <c r="Z13" s="79">
        <f t="shared" si="3"/>
        <v>68.583305075038382</v>
      </c>
      <c r="AA13" s="79">
        <f t="shared" si="4"/>
        <v>18.000419282695724</v>
      </c>
      <c r="AB13" s="79">
        <f t="shared" si="5"/>
        <v>3.1325629245156454</v>
      </c>
      <c r="AC13" s="79" t="str">
        <f t="shared" si="97"/>
        <v>No</v>
      </c>
      <c r="AD13" s="79">
        <f t="shared" si="98"/>
        <v>26.246065661316699</v>
      </c>
      <c r="AE13" s="34">
        <f t="shared" si="99"/>
        <v>1.3437960264022251</v>
      </c>
      <c r="AF13" s="35">
        <f t="shared" si="100"/>
        <v>-1.0332182425265477</v>
      </c>
      <c r="AG13" s="35">
        <f t="shared" si="101"/>
        <v>2.1939518402995777</v>
      </c>
      <c r="AH13" s="36">
        <f t="shared" si="6"/>
        <v>1.3446257778686235</v>
      </c>
      <c r="AI13" s="37">
        <f t="shared" si="7"/>
        <v>9.0521817058441645E-2</v>
      </c>
      <c r="AJ13" s="37">
        <f t="shared" si="8"/>
        <v>1.2498300523297559</v>
      </c>
      <c r="AK13" s="37">
        <v>0</v>
      </c>
      <c r="AL13" s="37">
        <v>-0.75645121485307587</v>
      </c>
      <c r="AM13" s="37">
        <v>-11.346768222796136</v>
      </c>
      <c r="AN13" s="37">
        <f t="shared" si="9"/>
        <v>1.3446257778686235</v>
      </c>
      <c r="AO13" s="37">
        <f t="shared" si="9"/>
        <v>9.0521817058441645E-2</v>
      </c>
      <c r="AP13" s="37">
        <f t="shared" si="9"/>
        <v>1.2498300523297559</v>
      </c>
      <c r="AQ13" s="37">
        <v>57.375671196608707</v>
      </c>
      <c r="AR13" s="37">
        <v>5.7915837760921756</v>
      </c>
      <c r="AS13" s="37">
        <v>1.1079551571654598</v>
      </c>
      <c r="AT13" s="37">
        <f t="shared" si="10"/>
        <v>1.3446257778686235</v>
      </c>
      <c r="AU13" s="37">
        <f t="shared" si="10"/>
        <v>9.0521817058441645E-2</v>
      </c>
      <c r="AV13" s="37">
        <f t="shared" si="10"/>
        <v>1.1079551571654598</v>
      </c>
      <c r="AW13" s="38">
        <f t="shared" si="11"/>
        <v>0</v>
      </c>
      <c r="AX13" s="38">
        <f t="shared" si="11"/>
        <v>0.75645121485307587</v>
      </c>
      <c r="AY13" s="38">
        <f t="shared" si="11"/>
        <v>11.346768222796136</v>
      </c>
      <c r="AZ13" s="38">
        <f t="shared" si="12"/>
        <v>1.3446257778686235</v>
      </c>
      <c r="BA13" s="38">
        <f t="shared" si="12"/>
        <v>0.84697303191151752</v>
      </c>
      <c r="BB13" s="38">
        <f t="shared" si="12"/>
        <v>12.454723379961596</v>
      </c>
      <c r="BC13" s="37">
        <f t="shared" si="13"/>
        <v>57.375671196608707</v>
      </c>
      <c r="BD13" s="37">
        <f t="shared" si="13"/>
        <v>6.5480349909452515</v>
      </c>
      <c r="BE13" s="37">
        <f t="shared" si="13"/>
        <v>12.454723379961596</v>
      </c>
      <c r="BF13" s="38">
        <f t="shared" si="14"/>
        <v>2.3435469247253007</v>
      </c>
      <c r="BG13" s="38">
        <f t="shared" si="14"/>
        <v>12.934766431192383</v>
      </c>
      <c r="BH13" s="38">
        <f t="shared" si="109"/>
        <v>0</v>
      </c>
      <c r="BI13" s="37">
        <f t="shared" si="110"/>
        <v>6.5452250958884433</v>
      </c>
      <c r="BJ13" s="5"/>
      <c r="BK13" s="5"/>
      <c r="BL13" s="19"/>
      <c r="BM13" s="19"/>
      <c r="BN13" s="39">
        <f t="shared" si="15"/>
        <v>90</v>
      </c>
      <c r="BO13" s="39">
        <f t="shared" si="16"/>
        <v>72.5</v>
      </c>
      <c r="BP13" s="39">
        <f t="shared" si="17"/>
        <v>72.5</v>
      </c>
      <c r="BQ13" s="39">
        <f t="shared" si="18"/>
        <v>47.5</v>
      </c>
      <c r="BR13" s="39">
        <f t="shared" si="19"/>
        <v>54.2</v>
      </c>
      <c r="BS13" s="39">
        <f t="shared" si="20"/>
        <v>47.5</v>
      </c>
      <c r="BT13" s="39">
        <f t="shared" si="21"/>
        <v>41.674999999999997</v>
      </c>
      <c r="BU13" s="39">
        <f t="shared" si="22"/>
        <v>41.674999999999997</v>
      </c>
      <c r="BV13" s="39">
        <f t="shared" si="23"/>
        <v>22.5</v>
      </c>
      <c r="BW13" s="39">
        <f t="shared" si="24"/>
        <v>33.3333333333333</v>
      </c>
      <c r="BX13" s="39">
        <f t="shared" si="25"/>
        <v>22.5</v>
      </c>
      <c r="BY13" s="39">
        <f t="shared" si="26"/>
        <v>22.9</v>
      </c>
      <c r="BZ13" s="39">
        <f t="shared" si="27"/>
        <v>22.9</v>
      </c>
      <c r="CA13" s="39">
        <f t="shared" si="28"/>
        <v>5</v>
      </c>
      <c r="CB13" s="39">
        <f t="shared" si="29"/>
        <v>16.649999999999999</v>
      </c>
      <c r="CC13" s="39">
        <f t="shared" si="30"/>
        <v>5</v>
      </c>
      <c r="CD13" s="39">
        <f t="shared" si="31"/>
        <v>5</v>
      </c>
      <c r="CE13" s="39">
        <f t="shared" si="32"/>
        <v>5</v>
      </c>
      <c r="CF13" s="39">
        <f t="shared" si="33"/>
        <v>5</v>
      </c>
      <c r="CG13" s="40">
        <f t="shared" si="34"/>
        <v>5</v>
      </c>
      <c r="CH13" s="40">
        <f t="shared" si="35"/>
        <v>5</v>
      </c>
      <c r="CI13" s="40">
        <f t="shared" si="36"/>
        <v>22.5</v>
      </c>
      <c r="CJ13" s="40">
        <f t="shared" si="37"/>
        <v>5</v>
      </c>
      <c r="CK13" s="40">
        <f t="shared" si="38"/>
        <v>22.9</v>
      </c>
      <c r="CL13" s="40">
        <f t="shared" si="39"/>
        <v>47.5</v>
      </c>
      <c r="CM13" s="40">
        <f t="shared" si="40"/>
        <v>16.649999999999999</v>
      </c>
      <c r="CN13" s="40">
        <f t="shared" si="41"/>
        <v>41.674999999999997</v>
      </c>
      <c r="CO13" s="40">
        <f t="shared" si="42"/>
        <v>5</v>
      </c>
      <c r="CP13" s="40">
        <f t="shared" si="43"/>
        <v>33.3333333333333</v>
      </c>
      <c r="CQ13" s="40">
        <f t="shared" si="44"/>
        <v>72.5</v>
      </c>
      <c r="CR13" s="40">
        <f t="shared" si="45"/>
        <v>22.9</v>
      </c>
      <c r="CS13" s="40">
        <f t="shared" si="46"/>
        <v>54.2</v>
      </c>
      <c r="CT13" s="40">
        <f t="shared" si="47"/>
        <v>5</v>
      </c>
      <c r="CU13" s="40">
        <f t="shared" si="48"/>
        <v>41.674999999999997</v>
      </c>
      <c r="CV13" s="40">
        <f t="shared" si="49"/>
        <v>90</v>
      </c>
      <c r="CW13" s="40">
        <f t="shared" si="50"/>
        <v>22.5</v>
      </c>
      <c r="CX13" s="40">
        <f t="shared" si="51"/>
        <v>72.5</v>
      </c>
      <c r="CY13" s="40">
        <f t="shared" si="52"/>
        <v>47.5</v>
      </c>
      <c r="CZ13" s="41">
        <f t="shared" si="53"/>
        <v>5</v>
      </c>
      <c r="DA13" s="41">
        <f t="shared" si="54"/>
        <v>22.5</v>
      </c>
      <c r="DB13" s="41">
        <f t="shared" si="55"/>
        <v>5</v>
      </c>
      <c r="DC13" s="41">
        <f t="shared" si="56"/>
        <v>47.5</v>
      </c>
      <c r="DD13" s="41">
        <f t="shared" si="57"/>
        <v>22.9</v>
      </c>
      <c r="DE13" s="41">
        <f t="shared" si="58"/>
        <v>5</v>
      </c>
      <c r="DF13" s="41">
        <f t="shared" si="59"/>
        <v>41.674999999999997</v>
      </c>
      <c r="DG13" s="41">
        <f t="shared" si="60"/>
        <v>16.649999999999999</v>
      </c>
      <c r="DH13" s="41">
        <f t="shared" si="61"/>
        <v>72.5</v>
      </c>
      <c r="DI13" s="41">
        <f t="shared" si="62"/>
        <v>33.3333333333333</v>
      </c>
      <c r="DJ13" s="41">
        <f t="shared" si="63"/>
        <v>5</v>
      </c>
      <c r="DK13" s="41">
        <f t="shared" si="64"/>
        <v>54.2</v>
      </c>
      <c r="DL13" s="41">
        <f t="shared" si="65"/>
        <v>22.9</v>
      </c>
      <c r="DM13" s="41">
        <f t="shared" si="66"/>
        <v>90</v>
      </c>
      <c r="DN13" s="41">
        <f t="shared" si="67"/>
        <v>41.674999999999997</v>
      </c>
      <c r="DO13" s="41">
        <f t="shared" si="68"/>
        <v>5</v>
      </c>
      <c r="DP13" s="41">
        <f t="shared" si="69"/>
        <v>72.5</v>
      </c>
      <c r="DQ13" s="41">
        <f t="shared" si="70"/>
        <v>22.5</v>
      </c>
      <c r="DR13" s="41">
        <f t="shared" si="71"/>
        <v>47.5</v>
      </c>
      <c r="DS13" s="42">
        <f t="shared" si="72"/>
        <v>11945.126834170005</v>
      </c>
      <c r="DT13" s="42">
        <f t="shared" si="73"/>
        <v>10119.493309248654</v>
      </c>
      <c r="DU13" s="42">
        <f t="shared" si="74"/>
        <v>7156.359784327301</v>
      </c>
      <c r="DV13" s="42">
        <f t="shared" si="75"/>
        <v>9636.445416503866</v>
      </c>
      <c r="DW13" s="42">
        <f t="shared" si="76"/>
        <v>5848.9999605541998</v>
      </c>
      <c r="DX13" s="42">
        <f t="shared" si="77"/>
        <v>2440.2639988377232</v>
      </c>
      <c r="DY13" s="42">
        <f t="shared" si="78"/>
        <v>7055.8786894752575</v>
      </c>
      <c r="DZ13" s="42">
        <f t="shared" si="79"/>
        <v>2818.597748837723</v>
      </c>
      <c r="EA13" s="42">
        <f t="shared" si="80"/>
        <v>11653.397523759075</v>
      </c>
      <c r="EB13" s="42">
        <f t="shared" si="81"/>
        <v>4069.4306655043902</v>
      </c>
      <c r="EC13" s="42">
        <f t="shared" si="82"/>
        <v>224.168213348145</v>
      </c>
      <c r="ED13" s="42">
        <f t="shared" si="83"/>
        <v>6809.2239988377241</v>
      </c>
      <c r="EE13" s="42">
        <f t="shared" si="84"/>
        <v>1509.4480371212471</v>
      </c>
      <c r="EF13" s="42">
        <f t="shared" si="85"/>
        <v>14552.763998837723</v>
      </c>
      <c r="EG13" s="42">
        <f t="shared" si="86"/>
        <v>3586.3168082001894</v>
      </c>
      <c r="EH13" s="42">
        <f t="shared" si="87"/>
        <v>160.40116350544037</v>
      </c>
      <c r="EI13" s="42">
        <f t="shared" si="88"/>
        <v>9227.1304739163716</v>
      </c>
      <c r="EJ13" s="42">
        <f t="shared" si="89"/>
        <v>761.03468842679285</v>
      </c>
      <c r="EK13" s="42">
        <f t="shared" si="90"/>
        <v>3744.0825811715822</v>
      </c>
      <c r="EL13" s="1">
        <f t="shared" si="111"/>
        <v>160.40116350544037</v>
      </c>
      <c r="EM13" s="2">
        <f t="shared" si="102"/>
        <v>16</v>
      </c>
      <c r="EN13" s="54">
        <f t="shared" si="112"/>
        <v>7</v>
      </c>
      <c r="EO13" s="3" t="s">
        <v>58</v>
      </c>
      <c r="EP13" s="55">
        <v>41.674999999999997</v>
      </c>
      <c r="EQ13" s="56">
        <v>16.649999999999999</v>
      </c>
      <c r="ER13" s="57">
        <v>41.674999999999997</v>
      </c>
      <c r="ES13" s="58">
        <f t="shared" si="103"/>
        <v>100</v>
      </c>
      <c r="ET13" s="81"/>
      <c r="EU13" s="82"/>
      <c r="EV13" s="82"/>
      <c r="EW13" s="82"/>
      <c r="EX13" s="82"/>
      <c r="EY13" s="83"/>
      <c r="EZ13" s="83"/>
      <c r="FA13" s="83"/>
      <c r="FB13" s="83"/>
    </row>
    <row r="14" spans="1:158" s="80" customFormat="1" ht="13" x14ac:dyDescent="0.3">
      <c r="A14" s="104" t="s">
        <v>116</v>
      </c>
      <c r="B14" s="105"/>
      <c r="C14" s="106"/>
      <c r="D14" s="119" t="s">
        <v>87</v>
      </c>
      <c r="E14" s="119" t="s">
        <v>87</v>
      </c>
      <c r="F14" s="119" t="s">
        <v>87</v>
      </c>
      <c r="G14" s="115" t="e">
        <f t="shared" si="0"/>
        <v>#VALUE!</v>
      </c>
      <c r="H14" s="115" t="e">
        <f t="shared" si="1"/>
        <v>#VALUE!</v>
      </c>
      <c r="I14" s="115" t="e">
        <f t="shared" si="2"/>
        <v>#VALUE!</v>
      </c>
      <c r="J14" s="193" t="s">
        <v>195</v>
      </c>
      <c r="K14" s="194" t="s">
        <v>195</v>
      </c>
      <c r="L14" s="194" t="s">
        <v>195</v>
      </c>
      <c r="M14" s="84" t="e">
        <f t="shared" si="91"/>
        <v>#VALUE!</v>
      </c>
      <c r="N14" s="85" t="e">
        <f t="shared" si="92"/>
        <v>#VALUE!</v>
      </c>
      <c r="O14" s="85" t="e">
        <f t="shared" si="93"/>
        <v>#VALUE!</v>
      </c>
      <c r="P14" s="86" t="e">
        <f t="shared" si="94"/>
        <v>#VALUE!</v>
      </c>
      <c r="Q14" s="87" t="e">
        <f t="shared" ca="1" si="95"/>
        <v>#VALUE!</v>
      </c>
      <c r="R14" s="94" t="e">
        <f t="shared" si="104"/>
        <v>#VALUE!</v>
      </c>
      <c r="S14" s="95" t="e">
        <f t="shared" si="113"/>
        <v>#VALUE!</v>
      </c>
      <c r="T14" s="95" t="e">
        <f t="shared" si="105"/>
        <v>#VALUE!</v>
      </c>
      <c r="U14" s="88" t="e">
        <f t="shared" si="106"/>
        <v>#VALUE!</v>
      </c>
      <c r="V14" s="89" t="e">
        <f t="shared" si="107"/>
        <v>#VALUE!</v>
      </c>
      <c r="W14" s="90" t="e">
        <f t="shared" si="108"/>
        <v>#VALUE!</v>
      </c>
      <c r="X14" s="100" t="e">
        <f t="shared" si="96"/>
        <v>#VALUE!</v>
      </c>
      <c r="Y14" s="101"/>
      <c r="Z14" s="79" t="e">
        <f t="shared" si="3"/>
        <v>#VALUE!</v>
      </c>
      <c r="AA14" s="79" t="e">
        <f t="shared" si="4"/>
        <v>#VALUE!</v>
      </c>
      <c r="AB14" s="79" t="e">
        <f t="shared" si="5"/>
        <v>#VALUE!</v>
      </c>
      <c r="AC14" s="79" t="e">
        <f t="shared" si="97"/>
        <v>#VALUE!</v>
      </c>
      <c r="AD14" s="79" t="e">
        <f t="shared" si="98"/>
        <v>#VALUE!</v>
      </c>
      <c r="AE14" s="34" t="e">
        <f t="shared" si="99"/>
        <v>#VALUE!</v>
      </c>
      <c r="AF14" s="35" t="e">
        <f t="shared" si="100"/>
        <v>#VALUE!</v>
      </c>
      <c r="AG14" s="35" t="e">
        <f t="shared" si="101"/>
        <v>#VALUE!</v>
      </c>
      <c r="AH14" s="36" t="e">
        <f t="shared" si="6"/>
        <v>#VALUE!</v>
      </c>
      <c r="AI14" s="37" t="e">
        <f t="shared" si="7"/>
        <v>#VALUE!</v>
      </c>
      <c r="AJ14" s="37" t="e">
        <f t="shared" si="8"/>
        <v>#VALUE!</v>
      </c>
      <c r="AK14" s="37">
        <v>0</v>
      </c>
      <c r="AL14" s="37">
        <v>-0.75645121485307587</v>
      </c>
      <c r="AM14" s="37">
        <v>-11.346768222796136</v>
      </c>
      <c r="AN14" s="37" t="e">
        <f t="shared" si="9"/>
        <v>#VALUE!</v>
      </c>
      <c r="AO14" s="37" t="e">
        <f t="shared" si="9"/>
        <v>#VALUE!</v>
      </c>
      <c r="AP14" s="37" t="e">
        <f t="shared" si="9"/>
        <v>#VALUE!</v>
      </c>
      <c r="AQ14" s="37">
        <v>57.375671196608707</v>
      </c>
      <c r="AR14" s="37">
        <v>5.7915837760921756</v>
      </c>
      <c r="AS14" s="37">
        <v>1.1079551571654598</v>
      </c>
      <c r="AT14" s="37" t="e">
        <f t="shared" si="10"/>
        <v>#VALUE!</v>
      </c>
      <c r="AU14" s="37" t="e">
        <f t="shared" si="10"/>
        <v>#VALUE!</v>
      </c>
      <c r="AV14" s="37" t="e">
        <f t="shared" si="10"/>
        <v>#VALUE!</v>
      </c>
      <c r="AW14" s="38">
        <f t="shared" si="11"/>
        <v>0</v>
      </c>
      <c r="AX14" s="38">
        <f t="shared" si="11"/>
        <v>0.75645121485307587</v>
      </c>
      <c r="AY14" s="38">
        <f t="shared" si="11"/>
        <v>11.346768222796136</v>
      </c>
      <c r="AZ14" s="38" t="e">
        <f t="shared" si="12"/>
        <v>#VALUE!</v>
      </c>
      <c r="BA14" s="38" t="e">
        <f t="shared" si="12"/>
        <v>#VALUE!</v>
      </c>
      <c r="BB14" s="38" t="e">
        <f t="shared" si="12"/>
        <v>#VALUE!</v>
      </c>
      <c r="BC14" s="37">
        <f t="shared" si="13"/>
        <v>57.375671196608707</v>
      </c>
      <c r="BD14" s="37">
        <f t="shared" si="13"/>
        <v>6.5480349909452515</v>
      </c>
      <c r="BE14" s="37">
        <f t="shared" si="13"/>
        <v>12.454723379961596</v>
      </c>
      <c r="BF14" s="38" t="e">
        <f t="shared" si="14"/>
        <v>#VALUE!</v>
      </c>
      <c r="BG14" s="38" t="e">
        <f t="shared" si="14"/>
        <v>#VALUE!</v>
      </c>
      <c r="BH14" s="38" t="e">
        <f t="shared" si="109"/>
        <v>#VALUE!</v>
      </c>
      <c r="BI14" s="37" t="e">
        <f t="shared" si="110"/>
        <v>#VALUE!</v>
      </c>
      <c r="BJ14" s="5"/>
      <c r="BK14" s="5"/>
      <c r="BL14" s="19"/>
      <c r="BM14" s="19"/>
      <c r="BN14" s="39">
        <f t="shared" si="15"/>
        <v>90</v>
      </c>
      <c r="BO14" s="39">
        <f t="shared" si="16"/>
        <v>72.5</v>
      </c>
      <c r="BP14" s="39">
        <f t="shared" si="17"/>
        <v>72.5</v>
      </c>
      <c r="BQ14" s="39">
        <f t="shared" si="18"/>
        <v>47.5</v>
      </c>
      <c r="BR14" s="39">
        <f t="shared" si="19"/>
        <v>54.2</v>
      </c>
      <c r="BS14" s="39">
        <f t="shared" si="20"/>
        <v>47.5</v>
      </c>
      <c r="BT14" s="39">
        <f t="shared" si="21"/>
        <v>41.674999999999997</v>
      </c>
      <c r="BU14" s="39">
        <f t="shared" si="22"/>
        <v>41.674999999999997</v>
      </c>
      <c r="BV14" s="39">
        <f t="shared" si="23"/>
        <v>22.5</v>
      </c>
      <c r="BW14" s="39">
        <f t="shared" si="24"/>
        <v>33.3333333333333</v>
      </c>
      <c r="BX14" s="39">
        <f t="shared" si="25"/>
        <v>22.5</v>
      </c>
      <c r="BY14" s="39">
        <f t="shared" si="26"/>
        <v>22.9</v>
      </c>
      <c r="BZ14" s="39">
        <f t="shared" si="27"/>
        <v>22.9</v>
      </c>
      <c r="CA14" s="39">
        <f t="shared" si="28"/>
        <v>5</v>
      </c>
      <c r="CB14" s="39">
        <f t="shared" si="29"/>
        <v>16.649999999999999</v>
      </c>
      <c r="CC14" s="39">
        <f t="shared" si="30"/>
        <v>5</v>
      </c>
      <c r="CD14" s="39">
        <f t="shared" si="31"/>
        <v>5</v>
      </c>
      <c r="CE14" s="39">
        <f t="shared" si="32"/>
        <v>5</v>
      </c>
      <c r="CF14" s="39">
        <f t="shared" si="33"/>
        <v>5</v>
      </c>
      <c r="CG14" s="40">
        <f t="shared" si="34"/>
        <v>5</v>
      </c>
      <c r="CH14" s="40">
        <f t="shared" si="35"/>
        <v>5</v>
      </c>
      <c r="CI14" s="40">
        <f t="shared" si="36"/>
        <v>22.5</v>
      </c>
      <c r="CJ14" s="40">
        <f t="shared" si="37"/>
        <v>5</v>
      </c>
      <c r="CK14" s="40">
        <f t="shared" si="38"/>
        <v>22.9</v>
      </c>
      <c r="CL14" s="40">
        <f t="shared" si="39"/>
        <v>47.5</v>
      </c>
      <c r="CM14" s="40">
        <f t="shared" si="40"/>
        <v>16.649999999999999</v>
      </c>
      <c r="CN14" s="40">
        <f t="shared" si="41"/>
        <v>41.674999999999997</v>
      </c>
      <c r="CO14" s="40">
        <f t="shared" si="42"/>
        <v>5</v>
      </c>
      <c r="CP14" s="40">
        <f t="shared" si="43"/>
        <v>33.3333333333333</v>
      </c>
      <c r="CQ14" s="40">
        <f t="shared" si="44"/>
        <v>72.5</v>
      </c>
      <c r="CR14" s="40">
        <f t="shared" si="45"/>
        <v>22.9</v>
      </c>
      <c r="CS14" s="40">
        <f t="shared" si="46"/>
        <v>54.2</v>
      </c>
      <c r="CT14" s="40">
        <f t="shared" si="47"/>
        <v>5</v>
      </c>
      <c r="CU14" s="40">
        <f t="shared" si="48"/>
        <v>41.674999999999997</v>
      </c>
      <c r="CV14" s="40">
        <f t="shared" si="49"/>
        <v>90</v>
      </c>
      <c r="CW14" s="40">
        <f t="shared" si="50"/>
        <v>22.5</v>
      </c>
      <c r="CX14" s="40">
        <f t="shared" si="51"/>
        <v>72.5</v>
      </c>
      <c r="CY14" s="40">
        <f t="shared" si="52"/>
        <v>47.5</v>
      </c>
      <c r="CZ14" s="41">
        <f t="shared" si="53"/>
        <v>5</v>
      </c>
      <c r="DA14" s="41">
        <f t="shared" si="54"/>
        <v>22.5</v>
      </c>
      <c r="DB14" s="41">
        <f t="shared" si="55"/>
        <v>5</v>
      </c>
      <c r="DC14" s="41">
        <f t="shared" si="56"/>
        <v>47.5</v>
      </c>
      <c r="DD14" s="41">
        <f t="shared" si="57"/>
        <v>22.9</v>
      </c>
      <c r="DE14" s="41">
        <f t="shared" si="58"/>
        <v>5</v>
      </c>
      <c r="DF14" s="41">
        <f t="shared" si="59"/>
        <v>41.674999999999997</v>
      </c>
      <c r="DG14" s="41">
        <f t="shared" si="60"/>
        <v>16.649999999999999</v>
      </c>
      <c r="DH14" s="41">
        <f t="shared" si="61"/>
        <v>72.5</v>
      </c>
      <c r="DI14" s="41">
        <f t="shared" si="62"/>
        <v>33.3333333333333</v>
      </c>
      <c r="DJ14" s="41">
        <f t="shared" si="63"/>
        <v>5</v>
      </c>
      <c r="DK14" s="41">
        <f t="shared" si="64"/>
        <v>54.2</v>
      </c>
      <c r="DL14" s="41">
        <f t="shared" si="65"/>
        <v>22.9</v>
      </c>
      <c r="DM14" s="41">
        <f t="shared" si="66"/>
        <v>90</v>
      </c>
      <c r="DN14" s="41">
        <f t="shared" si="67"/>
        <v>41.674999999999997</v>
      </c>
      <c r="DO14" s="41">
        <f t="shared" si="68"/>
        <v>5</v>
      </c>
      <c r="DP14" s="41">
        <f t="shared" si="69"/>
        <v>72.5</v>
      </c>
      <c r="DQ14" s="41">
        <f t="shared" si="70"/>
        <v>22.5</v>
      </c>
      <c r="DR14" s="41">
        <f t="shared" si="71"/>
        <v>47.5</v>
      </c>
      <c r="DS14" s="42" t="e">
        <f t="shared" si="72"/>
        <v>#VALUE!</v>
      </c>
      <c r="DT14" s="42" t="e">
        <f t="shared" si="73"/>
        <v>#VALUE!</v>
      </c>
      <c r="DU14" s="42" t="e">
        <f t="shared" si="74"/>
        <v>#VALUE!</v>
      </c>
      <c r="DV14" s="42" t="e">
        <f t="shared" si="75"/>
        <v>#VALUE!</v>
      </c>
      <c r="DW14" s="42" t="e">
        <f t="shared" si="76"/>
        <v>#VALUE!</v>
      </c>
      <c r="DX14" s="42" t="e">
        <f t="shared" si="77"/>
        <v>#VALUE!</v>
      </c>
      <c r="DY14" s="42" t="e">
        <f t="shared" si="78"/>
        <v>#VALUE!</v>
      </c>
      <c r="DZ14" s="42" t="e">
        <f t="shared" si="79"/>
        <v>#VALUE!</v>
      </c>
      <c r="EA14" s="42" t="e">
        <f t="shared" si="80"/>
        <v>#VALUE!</v>
      </c>
      <c r="EB14" s="42" t="e">
        <f t="shared" si="81"/>
        <v>#VALUE!</v>
      </c>
      <c r="EC14" s="42" t="e">
        <f t="shared" si="82"/>
        <v>#VALUE!</v>
      </c>
      <c r="ED14" s="42" t="e">
        <f t="shared" si="83"/>
        <v>#VALUE!</v>
      </c>
      <c r="EE14" s="42" t="e">
        <f t="shared" si="84"/>
        <v>#VALUE!</v>
      </c>
      <c r="EF14" s="42" t="e">
        <f t="shared" si="85"/>
        <v>#VALUE!</v>
      </c>
      <c r="EG14" s="42" t="e">
        <f t="shared" si="86"/>
        <v>#VALUE!</v>
      </c>
      <c r="EH14" s="42" t="e">
        <f t="shared" si="87"/>
        <v>#VALUE!</v>
      </c>
      <c r="EI14" s="42" t="e">
        <f t="shared" si="88"/>
        <v>#VALUE!</v>
      </c>
      <c r="EJ14" s="42" t="e">
        <f t="shared" si="89"/>
        <v>#VALUE!</v>
      </c>
      <c r="EK14" s="42" t="e">
        <f t="shared" si="90"/>
        <v>#VALUE!</v>
      </c>
      <c r="EL14" s="1" t="e">
        <f t="shared" si="111"/>
        <v>#VALUE!</v>
      </c>
      <c r="EM14" s="2" t="e">
        <f t="shared" si="102"/>
        <v>#VALUE!</v>
      </c>
      <c r="EN14" s="54">
        <f t="shared" si="112"/>
        <v>8</v>
      </c>
      <c r="EO14" s="3" t="s">
        <v>59</v>
      </c>
      <c r="EP14" s="55">
        <v>41.674999999999997</v>
      </c>
      <c r="EQ14" s="56">
        <v>41.674999999999997</v>
      </c>
      <c r="ER14" s="57">
        <v>16.649999999999999</v>
      </c>
      <c r="ES14" s="58">
        <f t="shared" si="103"/>
        <v>100</v>
      </c>
      <c r="ET14" s="81"/>
      <c r="EU14" s="82"/>
      <c r="EV14" s="82"/>
      <c r="EW14" s="82"/>
      <c r="EX14" s="82"/>
      <c r="EY14" s="83"/>
      <c r="EZ14" s="83"/>
      <c r="FA14" s="83"/>
      <c r="FB14" s="83"/>
    </row>
    <row r="15" spans="1:158" s="80" customFormat="1" ht="13" x14ac:dyDescent="0.3">
      <c r="A15" s="104" t="s">
        <v>117</v>
      </c>
      <c r="B15" s="105"/>
      <c r="C15" s="106"/>
      <c r="D15" s="119" t="s">
        <v>87</v>
      </c>
      <c r="E15" s="119" t="s">
        <v>87</v>
      </c>
      <c r="F15" s="119" t="s">
        <v>87</v>
      </c>
      <c r="G15" s="115" t="e">
        <f t="shared" si="0"/>
        <v>#VALUE!</v>
      </c>
      <c r="H15" s="115" t="e">
        <f t="shared" si="1"/>
        <v>#VALUE!</v>
      </c>
      <c r="I15" s="115" t="e">
        <f t="shared" si="2"/>
        <v>#VALUE!</v>
      </c>
      <c r="J15" s="193" t="s">
        <v>195</v>
      </c>
      <c r="K15" s="194">
        <v>43.480404226946099</v>
      </c>
      <c r="L15" s="194">
        <v>2.68956697075087</v>
      </c>
      <c r="M15" s="84" t="e">
        <f t="shared" ref="M15:M78" si="114">BF15*$BI15</f>
        <v>#VALUE!</v>
      </c>
      <c r="N15" s="85" t="e">
        <f t="shared" ref="N15:N78" si="115">BG15*$BI15</f>
        <v>#VALUE!</v>
      </c>
      <c r="O15" s="85" t="e">
        <f t="shared" ref="O15:O78" si="116">BH15*$BI15</f>
        <v>#VALUE!</v>
      </c>
      <c r="P15" s="86" t="e">
        <f t="shared" ref="P15:P78" si="117">CONCATENATE("",ROUND(M15,0)," : ",ROUND(N15,0)," : ",ROUND(O15,0)," %")</f>
        <v>#VALUE!</v>
      </c>
      <c r="Q15" s="87" t="e">
        <f t="shared" ca="1" si="95"/>
        <v>#VALUE!</v>
      </c>
      <c r="R15" s="94" t="e">
        <f t="shared" si="104"/>
        <v>#VALUE!</v>
      </c>
      <c r="S15" s="95" t="e">
        <f t="shared" si="113"/>
        <v>#VALUE!</v>
      </c>
      <c r="T15" s="95" t="e">
        <f t="shared" si="105"/>
        <v>#VALUE!</v>
      </c>
      <c r="U15" s="88" t="e">
        <f t="shared" si="106"/>
        <v>#VALUE!</v>
      </c>
      <c r="V15" s="89" t="e">
        <f t="shared" si="107"/>
        <v>#VALUE!</v>
      </c>
      <c r="W15" s="90" t="e">
        <f t="shared" si="108"/>
        <v>#VALUE!</v>
      </c>
      <c r="X15" s="100" t="e">
        <f t="shared" si="96"/>
        <v>#VALUE!</v>
      </c>
      <c r="Y15" s="101"/>
      <c r="Z15" s="79" t="e">
        <f t="shared" si="3"/>
        <v>#VALUE!</v>
      </c>
      <c r="AA15" s="79" t="e">
        <f t="shared" si="4"/>
        <v>#VALUE!</v>
      </c>
      <c r="AB15" s="79" t="e">
        <f t="shared" si="5"/>
        <v>#VALUE!</v>
      </c>
      <c r="AC15" s="79" t="e">
        <f t="shared" si="97"/>
        <v>#VALUE!</v>
      </c>
      <c r="AD15" s="79" t="e">
        <f t="shared" si="98"/>
        <v>#VALUE!</v>
      </c>
      <c r="AE15" s="34" t="e">
        <f t="shared" si="99"/>
        <v>#VALUE!</v>
      </c>
      <c r="AF15" s="35" t="e">
        <f t="shared" si="100"/>
        <v>#VALUE!</v>
      </c>
      <c r="AG15" s="35">
        <f t="shared" si="101"/>
        <v>0.98938020323945941</v>
      </c>
      <c r="AH15" s="36" t="e">
        <f t="shared" si="6"/>
        <v>#VALUE!</v>
      </c>
      <c r="AI15" s="37" t="e">
        <f t="shared" si="7"/>
        <v>#VALUE!</v>
      </c>
      <c r="AJ15" s="37">
        <f t="shared" si="8"/>
        <v>3.3269865638447058</v>
      </c>
      <c r="AK15" s="37">
        <v>0</v>
      </c>
      <c r="AL15" s="37">
        <v>-0.75645121485307587</v>
      </c>
      <c r="AM15" s="37">
        <v>-11.346768222796136</v>
      </c>
      <c r="AN15" s="37" t="e">
        <f t="shared" si="9"/>
        <v>#VALUE!</v>
      </c>
      <c r="AO15" s="37" t="e">
        <f t="shared" si="9"/>
        <v>#VALUE!</v>
      </c>
      <c r="AP15" s="37">
        <f t="shared" si="9"/>
        <v>3.3269865638447058</v>
      </c>
      <c r="AQ15" s="37">
        <v>57.375671196608707</v>
      </c>
      <c r="AR15" s="37">
        <v>5.7915837760921756</v>
      </c>
      <c r="AS15" s="37">
        <v>1.1079551571654598</v>
      </c>
      <c r="AT15" s="37" t="e">
        <f t="shared" si="10"/>
        <v>#VALUE!</v>
      </c>
      <c r="AU15" s="37" t="e">
        <f t="shared" si="10"/>
        <v>#VALUE!</v>
      </c>
      <c r="AV15" s="37">
        <f t="shared" si="10"/>
        <v>1.1079551571654598</v>
      </c>
      <c r="AW15" s="38">
        <f t="shared" si="11"/>
        <v>0</v>
      </c>
      <c r="AX15" s="38">
        <f t="shared" si="11"/>
        <v>0.75645121485307587</v>
      </c>
      <c r="AY15" s="38">
        <f t="shared" si="11"/>
        <v>11.346768222796136</v>
      </c>
      <c r="AZ15" s="38" t="e">
        <f t="shared" si="12"/>
        <v>#VALUE!</v>
      </c>
      <c r="BA15" s="38" t="e">
        <f t="shared" si="12"/>
        <v>#VALUE!</v>
      </c>
      <c r="BB15" s="38">
        <f t="shared" si="12"/>
        <v>12.454723379961596</v>
      </c>
      <c r="BC15" s="37">
        <f t="shared" si="13"/>
        <v>57.375671196608707</v>
      </c>
      <c r="BD15" s="37">
        <f t="shared" si="13"/>
        <v>6.5480349909452515</v>
      </c>
      <c r="BE15" s="37">
        <f t="shared" si="13"/>
        <v>12.454723379961596</v>
      </c>
      <c r="BF15" s="38" t="e">
        <f t="shared" si="14"/>
        <v>#VALUE!</v>
      </c>
      <c r="BG15" s="38" t="e">
        <f t="shared" si="14"/>
        <v>#VALUE!</v>
      </c>
      <c r="BH15" s="38">
        <f t="shared" si="109"/>
        <v>0</v>
      </c>
      <c r="BI15" s="37" t="e">
        <f t="shared" si="110"/>
        <v>#VALUE!</v>
      </c>
      <c r="BJ15" s="5"/>
      <c r="BK15" s="5"/>
      <c r="BL15" s="19"/>
      <c r="BM15" s="19"/>
      <c r="BN15" s="39">
        <f t="shared" si="15"/>
        <v>90</v>
      </c>
      <c r="BO15" s="39">
        <f t="shared" si="16"/>
        <v>72.5</v>
      </c>
      <c r="BP15" s="39">
        <f t="shared" si="17"/>
        <v>72.5</v>
      </c>
      <c r="BQ15" s="39">
        <f t="shared" si="18"/>
        <v>47.5</v>
      </c>
      <c r="BR15" s="39">
        <f t="shared" si="19"/>
        <v>54.2</v>
      </c>
      <c r="BS15" s="39">
        <f t="shared" si="20"/>
        <v>47.5</v>
      </c>
      <c r="BT15" s="39">
        <f t="shared" si="21"/>
        <v>41.674999999999997</v>
      </c>
      <c r="BU15" s="39">
        <f t="shared" si="22"/>
        <v>41.674999999999997</v>
      </c>
      <c r="BV15" s="39">
        <f t="shared" si="23"/>
        <v>22.5</v>
      </c>
      <c r="BW15" s="39">
        <f t="shared" si="24"/>
        <v>33.3333333333333</v>
      </c>
      <c r="BX15" s="39">
        <f t="shared" si="25"/>
        <v>22.5</v>
      </c>
      <c r="BY15" s="39">
        <f t="shared" si="26"/>
        <v>22.9</v>
      </c>
      <c r="BZ15" s="39">
        <f t="shared" si="27"/>
        <v>22.9</v>
      </c>
      <c r="CA15" s="39">
        <f t="shared" si="28"/>
        <v>5</v>
      </c>
      <c r="CB15" s="39">
        <f t="shared" si="29"/>
        <v>16.649999999999999</v>
      </c>
      <c r="CC15" s="39">
        <f t="shared" si="30"/>
        <v>5</v>
      </c>
      <c r="CD15" s="39">
        <f t="shared" si="31"/>
        <v>5</v>
      </c>
      <c r="CE15" s="39">
        <f t="shared" si="32"/>
        <v>5</v>
      </c>
      <c r="CF15" s="39">
        <f t="shared" si="33"/>
        <v>5</v>
      </c>
      <c r="CG15" s="40">
        <f t="shared" si="34"/>
        <v>5</v>
      </c>
      <c r="CH15" s="40">
        <f t="shared" si="35"/>
        <v>5</v>
      </c>
      <c r="CI15" s="40">
        <f t="shared" si="36"/>
        <v>22.5</v>
      </c>
      <c r="CJ15" s="40">
        <f t="shared" si="37"/>
        <v>5</v>
      </c>
      <c r="CK15" s="40">
        <f t="shared" si="38"/>
        <v>22.9</v>
      </c>
      <c r="CL15" s="40">
        <f t="shared" si="39"/>
        <v>47.5</v>
      </c>
      <c r="CM15" s="40">
        <f t="shared" si="40"/>
        <v>16.649999999999999</v>
      </c>
      <c r="CN15" s="40">
        <f t="shared" si="41"/>
        <v>41.674999999999997</v>
      </c>
      <c r="CO15" s="40">
        <f t="shared" si="42"/>
        <v>5</v>
      </c>
      <c r="CP15" s="40">
        <f t="shared" si="43"/>
        <v>33.3333333333333</v>
      </c>
      <c r="CQ15" s="40">
        <f t="shared" si="44"/>
        <v>72.5</v>
      </c>
      <c r="CR15" s="40">
        <f t="shared" si="45"/>
        <v>22.9</v>
      </c>
      <c r="CS15" s="40">
        <f t="shared" si="46"/>
        <v>54.2</v>
      </c>
      <c r="CT15" s="40">
        <f t="shared" si="47"/>
        <v>5</v>
      </c>
      <c r="CU15" s="40">
        <f t="shared" si="48"/>
        <v>41.674999999999997</v>
      </c>
      <c r="CV15" s="40">
        <f t="shared" si="49"/>
        <v>90</v>
      </c>
      <c r="CW15" s="40">
        <f t="shared" si="50"/>
        <v>22.5</v>
      </c>
      <c r="CX15" s="40">
        <f t="shared" si="51"/>
        <v>72.5</v>
      </c>
      <c r="CY15" s="40">
        <f t="shared" si="52"/>
        <v>47.5</v>
      </c>
      <c r="CZ15" s="41">
        <f t="shared" si="53"/>
        <v>5</v>
      </c>
      <c r="DA15" s="41">
        <f t="shared" si="54"/>
        <v>22.5</v>
      </c>
      <c r="DB15" s="41">
        <f t="shared" si="55"/>
        <v>5</v>
      </c>
      <c r="DC15" s="41">
        <f t="shared" si="56"/>
        <v>47.5</v>
      </c>
      <c r="DD15" s="41">
        <f t="shared" si="57"/>
        <v>22.9</v>
      </c>
      <c r="DE15" s="41">
        <f t="shared" si="58"/>
        <v>5</v>
      </c>
      <c r="DF15" s="41">
        <f t="shared" si="59"/>
        <v>41.674999999999997</v>
      </c>
      <c r="DG15" s="41">
        <f t="shared" si="60"/>
        <v>16.649999999999999</v>
      </c>
      <c r="DH15" s="41">
        <f t="shared" si="61"/>
        <v>72.5</v>
      </c>
      <c r="DI15" s="41">
        <f t="shared" si="62"/>
        <v>33.3333333333333</v>
      </c>
      <c r="DJ15" s="41">
        <f t="shared" si="63"/>
        <v>5</v>
      </c>
      <c r="DK15" s="41">
        <f t="shared" si="64"/>
        <v>54.2</v>
      </c>
      <c r="DL15" s="41">
        <f t="shared" si="65"/>
        <v>22.9</v>
      </c>
      <c r="DM15" s="41">
        <f t="shared" si="66"/>
        <v>90</v>
      </c>
      <c r="DN15" s="41">
        <f t="shared" si="67"/>
        <v>41.674999999999997</v>
      </c>
      <c r="DO15" s="41">
        <f t="shared" si="68"/>
        <v>5</v>
      </c>
      <c r="DP15" s="41">
        <f t="shared" si="69"/>
        <v>72.5</v>
      </c>
      <c r="DQ15" s="41">
        <f t="shared" si="70"/>
        <v>22.5</v>
      </c>
      <c r="DR15" s="41">
        <f t="shared" si="71"/>
        <v>47.5</v>
      </c>
      <c r="DS15" s="42" t="e">
        <f t="shared" si="72"/>
        <v>#VALUE!</v>
      </c>
      <c r="DT15" s="42" t="e">
        <f t="shared" si="73"/>
        <v>#VALUE!</v>
      </c>
      <c r="DU15" s="42" t="e">
        <f t="shared" si="74"/>
        <v>#VALUE!</v>
      </c>
      <c r="DV15" s="42" t="e">
        <f t="shared" si="75"/>
        <v>#VALUE!</v>
      </c>
      <c r="DW15" s="42" t="e">
        <f t="shared" si="76"/>
        <v>#VALUE!</v>
      </c>
      <c r="DX15" s="42" t="e">
        <f t="shared" si="77"/>
        <v>#VALUE!</v>
      </c>
      <c r="DY15" s="42" t="e">
        <f t="shared" si="78"/>
        <v>#VALUE!</v>
      </c>
      <c r="DZ15" s="42" t="e">
        <f t="shared" si="79"/>
        <v>#VALUE!</v>
      </c>
      <c r="EA15" s="42" t="e">
        <f t="shared" si="80"/>
        <v>#VALUE!</v>
      </c>
      <c r="EB15" s="42" t="e">
        <f t="shared" si="81"/>
        <v>#VALUE!</v>
      </c>
      <c r="EC15" s="42" t="e">
        <f t="shared" si="82"/>
        <v>#VALUE!</v>
      </c>
      <c r="ED15" s="42" t="e">
        <f t="shared" si="83"/>
        <v>#VALUE!</v>
      </c>
      <c r="EE15" s="42" t="e">
        <f t="shared" si="84"/>
        <v>#VALUE!</v>
      </c>
      <c r="EF15" s="42" t="e">
        <f t="shared" si="85"/>
        <v>#VALUE!</v>
      </c>
      <c r="EG15" s="42" t="e">
        <f t="shared" si="86"/>
        <v>#VALUE!</v>
      </c>
      <c r="EH15" s="42" t="e">
        <f t="shared" si="87"/>
        <v>#VALUE!</v>
      </c>
      <c r="EI15" s="42" t="e">
        <f t="shared" si="88"/>
        <v>#VALUE!</v>
      </c>
      <c r="EJ15" s="42" t="e">
        <f t="shared" si="89"/>
        <v>#VALUE!</v>
      </c>
      <c r="EK15" s="42" t="e">
        <f t="shared" si="90"/>
        <v>#VALUE!</v>
      </c>
      <c r="EL15" s="1" t="e">
        <f t="shared" si="111"/>
        <v>#VALUE!</v>
      </c>
      <c r="EM15" s="2" t="e">
        <f t="shared" si="102"/>
        <v>#VALUE!</v>
      </c>
      <c r="EN15" s="54">
        <f t="shared" si="112"/>
        <v>9</v>
      </c>
      <c r="EO15" s="3" t="s">
        <v>60</v>
      </c>
      <c r="EP15" s="55">
        <v>22.5</v>
      </c>
      <c r="EQ15" s="56">
        <v>5</v>
      </c>
      <c r="ER15" s="57">
        <v>72.5</v>
      </c>
      <c r="ES15" s="58">
        <f t="shared" si="103"/>
        <v>100</v>
      </c>
      <c r="ET15" s="81"/>
      <c r="EU15" s="82"/>
      <c r="EV15" s="82"/>
      <c r="EW15" s="82"/>
      <c r="EX15" s="82"/>
      <c r="EY15" s="83"/>
      <c r="EZ15" s="83"/>
      <c r="FA15" s="83"/>
      <c r="FB15" s="83"/>
    </row>
    <row r="16" spans="1:158" s="80" customFormat="1" ht="13" x14ac:dyDescent="0.3">
      <c r="A16" s="104" t="s">
        <v>118</v>
      </c>
      <c r="B16" s="105"/>
      <c r="C16" s="106"/>
      <c r="D16" s="119" t="s">
        <v>87</v>
      </c>
      <c r="E16" s="119" t="s">
        <v>87</v>
      </c>
      <c r="F16" s="119" t="s">
        <v>87</v>
      </c>
      <c r="G16" s="115" t="e">
        <f t="shared" si="0"/>
        <v>#VALUE!</v>
      </c>
      <c r="H16" s="115" t="e">
        <f t="shared" si="1"/>
        <v>#VALUE!</v>
      </c>
      <c r="I16" s="115" t="e">
        <f t="shared" si="2"/>
        <v>#VALUE!</v>
      </c>
      <c r="J16" s="193">
        <v>23.501000000000001</v>
      </c>
      <c r="K16" s="194">
        <v>20.217950313135098</v>
      </c>
      <c r="L16" s="194">
        <v>24.8996904761905</v>
      </c>
      <c r="M16" s="84">
        <f t="shared" si="114"/>
        <v>0</v>
      </c>
      <c r="N16" s="85">
        <f t="shared" si="115"/>
        <v>30.901369214743273</v>
      </c>
      <c r="O16" s="85">
        <f t="shared" si="116"/>
        <v>69.098630785256717</v>
      </c>
      <c r="P16" s="86" t="str">
        <f t="shared" si="117"/>
        <v>0 : 31 : 69 %</v>
      </c>
      <c r="Q16" s="87" t="str">
        <f t="shared" ca="1" si="95"/>
        <v>R/SR</v>
      </c>
      <c r="R16" s="94">
        <f t="shared" si="104"/>
        <v>30.901369214743273</v>
      </c>
      <c r="S16" s="95">
        <f t="shared" si="113"/>
        <v>0</v>
      </c>
      <c r="T16" s="95">
        <f t="shared" si="105"/>
        <v>69.098630785256717</v>
      </c>
      <c r="U16" s="88">
        <f t="shared" si="106"/>
        <v>0</v>
      </c>
      <c r="V16" s="89">
        <f t="shared" si="107"/>
        <v>79</v>
      </c>
      <c r="W16" s="90">
        <f t="shared" si="108"/>
        <v>176</v>
      </c>
      <c r="X16" s="100" t="str">
        <f t="shared" si="96"/>
        <v>@rgb(0,79,176)</v>
      </c>
      <c r="Y16" s="101"/>
      <c r="Z16" s="79">
        <f t="shared" si="3"/>
        <v>4.6682625035322376</v>
      </c>
      <c r="AA16" s="79">
        <f t="shared" si="4"/>
        <v>0.9438269934508644</v>
      </c>
      <c r="AB16" s="79">
        <f t="shared" si="5"/>
        <v>1.5847987362586158</v>
      </c>
      <c r="AC16" s="79" t="str">
        <f t="shared" si="97"/>
        <v>No</v>
      </c>
      <c r="AD16" s="79">
        <f t="shared" si="98"/>
        <v>20.217950313135098</v>
      </c>
      <c r="AE16" s="34">
        <f t="shared" si="99"/>
        <v>0.51265432339762995</v>
      </c>
      <c r="AF16" s="35">
        <f t="shared" si="100"/>
        <v>-1.3727276987123642</v>
      </c>
      <c r="AG16" s="35">
        <f t="shared" si="101"/>
        <v>3.2148553727183202</v>
      </c>
      <c r="AH16" s="36">
        <f t="shared" si="6"/>
        <v>-2.3765921958141978E-2</v>
      </c>
      <c r="AI16" s="37">
        <f t="shared" si="7"/>
        <v>-0.3889578647757348</v>
      </c>
      <c r="AJ16" s="37">
        <f t="shared" si="8"/>
        <v>-0.4550639900437119</v>
      </c>
      <c r="AK16" s="37">
        <v>0</v>
      </c>
      <c r="AL16" s="37">
        <v>-0.75645121485307587</v>
      </c>
      <c r="AM16" s="37">
        <v>-11.346768222796136</v>
      </c>
      <c r="AN16" s="37">
        <f t="shared" si="9"/>
        <v>0</v>
      </c>
      <c r="AO16" s="37">
        <f t="shared" si="9"/>
        <v>-0.3889578647757348</v>
      </c>
      <c r="AP16" s="37">
        <f t="shared" si="9"/>
        <v>-0.4550639900437119</v>
      </c>
      <c r="AQ16" s="37">
        <v>57.375671196608707</v>
      </c>
      <c r="AR16" s="37">
        <v>5.7915837760921756</v>
      </c>
      <c r="AS16" s="37">
        <v>1.1079551571654598</v>
      </c>
      <c r="AT16" s="37">
        <f t="shared" si="10"/>
        <v>0</v>
      </c>
      <c r="AU16" s="37">
        <f t="shared" si="10"/>
        <v>-0.3889578647757348</v>
      </c>
      <c r="AV16" s="37">
        <f t="shared" si="10"/>
        <v>-0.4550639900437119</v>
      </c>
      <c r="AW16" s="38">
        <f t="shared" si="11"/>
        <v>0</v>
      </c>
      <c r="AX16" s="38">
        <f t="shared" si="11"/>
        <v>0.75645121485307587</v>
      </c>
      <c r="AY16" s="38">
        <f t="shared" si="11"/>
        <v>11.346768222796136</v>
      </c>
      <c r="AZ16" s="38">
        <f t="shared" si="12"/>
        <v>0</v>
      </c>
      <c r="BA16" s="38">
        <f t="shared" si="12"/>
        <v>0.36749335007734107</v>
      </c>
      <c r="BB16" s="38">
        <f t="shared" si="12"/>
        <v>10.891704232752424</v>
      </c>
      <c r="BC16" s="37">
        <f t="shared" si="13"/>
        <v>57.375671196608707</v>
      </c>
      <c r="BD16" s="37">
        <f t="shared" si="13"/>
        <v>6.5480349909452515</v>
      </c>
      <c r="BE16" s="37">
        <f t="shared" si="13"/>
        <v>12.454723379961596</v>
      </c>
      <c r="BF16" s="38">
        <f t="shared" si="14"/>
        <v>0</v>
      </c>
      <c r="BG16" s="38">
        <f t="shared" si="14"/>
        <v>5.6122691858781746</v>
      </c>
      <c r="BH16" s="38">
        <f t="shared" si="109"/>
        <v>12.549609489713063</v>
      </c>
      <c r="BI16" s="37">
        <f t="shared" si="110"/>
        <v>5.5060383226981671</v>
      </c>
      <c r="BJ16" s="5"/>
      <c r="BK16" s="5"/>
      <c r="BL16" s="19"/>
      <c r="BM16" s="19"/>
      <c r="BN16" s="39">
        <f t="shared" si="15"/>
        <v>90</v>
      </c>
      <c r="BO16" s="39">
        <f t="shared" si="16"/>
        <v>72.5</v>
      </c>
      <c r="BP16" s="39">
        <f t="shared" si="17"/>
        <v>72.5</v>
      </c>
      <c r="BQ16" s="39">
        <f t="shared" si="18"/>
        <v>47.5</v>
      </c>
      <c r="BR16" s="39">
        <f t="shared" si="19"/>
        <v>54.2</v>
      </c>
      <c r="BS16" s="39">
        <f t="shared" si="20"/>
        <v>47.5</v>
      </c>
      <c r="BT16" s="39">
        <f t="shared" si="21"/>
        <v>41.674999999999997</v>
      </c>
      <c r="BU16" s="39">
        <f t="shared" si="22"/>
        <v>41.674999999999997</v>
      </c>
      <c r="BV16" s="39">
        <f t="shared" si="23"/>
        <v>22.5</v>
      </c>
      <c r="BW16" s="39">
        <f t="shared" si="24"/>
        <v>33.3333333333333</v>
      </c>
      <c r="BX16" s="39">
        <f t="shared" si="25"/>
        <v>22.5</v>
      </c>
      <c r="BY16" s="39">
        <f t="shared" si="26"/>
        <v>22.9</v>
      </c>
      <c r="BZ16" s="39">
        <f t="shared" si="27"/>
        <v>22.9</v>
      </c>
      <c r="CA16" s="39">
        <f t="shared" si="28"/>
        <v>5</v>
      </c>
      <c r="CB16" s="39">
        <f t="shared" si="29"/>
        <v>16.649999999999999</v>
      </c>
      <c r="CC16" s="39">
        <f t="shared" si="30"/>
        <v>5</v>
      </c>
      <c r="CD16" s="39">
        <f t="shared" si="31"/>
        <v>5</v>
      </c>
      <c r="CE16" s="39">
        <f t="shared" si="32"/>
        <v>5</v>
      </c>
      <c r="CF16" s="39">
        <f t="shared" si="33"/>
        <v>5</v>
      </c>
      <c r="CG16" s="40">
        <f t="shared" si="34"/>
        <v>5</v>
      </c>
      <c r="CH16" s="40">
        <f t="shared" si="35"/>
        <v>5</v>
      </c>
      <c r="CI16" s="40">
        <f t="shared" si="36"/>
        <v>22.5</v>
      </c>
      <c r="CJ16" s="40">
        <f t="shared" si="37"/>
        <v>5</v>
      </c>
      <c r="CK16" s="40">
        <f t="shared" si="38"/>
        <v>22.9</v>
      </c>
      <c r="CL16" s="40">
        <f t="shared" si="39"/>
        <v>47.5</v>
      </c>
      <c r="CM16" s="40">
        <f t="shared" si="40"/>
        <v>16.649999999999999</v>
      </c>
      <c r="CN16" s="40">
        <f t="shared" si="41"/>
        <v>41.674999999999997</v>
      </c>
      <c r="CO16" s="40">
        <f t="shared" si="42"/>
        <v>5</v>
      </c>
      <c r="CP16" s="40">
        <f t="shared" si="43"/>
        <v>33.3333333333333</v>
      </c>
      <c r="CQ16" s="40">
        <f t="shared" si="44"/>
        <v>72.5</v>
      </c>
      <c r="CR16" s="40">
        <f t="shared" si="45"/>
        <v>22.9</v>
      </c>
      <c r="CS16" s="40">
        <f t="shared" si="46"/>
        <v>54.2</v>
      </c>
      <c r="CT16" s="40">
        <f t="shared" si="47"/>
        <v>5</v>
      </c>
      <c r="CU16" s="40">
        <f t="shared" si="48"/>
        <v>41.674999999999997</v>
      </c>
      <c r="CV16" s="40">
        <f t="shared" si="49"/>
        <v>90</v>
      </c>
      <c r="CW16" s="40">
        <f t="shared" si="50"/>
        <v>22.5</v>
      </c>
      <c r="CX16" s="40">
        <f t="shared" si="51"/>
        <v>72.5</v>
      </c>
      <c r="CY16" s="40">
        <f t="shared" si="52"/>
        <v>47.5</v>
      </c>
      <c r="CZ16" s="41">
        <f t="shared" si="53"/>
        <v>5</v>
      </c>
      <c r="DA16" s="41">
        <f t="shared" si="54"/>
        <v>22.5</v>
      </c>
      <c r="DB16" s="41">
        <f t="shared" si="55"/>
        <v>5</v>
      </c>
      <c r="DC16" s="41">
        <f t="shared" si="56"/>
        <v>47.5</v>
      </c>
      <c r="DD16" s="41">
        <f t="shared" si="57"/>
        <v>22.9</v>
      </c>
      <c r="DE16" s="41">
        <f t="shared" si="58"/>
        <v>5</v>
      </c>
      <c r="DF16" s="41">
        <f t="shared" si="59"/>
        <v>41.674999999999997</v>
      </c>
      <c r="DG16" s="41">
        <f t="shared" si="60"/>
        <v>16.649999999999999</v>
      </c>
      <c r="DH16" s="41">
        <f t="shared" si="61"/>
        <v>72.5</v>
      </c>
      <c r="DI16" s="41">
        <f t="shared" si="62"/>
        <v>33.3333333333333</v>
      </c>
      <c r="DJ16" s="41">
        <f t="shared" si="63"/>
        <v>5</v>
      </c>
      <c r="DK16" s="41">
        <f t="shared" si="64"/>
        <v>54.2</v>
      </c>
      <c r="DL16" s="41">
        <f t="shared" si="65"/>
        <v>22.9</v>
      </c>
      <c r="DM16" s="41">
        <f t="shared" si="66"/>
        <v>90</v>
      </c>
      <c r="DN16" s="41">
        <f t="shared" si="67"/>
        <v>41.674999999999997</v>
      </c>
      <c r="DO16" s="41">
        <f t="shared" si="68"/>
        <v>5</v>
      </c>
      <c r="DP16" s="41">
        <f t="shared" si="69"/>
        <v>72.5</v>
      </c>
      <c r="DQ16" s="41">
        <f t="shared" si="70"/>
        <v>22.5</v>
      </c>
      <c r="DR16" s="41">
        <f t="shared" si="71"/>
        <v>47.5</v>
      </c>
      <c r="DS16" s="42">
        <f t="shared" si="72"/>
        <v>12879.51539574311</v>
      </c>
      <c r="DT16" s="42">
        <f t="shared" si="73"/>
        <v>8098.5633182591246</v>
      </c>
      <c r="DU16" s="42">
        <f t="shared" si="74"/>
        <v>9435.467473227096</v>
      </c>
      <c r="DV16" s="42">
        <f t="shared" si="75"/>
        <v>3393.6317789962895</v>
      </c>
      <c r="DW16" s="42">
        <f t="shared" si="76"/>
        <v>5135.9753957431112</v>
      </c>
      <c r="DX16" s="42">
        <f t="shared" si="77"/>
        <v>6640.3990124899319</v>
      </c>
      <c r="DY16" s="42">
        <f t="shared" si="78"/>
        <v>2691.9626749410122</v>
      </c>
      <c r="DZ16" s="42">
        <f t="shared" si="79"/>
        <v>4603.7356165452102</v>
      </c>
      <c r="EA16" s="42">
        <f t="shared" si="80"/>
        <v>1188.7002397334538</v>
      </c>
      <c r="EB16" s="42">
        <f t="shared" si="81"/>
        <v>2396.1820624097782</v>
      </c>
      <c r="EC16" s="42">
        <f t="shared" si="82"/>
        <v>6345.3305517527697</v>
      </c>
      <c r="ED16" s="42">
        <f t="shared" si="83"/>
        <v>810.40110858604044</v>
      </c>
      <c r="EE16" s="42">
        <f t="shared" si="84"/>
        <v>3201.5496829001822</v>
      </c>
      <c r="EF16" s="42">
        <f t="shared" si="85"/>
        <v>1132.7481622494688</v>
      </c>
      <c r="EG16" s="42">
        <f t="shared" si="86"/>
        <v>1145.3491457431114</v>
      </c>
      <c r="EH16" s="42">
        <f t="shared" si="87"/>
        <v>7626.2826292367554</v>
      </c>
      <c r="EI16" s="42">
        <f t="shared" si="88"/>
        <v>107.15231721743933</v>
      </c>
      <c r="EJ16" s="42">
        <f t="shared" si="89"/>
        <v>3926.878474268784</v>
      </c>
      <c r="EK16" s="42">
        <f t="shared" si="90"/>
        <v>767.01539574311153</v>
      </c>
      <c r="EL16" s="1">
        <f t="shared" si="111"/>
        <v>107.15231721743933</v>
      </c>
      <c r="EM16" s="2">
        <f t="shared" si="102"/>
        <v>17</v>
      </c>
      <c r="EN16" s="54">
        <f t="shared" si="112"/>
        <v>10</v>
      </c>
      <c r="EO16" s="3" t="s">
        <v>61</v>
      </c>
      <c r="EP16" s="55">
        <v>33.3333333333333</v>
      </c>
      <c r="EQ16" s="56">
        <v>33.3333333333333</v>
      </c>
      <c r="ER16" s="57">
        <v>33.3333333333333</v>
      </c>
      <c r="ES16" s="58">
        <f t="shared" si="103"/>
        <v>99.999999999999901</v>
      </c>
      <c r="ET16" s="81"/>
      <c r="EU16" s="82"/>
      <c r="EV16" s="82"/>
      <c r="EW16" s="82"/>
      <c r="EX16" s="82"/>
      <c r="EY16" s="83"/>
      <c r="EZ16" s="83"/>
      <c r="FA16" s="83"/>
      <c r="FB16" s="83"/>
    </row>
    <row r="17" spans="1:158" s="80" customFormat="1" ht="13" x14ac:dyDescent="0.3">
      <c r="A17" s="104" t="s">
        <v>119</v>
      </c>
      <c r="B17" s="105"/>
      <c r="C17" s="106"/>
      <c r="D17" s="119" t="s">
        <v>87</v>
      </c>
      <c r="E17" s="119" t="s">
        <v>87</v>
      </c>
      <c r="F17" s="119" t="s">
        <v>87</v>
      </c>
      <c r="G17" s="115" t="e">
        <f t="shared" si="0"/>
        <v>#VALUE!</v>
      </c>
      <c r="H17" s="115" t="e">
        <f t="shared" si="1"/>
        <v>#VALUE!</v>
      </c>
      <c r="I17" s="115" t="e">
        <f t="shared" si="2"/>
        <v>#VALUE!</v>
      </c>
      <c r="J17" s="193">
        <v>16.730166666666701</v>
      </c>
      <c r="K17" s="194">
        <v>19.7338600611975</v>
      </c>
      <c r="L17" s="194">
        <v>14.1050251900097</v>
      </c>
      <c r="M17" s="84">
        <f t="shared" si="114"/>
        <v>0</v>
      </c>
      <c r="N17" s="85">
        <f t="shared" si="115"/>
        <v>49.755783839312151</v>
      </c>
      <c r="O17" s="85">
        <f t="shared" si="116"/>
        <v>50.244216160687841</v>
      </c>
      <c r="P17" s="86" t="str">
        <f t="shared" si="117"/>
        <v>0 : 50 : 50 %</v>
      </c>
      <c r="Q17" s="87" t="str">
        <f t="shared" ca="1" si="95"/>
        <v>SR</v>
      </c>
      <c r="R17" s="94">
        <f t="shared" si="104"/>
        <v>49.755783839312151</v>
      </c>
      <c r="S17" s="95">
        <f t="shared" si="113"/>
        <v>0</v>
      </c>
      <c r="T17" s="95">
        <f t="shared" si="105"/>
        <v>50.244216160687841</v>
      </c>
      <c r="U17" s="88">
        <f t="shared" si="106"/>
        <v>0</v>
      </c>
      <c r="V17" s="89">
        <f t="shared" si="107"/>
        <v>127</v>
      </c>
      <c r="W17" s="90">
        <f t="shared" si="108"/>
        <v>128</v>
      </c>
      <c r="X17" s="100" t="str">
        <f t="shared" si="96"/>
        <v>@rgb(0,127,128)</v>
      </c>
      <c r="Y17" s="101"/>
      <c r="Z17" s="79">
        <f t="shared" si="3"/>
        <v>6.0105519779364833</v>
      </c>
      <c r="AA17" s="79">
        <f t="shared" si="4"/>
        <v>1.186113916231524</v>
      </c>
      <c r="AB17" s="79">
        <f t="shared" si="5"/>
        <v>2.8836760313435503</v>
      </c>
      <c r="AC17" s="79" t="str">
        <f t="shared" si="97"/>
        <v>No</v>
      </c>
      <c r="AD17" s="79">
        <f t="shared" si="98"/>
        <v>19.7338600611975</v>
      </c>
      <c r="AE17" s="34">
        <f t="shared" si="99"/>
        <v>0.43254528943158049</v>
      </c>
      <c r="AF17" s="35">
        <f t="shared" si="100"/>
        <v>-1.4030119173647722</v>
      </c>
      <c r="AG17" s="35">
        <f t="shared" si="101"/>
        <v>2.6465311303445804</v>
      </c>
      <c r="AH17" s="36">
        <f t="shared" si="6"/>
        <v>-0.1556574354798459</v>
      </c>
      <c r="AI17" s="37">
        <f t="shared" si="7"/>
        <v>-0.43359705768495815</v>
      </c>
      <c r="AJ17" s="37">
        <f t="shared" si="8"/>
        <v>0.48784052271422951</v>
      </c>
      <c r="AK17" s="37">
        <v>0</v>
      </c>
      <c r="AL17" s="37">
        <v>-0.75645121485307587</v>
      </c>
      <c r="AM17" s="37">
        <v>-11.346768222796136</v>
      </c>
      <c r="AN17" s="37">
        <f t="shared" si="9"/>
        <v>0</v>
      </c>
      <c r="AO17" s="37">
        <f t="shared" si="9"/>
        <v>-0.43359705768495815</v>
      </c>
      <c r="AP17" s="37">
        <f t="shared" si="9"/>
        <v>0.48784052271422951</v>
      </c>
      <c r="AQ17" s="37">
        <v>57.375671196608707</v>
      </c>
      <c r="AR17" s="37">
        <v>5.7915837760921756</v>
      </c>
      <c r="AS17" s="37">
        <v>1.1079551571654598</v>
      </c>
      <c r="AT17" s="37">
        <f t="shared" si="10"/>
        <v>0</v>
      </c>
      <c r="AU17" s="37">
        <f t="shared" si="10"/>
        <v>-0.43359705768495815</v>
      </c>
      <c r="AV17" s="37">
        <f t="shared" si="10"/>
        <v>0.48784052271422951</v>
      </c>
      <c r="AW17" s="38">
        <f t="shared" si="11"/>
        <v>0</v>
      </c>
      <c r="AX17" s="38">
        <f t="shared" si="11"/>
        <v>0.75645121485307587</v>
      </c>
      <c r="AY17" s="38">
        <f t="shared" si="11"/>
        <v>11.346768222796136</v>
      </c>
      <c r="AZ17" s="38">
        <f t="shared" si="12"/>
        <v>0</v>
      </c>
      <c r="BA17" s="38">
        <f t="shared" si="12"/>
        <v>0.32285415716811772</v>
      </c>
      <c r="BB17" s="38">
        <f t="shared" si="12"/>
        <v>11.834608745510366</v>
      </c>
      <c r="BC17" s="37">
        <f t="shared" si="13"/>
        <v>57.375671196608707</v>
      </c>
      <c r="BD17" s="37">
        <f t="shared" si="13"/>
        <v>6.5480349909452515</v>
      </c>
      <c r="BE17" s="37">
        <f t="shared" si="13"/>
        <v>12.454723379961596</v>
      </c>
      <c r="BF17" s="38">
        <f t="shared" si="14"/>
        <v>0</v>
      </c>
      <c r="BG17" s="38">
        <f t="shared" si="14"/>
        <v>4.9305502737014484</v>
      </c>
      <c r="BH17" s="38">
        <f t="shared" si="109"/>
        <v>4.9789514831692969</v>
      </c>
      <c r="BI17" s="37">
        <f t="shared" si="110"/>
        <v>10.091324715762331</v>
      </c>
      <c r="BJ17" s="5"/>
      <c r="BK17" s="5"/>
      <c r="BL17" s="19"/>
      <c r="BM17" s="19"/>
      <c r="BN17" s="39">
        <f t="shared" si="15"/>
        <v>90</v>
      </c>
      <c r="BO17" s="39">
        <f t="shared" si="16"/>
        <v>72.5</v>
      </c>
      <c r="BP17" s="39">
        <f t="shared" si="17"/>
        <v>72.5</v>
      </c>
      <c r="BQ17" s="39">
        <f t="shared" si="18"/>
        <v>47.5</v>
      </c>
      <c r="BR17" s="39">
        <f t="shared" si="19"/>
        <v>54.2</v>
      </c>
      <c r="BS17" s="39">
        <f t="shared" si="20"/>
        <v>47.5</v>
      </c>
      <c r="BT17" s="39">
        <f t="shared" si="21"/>
        <v>41.674999999999997</v>
      </c>
      <c r="BU17" s="39">
        <f t="shared" si="22"/>
        <v>41.674999999999997</v>
      </c>
      <c r="BV17" s="39">
        <f t="shared" si="23"/>
        <v>22.5</v>
      </c>
      <c r="BW17" s="39">
        <f t="shared" si="24"/>
        <v>33.3333333333333</v>
      </c>
      <c r="BX17" s="39">
        <f t="shared" si="25"/>
        <v>22.5</v>
      </c>
      <c r="BY17" s="39">
        <f t="shared" si="26"/>
        <v>22.9</v>
      </c>
      <c r="BZ17" s="39">
        <f t="shared" si="27"/>
        <v>22.9</v>
      </c>
      <c r="CA17" s="39">
        <f t="shared" si="28"/>
        <v>5</v>
      </c>
      <c r="CB17" s="39">
        <f t="shared" si="29"/>
        <v>16.649999999999999</v>
      </c>
      <c r="CC17" s="39">
        <f t="shared" si="30"/>
        <v>5</v>
      </c>
      <c r="CD17" s="39">
        <f t="shared" si="31"/>
        <v>5</v>
      </c>
      <c r="CE17" s="39">
        <f t="shared" si="32"/>
        <v>5</v>
      </c>
      <c r="CF17" s="39">
        <f t="shared" si="33"/>
        <v>5</v>
      </c>
      <c r="CG17" s="40">
        <f t="shared" si="34"/>
        <v>5</v>
      </c>
      <c r="CH17" s="40">
        <f t="shared" si="35"/>
        <v>5</v>
      </c>
      <c r="CI17" s="40">
        <f t="shared" si="36"/>
        <v>22.5</v>
      </c>
      <c r="CJ17" s="40">
        <f t="shared" si="37"/>
        <v>5</v>
      </c>
      <c r="CK17" s="40">
        <f t="shared" si="38"/>
        <v>22.9</v>
      </c>
      <c r="CL17" s="40">
        <f t="shared" si="39"/>
        <v>47.5</v>
      </c>
      <c r="CM17" s="40">
        <f t="shared" si="40"/>
        <v>16.649999999999999</v>
      </c>
      <c r="CN17" s="40">
        <f t="shared" si="41"/>
        <v>41.674999999999997</v>
      </c>
      <c r="CO17" s="40">
        <f t="shared" si="42"/>
        <v>5</v>
      </c>
      <c r="CP17" s="40">
        <f t="shared" si="43"/>
        <v>33.3333333333333</v>
      </c>
      <c r="CQ17" s="40">
        <f t="shared" si="44"/>
        <v>72.5</v>
      </c>
      <c r="CR17" s="40">
        <f t="shared" si="45"/>
        <v>22.9</v>
      </c>
      <c r="CS17" s="40">
        <f t="shared" si="46"/>
        <v>54.2</v>
      </c>
      <c r="CT17" s="40">
        <f t="shared" si="47"/>
        <v>5</v>
      </c>
      <c r="CU17" s="40">
        <f t="shared" si="48"/>
        <v>41.674999999999997</v>
      </c>
      <c r="CV17" s="40">
        <f t="shared" si="49"/>
        <v>90</v>
      </c>
      <c r="CW17" s="40">
        <f t="shared" si="50"/>
        <v>22.5</v>
      </c>
      <c r="CX17" s="40">
        <f t="shared" si="51"/>
        <v>72.5</v>
      </c>
      <c r="CY17" s="40">
        <f t="shared" si="52"/>
        <v>47.5</v>
      </c>
      <c r="CZ17" s="41">
        <f t="shared" si="53"/>
        <v>5</v>
      </c>
      <c r="DA17" s="41">
        <f t="shared" si="54"/>
        <v>22.5</v>
      </c>
      <c r="DB17" s="41">
        <f t="shared" si="55"/>
        <v>5</v>
      </c>
      <c r="DC17" s="41">
        <f t="shared" si="56"/>
        <v>47.5</v>
      </c>
      <c r="DD17" s="41">
        <f t="shared" si="57"/>
        <v>22.9</v>
      </c>
      <c r="DE17" s="41">
        <f t="shared" si="58"/>
        <v>5</v>
      </c>
      <c r="DF17" s="41">
        <f t="shared" si="59"/>
        <v>41.674999999999997</v>
      </c>
      <c r="DG17" s="41">
        <f t="shared" si="60"/>
        <v>16.649999999999999</v>
      </c>
      <c r="DH17" s="41">
        <f t="shared" si="61"/>
        <v>72.5</v>
      </c>
      <c r="DI17" s="41">
        <f t="shared" si="62"/>
        <v>33.3333333333333</v>
      </c>
      <c r="DJ17" s="41">
        <f t="shared" si="63"/>
        <v>5</v>
      </c>
      <c r="DK17" s="41">
        <f t="shared" si="64"/>
        <v>54.2</v>
      </c>
      <c r="DL17" s="41">
        <f t="shared" si="65"/>
        <v>22.9</v>
      </c>
      <c r="DM17" s="41">
        <f t="shared" si="66"/>
        <v>90</v>
      </c>
      <c r="DN17" s="41">
        <f t="shared" si="67"/>
        <v>41.674999999999997</v>
      </c>
      <c r="DO17" s="41">
        <f t="shared" si="68"/>
        <v>5</v>
      </c>
      <c r="DP17" s="41">
        <f t="shared" si="69"/>
        <v>72.5</v>
      </c>
      <c r="DQ17" s="41">
        <f t="shared" si="70"/>
        <v>22.5</v>
      </c>
      <c r="DR17" s="41">
        <f t="shared" si="71"/>
        <v>47.5</v>
      </c>
      <c r="DS17" s="42">
        <f t="shared" si="72"/>
        <v>12150.119283066282</v>
      </c>
      <c r="DT17" s="42">
        <f t="shared" si="73"/>
        <v>8029.071717442207</v>
      </c>
      <c r="DU17" s="42">
        <f t="shared" si="74"/>
        <v>8046.1668486903563</v>
      </c>
      <c r="DV17" s="42">
        <f t="shared" si="75"/>
        <v>4266.8609094078156</v>
      </c>
      <c r="DW17" s="42">
        <f t="shared" si="76"/>
        <v>4406.5792830662822</v>
      </c>
      <c r="DX17" s="42">
        <f t="shared" si="77"/>
        <v>4308.3776567247487</v>
      </c>
      <c r="DY17" s="42">
        <f t="shared" si="78"/>
        <v>2906.2300142238551</v>
      </c>
      <c r="DZ17" s="42">
        <f t="shared" si="79"/>
        <v>2930.6760519087084</v>
      </c>
      <c r="EA17" s="42">
        <f t="shared" si="80"/>
        <v>3004.6501013734232</v>
      </c>
      <c r="EB17" s="42">
        <f t="shared" si="81"/>
        <v>1666.7859497329487</v>
      </c>
      <c r="EC17" s="42">
        <f t="shared" si="82"/>
        <v>3070.5884647591411</v>
      </c>
      <c r="ED17" s="42">
        <f t="shared" si="83"/>
        <v>1261.2913514072229</v>
      </c>
      <c r="EE17" s="42">
        <f t="shared" si="84"/>
        <v>1291.8672147253412</v>
      </c>
      <c r="EF17" s="42">
        <f t="shared" si="85"/>
        <v>3608.6025357493486</v>
      </c>
      <c r="EG17" s="42">
        <f t="shared" si="86"/>
        <v>415.95303306628216</v>
      </c>
      <c r="EH17" s="42">
        <f t="shared" si="87"/>
        <v>3691.6360303832162</v>
      </c>
      <c r="EI17" s="42">
        <f t="shared" si="88"/>
        <v>1263.1976669974977</v>
      </c>
      <c r="EJ17" s="42">
        <f t="shared" si="89"/>
        <v>1312.0408991350669</v>
      </c>
      <c r="EK17" s="42">
        <f t="shared" si="90"/>
        <v>37.619283066282186</v>
      </c>
      <c r="EL17" s="1">
        <f t="shared" si="111"/>
        <v>37.619283066282186</v>
      </c>
      <c r="EM17" s="2">
        <f t="shared" si="102"/>
        <v>19</v>
      </c>
      <c r="EN17" s="54">
        <f t="shared" si="112"/>
        <v>11</v>
      </c>
      <c r="EO17" s="3" t="s">
        <v>62</v>
      </c>
      <c r="EP17" s="55">
        <v>22.5</v>
      </c>
      <c r="EQ17" s="56">
        <v>72.5</v>
      </c>
      <c r="ER17" s="57">
        <v>5</v>
      </c>
      <c r="ES17" s="58">
        <f t="shared" si="103"/>
        <v>100</v>
      </c>
      <c r="ET17" s="81"/>
      <c r="EU17" s="82"/>
      <c r="EV17" s="82"/>
      <c r="EW17" s="82"/>
      <c r="EX17" s="82"/>
      <c r="EY17" s="83"/>
      <c r="EZ17" s="83"/>
      <c r="FA17" s="83"/>
      <c r="FB17" s="83"/>
    </row>
    <row r="18" spans="1:158" s="80" customFormat="1" ht="13" x14ac:dyDescent="0.3">
      <c r="A18" s="104" t="s">
        <v>120</v>
      </c>
      <c r="B18" s="105"/>
      <c r="C18" s="106"/>
      <c r="D18" s="119" t="s">
        <v>87</v>
      </c>
      <c r="E18" s="119" t="s">
        <v>87</v>
      </c>
      <c r="F18" s="119" t="s">
        <v>87</v>
      </c>
      <c r="G18" s="115" t="e">
        <f t="shared" si="0"/>
        <v>#VALUE!</v>
      </c>
      <c r="H18" s="115" t="e">
        <f t="shared" si="1"/>
        <v>#VALUE!</v>
      </c>
      <c r="I18" s="115" t="e">
        <f t="shared" si="2"/>
        <v>#VALUE!</v>
      </c>
      <c r="J18" s="193">
        <v>148.75</v>
      </c>
      <c r="K18" s="194">
        <v>38.8333333333333</v>
      </c>
      <c r="L18" s="194">
        <v>8.4589999999999996</v>
      </c>
      <c r="M18" s="84">
        <f t="shared" si="114"/>
        <v>8.3059706532455166</v>
      </c>
      <c r="N18" s="85">
        <f t="shared" si="115"/>
        <v>91.69402934675449</v>
      </c>
      <c r="O18" s="85">
        <f t="shared" si="116"/>
        <v>0</v>
      </c>
      <c r="P18" s="86" t="str">
        <f t="shared" si="117"/>
        <v>8 : 92 : 0 %</v>
      </c>
      <c r="Q18" s="87" t="str">
        <f t="shared" ca="1" si="95"/>
        <v>S</v>
      </c>
      <c r="R18" s="94">
        <f t="shared" si="104"/>
        <v>91.69402934675449</v>
      </c>
      <c r="S18" s="95">
        <f t="shared" si="113"/>
        <v>8.3059706532455166</v>
      </c>
      <c r="T18" s="95">
        <f t="shared" si="105"/>
        <v>0</v>
      </c>
      <c r="U18" s="88">
        <f t="shared" si="106"/>
        <v>21</v>
      </c>
      <c r="V18" s="89">
        <f t="shared" si="107"/>
        <v>234</v>
      </c>
      <c r="W18" s="90">
        <f t="shared" si="108"/>
        <v>0</v>
      </c>
      <c r="X18" s="100" t="str">
        <f t="shared" si="96"/>
        <v>@rgb(21,234,0)</v>
      </c>
      <c r="Y18" s="101"/>
      <c r="Z18" s="79">
        <f t="shared" si="3"/>
        <v>45.282800602958922</v>
      </c>
      <c r="AA18" s="79">
        <f t="shared" si="4"/>
        <v>17.5848209008157</v>
      </c>
      <c r="AB18" s="79">
        <f t="shared" si="5"/>
        <v>1.862049055606267</v>
      </c>
      <c r="AC18" s="79" t="str">
        <f t="shared" si="97"/>
        <v>No</v>
      </c>
      <c r="AD18" s="79">
        <f t="shared" si="98"/>
        <v>38.8333333333333</v>
      </c>
      <c r="AE18" s="34">
        <f t="shared" si="99"/>
        <v>1.2897630779765632</v>
      </c>
      <c r="AF18" s="35">
        <f t="shared" si="100"/>
        <v>-0.45432339448887121</v>
      </c>
      <c r="AG18" s="35">
        <f t="shared" si="101"/>
        <v>2.1352309633218773</v>
      </c>
      <c r="AH18" s="36">
        <f t="shared" si="6"/>
        <v>1.255665931580614</v>
      </c>
      <c r="AI18" s="37">
        <f t="shared" si="7"/>
        <v>0.82555428454560109</v>
      </c>
      <c r="AJ18" s="37">
        <f t="shared" si="8"/>
        <v>1.349425944687269</v>
      </c>
      <c r="AK18" s="37">
        <v>0</v>
      </c>
      <c r="AL18" s="37">
        <v>-0.75645121485307587</v>
      </c>
      <c r="AM18" s="37">
        <v>-11.346768222796136</v>
      </c>
      <c r="AN18" s="37">
        <f t="shared" si="9"/>
        <v>1.255665931580614</v>
      </c>
      <c r="AO18" s="37">
        <f t="shared" si="9"/>
        <v>0.82555428454560109</v>
      </c>
      <c r="AP18" s="37">
        <f t="shared" si="9"/>
        <v>1.349425944687269</v>
      </c>
      <c r="AQ18" s="37">
        <v>57.375671196608707</v>
      </c>
      <c r="AR18" s="37">
        <v>5.7915837760921756</v>
      </c>
      <c r="AS18" s="37">
        <v>1.1079551571654598</v>
      </c>
      <c r="AT18" s="37">
        <f t="shared" si="10"/>
        <v>1.255665931580614</v>
      </c>
      <c r="AU18" s="37">
        <f t="shared" si="10"/>
        <v>0.82555428454560109</v>
      </c>
      <c r="AV18" s="37">
        <f t="shared" si="10"/>
        <v>1.1079551571654598</v>
      </c>
      <c r="AW18" s="38">
        <f t="shared" si="11"/>
        <v>0</v>
      </c>
      <c r="AX18" s="38">
        <f t="shared" si="11"/>
        <v>0.75645121485307587</v>
      </c>
      <c r="AY18" s="38">
        <f t="shared" si="11"/>
        <v>11.346768222796136</v>
      </c>
      <c r="AZ18" s="38">
        <f t="shared" si="12"/>
        <v>1.255665931580614</v>
      </c>
      <c r="BA18" s="38">
        <f t="shared" si="12"/>
        <v>1.582005499398677</v>
      </c>
      <c r="BB18" s="38">
        <f t="shared" si="12"/>
        <v>12.454723379961596</v>
      </c>
      <c r="BC18" s="37">
        <f t="shared" si="13"/>
        <v>57.375671196608707</v>
      </c>
      <c r="BD18" s="37">
        <f t="shared" si="13"/>
        <v>6.5480349909452515</v>
      </c>
      <c r="BE18" s="37">
        <f t="shared" si="13"/>
        <v>12.454723379961596</v>
      </c>
      <c r="BF18" s="38">
        <f t="shared" si="14"/>
        <v>2.188498897516745</v>
      </c>
      <c r="BG18" s="38">
        <f t="shared" si="14"/>
        <v>24.16000375053439</v>
      </c>
      <c r="BH18" s="38">
        <f t="shared" si="109"/>
        <v>0</v>
      </c>
      <c r="BI18" s="37">
        <f t="shared" si="110"/>
        <v>3.7952820824676539</v>
      </c>
      <c r="BJ18" s="5"/>
      <c r="BK18" s="5"/>
      <c r="BL18" s="19"/>
      <c r="BM18" s="19"/>
      <c r="BN18" s="39">
        <f t="shared" si="15"/>
        <v>90</v>
      </c>
      <c r="BO18" s="39">
        <f t="shared" si="16"/>
        <v>72.5</v>
      </c>
      <c r="BP18" s="39">
        <f t="shared" si="17"/>
        <v>72.5</v>
      </c>
      <c r="BQ18" s="39">
        <f t="shared" si="18"/>
        <v>47.5</v>
      </c>
      <c r="BR18" s="39">
        <f t="shared" si="19"/>
        <v>54.2</v>
      </c>
      <c r="BS18" s="39">
        <f t="shared" si="20"/>
        <v>47.5</v>
      </c>
      <c r="BT18" s="39">
        <f t="shared" si="21"/>
        <v>41.674999999999997</v>
      </c>
      <c r="BU18" s="39">
        <f t="shared" si="22"/>
        <v>41.674999999999997</v>
      </c>
      <c r="BV18" s="39">
        <f t="shared" si="23"/>
        <v>22.5</v>
      </c>
      <c r="BW18" s="39">
        <f t="shared" si="24"/>
        <v>33.3333333333333</v>
      </c>
      <c r="BX18" s="39">
        <f t="shared" si="25"/>
        <v>22.5</v>
      </c>
      <c r="BY18" s="39">
        <f t="shared" si="26"/>
        <v>22.9</v>
      </c>
      <c r="BZ18" s="39">
        <f t="shared" si="27"/>
        <v>22.9</v>
      </c>
      <c r="CA18" s="39">
        <f t="shared" si="28"/>
        <v>5</v>
      </c>
      <c r="CB18" s="39">
        <f t="shared" si="29"/>
        <v>16.649999999999999</v>
      </c>
      <c r="CC18" s="39">
        <f t="shared" si="30"/>
        <v>5</v>
      </c>
      <c r="CD18" s="39">
        <f t="shared" si="31"/>
        <v>5</v>
      </c>
      <c r="CE18" s="39">
        <f t="shared" si="32"/>
        <v>5</v>
      </c>
      <c r="CF18" s="39">
        <f t="shared" si="33"/>
        <v>5</v>
      </c>
      <c r="CG18" s="40">
        <f t="shared" si="34"/>
        <v>5</v>
      </c>
      <c r="CH18" s="40">
        <f t="shared" si="35"/>
        <v>5</v>
      </c>
      <c r="CI18" s="40">
        <f t="shared" si="36"/>
        <v>22.5</v>
      </c>
      <c r="CJ18" s="40">
        <f t="shared" si="37"/>
        <v>5</v>
      </c>
      <c r="CK18" s="40">
        <f t="shared" si="38"/>
        <v>22.9</v>
      </c>
      <c r="CL18" s="40">
        <f t="shared" si="39"/>
        <v>47.5</v>
      </c>
      <c r="CM18" s="40">
        <f t="shared" si="40"/>
        <v>16.649999999999999</v>
      </c>
      <c r="CN18" s="40">
        <f t="shared" si="41"/>
        <v>41.674999999999997</v>
      </c>
      <c r="CO18" s="40">
        <f t="shared" si="42"/>
        <v>5</v>
      </c>
      <c r="CP18" s="40">
        <f t="shared" si="43"/>
        <v>33.3333333333333</v>
      </c>
      <c r="CQ18" s="40">
        <f t="shared" si="44"/>
        <v>72.5</v>
      </c>
      <c r="CR18" s="40">
        <f t="shared" si="45"/>
        <v>22.9</v>
      </c>
      <c r="CS18" s="40">
        <f t="shared" si="46"/>
        <v>54.2</v>
      </c>
      <c r="CT18" s="40">
        <f t="shared" si="47"/>
        <v>5</v>
      </c>
      <c r="CU18" s="40">
        <f t="shared" si="48"/>
        <v>41.674999999999997</v>
      </c>
      <c r="CV18" s="40">
        <f t="shared" si="49"/>
        <v>90</v>
      </c>
      <c r="CW18" s="40">
        <f t="shared" si="50"/>
        <v>22.5</v>
      </c>
      <c r="CX18" s="40">
        <f t="shared" si="51"/>
        <v>72.5</v>
      </c>
      <c r="CY18" s="40">
        <f t="shared" si="52"/>
        <v>47.5</v>
      </c>
      <c r="CZ18" s="41">
        <f t="shared" si="53"/>
        <v>5</v>
      </c>
      <c r="DA18" s="41">
        <f t="shared" si="54"/>
        <v>22.5</v>
      </c>
      <c r="DB18" s="41">
        <f t="shared" si="55"/>
        <v>5</v>
      </c>
      <c r="DC18" s="41">
        <f t="shared" si="56"/>
        <v>47.5</v>
      </c>
      <c r="DD18" s="41">
        <f t="shared" si="57"/>
        <v>22.9</v>
      </c>
      <c r="DE18" s="41">
        <f t="shared" si="58"/>
        <v>5</v>
      </c>
      <c r="DF18" s="41">
        <f t="shared" si="59"/>
        <v>41.674999999999997</v>
      </c>
      <c r="DG18" s="41">
        <f t="shared" si="60"/>
        <v>16.649999999999999</v>
      </c>
      <c r="DH18" s="41">
        <f t="shared" si="61"/>
        <v>72.5</v>
      </c>
      <c r="DI18" s="41">
        <f t="shared" si="62"/>
        <v>33.3333333333333</v>
      </c>
      <c r="DJ18" s="41">
        <f t="shared" si="63"/>
        <v>5</v>
      </c>
      <c r="DK18" s="41">
        <f t="shared" si="64"/>
        <v>54.2</v>
      </c>
      <c r="DL18" s="41">
        <f t="shared" si="65"/>
        <v>22.9</v>
      </c>
      <c r="DM18" s="41">
        <f t="shared" si="66"/>
        <v>90</v>
      </c>
      <c r="DN18" s="41">
        <f t="shared" si="67"/>
        <v>41.674999999999997</v>
      </c>
      <c r="DO18" s="41">
        <f t="shared" si="68"/>
        <v>5</v>
      </c>
      <c r="DP18" s="41">
        <f t="shared" si="69"/>
        <v>72.5</v>
      </c>
      <c r="DQ18" s="41">
        <f t="shared" si="70"/>
        <v>22.5</v>
      </c>
      <c r="DR18" s="41">
        <f t="shared" si="71"/>
        <v>47.5</v>
      </c>
      <c r="DS18" s="42">
        <f t="shared" si="72"/>
        <v>14214.769155284313</v>
      </c>
      <c r="DT18" s="42">
        <f t="shared" si="73"/>
        <v>12142.978128147904</v>
      </c>
      <c r="DU18" s="42">
        <f t="shared" si="74"/>
        <v>8933.6871010114992</v>
      </c>
      <c r="DV18" s="42">
        <f t="shared" si="75"/>
        <v>11308.276660810181</v>
      </c>
      <c r="DW18" s="42">
        <f t="shared" si="76"/>
        <v>7363.2904034428793</v>
      </c>
      <c r="DX18" s="42">
        <f t="shared" si="77"/>
        <v>3514.2841663360487</v>
      </c>
      <c r="DY18" s="42">
        <f t="shared" si="78"/>
        <v>8481.90408514111</v>
      </c>
      <c r="DZ18" s="42">
        <f t="shared" si="79"/>
        <v>3892.6179163360489</v>
      </c>
      <c r="EA18" s="42">
        <f t="shared" si="80"/>
        <v>12973.575193472456</v>
      </c>
      <c r="EB18" s="42">
        <f t="shared" si="81"/>
        <v>5143.4508330027156</v>
      </c>
      <c r="EC18" s="42">
        <f t="shared" si="82"/>
        <v>594.88123166060018</v>
      </c>
      <c r="ED18" s="42">
        <f t="shared" si="83"/>
        <v>7883.2441663360487</v>
      </c>
      <c r="EE18" s="42">
        <f t="shared" si="84"/>
        <v>2143.1979292292181</v>
      </c>
      <c r="EF18" s="42">
        <f t="shared" si="85"/>
        <v>15626.784166336049</v>
      </c>
      <c r="EG18" s="42">
        <f t="shared" si="86"/>
        <v>4308.3317475309868</v>
      </c>
      <c r="EH18" s="42">
        <f t="shared" si="87"/>
        <v>38.799177387786031</v>
      </c>
      <c r="EI18" s="42">
        <f t="shared" si="88"/>
        <v>10054.993139199643</v>
      </c>
      <c r="EJ18" s="42">
        <f t="shared" si="89"/>
        <v>885.59020452419327</v>
      </c>
      <c r="EK18" s="42">
        <f t="shared" si="90"/>
        <v>4220.2916718619181</v>
      </c>
      <c r="EL18" s="1">
        <f t="shared" si="111"/>
        <v>38.799177387786031</v>
      </c>
      <c r="EM18" s="2">
        <f t="shared" si="102"/>
        <v>16</v>
      </c>
      <c r="EN18" s="54">
        <f t="shared" si="112"/>
        <v>12</v>
      </c>
      <c r="EO18" s="3" t="s">
        <v>63</v>
      </c>
      <c r="EP18" s="55">
        <v>22.9</v>
      </c>
      <c r="EQ18" s="56">
        <v>22.9</v>
      </c>
      <c r="ER18" s="57">
        <v>54.2</v>
      </c>
      <c r="ES18" s="58">
        <f t="shared" si="103"/>
        <v>100</v>
      </c>
      <c r="ET18" s="81"/>
      <c r="EU18" s="82"/>
      <c r="EV18" s="82"/>
      <c r="EW18" s="82"/>
      <c r="EX18" s="82"/>
      <c r="EY18" s="83"/>
      <c r="EZ18" s="83"/>
      <c r="FA18" s="83"/>
      <c r="FB18" s="83"/>
    </row>
    <row r="19" spans="1:158" s="80" customFormat="1" ht="13" x14ac:dyDescent="0.3">
      <c r="A19" s="104" t="s">
        <v>121</v>
      </c>
      <c r="B19" s="105"/>
      <c r="C19" s="106"/>
      <c r="D19" s="119" t="s">
        <v>87</v>
      </c>
      <c r="E19" s="119" t="s">
        <v>87</v>
      </c>
      <c r="F19" s="119" t="s">
        <v>87</v>
      </c>
      <c r="G19" s="115" t="e">
        <f t="shared" si="0"/>
        <v>#VALUE!</v>
      </c>
      <c r="H19" s="115" t="e">
        <f t="shared" si="1"/>
        <v>#VALUE!</v>
      </c>
      <c r="I19" s="115" t="e">
        <f t="shared" si="2"/>
        <v>#VALUE!</v>
      </c>
      <c r="J19" s="193">
        <v>5285.92</v>
      </c>
      <c r="K19" s="194">
        <v>27.8447364498711</v>
      </c>
      <c r="L19" s="194">
        <v>5.8508655293482299</v>
      </c>
      <c r="M19" s="84">
        <f t="shared" si="114"/>
        <v>58.465483826608796</v>
      </c>
      <c r="N19" s="85">
        <f t="shared" si="115"/>
        <v>41.534516173391211</v>
      </c>
      <c r="O19" s="85">
        <f t="shared" si="116"/>
        <v>0</v>
      </c>
      <c r="P19" s="86" t="str">
        <f t="shared" si="117"/>
        <v>58 : 42 : 0 %</v>
      </c>
      <c r="Q19" s="87" t="str">
        <f t="shared" ca="1" si="95"/>
        <v>CS</v>
      </c>
      <c r="R19" s="94">
        <f t="shared" si="104"/>
        <v>41.534516173391211</v>
      </c>
      <c r="S19" s="95">
        <f t="shared" si="113"/>
        <v>58.465483826608796</v>
      </c>
      <c r="T19" s="95">
        <f t="shared" si="105"/>
        <v>0</v>
      </c>
      <c r="U19" s="88">
        <f t="shared" si="106"/>
        <v>149</v>
      </c>
      <c r="V19" s="89">
        <f t="shared" si="107"/>
        <v>106</v>
      </c>
      <c r="W19" s="90">
        <f t="shared" si="108"/>
        <v>0</v>
      </c>
      <c r="X19" s="100" t="str">
        <f t="shared" si="96"/>
        <v>@rgb(149,106,0)</v>
      </c>
      <c r="Y19" s="101"/>
      <c r="Z19" s="79">
        <f t="shared" si="3"/>
        <v>3244.5715631937492</v>
      </c>
      <c r="AA19" s="79">
        <f t="shared" si="4"/>
        <v>903.44240069876241</v>
      </c>
      <c r="AB19" s="79">
        <f t="shared" si="5"/>
        <v>4.4289909088578465</v>
      </c>
      <c r="AC19" s="79" t="str">
        <f t="shared" si="97"/>
        <v>No</v>
      </c>
      <c r="AD19" s="79">
        <f t="shared" si="98"/>
        <v>27.8447364498711</v>
      </c>
      <c r="AE19" s="34">
        <f t="shared" si="99"/>
        <v>7.6885022542876547</v>
      </c>
      <c r="AF19" s="35">
        <f t="shared" si="100"/>
        <v>-0.9521762833394315</v>
      </c>
      <c r="AG19" s="35">
        <f t="shared" si="101"/>
        <v>1.7665896040344309</v>
      </c>
      <c r="AH19" s="36">
        <f t="shared" si="6"/>
        <v>11.790550111459195</v>
      </c>
      <c r="AI19" s="37">
        <f t="shared" si="7"/>
        <v>0.19948054027337125</v>
      </c>
      <c r="AJ19" s="37">
        <f t="shared" si="8"/>
        <v>1.9785374042557038</v>
      </c>
      <c r="AK19" s="37">
        <v>0</v>
      </c>
      <c r="AL19" s="37">
        <v>-0.75645121485307587</v>
      </c>
      <c r="AM19" s="37">
        <v>-11.346768222796136</v>
      </c>
      <c r="AN19" s="37">
        <f t="shared" si="9"/>
        <v>11.790550111459195</v>
      </c>
      <c r="AO19" s="37">
        <f t="shared" si="9"/>
        <v>0.19948054027337125</v>
      </c>
      <c r="AP19" s="37">
        <f t="shared" si="9"/>
        <v>1.9785374042557038</v>
      </c>
      <c r="AQ19" s="37">
        <v>57.375671196608707</v>
      </c>
      <c r="AR19" s="37">
        <v>5.7915837760921756</v>
      </c>
      <c r="AS19" s="37">
        <v>1.1079551571654598</v>
      </c>
      <c r="AT19" s="37">
        <f t="shared" si="10"/>
        <v>11.790550111459195</v>
      </c>
      <c r="AU19" s="37">
        <f t="shared" si="10"/>
        <v>0.19948054027337125</v>
      </c>
      <c r="AV19" s="37">
        <f t="shared" si="10"/>
        <v>1.1079551571654598</v>
      </c>
      <c r="AW19" s="38">
        <f t="shared" si="11"/>
        <v>0</v>
      </c>
      <c r="AX19" s="38">
        <f t="shared" si="11"/>
        <v>0.75645121485307587</v>
      </c>
      <c r="AY19" s="38">
        <f t="shared" si="11"/>
        <v>11.346768222796136</v>
      </c>
      <c r="AZ19" s="38">
        <f t="shared" si="12"/>
        <v>11.790550111459195</v>
      </c>
      <c r="BA19" s="38">
        <f t="shared" si="12"/>
        <v>0.95593175512644712</v>
      </c>
      <c r="BB19" s="38">
        <f t="shared" si="12"/>
        <v>12.454723379961596</v>
      </c>
      <c r="BC19" s="37">
        <f t="shared" si="13"/>
        <v>57.375671196608707</v>
      </c>
      <c r="BD19" s="37">
        <f t="shared" si="13"/>
        <v>6.5480349909452515</v>
      </c>
      <c r="BE19" s="37">
        <f t="shared" si="13"/>
        <v>12.454723379961596</v>
      </c>
      <c r="BF19" s="38">
        <f t="shared" si="14"/>
        <v>20.549738008391433</v>
      </c>
      <c r="BG19" s="38">
        <f t="shared" si="14"/>
        <v>14.598757588319669</v>
      </c>
      <c r="BH19" s="38">
        <f t="shared" si="109"/>
        <v>0</v>
      </c>
      <c r="BI19" s="37">
        <f t="shared" si="110"/>
        <v>2.845071981099446</v>
      </c>
      <c r="BJ19" s="5"/>
      <c r="BK19" s="5"/>
      <c r="BL19" s="19"/>
      <c r="BM19" s="19"/>
      <c r="BN19" s="39">
        <f t="shared" si="15"/>
        <v>90</v>
      </c>
      <c r="BO19" s="39">
        <f t="shared" si="16"/>
        <v>72.5</v>
      </c>
      <c r="BP19" s="39">
        <f t="shared" si="17"/>
        <v>72.5</v>
      </c>
      <c r="BQ19" s="39">
        <f t="shared" si="18"/>
        <v>47.5</v>
      </c>
      <c r="BR19" s="39">
        <f t="shared" si="19"/>
        <v>54.2</v>
      </c>
      <c r="BS19" s="39">
        <f t="shared" si="20"/>
        <v>47.5</v>
      </c>
      <c r="BT19" s="39">
        <f t="shared" si="21"/>
        <v>41.674999999999997</v>
      </c>
      <c r="BU19" s="39">
        <f t="shared" si="22"/>
        <v>41.674999999999997</v>
      </c>
      <c r="BV19" s="39">
        <f t="shared" si="23"/>
        <v>22.5</v>
      </c>
      <c r="BW19" s="39">
        <f t="shared" si="24"/>
        <v>33.3333333333333</v>
      </c>
      <c r="BX19" s="39">
        <f t="shared" si="25"/>
        <v>22.5</v>
      </c>
      <c r="BY19" s="39">
        <f t="shared" si="26"/>
        <v>22.9</v>
      </c>
      <c r="BZ19" s="39">
        <f t="shared" si="27"/>
        <v>22.9</v>
      </c>
      <c r="CA19" s="39">
        <f t="shared" si="28"/>
        <v>5</v>
      </c>
      <c r="CB19" s="39">
        <f t="shared" si="29"/>
        <v>16.649999999999999</v>
      </c>
      <c r="CC19" s="39">
        <f t="shared" si="30"/>
        <v>5</v>
      </c>
      <c r="CD19" s="39">
        <f t="shared" si="31"/>
        <v>5</v>
      </c>
      <c r="CE19" s="39">
        <f t="shared" si="32"/>
        <v>5</v>
      </c>
      <c r="CF19" s="39">
        <f t="shared" si="33"/>
        <v>5</v>
      </c>
      <c r="CG19" s="40">
        <f t="shared" si="34"/>
        <v>5</v>
      </c>
      <c r="CH19" s="40">
        <f t="shared" si="35"/>
        <v>5</v>
      </c>
      <c r="CI19" s="40">
        <f t="shared" si="36"/>
        <v>22.5</v>
      </c>
      <c r="CJ19" s="40">
        <f t="shared" si="37"/>
        <v>5</v>
      </c>
      <c r="CK19" s="40">
        <f t="shared" si="38"/>
        <v>22.9</v>
      </c>
      <c r="CL19" s="40">
        <f t="shared" si="39"/>
        <v>47.5</v>
      </c>
      <c r="CM19" s="40">
        <f t="shared" si="40"/>
        <v>16.649999999999999</v>
      </c>
      <c r="CN19" s="40">
        <f t="shared" si="41"/>
        <v>41.674999999999997</v>
      </c>
      <c r="CO19" s="40">
        <f t="shared" si="42"/>
        <v>5</v>
      </c>
      <c r="CP19" s="40">
        <f t="shared" si="43"/>
        <v>33.3333333333333</v>
      </c>
      <c r="CQ19" s="40">
        <f t="shared" si="44"/>
        <v>72.5</v>
      </c>
      <c r="CR19" s="40">
        <f t="shared" si="45"/>
        <v>22.9</v>
      </c>
      <c r="CS19" s="40">
        <f t="shared" si="46"/>
        <v>54.2</v>
      </c>
      <c r="CT19" s="40">
        <f t="shared" si="47"/>
        <v>5</v>
      </c>
      <c r="CU19" s="40">
        <f t="shared" si="48"/>
        <v>41.674999999999997</v>
      </c>
      <c r="CV19" s="40">
        <f t="shared" si="49"/>
        <v>90</v>
      </c>
      <c r="CW19" s="40">
        <f t="shared" si="50"/>
        <v>22.5</v>
      </c>
      <c r="CX19" s="40">
        <f t="shared" si="51"/>
        <v>72.5</v>
      </c>
      <c r="CY19" s="40">
        <f t="shared" si="52"/>
        <v>47.5</v>
      </c>
      <c r="CZ19" s="41">
        <f t="shared" si="53"/>
        <v>5</v>
      </c>
      <c r="DA19" s="41">
        <f t="shared" si="54"/>
        <v>22.5</v>
      </c>
      <c r="DB19" s="41">
        <f t="shared" si="55"/>
        <v>5</v>
      </c>
      <c r="DC19" s="41">
        <f t="shared" si="56"/>
        <v>47.5</v>
      </c>
      <c r="DD19" s="41">
        <f t="shared" si="57"/>
        <v>22.9</v>
      </c>
      <c r="DE19" s="41">
        <f t="shared" si="58"/>
        <v>5</v>
      </c>
      <c r="DF19" s="41">
        <f t="shared" si="59"/>
        <v>41.674999999999997</v>
      </c>
      <c r="DG19" s="41">
        <f t="shared" si="60"/>
        <v>16.649999999999999</v>
      </c>
      <c r="DH19" s="41">
        <f t="shared" si="61"/>
        <v>72.5</v>
      </c>
      <c r="DI19" s="41">
        <f t="shared" si="62"/>
        <v>33.3333333333333</v>
      </c>
      <c r="DJ19" s="41">
        <f t="shared" si="63"/>
        <v>5</v>
      </c>
      <c r="DK19" s="41">
        <f t="shared" si="64"/>
        <v>54.2</v>
      </c>
      <c r="DL19" s="41">
        <f t="shared" si="65"/>
        <v>22.9</v>
      </c>
      <c r="DM19" s="41">
        <f t="shared" si="66"/>
        <v>90</v>
      </c>
      <c r="DN19" s="41">
        <f t="shared" si="67"/>
        <v>41.674999999999997</v>
      </c>
      <c r="DO19" s="41">
        <f t="shared" si="68"/>
        <v>5</v>
      </c>
      <c r="DP19" s="41">
        <f t="shared" si="69"/>
        <v>72.5</v>
      </c>
      <c r="DQ19" s="41">
        <f t="shared" si="70"/>
        <v>22.5</v>
      </c>
      <c r="DR19" s="41">
        <f t="shared" si="71"/>
        <v>47.5</v>
      </c>
      <c r="DS19" s="42">
        <f t="shared" si="72"/>
        <v>2354.1965823136552</v>
      </c>
      <c r="DT19" s="42">
        <f t="shared" si="73"/>
        <v>2037.9885162449632</v>
      </c>
      <c r="DU19" s="42">
        <f t="shared" si="74"/>
        <v>584.28045017627085</v>
      </c>
      <c r="DV19" s="42">
        <f t="shared" si="75"/>
        <v>3711.2627075754031</v>
      </c>
      <c r="DW19" s="42">
        <f t="shared" si="76"/>
        <v>889.84954529143988</v>
      </c>
      <c r="DX19" s="42">
        <f t="shared" si="77"/>
        <v>180.82883283715012</v>
      </c>
      <c r="DY19" s="42">
        <f t="shared" si="78"/>
        <v>2637.9651173153802</v>
      </c>
      <c r="DZ19" s="42">
        <f t="shared" si="79"/>
        <v>559.16258283715024</v>
      </c>
      <c r="EA19" s="42">
        <f t="shared" si="80"/>
        <v>7884.5368989058425</v>
      </c>
      <c r="EB19" s="42">
        <f t="shared" si="81"/>
        <v>1809.995499503817</v>
      </c>
      <c r="EC19" s="42">
        <f t="shared" si="82"/>
        <v>2277.3772154980293</v>
      </c>
      <c r="ED19" s="42">
        <f t="shared" si="83"/>
        <v>4549.7888328371509</v>
      </c>
      <c r="EE19" s="42">
        <f t="shared" si="84"/>
        <v>1949.7281203828607</v>
      </c>
      <c r="EF19" s="42">
        <f t="shared" si="85"/>
        <v>12293.328832837151</v>
      </c>
      <c r="EG19" s="42">
        <f t="shared" si="86"/>
        <v>3485.3600483589203</v>
      </c>
      <c r="EH19" s="42">
        <f t="shared" si="87"/>
        <v>5232.4610833606448</v>
      </c>
      <c r="EI19" s="42">
        <f t="shared" si="88"/>
        <v>8477.1207667684575</v>
      </c>
      <c r="EJ19" s="42">
        <f t="shared" si="89"/>
        <v>4323.6691494293373</v>
      </c>
      <c r="EK19" s="42">
        <f t="shared" si="90"/>
        <v>5150.3949580988974</v>
      </c>
      <c r="EL19" s="1">
        <f t="shared" si="111"/>
        <v>180.82883283715012</v>
      </c>
      <c r="EM19" s="2">
        <f t="shared" si="102"/>
        <v>6</v>
      </c>
      <c r="EN19" s="54">
        <f t="shared" si="112"/>
        <v>13</v>
      </c>
      <c r="EO19" s="3" t="s">
        <v>64</v>
      </c>
      <c r="EP19" s="55">
        <v>22.9</v>
      </c>
      <c r="EQ19" s="56">
        <v>54.2</v>
      </c>
      <c r="ER19" s="57">
        <v>22.9</v>
      </c>
      <c r="ES19" s="58">
        <f t="shared" si="103"/>
        <v>100</v>
      </c>
      <c r="ET19" s="81"/>
      <c r="EU19" s="82"/>
      <c r="EV19" s="82"/>
      <c r="EW19" s="82"/>
      <c r="EX19" s="82"/>
      <c r="EY19" s="83"/>
      <c r="EZ19" s="83"/>
      <c r="FA19" s="83"/>
      <c r="FB19" s="83"/>
    </row>
    <row r="20" spans="1:158" s="80" customFormat="1" ht="13" x14ac:dyDescent="0.3">
      <c r="A20" s="104" t="s">
        <v>122</v>
      </c>
      <c r="B20" s="105"/>
      <c r="C20" s="106"/>
      <c r="D20" s="119" t="s">
        <v>87</v>
      </c>
      <c r="E20" s="119" t="s">
        <v>87</v>
      </c>
      <c r="F20" s="119" t="s">
        <v>87</v>
      </c>
      <c r="G20" s="115" t="e">
        <f t="shared" si="0"/>
        <v>#VALUE!</v>
      </c>
      <c r="H20" s="115" t="e">
        <f t="shared" si="1"/>
        <v>#VALUE!</v>
      </c>
      <c r="I20" s="115" t="e">
        <f t="shared" si="2"/>
        <v>#VALUE!</v>
      </c>
      <c r="J20" s="193">
        <v>556.44893939393899</v>
      </c>
      <c r="K20" s="194">
        <v>37.890849680426598</v>
      </c>
      <c r="L20" s="194">
        <v>8.4263167982746108</v>
      </c>
      <c r="M20" s="84">
        <f t="shared" si="114"/>
        <v>19.414088042733301</v>
      </c>
      <c r="N20" s="85">
        <f t="shared" si="115"/>
        <v>80.585911957266688</v>
      </c>
      <c r="O20" s="85">
        <f t="shared" si="116"/>
        <v>0</v>
      </c>
      <c r="P20" s="86" t="str">
        <f t="shared" si="117"/>
        <v>19 : 81 : 0 %</v>
      </c>
      <c r="Q20" s="87" t="str">
        <f t="shared" ca="1" si="95"/>
        <v>S/CS</v>
      </c>
      <c r="R20" s="94">
        <f t="shared" si="104"/>
        <v>80.585911957266688</v>
      </c>
      <c r="S20" s="95">
        <f t="shared" si="113"/>
        <v>19.414088042733301</v>
      </c>
      <c r="T20" s="95">
        <f t="shared" si="105"/>
        <v>0</v>
      </c>
      <c r="U20" s="88">
        <f t="shared" si="106"/>
        <v>50</v>
      </c>
      <c r="V20" s="89">
        <f t="shared" si="107"/>
        <v>205</v>
      </c>
      <c r="W20" s="90">
        <f t="shared" si="108"/>
        <v>0</v>
      </c>
      <c r="X20" s="100" t="str">
        <f t="shared" ref="X20:X83" si="118">CONCATENATE("@rgb(",ROUND(U20,0),",",ROUND(V20,0),",",ROUND(W20,0),")")</f>
        <v>@rgb(50,205,0)</v>
      </c>
      <c r="Y20" s="101"/>
      <c r="Z20" s="79">
        <f t="shared" si="3"/>
        <v>174.28226354123856</v>
      </c>
      <c r="AA20" s="79">
        <f t="shared" si="4"/>
        <v>66.037030498055628</v>
      </c>
      <c r="AB20" s="79">
        <f t="shared" si="5"/>
        <v>1.9452859980482511</v>
      </c>
      <c r="AC20" s="79" t="str">
        <f t="shared" si="97"/>
        <v>No</v>
      </c>
      <c r="AD20" s="79">
        <f t="shared" ref="AD20:AD83" si="119">IF(AB20&gt;5, ((100-(AA20*100)/Z20)), ((AA20*100)/Z20))</f>
        <v>37.890849680426598</v>
      </c>
      <c r="AE20" s="34">
        <f t="shared" ref="AE20:AE83" si="120">SQRT(J20/894205)*100</f>
        <v>2.4945609094203829</v>
      </c>
      <c r="AF20" s="35">
        <f t="shared" ref="AF20:AF83" si="121">LN((AD20/100)/(1-(AD20/100)))</f>
        <v>-0.49418367652148193</v>
      </c>
      <c r="AG20" s="35">
        <f t="shared" ref="AG20:AG83" si="122">LN(L20)</f>
        <v>2.1313597605565064</v>
      </c>
      <c r="AH20" s="36">
        <f t="shared" si="6"/>
        <v>3.2392450812697184</v>
      </c>
      <c r="AI20" s="37">
        <f t="shared" si="7"/>
        <v>0.77805676276892566</v>
      </c>
      <c r="AJ20" s="37">
        <f t="shared" si="8"/>
        <v>1.355997772905404</v>
      </c>
      <c r="AK20" s="37">
        <v>0</v>
      </c>
      <c r="AL20" s="37">
        <v>-0.75645121485307587</v>
      </c>
      <c r="AM20" s="37">
        <v>-11.346768222796136</v>
      </c>
      <c r="AN20" s="37">
        <f t="shared" si="9"/>
        <v>3.2392450812697184</v>
      </c>
      <c r="AO20" s="37">
        <f t="shared" si="9"/>
        <v>0.77805676276892566</v>
      </c>
      <c r="AP20" s="37">
        <f t="shared" si="9"/>
        <v>1.355997772905404</v>
      </c>
      <c r="AQ20" s="37">
        <v>57.375671196608707</v>
      </c>
      <c r="AR20" s="37">
        <v>5.7915837760921756</v>
      </c>
      <c r="AS20" s="37">
        <v>1.1079551571654598</v>
      </c>
      <c r="AT20" s="37">
        <f t="shared" si="10"/>
        <v>3.2392450812697184</v>
      </c>
      <c r="AU20" s="37">
        <f t="shared" si="10"/>
        <v>0.77805676276892566</v>
      </c>
      <c r="AV20" s="37">
        <f t="shared" si="10"/>
        <v>1.1079551571654598</v>
      </c>
      <c r="AW20" s="38">
        <f t="shared" si="11"/>
        <v>0</v>
      </c>
      <c r="AX20" s="38">
        <f t="shared" si="11"/>
        <v>0.75645121485307587</v>
      </c>
      <c r="AY20" s="38">
        <f t="shared" si="11"/>
        <v>11.346768222796136</v>
      </c>
      <c r="AZ20" s="38">
        <f t="shared" si="12"/>
        <v>3.2392450812697184</v>
      </c>
      <c r="BA20" s="38">
        <f t="shared" si="12"/>
        <v>1.5345079776220016</v>
      </c>
      <c r="BB20" s="38">
        <f t="shared" si="12"/>
        <v>12.454723379961596</v>
      </c>
      <c r="BC20" s="37">
        <f t="shared" si="13"/>
        <v>57.375671196608707</v>
      </c>
      <c r="BD20" s="37">
        <f t="shared" si="13"/>
        <v>6.5480349909452515</v>
      </c>
      <c r="BE20" s="37">
        <f t="shared" si="13"/>
        <v>12.454723379961596</v>
      </c>
      <c r="BF20" s="38">
        <f t="shared" si="14"/>
        <v>5.6456770155591318</v>
      </c>
      <c r="BG20" s="38">
        <f t="shared" si="14"/>
        <v>23.434633134122659</v>
      </c>
      <c r="BH20" s="38">
        <f t="shared" si="109"/>
        <v>0</v>
      </c>
      <c r="BI20" s="37">
        <f t="shared" si="110"/>
        <v>3.438752870422678</v>
      </c>
      <c r="BJ20" s="5"/>
      <c r="BK20" s="5"/>
      <c r="BL20" s="19"/>
      <c r="BM20" s="19"/>
      <c r="BN20" s="39">
        <f t="shared" si="15"/>
        <v>90</v>
      </c>
      <c r="BO20" s="39">
        <f t="shared" si="16"/>
        <v>72.5</v>
      </c>
      <c r="BP20" s="39">
        <f t="shared" si="17"/>
        <v>72.5</v>
      </c>
      <c r="BQ20" s="39">
        <f t="shared" si="18"/>
        <v>47.5</v>
      </c>
      <c r="BR20" s="39">
        <f t="shared" si="19"/>
        <v>54.2</v>
      </c>
      <c r="BS20" s="39">
        <f t="shared" si="20"/>
        <v>47.5</v>
      </c>
      <c r="BT20" s="39">
        <f t="shared" si="21"/>
        <v>41.674999999999997</v>
      </c>
      <c r="BU20" s="39">
        <f t="shared" si="22"/>
        <v>41.674999999999997</v>
      </c>
      <c r="BV20" s="39">
        <f t="shared" si="23"/>
        <v>22.5</v>
      </c>
      <c r="BW20" s="39">
        <f t="shared" si="24"/>
        <v>33.3333333333333</v>
      </c>
      <c r="BX20" s="39">
        <f t="shared" si="25"/>
        <v>22.5</v>
      </c>
      <c r="BY20" s="39">
        <f t="shared" si="26"/>
        <v>22.9</v>
      </c>
      <c r="BZ20" s="39">
        <f t="shared" si="27"/>
        <v>22.9</v>
      </c>
      <c r="CA20" s="39">
        <f t="shared" si="28"/>
        <v>5</v>
      </c>
      <c r="CB20" s="39">
        <f t="shared" si="29"/>
        <v>16.649999999999999</v>
      </c>
      <c r="CC20" s="39">
        <f t="shared" si="30"/>
        <v>5</v>
      </c>
      <c r="CD20" s="39">
        <f t="shared" si="31"/>
        <v>5</v>
      </c>
      <c r="CE20" s="39">
        <f t="shared" si="32"/>
        <v>5</v>
      </c>
      <c r="CF20" s="39">
        <f t="shared" si="33"/>
        <v>5</v>
      </c>
      <c r="CG20" s="40">
        <f t="shared" si="34"/>
        <v>5</v>
      </c>
      <c r="CH20" s="40">
        <f t="shared" si="35"/>
        <v>5</v>
      </c>
      <c r="CI20" s="40">
        <f t="shared" si="36"/>
        <v>22.5</v>
      </c>
      <c r="CJ20" s="40">
        <f t="shared" si="37"/>
        <v>5</v>
      </c>
      <c r="CK20" s="40">
        <f t="shared" si="38"/>
        <v>22.9</v>
      </c>
      <c r="CL20" s="40">
        <f t="shared" si="39"/>
        <v>47.5</v>
      </c>
      <c r="CM20" s="40">
        <f t="shared" si="40"/>
        <v>16.649999999999999</v>
      </c>
      <c r="CN20" s="40">
        <f t="shared" si="41"/>
        <v>41.674999999999997</v>
      </c>
      <c r="CO20" s="40">
        <f t="shared" si="42"/>
        <v>5</v>
      </c>
      <c r="CP20" s="40">
        <f t="shared" si="43"/>
        <v>33.3333333333333</v>
      </c>
      <c r="CQ20" s="40">
        <f t="shared" si="44"/>
        <v>72.5</v>
      </c>
      <c r="CR20" s="40">
        <f t="shared" si="45"/>
        <v>22.9</v>
      </c>
      <c r="CS20" s="40">
        <f t="shared" si="46"/>
        <v>54.2</v>
      </c>
      <c r="CT20" s="40">
        <f t="shared" si="47"/>
        <v>5</v>
      </c>
      <c r="CU20" s="40">
        <f t="shared" si="48"/>
        <v>41.674999999999997</v>
      </c>
      <c r="CV20" s="40">
        <f t="shared" si="49"/>
        <v>90</v>
      </c>
      <c r="CW20" s="40">
        <f t="shared" si="50"/>
        <v>22.5</v>
      </c>
      <c r="CX20" s="40">
        <f t="shared" si="51"/>
        <v>72.5</v>
      </c>
      <c r="CY20" s="40">
        <f t="shared" si="52"/>
        <v>47.5</v>
      </c>
      <c r="CZ20" s="41">
        <f t="shared" si="53"/>
        <v>5</v>
      </c>
      <c r="DA20" s="41">
        <f t="shared" si="54"/>
        <v>22.5</v>
      </c>
      <c r="DB20" s="41">
        <f t="shared" si="55"/>
        <v>5</v>
      </c>
      <c r="DC20" s="41">
        <f t="shared" si="56"/>
        <v>47.5</v>
      </c>
      <c r="DD20" s="41">
        <f t="shared" si="57"/>
        <v>22.9</v>
      </c>
      <c r="DE20" s="41">
        <f t="shared" si="58"/>
        <v>5</v>
      </c>
      <c r="DF20" s="41">
        <f t="shared" si="59"/>
        <v>41.674999999999997</v>
      </c>
      <c r="DG20" s="41">
        <f t="shared" si="60"/>
        <v>16.649999999999999</v>
      </c>
      <c r="DH20" s="41">
        <f t="shared" si="61"/>
        <v>72.5</v>
      </c>
      <c r="DI20" s="41">
        <f t="shared" si="62"/>
        <v>33.3333333333333</v>
      </c>
      <c r="DJ20" s="41">
        <f t="shared" si="63"/>
        <v>5</v>
      </c>
      <c r="DK20" s="41">
        <f t="shared" si="64"/>
        <v>54.2</v>
      </c>
      <c r="DL20" s="41">
        <f t="shared" si="65"/>
        <v>22.9</v>
      </c>
      <c r="DM20" s="41">
        <f t="shared" si="66"/>
        <v>90</v>
      </c>
      <c r="DN20" s="41">
        <f t="shared" si="67"/>
        <v>41.674999999999997</v>
      </c>
      <c r="DO20" s="41">
        <f t="shared" si="68"/>
        <v>5</v>
      </c>
      <c r="DP20" s="41">
        <f t="shared" si="69"/>
        <v>72.5</v>
      </c>
      <c r="DQ20" s="41">
        <f t="shared" si="70"/>
        <v>22.5</v>
      </c>
      <c r="DR20" s="41">
        <f t="shared" si="71"/>
        <v>47.5</v>
      </c>
      <c r="DS20" s="42">
        <f t="shared" si="72"/>
        <v>10720.601053250677</v>
      </c>
      <c r="DT20" s="42">
        <f t="shared" si="73"/>
        <v>9037.5941347463431</v>
      </c>
      <c r="DU20" s="42">
        <f t="shared" si="74"/>
        <v>6217.0872162420092</v>
      </c>
      <c r="DV20" s="42">
        <f t="shared" si="75"/>
        <v>8758.2985368830086</v>
      </c>
      <c r="DW20" s="42">
        <f t="shared" si="76"/>
        <v>5062.1341090402348</v>
      </c>
      <c r="DX20" s="42">
        <f t="shared" si="77"/>
        <v>1908.4960205153393</v>
      </c>
      <c r="DY20" s="42">
        <f t="shared" si="78"/>
        <v>6320.1546639765374</v>
      </c>
      <c r="DZ20" s="42">
        <f t="shared" si="79"/>
        <v>2286.8297705153391</v>
      </c>
      <c r="EA20" s="42">
        <f t="shared" si="80"/>
        <v>10979.002939019672</v>
      </c>
      <c r="EB20" s="42">
        <f t="shared" si="81"/>
        <v>3537.6626871820054</v>
      </c>
      <c r="EC20" s="42">
        <f t="shared" si="82"/>
        <v>99.904824788669998</v>
      </c>
      <c r="ED20" s="42">
        <f t="shared" si="83"/>
        <v>6277.4560205153393</v>
      </c>
      <c r="EE20" s="42">
        <f t="shared" si="84"/>
        <v>1232.7779319904439</v>
      </c>
      <c r="EF20" s="42">
        <f t="shared" si="85"/>
        <v>14020.996020515338</v>
      </c>
      <c r="EG20" s="42">
        <f t="shared" si="86"/>
        <v>3258.5048770541407</v>
      </c>
      <c r="EH20" s="42">
        <f t="shared" si="87"/>
        <v>321.39098778000141</v>
      </c>
      <c r="EI20" s="42">
        <f t="shared" si="88"/>
        <v>8837.9891020110044</v>
      </c>
      <c r="EJ20" s="42">
        <f t="shared" si="89"/>
        <v>779.39790628433548</v>
      </c>
      <c r="EK20" s="42">
        <f t="shared" si="90"/>
        <v>3558.69350414767</v>
      </c>
      <c r="EL20" s="1">
        <f t="shared" si="111"/>
        <v>99.904824788669998</v>
      </c>
      <c r="EM20" s="2">
        <f t="shared" si="102"/>
        <v>11</v>
      </c>
      <c r="EN20" s="54">
        <f t="shared" si="112"/>
        <v>14</v>
      </c>
      <c r="EO20" s="3" t="s">
        <v>45</v>
      </c>
      <c r="EP20" s="55">
        <v>5</v>
      </c>
      <c r="EQ20" s="56">
        <v>5</v>
      </c>
      <c r="ER20" s="57">
        <v>90</v>
      </c>
      <c r="ES20" s="58">
        <f t="shared" si="103"/>
        <v>100</v>
      </c>
      <c r="ET20" s="81"/>
      <c r="EU20" s="82"/>
      <c r="EV20" s="82"/>
      <c r="EW20" s="82"/>
      <c r="EX20" s="82"/>
      <c r="EY20" s="83"/>
      <c r="EZ20" s="83"/>
      <c r="FA20" s="83"/>
      <c r="FB20" s="83"/>
    </row>
    <row r="21" spans="1:158" s="80" customFormat="1" ht="13" x14ac:dyDescent="0.3">
      <c r="A21" s="104" t="s">
        <v>123</v>
      </c>
      <c r="B21" s="105"/>
      <c r="C21" s="106"/>
      <c r="D21" s="119" t="s">
        <v>87</v>
      </c>
      <c r="E21" s="119" t="s">
        <v>87</v>
      </c>
      <c r="F21" s="119" t="s">
        <v>87</v>
      </c>
      <c r="G21" s="115" t="e">
        <f t="shared" si="0"/>
        <v>#VALUE!</v>
      </c>
      <c r="H21" s="115" t="e">
        <f t="shared" si="1"/>
        <v>#VALUE!</v>
      </c>
      <c r="I21" s="115" t="e">
        <f t="shared" si="2"/>
        <v>#VALUE!</v>
      </c>
      <c r="J21" s="193">
        <v>241.592148148148</v>
      </c>
      <c r="K21" s="194">
        <v>50.0212759427043</v>
      </c>
      <c r="L21" s="194">
        <v>3.7570290917692102</v>
      </c>
      <c r="M21" s="84">
        <f t="shared" si="114"/>
        <v>9.1059599415668568</v>
      </c>
      <c r="N21" s="85">
        <f t="shared" si="115"/>
        <v>90.894040058433148</v>
      </c>
      <c r="O21" s="85">
        <f t="shared" si="116"/>
        <v>0</v>
      </c>
      <c r="P21" s="86" t="str">
        <f t="shared" si="117"/>
        <v>9 : 91 : 0 %</v>
      </c>
      <c r="Q21" s="87" t="str">
        <f t="shared" ca="1" si="95"/>
        <v>S</v>
      </c>
      <c r="R21" s="94">
        <f t="shared" si="104"/>
        <v>90.894040058433148</v>
      </c>
      <c r="S21" s="95">
        <f t="shared" si="113"/>
        <v>9.1059599415668568</v>
      </c>
      <c r="T21" s="95">
        <f t="shared" si="105"/>
        <v>0</v>
      </c>
      <c r="U21" s="88">
        <f t="shared" si="106"/>
        <v>23</v>
      </c>
      <c r="V21" s="89">
        <f t="shared" si="107"/>
        <v>232</v>
      </c>
      <c r="W21" s="90">
        <f t="shared" si="108"/>
        <v>0</v>
      </c>
      <c r="X21" s="100" t="str">
        <f t="shared" si="118"/>
        <v>@rgb(23,232,0)</v>
      </c>
      <c r="Y21" s="101"/>
      <c r="Z21" s="79">
        <f t="shared" si="3"/>
        <v>128.5533776614873</v>
      </c>
      <c r="AA21" s="79">
        <f t="shared" si="4"/>
        <v>64.304039773719353</v>
      </c>
      <c r="AB21" s="79">
        <f t="shared" si="5"/>
        <v>2.6594133286305843</v>
      </c>
      <c r="AC21" s="79" t="str">
        <f t="shared" si="97"/>
        <v>No</v>
      </c>
      <c r="AD21" s="79">
        <f t="shared" si="119"/>
        <v>50.0212759427043</v>
      </c>
      <c r="AE21" s="34">
        <f t="shared" si="120"/>
        <v>1.6437011565936952</v>
      </c>
      <c r="AF21" s="35">
        <f t="shared" si="121"/>
        <v>8.5103775953677637E-4</v>
      </c>
      <c r="AG21" s="35">
        <f t="shared" si="122"/>
        <v>1.3236285099127201</v>
      </c>
      <c r="AH21" s="36">
        <f t="shared" si="6"/>
        <v>1.83838958421586</v>
      </c>
      <c r="AI21" s="37">
        <f t="shared" si="7"/>
        <v>1.3378080003594832</v>
      </c>
      <c r="AJ21" s="37">
        <f t="shared" si="8"/>
        <v>2.7433687139541689</v>
      </c>
      <c r="AK21" s="37">
        <v>0</v>
      </c>
      <c r="AL21" s="37">
        <v>-0.75645121485307587</v>
      </c>
      <c r="AM21" s="37">
        <v>-11.346768222796136</v>
      </c>
      <c r="AN21" s="37">
        <f t="shared" ref="AN21:AP84" si="123">IF(AH21&lt;AK21,AK21,AH21)</f>
        <v>1.83838958421586</v>
      </c>
      <c r="AO21" s="37">
        <f t="shared" si="123"/>
        <v>1.3378080003594832</v>
      </c>
      <c r="AP21" s="37">
        <f t="shared" si="123"/>
        <v>2.7433687139541689</v>
      </c>
      <c r="AQ21" s="37">
        <v>57.375671196608707</v>
      </c>
      <c r="AR21" s="37">
        <v>5.7915837760921756</v>
      </c>
      <c r="AS21" s="37">
        <v>1.1079551571654598</v>
      </c>
      <c r="AT21" s="37">
        <f t="shared" ref="AT21:AV84" si="124">IF(AN21&gt;AQ21,AQ21,AN21)</f>
        <v>1.83838958421586</v>
      </c>
      <c r="AU21" s="37">
        <f t="shared" si="124"/>
        <v>1.3378080003594832</v>
      </c>
      <c r="AV21" s="37">
        <f t="shared" si="124"/>
        <v>1.1079551571654598</v>
      </c>
      <c r="AW21" s="38">
        <f t="shared" ref="AW21:AY84" si="125">ABS(AK21)</f>
        <v>0</v>
      </c>
      <c r="AX21" s="38">
        <f t="shared" si="125"/>
        <v>0.75645121485307587</v>
      </c>
      <c r="AY21" s="38">
        <f t="shared" si="125"/>
        <v>11.346768222796136</v>
      </c>
      <c r="AZ21" s="38">
        <f t="shared" ref="AZ21:BB84" si="126">AT21+AW21</f>
        <v>1.83838958421586</v>
      </c>
      <c r="BA21" s="38">
        <f t="shared" si="126"/>
        <v>2.094259215212559</v>
      </c>
      <c r="BB21" s="38">
        <f t="shared" si="126"/>
        <v>12.454723379961596</v>
      </c>
      <c r="BC21" s="37">
        <f t="shared" ref="BC21:BE84" si="127">AQ21+(ABS(AK21))</f>
        <v>57.375671196608707</v>
      </c>
      <c r="BD21" s="37">
        <f t="shared" si="127"/>
        <v>6.5480349909452515</v>
      </c>
      <c r="BE21" s="37">
        <f t="shared" si="127"/>
        <v>12.454723379961596</v>
      </c>
      <c r="BF21" s="38">
        <f t="shared" ref="BF21:BG84" si="128">AZ21/BC21*100</f>
        <v>3.2041273694494423</v>
      </c>
      <c r="BG21" s="38">
        <f t="shared" si="128"/>
        <v>31.983018082654429</v>
      </c>
      <c r="BH21" s="38">
        <f t="shared" si="109"/>
        <v>0</v>
      </c>
      <c r="BI21" s="37">
        <f t="shared" si="110"/>
        <v>2.8419469301969453</v>
      </c>
      <c r="BJ21" s="5"/>
      <c r="BK21" s="5"/>
      <c r="BL21" s="19"/>
      <c r="BM21" s="19"/>
      <c r="BN21" s="39">
        <f t="shared" si="15"/>
        <v>90</v>
      </c>
      <c r="BO21" s="39">
        <f t="shared" si="16"/>
        <v>72.5</v>
      </c>
      <c r="BP21" s="39">
        <f t="shared" si="17"/>
        <v>72.5</v>
      </c>
      <c r="BQ21" s="39">
        <f t="shared" si="18"/>
        <v>47.5</v>
      </c>
      <c r="BR21" s="39">
        <f t="shared" si="19"/>
        <v>54.2</v>
      </c>
      <c r="BS21" s="39">
        <f t="shared" si="20"/>
        <v>47.5</v>
      </c>
      <c r="BT21" s="39">
        <f t="shared" si="21"/>
        <v>41.674999999999997</v>
      </c>
      <c r="BU21" s="39">
        <f t="shared" si="22"/>
        <v>41.674999999999997</v>
      </c>
      <c r="BV21" s="39">
        <f t="shared" si="23"/>
        <v>22.5</v>
      </c>
      <c r="BW21" s="39">
        <f t="shared" si="24"/>
        <v>33.3333333333333</v>
      </c>
      <c r="BX21" s="39">
        <f t="shared" si="25"/>
        <v>22.5</v>
      </c>
      <c r="BY21" s="39">
        <f t="shared" si="26"/>
        <v>22.9</v>
      </c>
      <c r="BZ21" s="39">
        <f t="shared" si="27"/>
        <v>22.9</v>
      </c>
      <c r="CA21" s="39">
        <f t="shared" si="28"/>
        <v>5</v>
      </c>
      <c r="CB21" s="39">
        <f t="shared" si="29"/>
        <v>16.649999999999999</v>
      </c>
      <c r="CC21" s="39">
        <f t="shared" si="30"/>
        <v>5</v>
      </c>
      <c r="CD21" s="39">
        <f t="shared" si="31"/>
        <v>5</v>
      </c>
      <c r="CE21" s="39">
        <f t="shared" si="32"/>
        <v>5</v>
      </c>
      <c r="CF21" s="39">
        <f t="shared" si="33"/>
        <v>5</v>
      </c>
      <c r="CG21" s="40">
        <f t="shared" si="34"/>
        <v>5</v>
      </c>
      <c r="CH21" s="40">
        <f t="shared" si="35"/>
        <v>5</v>
      </c>
      <c r="CI21" s="40">
        <f t="shared" si="36"/>
        <v>22.5</v>
      </c>
      <c r="CJ21" s="40">
        <f t="shared" si="37"/>
        <v>5</v>
      </c>
      <c r="CK21" s="40">
        <f t="shared" si="38"/>
        <v>22.9</v>
      </c>
      <c r="CL21" s="40">
        <f t="shared" si="39"/>
        <v>47.5</v>
      </c>
      <c r="CM21" s="40">
        <f t="shared" si="40"/>
        <v>16.649999999999999</v>
      </c>
      <c r="CN21" s="40">
        <f t="shared" si="41"/>
        <v>41.674999999999997</v>
      </c>
      <c r="CO21" s="40">
        <f t="shared" si="42"/>
        <v>5</v>
      </c>
      <c r="CP21" s="40">
        <f t="shared" si="43"/>
        <v>33.3333333333333</v>
      </c>
      <c r="CQ21" s="40">
        <f t="shared" si="44"/>
        <v>72.5</v>
      </c>
      <c r="CR21" s="40">
        <f t="shared" si="45"/>
        <v>22.9</v>
      </c>
      <c r="CS21" s="40">
        <f t="shared" si="46"/>
        <v>54.2</v>
      </c>
      <c r="CT21" s="40">
        <f t="shared" si="47"/>
        <v>5</v>
      </c>
      <c r="CU21" s="40">
        <f t="shared" si="48"/>
        <v>41.674999999999997</v>
      </c>
      <c r="CV21" s="40">
        <f t="shared" si="49"/>
        <v>90</v>
      </c>
      <c r="CW21" s="40">
        <f t="shared" si="50"/>
        <v>22.5</v>
      </c>
      <c r="CX21" s="40">
        <f t="shared" si="51"/>
        <v>72.5</v>
      </c>
      <c r="CY21" s="40">
        <f t="shared" si="52"/>
        <v>47.5</v>
      </c>
      <c r="CZ21" s="41">
        <f t="shared" si="53"/>
        <v>5</v>
      </c>
      <c r="DA21" s="41">
        <f t="shared" si="54"/>
        <v>22.5</v>
      </c>
      <c r="DB21" s="41">
        <f t="shared" si="55"/>
        <v>5</v>
      </c>
      <c r="DC21" s="41">
        <f t="shared" si="56"/>
        <v>47.5</v>
      </c>
      <c r="DD21" s="41">
        <f t="shared" si="57"/>
        <v>22.9</v>
      </c>
      <c r="DE21" s="41">
        <f t="shared" si="58"/>
        <v>5</v>
      </c>
      <c r="DF21" s="41">
        <f t="shared" si="59"/>
        <v>41.674999999999997</v>
      </c>
      <c r="DG21" s="41">
        <f t="shared" si="60"/>
        <v>16.649999999999999</v>
      </c>
      <c r="DH21" s="41">
        <f t="shared" si="61"/>
        <v>72.5</v>
      </c>
      <c r="DI21" s="41">
        <f t="shared" si="62"/>
        <v>33.3333333333333</v>
      </c>
      <c r="DJ21" s="41">
        <f t="shared" si="63"/>
        <v>5</v>
      </c>
      <c r="DK21" s="41">
        <f t="shared" si="64"/>
        <v>54.2</v>
      </c>
      <c r="DL21" s="41">
        <f t="shared" si="65"/>
        <v>22.9</v>
      </c>
      <c r="DM21" s="41">
        <f t="shared" si="66"/>
        <v>90</v>
      </c>
      <c r="DN21" s="41">
        <f t="shared" si="67"/>
        <v>41.674999999999997</v>
      </c>
      <c r="DO21" s="41">
        <f t="shared" si="68"/>
        <v>5</v>
      </c>
      <c r="DP21" s="41">
        <f t="shared" si="69"/>
        <v>72.5</v>
      </c>
      <c r="DQ21" s="41">
        <f t="shared" si="70"/>
        <v>22.5</v>
      </c>
      <c r="DR21" s="41">
        <f t="shared" si="71"/>
        <v>47.5</v>
      </c>
      <c r="DS21" s="42">
        <f t="shared" si="72"/>
        <v>13946.631834535105</v>
      </c>
      <c r="DT21" s="42">
        <f t="shared" si="73"/>
        <v>11902.840432489944</v>
      </c>
      <c r="DU21" s="42">
        <f t="shared" si="74"/>
        <v>8721.5490304447849</v>
      </c>
      <c r="DV21" s="42">
        <f t="shared" si="75"/>
        <v>11108.138429568287</v>
      </c>
      <c r="DW21" s="42">
        <f t="shared" si="76"/>
        <v>7181.0719322593832</v>
      </c>
      <c r="DX21" s="42">
        <f t="shared" si="77"/>
        <v>3382.1450246014692</v>
      </c>
      <c r="DY21" s="42">
        <f t="shared" si="78"/>
        <v>8309.7254795260469</v>
      </c>
      <c r="DZ21" s="42">
        <f t="shared" si="79"/>
        <v>3760.4787746014699</v>
      </c>
      <c r="EA21" s="42">
        <f t="shared" si="80"/>
        <v>12813.436426646629</v>
      </c>
      <c r="EB21" s="42">
        <f t="shared" si="81"/>
        <v>5011.3116912681362</v>
      </c>
      <c r="EC21" s="42">
        <f t="shared" si="82"/>
        <v>542.74101875815506</v>
      </c>
      <c r="ED21" s="42">
        <f t="shared" si="83"/>
        <v>7751.1050246014693</v>
      </c>
      <c r="EE21" s="42">
        <f t="shared" si="84"/>
        <v>2061.1381169435545</v>
      </c>
      <c r="EF21" s="42">
        <f t="shared" si="85"/>
        <v>15494.64502460147</v>
      </c>
      <c r="EG21" s="42">
        <f t="shared" si="86"/>
        <v>4216.2320696768911</v>
      </c>
      <c r="EH21" s="42">
        <f t="shared" si="87"/>
        <v>42.658214667834855</v>
      </c>
      <c r="EI21" s="42">
        <f t="shared" si="88"/>
        <v>9950.8536225563112</v>
      </c>
      <c r="EJ21" s="42">
        <f t="shared" si="89"/>
        <v>861.44961671299507</v>
      </c>
      <c r="EK21" s="42">
        <f t="shared" si="90"/>
        <v>4156.1516196346529</v>
      </c>
      <c r="EL21" s="1">
        <f t="shared" si="111"/>
        <v>42.658214667834855</v>
      </c>
      <c r="EM21" s="2">
        <f t="shared" si="102"/>
        <v>16</v>
      </c>
      <c r="EN21" s="54">
        <f t="shared" si="112"/>
        <v>15</v>
      </c>
      <c r="EO21" s="3" t="s">
        <v>65</v>
      </c>
      <c r="EP21" s="55">
        <v>16.649999999999999</v>
      </c>
      <c r="EQ21" s="56">
        <v>41.674999999999997</v>
      </c>
      <c r="ER21" s="57">
        <v>41.674999999999997</v>
      </c>
      <c r="ES21" s="58">
        <f t="shared" si="103"/>
        <v>100</v>
      </c>
      <c r="ET21" s="81"/>
      <c r="EU21" s="82"/>
      <c r="EV21" s="82"/>
      <c r="EW21" s="82"/>
      <c r="EX21" s="82"/>
      <c r="EY21" s="83"/>
      <c r="EZ21" s="83"/>
      <c r="FA21" s="83"/>
      <c r="FB21" s="83"/>
    </row>
    <row r="22" spans="1:158" s="80" customFormat="1" ht="13" x14ac:dyDescent="0.3">
      <c r="A22" s="104" t="s">
        <v>124</v>
      </c>
      <c r="B22" s="105"/>
      <c r="C22" s="106"/>
      <c r="D22" s="119" t="s">
        <v>87</v>
      </c>
      <c r="E22" s="119" t="s">
        <v>87</v>
      </c>
      <c r="F22" s="119" t="s">
        <v>87</v>
      </c>
      <c r="G22" s="115" t="e">
        <f t="shared" si="0"/>
        <v>#VALUE!</v>
      </c>
      <c r="H22" s="115" t="e">
        <f t="shared" si="1"/>
        <v>#VALUE!</v>
      </c>
      <c r="I22" s="115" t="e">
        <f t="shared" si="2"/>
        <v>#VALUE!</v>
      </c>
      <c r="J22" s="193">
        <v>104.299130434783</v>
      </c>
      <c r="K22" s="194">
        <v>49.662247507775298</v>
      </c>
      <c r="L22" s="194">
        <v>5.9599474577812899</v>
      </c>
      <c r="M22" s="84">
        <f t="shared" si="114"/>
        <v>4.7594350712620299</v>
      </c>
      <c r="N22" s="85">
        <f t="shared" si="115"/>
        <v>95.240564928737982</v>
      </c>
      <c r="O22" s="85">
        <f t="shared" si="116"/>
        <v>0</v>
      </c>
      <c r="P22" s="86" t="str">
        <f t="shared" si="117"/>
        <v>5 : 95 : 0 %</v>
      </c>
      <c r="Q22" s="87" t="str">
        <f t="shared" ca="1" si="95"/>
        <v>S</v>
      </c>
      <c r="R22" s="94">
        <f t="shared" si="104"/>
        <v>95.240564928737982</v>
      </c>
      <c r="S22" s="95">
        <f t="shared" si="113"/>
        <v>4.7594350712620299</v>
      </c>
      <c r="T22" s="95">
        <f t="shared" si="105"/>
        <v>0</v>
      </c>
      <c r="U22" s="88">
        <f t="shared" si="106"/>
        <v>12</v>
      </c>
      <c r="V22" s="89">
        <f t="shared" si="107"/>
        <v>243</v>
      </c>
      <c r="W22" s="90">
        <f t="shared" si="108"/>
        <v>0</v>
      </c>
      <c r="X22" s="100" t="str">
        <f t="shared" si="118"/>
        <v>@rgb(12,243,0)</v>
      </c>
      <c r="Y22" s="101"/>
      <c r="Z22" s="79">
        <f t="shared" si="3"/>
        <v>35.238051547664419</v>
      </c>
      <c r="AA22" s="79">
        <f t="shared" si="4"/>
        <v>17.500008376518547</v>
      </c>
      <c r="AB22" s="79">
        <f t="shared" si="5"/>
        <v>1.7006894589823316</v>
      </c>
      <c r="AC22" s="79" t="str">
        <f t="shared" si="97"/>
        <v>No</v>
      </c>
      <c r="AD22" s="79">
        <f t="shared" si="119"/>
        <v>49.662247507775298</v>
      </c>
      <c r="AE22" s="34">
        <f t="shared" si="120"/>
        <v>1.079995129299943</v>
      </c>
      <c r="AF22" s="35">
        <f t="shared" si="121"/>
        <v>-1.3510305186375677E-2</v>
      </c>
      <c r="AG22" s="35">
        <f t="shared" si="122"/>
        <v>1.7850616652298905</v>
      </c>
      <c r="AH22" s="36">
        <f t="shared" si="6"/>
        <v>0.91030398087942632</v>
      </c>
      <c r="AI22" s="37">
        <f t="shared" si="7"/>
        <v>1.3224612857537947</v>
      </c>
      <c r="AJ22" s="37">
        <f t="shared" si="8"/>
        <v>1.9468543701819243</v>
      </c>
      <c r="AK22" s="37">
        <v>0</v>
      </c>
      <c r="AL22" s="37">
        <v>-0.75645121485307587</v>
      </c>
      <c r="AM22" s="37">
        <v>-11.346768222796136</v>
      </c>
      <c r="AN22" s="37">
        <f t="shared" si="123"/>
        <v>0.91030398087942632</v>
      </c>
      <c r="AO22" s="37">
        <f t="shared" si="123"/>
        <v>1.3224612857537947</v>
      </c>
      <c r="AP22" s="37">
        <f t="shared" si="123"/>
        <v>1.9468543701819243</v>
      </c>
      <c r="AQ22" s="37">
        <v>57.375671196608707</v>
      </c>
      <c r="AR22" s="37">
        <v>5.7915837760921756</v>
      </c>
      <c r="AS22" s="37">
        <v>1.1079551571654598</v>
      </c>
      <c r="AT22" s="37">
        <f t="shared" si="124"/>
        <v>0.91030398087942632</v>
      </c>
      <c r="AU22" s="37">
        <f t="shared" si="124"/>
        <v>1.3224612857537947</v>
      </c>
      <c r="AV22" s="37">
        <f t="shared" si="124"/>
        <v>1.1079551571654598</v>
      </c>
      <c r="AW22" s="38">
        <f t="shared" si="125"/>
        <v>0</v>
      </c>
      <c r="AX22" s="38">
        <f t="shared" si="125"/>
        <v>0.75645121485307587</v>
      </c>
      <c r="AY22" s="38">
        <f t="shared" si="125"/>
        <v>11.346768222796136</v>
      </c>
      <c r="AZ22" s="38">
        <f t="shared" si="126"/>
        <v>0.91030398087942632</v>
      </c>
      <c r="BA22" s="38">
        <f t="shared" si="126"/>
        <v>2.0789125006068705</v>
      </c>
      <c r="BB22" s="38">
        <f t="shared" si="126"/>
        <v>12.454723379961596</v>
      </c>
      <c r="BC22" s="37">
        <f t="shared" si="127"/>
        <v>57.375671196608707</v>
      </c>
      <c r="BD22" s="37">
        <f t="shared" si="127"/>
        <v>6.5480349909452515</v>
      </c>
      <c r="BE22" s="37">
        <f t="shared" si="127"/>
        <v>12.454723379961596</v>
      </c>
      <c r="BF22" s="38">
        <f t="shared" si="128"/>
        <v>1.5865678987180745</v>
      </c>
      <c r="BG22" s="38">
        <f t="shared" si="128"/>
        <v>31.748646784594627</v>
      </c>
      <c r="BH22" s="38">
        <f t="shared" si="109"/>
        <v>0</v>
      </c>
      <c r="BI22" s="37">
        <f t="shared" si="110"/>
        <v>2.9998306880579078</v>
      </c>
      <c r="BJ22" s="5"/>
      <c r="BK22" s="5"/>
      <c r="BL22" s="19"/>
      <c r="BM22" s="19"/>
      <c r="BN22" s="39">
        <f t="shared" si="15"/>
        <v>90</v>
      </c>
      <c r="BO22" s="39">
        <f t="shared" si="16"/>
        <v>72.5</v>
      </c>
      <c r="BP22" s="39">
        <f t="shared" si="17"/>
        <v>72.5</v>
      </c>
      <c r="BQ22" s="39">
        <f t="shared" si="18"/>
        <v>47.5</v>
      </c>
      <c r="BR22" s="39">
        <f t="shared" si="19"/>
        <v>54.2</v>
      </c>
      <c r="BS22" s="39">
        <f t="shared" si="20"/>
        <v>47.5</v>
      </c>
      <c r="BT22" s="39">
        <f t="shared" si="21"/>
        <v>41.674999999999997</v>
      </c>
      <c r="BU22" s="39">
        <f t="shared" si="22"/>
        <v>41.674999999999997</v>
      </c>
      <c r="BV22" s="39">
        <f t="shared" si="23"/>
        <v>22.5</v>
      </c>
      <c r="BW22" s="39">
        <f t="shared" si="24"/>
        <v>33.3333333333333</v>
      </c>
      <c r="BX22" s="39">
        <f t="shared" si="25"/>
        <v>22.5</v>
      </c>
      <c r="BY22" s="39">
        <f t="shared" si="26"/>
        <v>22.9</v>
      </c>
      <c r="BZ22" s="39">
        <f t="shared" si="27"/>
        <v>22.9</v>
      </c>
      <c r="CA22" s="39">
        <f t="shared" si="28"/>
        <v>5</v>
      </c>
      <c r="CB22" s="39">
        <f t="shared" si="29"/>
        <v>16.649999999999999</v>
      </c>
      <c r="CC22" s="39">
        <f t="shared" si="30"/>
        <v>5</v>
      </c>
      <c r="CD22" s="39">
        <f t="shared" si="31"/>
        <v>5</v>
      </c>
      <c r="CE22" s="39">
        <f t="shared" si="32"/>
        <v>5</v>
      </c>
      <c r="CF22" s="39">
        <f t="shared" si="33"/>
        <v>5</v>
      </c>
      <c r="CG22" s="40">
        <f t="shared" si="34"/>
        <v>5</v>
      </c>
      <c r="CH22" s="40">
        <f t="shared" si="35"/>
        <v>5</v>
      </c>
      <c r="CI22" s="40">
        <f t="shared" si="36"/>
        <v>22.5</v>
      </c>
      <c r="CJ22" s="40">
        <f t="shared" si="37"/>
        <v>5</v>
      </c>
      <c r="CK22" s="40">
        <f t="shared" si="38"/>
        <v>22.9</v>
      </c>
      <c r="CL22" s="40">
        <f t="shared" si="39"/>
        <v>47.5</v>
      </c>
      <c r="CM22" s="40">
        <f t="shared" si="40"/>
        <v>16.649999999999999</v>
      </c>
      <c r="CN22" s="40">
        <f t="shared" si="41"/>
        <v>41.674999999999997</v>
      </c>
      <c r="CO22" s="40">
        <f t="shared" si="42"/>
        <v>5</v>
      </c>
      <c r="CP22" s="40">
        <f t="shared" si="43"/>
        <v>33.3333333333333</v>
      </c>
      <c r="CQ22" s="40">
        <f t="shared" si="44"/>
        <v>72.5</v>
      </c>
      <c r="CR22" s="40">
        <f t="shared" si="45"/>
        <v>22.9</v>
      </c>
      <c r="CS22" s="40">
        <f t="shared" si="46"/>
        <v>54.2</v>
      </c>
      <c r="CT22" s="40">
        <f t="shared" si="47"/>
        <v>5</v>
      </c>
      <c r="CU22" s="40">
        <f t="shared" si="48"/>
        <v>41.674999999999997</v>
      </c>
      <c r="CV22" s="40">
        <f t="shared" si="49"/>
        <v>90</v>
      </c>
      <c r="CW22" s="40">
        <f t="shared" si="50"/>
        <v>22.5</v>
      </c>
      <c r="CX22" s="40">
        <f t="shared" si="51"/>
        <v>72.5</v>
      </c>
      <c r="CY22" s="40">
        <f t="shared" si="52"/>
        <v>47.5</v>
      </c>
      <c r="CZ22" s="41">
        <f t="shared" si="53"/>
        <v>5</v>
      </c>
      <c r="DA22" s="41">
        <f t="shared" si="54"/>
        <v>22.5</v>
      </c>
      <c r="DB22" s="41">
        <f t="shared" si="55"/>
        <v>5</v>
      </c>
      <c r="DC22" s="41">
        <f t="shared" si="56"/>
        <v>47.5</v>
      </c>
      <c r="DD22" s="41">
        <f t="shared" si="57"/>
        <v>22.9</v>
      </c>
      <c r="DE22" s="41">
        <f t="shared" si="58"/>
        <v>5</v>
      </c>
      <c r="DF22" s="41">
        <f t="shared" si="59"/>
        <v>41.674999999999997</v>
      </c>
      <c r="DG22" s="41">
        <f t="shared" si="60"/>
        <v>16.649999999999999</v>
      </c>
      <c r="DH22" s="41">
        <f t="shared" si="61"/>
        <v>72.5</v>
      </c>
      <c r="DI22" s="41">
        <f t="shared" si="62"/>
        <v>33.3333333333333</v>
      </c>
      <c r="DJ22" s="41">
        <f t="shared" si="63"/>
        <v>5</v>
      </c>
      <c r="DK22" s="41">
        <f t="shared" si="64"/>
        <v>54.2</v>
      </c>
      <c r="DL22" s="41">
        <f t="shared" si="65"/>
        <v>22.9</v>
      </c>
      <c r="DM22" s="41">
        <f t="shared" si="66"/>
        <v>90</v>
      </c>
      <c r="DN22" s="41">
        <f t="shared" si="67"/>
        <v>41.674999999999997</v>
      </c>
      <c r="DO22" s="41">
        <f t="shared" si="68"/>
        <v>5</v>
      </c>
      <c r="DP22" s="41">
        <f t="shared" si="69"/>
        <v>72.5</v>
      </c>
      <c r="DQ22" s="41">
        <f t="shared" si="70"/>
        <v>22.5</v>
      </c>
      <c r="DR22" s="41">
        <f t="shared" si="71"/>
        <v>47.5</v>
      </c>
      <c r="DS22" s="42">
        <f t="shared" si="72"/>
        <v>15434.313468028169</v>
      </c>
      <c r="DT22" s="42">
        <f t="shared" si="73"/>
        <v>13238.39369552234</v>
      </c>
      <c r="DU22" s="42">
        <f t="shared" si="74"/>
        <v>9904.9739230165105</v>
      </c>
      <c r="DV22" s="42">
        <f t="shared" si="75"/>
        <v>12226.365449085442</v>
      </c>
      <c r="DW22" s="42">
        <f t="shared" si="76"/>
        <v>8201.936794681711</v>
      </c>
      <c r="DX22" s="42">
        <f t="shared" si="77"/>
        <v>4130.9174301427129</v>
      </c>
      <c r="DY22" s="42">
        <f t="shared" si="78"/>
        <v>9276.0414548260505</v>
      </c>
      <c r="DZ22" s="42">
        <f t="shared" si="79"/>
        <v>4509.2511801427136</v>
      </c>
      <c r="EA22" s="42">
        <f t="shared" si="80"/>
        <v>13714.337202648543</v>
      </c>
      <c r="EB22" s="42">
        <f t="shared" si="81"/>
        <v>5760.0840968093798</v>
      </c>
      <c r="EC22" s="42">
        <f t="shared" si="82"/>
        <v>856.86093726891568</v>
      </c>
      <c r="ED22" s="42">
        <f t="shared" si="83"/>
        <v>8499.8774301427147</v>
      </c>
      <c r="EE22" s="42">
        <f t="shared" si="84"/>
        <v>2537.8180656037157</v>
      </c>
      <c r="EF22" s="42">
        <f t="shared" si="85"/>
        <v>16243.417430142716</v>
      </c>
      <c r="EG22" s="42">
        <f t="shared" si="86"/>
        <v>4747.4609054593775</v>
      </c>
      <c r="EH22" s="42">
        <f t="shared" si="87"/>
        <v>52.521392257257233</v>
      </c>
      <c r="EI22" s="42">
        <f t="shared" si="88"/>
        <v>10547.497657636886</v>
      </c>
      <c r="EJ22" s="42">
        <f t="shared" si="89"/>
        <v>1023.4411647630866</v>
      </c>
      <c r="EK22" s="42">
        <f t="shared" si="90"/>
        <v>4535.4694111999861</v>
      </c>
      <c r="EL22" s="1">
        <f t="shared" si="111"/>
        <v>52.521392257257233</v>
      </c>
      <c r="EM22" s="2">
        <f t="shared" si="102"/>
        <v>16</v>
      </c>
      <c r="EN22" s="54">
        <f t="shared" si="112"/>
        <v>16</v>
      </c>
      <c r="EO22" s="3" t="s">
        <v>44</v>
      </c>
      <c r="EP22" s="55">
        <v>5</v>
      </c>
      <c r="EQ22" s="56">
        <v>90</v>
      </c>
      <c r="ER22" s="57">
        <v>5</v>
      </c>
      <c r="ES22" s="58">
        <f t="shared" si="103"/>
        <v>100</v>
      </c>
      <c r="ET22" s="81"/>
      <c r="EU22" s="82"/>
      <c r="EV22" s="82"/>
      <c r="EW22" s="82"/>
      <c r="EX22" s="82"/>
      <c r="EY22" s="83"/>
      <c r="EZ22" s="83"/>
      <c r="FA22" s="83"/>
      <c r="FB22" s="83"/>
    </row>
    <row r="23" spans="1:158" s="80" customFormat="1" ht="13" x14ac:dyDescent="0.3">
      <c r="A23" s="104" t="s">
        <v>125</v>
      </c>
      <c r="B23" s="105"/>
      <c r="C23" s="106"/>
      <c r="D23" s="119" t="s">
        <v>87</v>
      </c>
      <c r="E23" s="119" t="s">
        <v>87</v>
      </c>
      <c r="F23" s="119" t="s">
        <v>87</v>
      </c>
      <c r="G23" s="115" t="e">
        <f t="shared" si="0"/>
        <v>#VALUE!</v>
      </c>
      <c r="H23" s="115" t="e">
        <f t="shared" si="1"/>
        <v>#VALUE!</v>
      </c>
      <c r="I23" s="115" t="e">
        <f t="shared" si="2"/>
        <v>#VALUE!</v>
      </c>
      <c r="J23" s="193">
        <v>115.066666666667</v>
      </c>
      <c r="K23" s="194">
        <v>50.775299458559701</v>
      </c>
      <c r="L23" s="194">
        <v>7.6500147963806704</v>
      </c>
      <c r="M23" s="84">
        <f t="shared" si="114"/>
        <v>5.0930616264404307</v>
      </c>
      <c r="N23" s="85">
        <f t="shared" si="115"/>
        <v>94.906938373559569</v>
      </c>
      <c r="O23" s="85">
        <f t="shared" si="116"/>
        <v>0</v>
      </c>
      <c r="P23" s="86" t="str">
        <f t="shared" si="117"/>
        <v>5 : 95 : 0 %</v>
      </c>
      <c r="Q23" s="87" t="str">
        <f t="shared" ca="1" si="95"/>
        <v>S</v>
      </c>
      <c r="R23" s="94">
        <f t="shared" si="104"/>
        <v>94.906938373559569</v>
      </c>
      <c r="S23" s="95">
        <f t="shared" si="113"/>
        <v>5.0930616264404307</v>
      </c>
      <c r="T23" s="95">
        <f t="shared" si="105"/>
        <v>0</v>
      </c>
      <c r="U23" s="88">
        <f t="shared" si="106"/>
        <v>13</v>
      </c>
      <c r="V23" s="89">
        <f t="shared" si="107"/>
        <v>242</v>
      </c>
      <c r="W23" s="90">
        <f t="shared" si="108"/>
        <v>0</v>
      </c>
      <c r="X23" s="100" t="str">
        <f t="shared" si="118"/>
        <v>@rgb(13,242,0)</v>
      </c>
      <c r="Y23" s="101"/>
      <c r="Z23" s="79">
        <f t="shared" si="3"/>
        <v>29.623390513471268</v>
      </c>
      <c r="AA23" s="79">
        <f t="shared" si="4"/>
        <v>15.041365242993603</v>
      </c>
      <c r="AB23" s="79">
        <f t="shared" si="5"/>
        <v>1.267267549578009</v>
      </c>
      <c r="AC23" s="79" t="str">
        <f t="shared" si="97"/>
        <v>No</v>
      </c>
      <c r="AD23" s="79">
        <f t="shared" si="119"/>
        <v>50.775299458559701</v>
      </c>
      <c r="AE23" s="34">
        <f t="shared" si="120"/>
        <v>1.1343738833323262</v>
      </c>
      <c r="AF23" s="35">
        <f t="shared" si="121"/>
        <v>3.101446416324798E-2</v>
      </c>
      <c r="AG23" s="35">
        <f t="shared" si="122"/>
        <v>2.0347075820039819</v>
      </c>
      <c r="AH23" s="36">
        <f t="shared" si="6"/>
        <v>0.99983316151834212</v>
      </c>
      <c r="AI23" s="37">
        <f t="shared" si="7"/>
        <v>1.3698744528423918</v>
      </c>
      <c r="AJ23" s="37">
        <f t="shared" si="8"/>
        <v>1.5203141035861094</v>
      </c>
      <c r="AK23" s="37">
        <v>0</v>
      </c>
      <c r="AL23" s="37">
        <v>-0.75645121485307587</v>
      </c>
      <c r="AM23" s="37">
        <v>-11.346768222796136</v>
      </c>
      <c r="AN23" s="37">
        <f t="shared" si="123"/>
        <v>0.99983316151834212</v>
      </c>
      <c r="AO23" s="37">
        <f t="shared" si="123"/>
        <v>1.3698744528423918</v>
      </c>
      <c r="AP23" s="37">
        <f t="shared" si="123"/>
        <v>1.5203141035861094</v>
      </c>
      <c r="AQ23" s="37">
        <v>57.375671196608707</v>
      </c>
      <c r="AR23" s="37">
        <v>5.7915837760921756</v>
      </c>
      <c r="AS23" s="37">
        <v>1.1079551571654598</v>
      </c>
      <c r="AT23" s="37">
        <f t="shared" si="124"/>
        <v>0.99983316151834212</v>
      </c>
      <c r="AU23" s="37">
        <f t="shared" si="124"/>
        <v>1.3698744528423918</v>
      </c>
      <c r="AV23" s="37">
        <f t="shared" si="124"/>
        <v>1.1079551571654598</v>
      </c>
      <c r="AW23" s="38">
        <f t="shared" si="125"/>
        <v>0</v>
      </c>
      <c r="AX23" s="38">
        <f t="shared" si="125"/>
        <v>0.75645121485307587</v>
      </c>
      <c r="AY23" s="38">
        <f t="shared" si="125"/>
        <v>11.346768222796136</v>
      </c>
      <c r="AZ23" s="38">
        <f t="shared" si="126"/>
        <v>0.99983316151834212</v>
      </c>
      <c r="BA23" s="38">
        <f t="shared" si="126"/>
        <v>2.1263256676954678</v>
      </c>
      <c r="BB23" s="38">
        <f t="shared" si="126"/>
        <v>12.454723379961596</v>
      </c>
      <c r="BC23" s="37">
        <f t="shared" si="127"/>
        <v>57.375671196608707</v>
      </c>
      <c r="BD23" s="37">
        <f t="shared" si="127"/>
        <v>6.5480349909452515</v>
      </c>
      <c r="BE23" s="37">
        <f t="shared" si="127"/>
        <v>12.454723379961596</v>
      </c>
      <c r="BF23" s="38">
        <f t="shared" si="128"/>
        <v>1.7426082181979583</v>
      </c>
      <c r="BG23" s="38">
        <f t="shared" si="128"/>
        <v>32.47272915669803</v>
      </c>
      <c r="BH23" s="38">
        <f t="shared" si="109"/>
        <v>0</v>
      </c>
      <c r="BI23" s="37">
        <f t="shared" si="110"/>
        <v>2.9226659057692248</v>
      </c>
      <c r="BJ23" s="5"/>
      <c r="BK23" s="5"/>
      <c r="BL23" s="19"/>
      <c r="BM23" s="19"/>
      <c r="BN23" s="39">
        <f t="shared" si="15"/>
        <v>90</v>
      </c>
      <c r="BO23" s="39">
        <f t="shared" si="16"/>
        <v>72.5</v>
      </c>
      <c r="BP23" s="39">
        <f t="shared" si="17"/>
        <v>72.5</v>
      </c>
      <c r="BQ23" s="39">
        <f t="shared" si="18"/>
        <v>47.5</v>
      </c>
      <c r="BR23" s="39">
        <f t="shared" si="19"/>
        <v>54.2</v>
      </c>
      <c r="BS23" s="39">
        <f t="shared" si="20"/>
        <v>47.5</v>
      </c>
      <c r="BT23" s="39">
        <f t="shared" si="21"/>
        <v>41.674999999999997</v>
      </c>
      <c r="BU23" s="39">
        <f t="shared" si="22"/>
        <v>41.674999999999997</v>
      </c>
      <c r="BV23" s="39">
        <f t="shared" si="23"/>
        <v>22.5</v>
      </c>
      <c r="BW23" s="39">
        <f t="shared" si="24"/>
        <v>33.3333333333333</v>
      </c>
      <c r="BX23" s="39">
        <f t="shared" si="25"/>
        <v>22.5</v>
      </c>
      <c r="BY23" s="39">
        <f t="shared" si="26"/>
        <v>22.9</v>
      </c>
      <c r="BZ23" s="39">
        <f t="shared" si="27"/>
        <v>22.9</v>
      </c>
      <c r="CA23" s="39">
        <f t="shared" si="28"/>
        <v>5</v>
      </c>
      <c r="CB23" s="39">
        <f t="shared" si="29"/>
        <v>16.649999999999999</v>
      </c>
      <c r="CC23" s="39">
        <f t="shared" si="30"/>
        <v>5</v>
      </c>
      <c r="CD23" s="39">
        <f t="shared" si="31"/>
        <v>5</v>
      </c>
      <c r="CE23" s="39">
        <f t="shared" si="32"/>
        <v>5</v>
      </c>
      <c r="CF23" s="39">
        <f t="shared" si="33"/>
        <v>5</v>
      </c>
      <c r="CG23" s="40">
        <f t="shared" si="34"/>
        <v>5</v>
      </c>
      <c r="CH23" s="40">
        <f t="shared" si="35"/>
        <v>5</v>
      </c>
      <c r="CI23" s="40">
        <f t="shared" si="36"/>
        <v>22.5</v>
      </c>
      <c r="CJ23" s="40">
        <f t="shared" si="37"/>
        <v>5</v>
      </c>
      <c r="CK23" s="40">
        <f t="shared" si="38"/>
        <v>22.9</v>
      </c>
      <c r="CL23" s="40">
        <f t="shared" si="39"/>
        <v>47.5</v>
      </c>
      <c r="CM23" s="40">
        <f t="shared" si="40"/>
        <v>16.649999999999999</v>
      </c>
      <c r="CN23" s="40">
        <f t="shared" si="41"/>
        <v>41.674999999999997</v>
      </c>
      <c r="CO23" s="40">
        <f t="shared" si="42"/>
        <v>5</v>
      </c>
      <c r="CP23" s="40">
        <f t="shared" si="43"/>
        <v>33.3333333333333</v>
      </c>
      <c r="CQ23" s="40">
        <f t="shared" si="44"/>
        <v>72.5</v>
      </c>
      <c r="CR23" s="40">
        <f t="shared" si="45"/>
        <v>22.9</v>
      </c>
      <c r="CS23" s="40">
        <f t="shared" si="46"/>
        <v>54.2</v>
      </c>
      <c r="CT23" s="40">
        <f t="shared" si="47"/>
        <v>5</v>
      </c>
      <c r="CU23" s="40">
        <f t="shared" si="48"/>
        <v>41.674999999999997</v>
      </c>
      <c r="CV23" s="40">
        <f t="shared" si="49"/>
        <v>90</v>
      </c>
      <c r="CW23" s="40">
        <f t="shared" si="50"/>
        <v>22.5</v>
      </c>
      <c r="CX23" s="40">
        <f t="shared" si="51"/>
        <v>72.5</v>
      </c>
      <c r="CY23" s="40">
        <f t="shared" si="52"/>
        <v>47.5</v>
      </c>
      <c r="CZ23" s="41">
        <f t="shared" si="53"/>
        <v>5</v>
      </c>
      <c r="DA23" s="41">
        <f t="shared" si="54"/>
        <v>22.5</v>
      </c>
      <c r="DB23" s="41">
        <f t="shared" si="55"/>
        <v>5</v>
      </c>
      <c r="DC23" s="41">
        <f t="shared" si="56"/>
        <v>47.5</v>
      </c>
      <c r="DD23" s="41">
        <f t="shared" si="57"/>
        <v>22.9</v>
      </c>
      <c r="DE23" s="41">
        <f t="shared" si="58"/>
        <v>5</v>
      </c>
      <c r="DF23" s="41">
        <f t="shared" si="59"/>
        <v>41.674999999999997</v>
      </c>
      <c r="DG23" s="41">
        <f t="shared" si="60"/>
        <v>16.649999999999999</v>
      </c>
      <c r="DH23" s="41">
        <f t="shared" si="61"/>
        <v>72.5</v>
      </c>
      <c r="DI23" s="41">
        <f t="shared" si="62"/>
        <v>33.3333333333333</v>
      </c>
      <c r="DJ23" s="41">
        <f t="shared" si="63"/>
        <v>5</v>
      </c>
      <c r="DK23" s="41">
        <f t="shared" si="64"/>
        <v>54.2</v>
      </c>
      <c r="DL23" s="41">
        <f t="shared" si="65"/>
        <v>22.9</v>
      </c>
      <c r="DM23" s="41">
        <f t="shared" si="66"/>
        <v>90</v>
      </c>
      <c r="DN23" s="41">
        <f t="shared" si="67"/>
        <v>41.674999999999997</v>
      </c>
      <c r="DO23" s="41">
        <f t="shared" si="68"/>
        <v>5</v>
      </c>
      <c r="DP23" s="41">
        <f t="shared" si="69"/>
        <v>72.5</v>
      </c>
      <c r="DQ23" s="41">
        <f t="shared" si="70"/>
        <v>22.5</v>
      </c>
      <c r="DR23" s="41">
        <f t="shared" si="71"/>
        <v>47.5</v>
      </c>
      <c r="DS23" s="42">
        <f t="shared" si="72"/>
        <v>15317.445751678481</v>
      </c>
      <c r="DT23" s="42">
        <f t="shared" si="73"/>
        <v>13133.202908603897</v>
      </c>
      <c r="DU23" s="42">
        <f t="shared" si="74"/>
        <v>9811.4600655293107</v>
      </c>
      <c r="DV23" s="42">
        <f t="shared" si="75"/>
        <v>12137.855989925916</v>
      </c>
      <c r="DW23" s="42">
        <f t="shared" si="76"/>
        <v>8120.9005703581824</v>
      </c>
      <c r="DX23" s="42">
        <f t="shared" si="77"/>
        <v>4070.7662281733537</v>
      </c>
      <c r="DY23" s="42">
        <f t="shared" si="78"/>
        <v>9199.1922437700086</v>
      </c>
      <c r="DZ23" s="42">
        <f t="shared" si="79"/>
        <v>4449.0999781733535</v>
      </c>
      <c r="EA23" s="42">
        <f t="shared" si="80"/>
        <v>13642.50907124794</v>
      </c>
      <c r="EB23" s="42">
        <f t="shared" si="81"/>
        <v>5699.9328948400198</v>
      </c>
      <c r="EC23" s="42">
        <f t="shared" si="82"/>
        <v>830.07239081739704</v>
      </c>
      <c r="ED23" s="42">
        <f t="shared" si="83"/>
        <v>8439.7262281733529</v>
      </c>
      <c r="EE23" s="42">
        <f t="shared" si="84"/>
        <v>2498.5518859885246</v>
      </c>
      <c r="EF23" s="42">
        <f t="shared" si="85"/>
        <v>16183.266228173354</v>
      </c>
      <c r="EG23" s="42">
        <f t="shared" si="86"/>
        <v>4704.0077125766975</v>
      </c>
      <c r="EH23" s="42">
        <f t="shared" si="87"/>
        <v>49.086704668227171</v>
      </c>
      <c r="EI23" s="42">
        <f t="shared" si="88"/>
        <v>10499.023385098768</v>
      </c>
      <c r="EJ23" s="42">
        <f t="shared" si="89"/>
        <v>1008.3295477428121</v>
      </c>
      <c r="EK23" s="42">
        <f t="shared" si="90"/>
        <v>4503.6764664207903</v>
      </c>
      <c r="EL23" s="1">
        <f t="shared" si="111"/>
        <v>49.086704668227171</v>
      </c>
      <c r="EM23" s="2">
        <f t="shared" si="102"/>
        <v>16</v>
      </c>
      <c r="EN23" s="54">
        <f t="shared" si="112"/>
        <v>17</v>
      </c>
      <c r="EO23" s="3" t="s">
        <v>66</v>
      </c>
      <c r="EP23" s="55">
        <v>5</v>
      </c>
      <c r="EQ23" s="56">
        <v>22.5</v>
      </c>
      <c r="ER23" s="57">
        <v>72.5</v>
      </c>
      <c r="ES23" s="58">
        <f t="shared" si="103"/>
        <v>100</v>
      </c>
      <c r="ET23" s="81"/>
      <c r="EU23" s="82"/>
      <c r="EV23" s="82"/>
      <c r="EW23" s="82"/>
      <c r="EX23" s="82"/>
      <c r="EY23" s="83"/>
      <c r="EZ23" s="83"/>
      <c r="FA23" s="83"/>
      <c r="FB23" s="83"/>
    </row>
    <row r="24" spans="1:158" s="80" customFormat="1" ht="13" x14ac:dyDescent="0.3">
      <c r="A24" s="104" t="s">
        <v>126</v>
      </c>
      <c r="B24" s="105"/>
      <c r="C24" s="106"/>
      <c r="D24" s="119" t="s">
        <v>87</v>
      </c>
      <c r="E24" s="119" t="s">
        <v>87</v>
      </c>
      <c r="F24" s="119" t="s">
        <v>87</v>
      </c>
      <c r="G24" s="115" t="e">
        <f t="shared" si="0"/>
        <v>#VALUE!</v>
      </c>
      <c r="H24" s="115" t="e">
        <f t="shared" si="1"/>
        <v>#VALUE!</v>
      </c>
      <c r="I24" s="115" t="e">
        <f t="shared" si="2"/>
        <v>#VALUE!</v>
      </c>
      <c r="J24" s="193">
        <v>122.533333333333</v>
      </c>
      <c r="K24" s="194">
        <v>52.551020408163303</v>
      </c>
      <c r="L24" s="194">
        <v>1.8755102040816301</v>
      </c>
      <c r="M24" s="84">
        <f t="shared" si="114"/>
        <v>5.2073946477195339</v>
      </c>
      <c r="N24" s="85">
        <f t="shared" si="115"/>
        <v>94.792605352280461</v>
      </c>
      <c r="O24" s="85">
        <f t="shared" si="116"/>
        <v>0</v>
      </c>
      <c r="P24" s="86" t="str">
        <f t="shared" si="117"/>
        <v>5 : 95 : 0 %</v>
      </c>
      <c r="Q24" s="87" t="str">
        <f t="shared" ca="1" si="95"/>
        <v>S</v>
      </c>
      <c r="R24" s="94">
        <f t="shared" si="104"/>
        <v>94.792605352280461</v>
      </c>
      <c r="S24" s="95">
        <f t="shared" si="113"/>
        <v>5.2073946477195339</v>
      </c>
      <c r="T24" s="95">
        <f t="shared" si="105"/>
        <v>0</v>
      </c>
      <c r="U24" s="88">
        <f t="shared" si="106"/>
        <v>13</v>
      </c>
      <c r="V24" s="89">
        <f t="shared" si="107"/>
        <v>242</v>
      </c>
      <c r="W24" s="90">
        <f t="shared" si="108"/>
        <v>0</v>
      </c>
      <c r="X24" s="100" t="str">
        <f t="shared" si="118"/>
        <v>@rgb(13,242,0)</v>
      </c>
      <c r="Y24" s="101"/>
      <c r="Z24" s="79">
        <f t="shared" si="3"/>
        <v>124.323624595469</v>
      </c>
      <c r="AA24" s="79">
        <f t="shared" si="4"/>
        <v>65.333333333333243</v>
      </c>
      <c r="AB24" s="79">
        <f t="shared" si="5"/>
        <v>4.8142239876607116</v>
      </c>
      <c r="AC24" s="79" t="str">
        <f t="shared" si="97"/>
        <v>No</v>
      </c>
      <c r="AD24" s="79">
        <f t="shared" si="119"/>
        <v>52.551020408163296</v>
      </c>
      <c r="AE24" s="34">
        <f t="shared" si="120"/>
        <v>1.1706001543336717</v>
      </c>
      <c r="AF24" s="35">
        <f t="shared" si="121"/>
        <v>0.10212949507638115</v>
      </c>
      <c r="AG24" s="35">
        <f t="shared" si="122"/>
        <v>0.6288807312510134</v>
      </c>
      <c r="AH24" s="36">
        <f t="shared" si="6"/>
        <v>1.0594760940949572</v>
      </c>
      <c r="AI24" s="37">
        <f t="shared" si="7"/>
        <v>1.444590845784625</v>
      </c>
      <c r="AJ24" s="37">
        <f t="shared" si="8"/>
        <v>3.9627698387023003</v>
      </c>
      <c r="AK24" s="37">
        <v>0</v>
      </c>
      <c r="AL24" s="37">
        <v>-0.75645121485307587</v>
      </c>
      <c r="AM24" s="37">
        <v>-11.346768222796136</v>
      </c>
      <c r="AN24" s="37">
        <f t="shared" si="123"/>
        <v>1.0594760940949572</v>
      </c>
      <c r="AO24" s="37">
        <f t="shared" si="123"/>
        <v>1.444590845784625</v>
      </c>
      <c r="AP24" s="37">
        <f t="shared" si="123"/>
        <v>3.9627698387023003</v>
      </c>
      <c r="AQ24" s="37">
        <v>57.375671196608707</v>
      </c>
      <c r="AR24" s="37">
        <v>5.7915837760921756</v>
      </c>
      <c r="AS24" s="37">
        <v>1.1079551571654598</v>
      </c>
      <c r="AT24" s="37">
        <f t="shared" si="124"/>
        <v>1.0594760940949572</v>
      </c>
      <c r="AU24" s="37">
        <f t="shared" si="124"/>
        <v>1.444590845784625</v>
      </c>
      <c r="AV24" s="37">
        <f t="shared" si="124"/>
        <v>1.1079551571654598</v>
      </c>
      <c r="AW24" s="38">
        <f t="shared" si="125"/>
        <v>0</v>
      </c>
      <c r="AX24" s="38">
        <f t="shared" si="125"/>
        <v>0.75645121485307587</v>
      </c>
      <c r="AY24" s="38">
        <f t="shared" si="125"/>
        <v>11.346768222796136</v>
      </c>
      <c r="AZ24" s="38">
        <f t="shared" si="126"/>
        <v>1.0594760940949572</v>
      </c>
      <c r="BA24" s="38">
        <f t="shared" si="126"/>
        <v>2.2010420606377008</v>
      </c>
      <c r="BB24" s="38">
        <f t="shared" si="126"/>
        <v>12.454723379961596</v>
      </c>
      <c r="BC24" s="37">
        <f t="shared" si="127"/>
        <v>57.375671196608707</v>
      </c>
      <c r="BD24" s="37">
        <f t="shared" si="127"/>
        <v>6.5480349909452515</v>
      </c>
      <c r="BE24" s="37">
        <f t="shared" si="127"/>
        <v>12.454723379961596</v>
      </c>
      <c r="BF24" s="38">
        <f t="shared" si="128"/>
        <v>1.8465598257917715</v>
      </c>
      <c r="BG24" s="38">
        <f t="shared" si="128"/>
        <v>33.613779762651603</v>
      </c>
      <c r="BH24" s="38">
        <f t="shared" si="109"/>
        <v>0</v>
      </c>
      <c r="BI24" s="37">
        <f t="shared" si="110"/>
        <v>2.820051955525837</v>
      </c>
      <c r="BJ24" s="5"/>
      <c r="BK24" s="5"/>
      <c r="BL24" s="19"/>
      <c r="BM24" s="19"/>
      <c r="BN24" s="39">
        <f t="shared" si="15"/>
        <v>90</v>
      </c>
      <c r="BO24" s="39">
        <f t="shared" si="16"/>
        <v>72.5</v>
      </c>
      <c r="BP24" s="39">
        <f t="shared" si="17"/>
        <v>72.5</v>
      </c>
      <c r="BQ24" s="39">
        <f t="shared" si="18"/>
        <v>47.5</v>
      </c>
      <c r="BR24" s="39">
        <f t="shared" si="19"/>
        <v>54.2</v>
      </c>
      <c r="BS24" s="39">
        <f t="shared" si="20"/>
        <v>47.5</v>
      </c>
      <c r="BT24" s="39">
        <f t="shared" si="21"/>
        <v>41.674999999999997</v>
      </c>
      <c r="BU24" s="39">
        <f t="shared" si="22"/>
        <v>41.674999999999997</v>
      </c>
      <c r="BV24" s="39">
        <f t="shared" si="23"/>
        <v>22.5</v>
      </c>
      <c r="BW24" s="39">
        <f t="shared" si="24"/>
        <v>33.3333333333333</v>
      </c>
      <c r="BX24" s="39">
        <f t="shared" si="25"/>
        <v>22.5</v>
      </c>
      <c r="BY24" s="39">
        <f t="shared" si="26"/>
        <v>22.9</v>
      </c>
      <c r="BZ24" s="39">
        <f t="shared" si="27"/>
        <v>22.9</v>
      </c>
      <c r="CA24" s="39">
        <f t="shared" si="28"/>
        <v>5</v>
      </c>
      <c r="CB24" s="39">
        <f t="shared" si="29"/>
        <v>16.649999999999999</v>
      </c>
      <c r="CC24" s="39">
        <f t="shared" si="30"/>
        <v>5</v>
      </c>
      <c r="CD24" s="39">
        <f t="shared" si="31"/>
        <v>5</v>
      </c>
      <c r="CE24" s="39">
        <f t="shared" si="32"/>
        <v>5</v>
      </c>
      <c r="CF24" s="39">
        <f t="shared" si="33"/>
        <v>5</v>
      </c>
      <c r="CG24" s="40">
        <f t="shared" si="34"/>
        <v>5</v>
      </c>
      <c r="CH24" s="40">
        <f t="shared" si="35"/>
        <v>5</v>
      </c>
      <c r="CI24" s="40">
        <f t="shared" si="36"/>
        <v>22.5</v>
      </c>
      <c r="CJ24" s="40">
        <f t="shared" si="37"/>
        <v>5</v>
      </c>
      <c r="CK24" s="40">
        <f t="shared" si="38"/>
        <v>22.9</v>
      </c>
      <c r="CL24" s="40">
        <f t="shared" si="39"/>
        <v>47.5</v>
      </c>
      <c r="CM24" s="40">
        <f t="shared" si="40"/>
        <v>16.649999999999999</v>
      </c>
      <c r="CN24" s="40">
        <f t="shared" si="41"/>
        <v>41.674999999999997</v>
      </c>
      <c r="CO24" s="40">
        <f t="shared" si="42"/>
        <v>5</v>
      </c>
      <c r="CP24" s="40">
        <f t="shared" si="43"/>
        <v>33.3333333333333</v>
      </c>
      <c r="CQ24" s="40">
        <f t="shared" si="44"/>
        <v>72.5</v>
      </c>
      <c r="CR24" s="40">
        <f t="shared" si="45"/>
        <v>22.9</v>
      </c>
      <c r="CS24" s="40">
        <f t="shared" si="46"/>
        <v>54.2</v>
      </c>
      <c r="CT24" s="40">
        <f t="shared" si="47"/>
        <v>5</v>
      </c>
      <c r="CU24" s="40">
        <f t="shared" si="48"/>
        <v>41.674999999999997</v>
      </c>
      <c r="CV24" s="40">
        <f t="shared" si="49"/>
        <v>90</v>
      </c>
      <c r="CW24" s="40">
        <f t="shared" si="50"/>
        <v>22.5</v>
      </c>
      <c r="CX24" s="40">
        <f t="shared" si="51"/>
        <v>72.5</v>
      </c>
      <c r="CY24" s="40">
        <f t="shared" si="52"/>
        <v>47.5</v>
      </c>
      <c r="CZ24" s="41">
        <f t="shared" si="53"/>
        <v>5</v>
      </c>
      <c r="DA24" s="41">
        <f t="shared" si="54"/>
        <v>22.5</v>
      </c>
      <c r="DB24" s="41">
        <f t="shared" si="55"/>
        <v>5</v>
      </c>
      <c r="DC24" s="41">
        <f t="shared" si="56"/>
        <v>47.5</v>
      </c>
      <c r="DD24" s="41">
        <f t="shared" si="57"/>
        <v>22.9</v>
      </c>
      <c r="DE24" s="41">
        <f t="shared" si="58"/>
        <v>5</v>
      </c>
      <c r="DF24" s="41">
        <f t="shared" si="59"/>
        <v>41.674999999999997</v>
      </c>
      <c r="DG24" s="41">
        <f t="shared" si="60"/>
        <v>16.649999999999999</v>
      </c>
      <c r="DH24" s="41">
        <f t="shared" si="61"/>
        <v>72.5</v>
      </c>
      <c r="DI24" s="41">
        <f t="shared" si="62"/>
        <v>33.3333333333333</v>
      </c>
      <c r="DJ24" s="41">
        <f t="shared" si="63"/>
        <v>5</v>
      </c>
      <c r="DK24" s="41">
        <f t="shared" si="64"/>
        <v>54.2</v>
      </c>
      <c r="DL24" s="41">
        <f t="shared" si="65"/>
        <v>22.9</v>
      </c>
      <c r="DM24" s="41">
        <f t="shared" si="66"/>
        <v>90</v>
      </c>
      <c r="DN24" s="41">
        <f t="shared" si="67"/>
        <v>41.674999999999997</v>
      </c>
      <c r="DO24" s="41">
        <f t="shared" si="68"/>
        <v>5</v>
      </c>
      <c r="DP24" s="41">
        <f t="shared" si="69"/>
        <v>72.5</v>
      </c>
      <c r="DQ24" s="41">
        <f t="shared" si="70"/>
        <v>22.5</v>
      </c>
      <c r="DR24" s="41">
        <f t="shared" si="71"/>
        <v>47.5</v>
      </c>
      <c r="DS24" s="42">
        <f t="shared" si="72"/>
        <v>15277.497898377966</v>
      </c>
      <c r="DT24" s="42">
        <f t="shared" si="73"/>
        <v>13097.25671104815</v>
      </c>
      <c r="DU24" s="42">
        <f t="shared" si="74"/>
        <v>9779.5155237183353</v>
      </c>
      <c r="DV24" s="42">
        <f t="shared" si="75"/>
        <v>12107.626443434128</v>
      </c>
      <c r="DW24" s="42">
        <f t="shared" si="76"/>
        <v>8093.2320835430473</v>
      </c>
      <c r="DX24" s="42">
        <f t="shared" si="77"/>
        <v>4050.2549884902892</v>
      </c>
      <c r="DY24" s="42">
        <f t="shared" si="78"/>
        <v>9172.9586363719263</v>
      </c>
      <c r="DZ24" s="42">
        <f t="shared" si="79"/>
        <v>4428.588738490289</v>
      </c>
      <c r="EA24" s="42">
        <f t="shared" si="80"/>
        <v>13617.996175820104</v>
      </c>
      <c r="EB24" s="42">
        <f t="shared" si="81"/>
        <v>5679.4216551569552</v>
      </c>
      <c r="EC24" s="42">
        <f t="shared" si="82"/>
        <v>820.99445326224259</v>
      </c>
      <c r="ED24" s="42">
        <f t="shared" si="83"/>
        <v>8419.2149884902901</v>
      </c>
      <c r="EE24" s="42">
        <f t="shared" si="84"/>
        <v>2485.1978934375315</v>
      </c>
      <c r="EF24" s="42">
        <f t="shared" si="85"/>
        <v>16162.754988490287</v>
      </c>
      <c r="EG24" s="42">
        <f t="shared" si="86"/>
        <v>4689.2188406086516</v>
      </c>
      <c r="EH24" s="42">
        <f t="shared" si="87"/>
        <v>48.012078602610032</v>
      </c>
      <c r="EI24" s="42">
        <f t="shared" si="88"/>
        <v>10482.513801160472</v>
      </c>
      <c r="EJ24" s="42">
        <f t="shared" si="89"/>
        <v>1003.2532659324261</v>
      </c>
      <c r="EK24" s="42">
        <f t="shared" si="90"/>
        <v>4492.8835335464491</v>
      </c>
      <c r="EL24" s="1">
        <f t="shared" si="111"/>
        <v>48.012078602610032</v>
      </c>
      <c r="EM24" s="2">
        <f t="shared" si="102"/>
        <v>16</v>
      </c>
      <c r="EN24" s="54">
        <f t="shared" si="112"/>
        <v>18</v>
      </c>
      <c r="EO24" s="3" t="s">
        <v>67</v>
      </c>
      <c r="EP24" s="55">
        <v>5</v>
      </c>
      <c r="EQ24" s="56">
        <v>72.5</v>
      </c>
      <c r="ER24" s="57">
        <v>22.5</v>
      </c>
      <c r="ES24" s="58">
        <f t="shared" si="103"/>
        <v>100</v>
      </c>
      <c r="ET24" s="81"/>
      <c r="EU24" s="82"/>
      <c r="EV24" s="82"/>
      <c r="EW24" s="82"/>
      <c r="EX24" s="82"/>
      <c r="EY24" s="83"/>
      <c r="EZ24" s="83"/>
      <c r="FA24" s="83"/>
      <c r="FB24" s="83"/>
    </row>
    <row r="25" spans="1:158" s="80" customFormat="1" ht="13" x14ac:dyDescent="0.3">
      <c r="A25" s="104" t="s">
        <v>127</v>
      </c>
      <c r="B25" s="105"/>
      <c r="C25" s="106"/>
      <c r="D25" s="119" t="s">
        <v>87</v>
      </c>
      <c r="E25" s="119" t="s">
        <v>87</v>
      </c>
      <c r="F25" s="119" t="s">
        <v>87</v>
      </c>
      <c r="G25" s="115" t="e">
        <f t="shared" si="0"/>
        <v>#VALUE!</v>
      </c>
      <c r="H25" s="115" t="e">
        <f t="shared" si="1"/>
        <v>#VALUE!</v>
      </c>
      <c r="I25" s="115" t="e">
        <f t="shared" si="2"/>
        <v>#VALUE!</v>
      </c>
      <c r="J25" s="193">
        <v>194.29758680555599</v>
      </c>
      <c r="K25" s="194">
        <v>49.917368223133899</v>
      </c>
      <c r="L25" s="194">
        <v>4.59852115760527</v>
      </c>
      <c r="M25" s="84">
        <f t="shared" si="114"/>
        <v>7.8461904075063753</v>
      </c>
      <c r="N25" s="85">
        <f t="shared" si="115"/>
        <v>92.15380959249363</v>
      </c>
      <c r="O25" s="85">
        <f t="shared" si="116"/>
        <v>0</v>
      </c>
      <c r="P25" s="86" t="str">
        <f t="shared" si="117"/>
        <v>8 : 92 : 0 %</v>
      </c>
      <c r="Q25" s="87" t="str">
        <f t="shared" ca="1" si="95"/>
        <v>S</v>
      </c>
      <c r="R25" s="94">
        <f t="shared" si="104"/>
        <v>92.15380959249363</v>
      </c>
      <c r="S25" s="95">
        <f t="shared" si="113"/>
        <v>7.8461904075063753</v>
      </c>
      <c r="T25" s="95">
        <f t="shared" si="105"/>
        <v>0</v>
      </c>
      <c r="U25" s="88">
        <f t="shared" si="106"/>
        <v>20</v>
      </c>
      <c r="V25" s="89">
        <f t="shared" si="107"/>
        <v>235</v>
      </c>
      <c r="W25" s="90">
        <f t="shared" si="108"/>
        <v>0</v>
      </c>
      <c r="X25" s="100" t="str">
        <f t="shared" si="118"/>
        <v>@rgb(20,235,0)</v>
      </c>
      <c r="Y25" s="101"/>
      <c r="Z25" s="79">
        <f t="shared" si="3"/>
        <v>84.644264874282158</v>
      </c>
      <c r="AA25" s="79">
        <f t="shared" si="4"/>
        <v>42.252189377060205</v>
      </c>
      <c r="AB25" s="79">
        <f t="shared" si="5"/>
        <v>2.1818117349880404</v>
      </c>
      <c r="AC25" s="79" t="str">
        <f t="shared" si="97"/>
        <v>No</v>
      </c>
      <c r="AD25" s="79">
        <f t="shared" si="119"/>
        <v>49.917368223133892</v>
      </c>
      <c r="AE25" s="34">
        <f t="shared" si="120"/>
        <v>1.4740599830348315</v>
      </c>
      <c r="AF25" s="35">
        <f t="shared" si="121"/>
        <v>-3.3052740837728779E-3</v>
      </c>
      <c r="AG25" s="35">
        <f t="shared" si="122"/>
        <v>1.5257347643297567</v>
      </c>
      <c r="AH25" s="36">
        <f t="shared" si="6"/>
        <v>1.5590923560685468</v>
      </c>
      <c r="AI25" s="37">
        <f t="shared" si="7"/>
        <v>1.3333717870589255</v>
      </c>
      <c r="AJ25" s="37">
        <f t="shared" si="8"/>
        <v>2.3931948210238616</v>
      </c>
      <c r="AK25" s="37">
        <v>0</v>
      </c>
      <c r="AL25" s="37">
        <v>-0.75645121485307587</v>
      </c>
      <c r="AM25" s="37">
        <v>-11.346768222796136</v>
      </c>
      <c r="AN25" s="37">
        <f t="shared" si="123"/>
        <v>1.5590923560685468</v>
      </c>
      <c r="AO25" s="37">
        <f t="shared" si="123"/>
        <v>1.3333717870589255</v>
      </c>
      <c r="AP25" s="37">
        <f t="shared" si="123"/>
        <v>2.3931948210238616</v>
      </c>
      <c r="AQ25" s="37">
        <v>57.375671196608707</v>
      </c>
      <c r="AR25" s="37">
        <v>5.7915837760921756</v>
      </c>
      <c r="AS25" s="37">
        <v>1.1079551571654598</v>
      </c>
      <c r="AT25" s="37">
        <f t="shared" si="124"/>
        <v>1.5590923560685468</v>
      </c>
      <c r="AU25" s="37">
        <f t="shared" si="124"/>
        <v>1.3333717870589255</v>
      </c>
      <c r="AV25" s="37">
        <f t="shared" si="124"/>
        <v>1.1079551571654598</v>
      </c>
      <c r="AW25" s="38">
        <f t="shared" si="125"/>
        <v>0</v>
      </c>
      <c r="AX25" s="38">
        <f t="shared" si="125"/>
        <v>0.75645121485307587</v>
      </c>
      <c r="AY25" s="38">
        <f t="shared" si="125"/>
        <v>11.346768222796136</v>
      </c>
      <c r="AZ25" s="38">
        <f t="shared" si="126"/>
        <v>1.5590923560685468</v>
      </c>
      <c r="BA25" s="38">
        <f t="shared" si="126"/>
        <v>2.0898230019120012</v>
      </c>
      <c r="BB25" s="38">
        <f t="shared" si="126"/>
        <v>12.454723379961596</v>
      </c>
      <c r="BC25" s="37">
        <f t="shared" si="127"/>
        <v>57.375671196608707</v>
      </c>
      <c r="BD25" s="37">
        <f t="shared" si="127"/>
        <v>6.5480349909452515</v>
      </c>
      <c r="BE25" s="37">
        <f t="shared" si="127"/>
        <v>12.454723379961596</v>
      </c>
      <c r="BF25" s="38">
        <f t="shared" si="128"/>
        <v>2.7173405095794325</v>
      </c>
      <c r="BG25" s="38">
        <f t="shared" si="128"/>
        <v>31.915269310592393</v>
      </c>
      <c r="BH25" s="38">
        <f t="shared" si="109"/>
        <v>0</v>
      </c>
      <c r="BI25" s="37">
        <f t="shared" si="110"/>
        <v>2.887452043586817</v>
      </c>
      <c r="BJ25" s="5"/>
      <c r="BK25" s="5"/>
      <c r="BL25" s="19"/>
      <c r="BM25" s="19"/>
      <c r="BN25" s="39">
        <f t="shared" si="15"/>
        <v>90</v>
      </c>
      <c r="BO25" s="39">
        <f t="shared" si="16"/>
        <v>72.5</v>
      </c>
      <c r="BP25" s="39">
        <f t="shared" si="17"/>
        <v>72.5</v>
      </c>
      <c r="BQ25" s="39">
        <f t="shared" si="18"/>
        <v>47.5</v>
      </c>
      <c r="BR25" s="39">
        <f t="shared" si="19"/>
        <v>54.2</v>
      </c>
      <c r="BS25" s="39">
        <f t="shared" si="20"/>
        <v>47.5</v>
      </c>
      <c r="BT25" s="39">
        <f t="shared" si="21"/>
        <v>41.674999999999997</v>
      </c>
      <c r="BU25" s="39">
        <f t="shared" si="22"/>
        <v>41.674999999999997</v>
      </c>
      <c r="BV25" s="39">
        <f t="shared" si="23"/>
        <v>22.5</v>
      </c>
      <c r="BW25" s="39">
        <f t="shared" si="24"/>
        <v>33.3333333333333</v>
      </c>
      <c r="BX25" s="39">
        <f t="shared" si="25"/>
        <v>22.5</v>
      </c>
      <c r="BY25" s="39">
        <f t="shared" si="26"/>
        <v>22.9</v>
      </c>
      <c r="BZ25" s="39">
        <f t="shared" si="27"/>
        <v>22.9</v>
      </c>
      <c r="CA25" s="39">
        <f t="shared" si="28"/>
        <v>5</v>
      </c>
      <c r="CB25" s="39">
        <f t="shared" si="29"/>
        <v>16.649999999999999</v>
      </c>
      <c r="CC25" s="39">
        <f t="shared" si="30"/>
        <v>5</v>
      </c>
      <c r="CD25" s="39">
        <f t="shared" si="31"/>
        <v>5</v>
      </c>
      <c r="CE25" s="39">
        <f t="shared" si="32"/>
        <v>5</v>
      </c>
      <c r="CF25" s="39">
        <f t="shared" si="33"/>
        <v>5</v>
      </c>
      <c r="CG25" s="40">
        <f t="shared" si="34"/>
        <v>5</v>
      </c>
      <c r="CH25" s="40">
        <f t="shared" si="35"/>
        <v>5</v>
      </c>
      <c r="CI25" s="40">
        <f t="shared" si="36"/>
        <v>22.5</v>
      </c>
      <c r="CJ25" s="40">
        <f t="shared" si="37"/>
        <v>5</v>
      </c>
      <c r="CK25" s="40">
        <f t="shared" si="38"/>
        <v>22.9</v>
      </c>
      <c r="CL25" s="40">
        <f t="shared" si="39"/>
        <v>47.5</v>
      </c>
      <c r="CM25" s="40">
        <f t="shared" si="40"/>
        <v>16.649999999999999</v>
      </c>
      <c r="CN25" s="40">
        <f t="shared" si="41"/>
        <v>41.674999999999997</v>
      </c>
      <c r="CO25" s="40">
        <f t="shared" si="42"/>
        <v>5</v>
      </c>
      <c r="CP25" s="40">
        <f t="shared" si="43"/>
        <v>33.3333333333333</v>
      </c>
      <c r="CQ25" s="40">
        <f t="shared" si="44"/>
        <v>72.5</v>
      </c>
      <c r="CR25" s="40">
        <f t="shared" si="45"/>
        <v>22.9</v>
      </c>
      <c r="CS25" s="40">
        <f t="shared" si="46"/>
        <v>54.2</v>
      </c>
      <c r="CT25" s="40">
        <f t="shared" si="47"/>
        <v>5</v>
      </c>
      <c r="CU25" s="40">
        <f t="shared" si="48"/>
        <v>41.674999999999997</v>
      </c>
      <c r="CV25" s="40">
        <f t="shared" si="49"/>
        <v>90</v>
      </c>
      <c r="CW25" s="40">
        <f t="shared" si="50"/>
        <v>22.5</v>
      </c>
      <c r="CX25" s="40">
        <f t="shared" si="51"/>
        <v>72.5</v>
      </c>
      <c r="CY25" s="40">
        <f t="shared" si="52"/>
        <v>47.5</v>
      </c>
      <c r="CZ25" s="41">
        <f t="shared" si="53"/>
        <v>5</v>
      </c>
      <c r="DA25" s="41">
        <f t="shared" si="54"/>
        <v>22.5</v>
      </c>
      <c r="DB25" s="41">
        <f t="shared" si="55"/>
        <v>5</v>
      </c>
      <c r="DC25" s="41">
        <f t="shared" si="56"/>
        <v>47.5</v>
      </c>
      <c r="DD25" s="41">
        <f t="shared" si="57"/>
        <v>22.9</v>
      </c>
      <c r="DE25" s="41">
        <f t="shared" si="58"/>
        <v>5</v>
      </c>
      <c r="DF25" s="41">
        <f t="shared" si="59"/>
        <v>41.674999999999997</v>
      </c>
      <c r="DG25" s="41">
        <f t="shared" si="60"/>
        <v>16.649999999999999</v>
      </c>
      <c r="DH25" s="41">
        <f t="shared" si="61"/>
        <v>72.5</v>
      </c>
      <c r="DI25" s="41">
        <f t="shared" si="62"/>
        <v>33.3333333333333</v>
      </c>
      <c r="DJ25" s="41">
        <f t="shared" si="63"/>
        <v>5</v>
      </c>
      <c r="DK25" s="41">
        <f t="shared" si="64"/>
        <v>54.2</v>
      </c>
      <c r="DL25" s="41">
        <f t="shared" si="65"/>
        <v>22.9</v>
      </c>
      <c r="DM25" s="41">
        <f t="shared" si="66"/>
        <v>90</v>
      </c>
      <c r="DN25" s="41">
        <f t="shared" si="67"/>
        <v>41.674999999999997</v>
      </c>
      <c r="DO25" s="41">
        <f t="shared" si="68"/>
        <v>5</v>
      </c>
      <c r="DP25" s="41">
        <f t="shared" si="69"/>
        <v>72.5</v>
      </c>
      <c r="DQ25" s="41">
        <f t="shared" si="70"/>
        <v>22.5</v>
      </c>
      <c r="DR25" s="41">
        <f t="shared" si="71"/>
        <v>47.5</v>
      </c>
      <c r="DS25" s="42">
        <f t="shared" si="72"/>
        <v>14370.034957044332</v>
      </c>
      <c r="DT25" s="42">
        <f t="shared" si="73"/>
        <v>12282.151621307057</v>
      </c>
      <c r="DU25" s="42">
        <f t="shared" si="74"/>
        <v>9056.7682855697785</v>
      </c>
      <c r="DV25" s="42">
        <f t="shared" si="75"/>
        <v>11424.461141682374</v>
      </c>
      <c r="DW25" s="42">
        <f t="shared" si="76"/>
        <v>7469.1758068105173</v>
      </c>
      <c r="DX25" s="42">
        <f t="shared" si="77"/>
        <v>3591.3873263204155</v>
      </c>
      <c r="DY25" s="42">
        <f t="shared" si="78"/>
        <v>8582.0192464247211</v>
      </c>
      <c r="DZ25" s="42">
        <f t="shared" si="79"/>
        <v>3969.7210763204152</v>
      </c>
      <c r="EA25" s="42">
        <f t="shared" si="80"/>
        <v>13066.770662057694</v>
      </c>
      <c r="EB25" s="42">
        <f t="shared" si="81"/>
        <v>5220.553992987082</v>
      </c>
      <c r="EC25" s="42">
        <f t="shared" si="82"/>
        <v>626.00636707105286</v>
      </c>
      <c r="ED25" s="42">
        <f t="shared" si="83"/>
        <v>7960.3473263204169</v>
      </c>
      <c r="EE25" s="42">
        <f t="shared" si="84"/>
        <v>2191.5188458303141</v>
      </c>
      <c r="EF25" s="42">
        <f t="shared" si="85"/>
        <v>15703.887326320415</v>
      </c>
      <c r="EG25" s="42">
        <f t="shared" si="86"/>
        <v>4362.4229062161094</v>
      </c>
      <c r="EH25" s="42">
        <f t="shared" si="87"/>
        <v>37.739695596498883</v>
      </c>
      <c r="EI25" s="42">
        <f t="shared" si="88"/>
        <v>10116.003990583138</v>
      </c>
      <c r="EJ25" s="42">
        <f t="shared" si="89"/>
        <v>900.623031333776</v>
      </c>
      <c r="EK25" s="42">
        <f t="shared" si="90"/>
        <v>4258.3135109584573</v>
      </c>
      <c r="EL25" s="1">
        <f t="shared" si="111"/>
        <v>37.739695596498883</v>
      </c>
      <c r="EM25" s="2">
        <f t="shared" si="102"/>
        <v>16</v>
      </c>
      <c r="EN25" s="59">
        <f t="shared" si="112"/>
        <v>19</v>
      </c>
      <c r="EO25" s="4" t="s">
        <v>68</v>
      </c>
      <c r="EP25" s="60">
        <v>5</v>
      </c>
      <c r="EQ25" s="61">
        <v>47.5</v>
      </c>
      <c r="ER25" s="62">
        <v>47.5</v>
      </c>
      <c r="ES25" s="63">
        <f t="shared" si="103"/>
        <v>100</v>
      </c>
      <c r="ET25" s="81"/>
      <c r="EU25" s="82"/>
      <c r="EV25" s="82"/>
      <c r="EW25" s="82"/>
      <c r="EX25" s="82"/>
      <c r="EY25" s="83"/>
      <c r="EZ25" s="83"/>
      <c r="FA25" s="83"/>
      <c r="FB25" s="83"/>
    </row>
    <row r="26" spans="1:158" s="80" customFormat="1" ht="13" x14ac:dyDescent="0.3">
      <c r="A26" s="104" t="s">
        <v>128</v>
      </c>
      <c r="B26" s="105"/>
      <c r="C26" s="106"/>
      <c r="D26" s="119" t="s">
        <v>87</v>
      </c>
      <c r="E26" s="119" t="s">
        <v>87</v>
      </c>
      <c r="F26" s="119" t="s">
        <v>87</v>
      </c>
      <c r="G26" s="115" t="e">
        <f t="shared" si="0"/>
        <v>#VALUE!</v>
      </c>
      <c r="H26" s="115" t="e">
        <f t="shared" si="1"/>
        <v>#VALUE!</v>
      </c>
      <c r="I26" s="115" t="e">
        <f t="shared" si="2"/>
        <v>#VALUE!</v>
      </c>
      <c r="J26" s="193">
        <v>171.833333333333</v>
      </c>
      <c r="K26" s="194">
        <v>36.483237623588501</v>
      </c>
      <c r="L26" s="194">
        <v>14.439828839495201</v>
      </c>
      <c r="M26" s="84">
        <f t="shared" si="114"/>
        <v>8.1946858208379858</v>
      </c>
      <c r="N26" s="85">
        <f t="shared" si="115"/>
        <v>74.208372287984119</v>
      </c>
      <c r="O26" s="85">
        <f t="shared" si="116"/>
        <v>17.596941891177892</v>
      </c>
      <c r="P26" s="86" t="str">
        <f t="shared" si="117"/>
        <v>8 : 74 : 18 %</v>
      </c>
      <c r="Q26" s="87" t="str">
        <f t="shared" ca="1" si="95"/>
        <v>S/SR</v>
      </c>
      <c r="R26" s="94">
        <f t="shared" si="104"/>
        <v>74.208372287984119</v>
      </c>
      <c r="S26" s="95">
        <f t="shared" si="113"/>
        <v>8.1946858208379858</v>
      </c>
      <c r="T26" s="95">
        <f t="shared" si="105"/>
        <v>17.596941891177892</v>
      </c>
      <c r="U26" s="88">
        <f t="shared" si="106"/>
        <v>21</v>
      </c>
      <c r="V26" s="89">
        <f t="shared" si="107"/>
        <v>189</v>
      </c>
      <c r="W26" s="90">
        <f t="shared" si="108"/>
        <v>45</v>
      </c>
      <c r="X26" s="100" t="str">
        <f t="shared" si="118"/>
        <v>@rgb(21,189,45)</v>
      </c>
      <c r="Y26" s="101"/>
      <c r="Z26" s="79">
        <f t="shared" si="3"/>
        <v>32.617599631307677</v>
      </c>
      <c r="AA26" s="79">
        <f t="shared" si="4"/>
        <v>11.899956380600706</v>
      </c>
      <c r="AB26" s="79">
        <f t="shared" si="5"/>
        <v>1.2056824394203884</v>
      </c>
      <c r="AC26" s="79" t="str">
        <f t="shared" si="97"/>
        <v>No</v>
      </c>
      <c r="AD26" s="79">
        <f t="shared" si="119"/>
        <v>36.483237623588501</v>
      </c>
      <c r="AE26" s="34">
        <f t="shared" si="120"/>
        <v>1.3862295758662866</v>
      </c>
      <c r="AF26" s="35">
        <f t="shared" si="121"/>
        <v>-0.55445093358056374</v>
      </c>
      <c r="AG26" s="35">
        <f t="shared" si="122"/>
        <v>2.6699902801738764</v>
      </c>
      <c r="AH26" s="36">
        <f t="shared" si="6"/>
        <v>1.4144883737062544</v>
      </c>
      <c r="AI26" s="37">
        <f t="shared" si="7"/>
        <v>0.70540006620696583</v>
      </c>
      <c r="AJ26" s="37">
        <f t="shared" si="8"/>
        <v>0.44861339933102329</v>
      </c>
      <c r="AK26" s="37">
        <v>0</v>
      </c>
      <c r="AL26" s="37">
        <v>-0.75645121485307587</v>
      </c>
      <c r="AM26" s="37">
        <v>-11.346768222796136</v>
      </c>
      <c r="AN26" s="37">
        <f t="shared" si="123"/>
        <v>1.4144883737062544</v>
      </c>
      <c r="AO26" s="37">
        <f t="shared" si="123"/>
        <v>0.70540006620696583</v>
      </c>
      <c r="AP26" s="37">
        <f t="shared" si="123"/>
        <v>0.44861339933102329</v>
      </c>
      <c r="AQ26" s="37">
        <v>57.375671196608707</v>
      </c>
      <c r="AR26" s="37">
        <v>5.7915837760921756</v>
      </c>
      <c r="AS26" s="37">
        <v>1.1079551571654598</v>
      </c>
      <c r="AT26" s="37">
        <f t="shared" si="124"/>
        <v>1.4144883737062544</v>
      </c>
      <c r="AU26" s="37">
        <f t="shared" si="124"/>
        <v>0.70540006620696583</v>
      </c>
      <c r="AV26" s="37">
        <f t="shared" si="124"/>
        <v>0.44861339933102329</v>
      </c>
      <c r="AW26" s="38">
        <f t="shared" si="125"/>
        <v>0</v>
      </c>
      <c r="AX26" s="38">
        <f t="shared" si="125"/>
        <v>0.75645121485307587</v>
      </c>
      <c r="AY26" s="38">
        <f t="shared" si="125"/>
        <v>11.346768222796136</v>
      </c>
      <c r="AZ26" s="38">
        <f t="shared" si="126"/>
        <v>1.4144883737062544</v>
      </c>
      <c r="BA26" s="38">
        <f t="shared" si="126"/>
        <v>1.4618512810600417</v>
      </c>
      <c r="BB26" s="38">
        <f t="shared" si="126"/>
        <v>11.795381622127159</v>
      </c>
      <c r="BC26" s="37">
        <f t="shared" si="127"/>
        <v>57.375671196608707</v>
      </c>
      <c r="BD26" s="37">
        <f t="shared" si="127"/>
        <v>6.5480349909452515</v>
      </c>
      <c r="BE26" s="37">
        <f t="shared" si="127"/>
        <v>12.454723379961596</v>
      </c>
      <c r="BF26" s="38">
        <f t="shared" si="128"/>
        <v>2.4653103732054644</v>
      </c>
      <c r="BG26" s="38">
        <f t="shared" si="128"/>
        <v>22.325037711031136</v>
      </c>
      <c r="BH26" s="38">
        <f t="shared" si="109"/>
        <v>5.2939092882243557</v>
      </c>
      <c r="BI26" s="37">
        <f t="shared" si="110"/>
        <v>3.3239976231402579</v>
      </c>
      <c r="BJ26" s="5"/>
      <c r="BK26" s="5"/>
      <c r="BL26" s="19"/>
      <c r="BM26" s="19"/>
      <c r="BN26" s="39">
        <f t="shared" si="15"/>
        <v>90</v>
      </c>
      <c r="BO26" s="39">
        <f t="shared" si="16"/>
        <v>72.5</v>
      </c>
      <c r="BP26" s="39">
        <f t="shared" si="17"/>
        <v>72.5</v>
      </c>
      <c r="BQ26" s="39">
        <f t="shared" si="18"/>
        <v>47.5</v>
      </c>
      <c r="BR26" s="39">
        <f t="shared" si="19"/>
        <v>54.2</v>
      </c>
      <c r="BS26" s="39">
        <f t="shared" si="20"/>
        <v>47.5</v>
      </c>
      <c r="BT26" s="39">
        <f t="shared" si="21"/>
        <v>41.674999999999997</v>
      </c>
      <c r="BU26" s="39">
        <f t="shared" si="22"/>
        <v>41.674999999999997</v>
      </c>
      <c r="BV26" s="39">
        <f t="shared" si="23"/>
        <v>22.5</v>
      </c>
      <c r="BW26" s="39">
        <f t="shared" si="24"/>
        <v>33.3333333333333</v>
      </c>
      <c r="BX26" s="39">
        <f t="shared" si="25"/>
        <v>22.5</v>
      </c>
      <c r="BY26" s="39">
        <f t="shared" si="26"/>
        <v>22.9</v>
      </c>
      <c r="BZ26" s="39">
        <f t="shared" si="27"/>
        <v>22.9</v>
      </c>
      <c r="CA26" s="39">
        <f t="shared" si="28"/>
        <v>5</v>
      </c>
      <c r="CB26" s="39">
        <f t="shared" si="29"/>
        <v>16.649999999999999</v>
      </c>
      <c r="CC26" s="39">
        <f t="shared" si="30"/>
        <v>5</v>
      </c>
      <c r="CD26" s="39">
        <f t="shared" si="31"/>
        <v>5</v>
      </c>
      <c r="CE26" s="39">
        <f t="shared" si="32"/>
        <v>5</v>
      </c>
      <c r="CF26" s="39">
        <f t="shared" si="33"/>
        <v>5</v>
      </c>
      <c r="CG26" s="40">
        <f t="shared" si="34"/>
        <v>5</v>
      </c>
      <c r="CH26" s="40">
        <f t="shared" si="35"/>
        <v>5</v>
      </c>
      <c r="CI26" s="40">
        <f t="shared" si="36"/>
        <v>22.5</v>
      </c>
      <c r="CJ26" s="40">
        <f t="shared" si="37"/>
        <v>5</v>
      </c>
      <c r="CK26" s="40">
        <f t="shared" si="38"/>
        <v>22.9</v>
      </c>
      <c r="CL26" s="40">
        <f t="shared" si="39"/>
        <v>47.5</v>
      </c>
      <c r="CM26" s="40">
        <f t="shared" si="40"/>
        <v>16.649999999999999</v>
      </c>
      <c r="CN26" s="40">
        <f t="shared" si="41"/>
        <v>41.674999999999997</v>
      </c>
      <c r="CO26" s="40">
        <f t="shared" si="42"/>
        <v>5</v>
      </c>
      <c r="CP26" s="40">
        <f t="shared" si="43"/>
        <v>33.3333333333333</v>
      </c>
      <c r="CQ26" s="40">
        <f t="shared" si="44"/>
        <v>72.5</v>
      </c>
      <c r="CR26" s="40">
        <f t="shared" si="45"/>
        <v>22.9</v>
      </c>
      <c r="CS26" s="40">
        <f t="shared" si="46"/>
        <v>54.2</v>
      </c>
      <c r="CT26" s="40">
        <f t="shared" si="47"/>
        <v>5</v>
      </c>
      <c r="CU26" s="40">
        <f t="shared" si="48"/>
        <v>41.674999999999997</v>
      </c>
      <c r="CV26" s="40">
        <f t="shared" si="49"/>
        <v>90</v>
      </c>
      <c r="CW26" s="40">
        <f t="shared" si="50"/>
        <v>22.5</v>
      </c>
      <c r="CX26" s="40">
        <f t="shared" si="51"/>
        <v>72.5</v>
      </c>
      <c r="CY26" s="40">
        <f t="shared" si="52"/>
        <v>47.5</v>
      </c>
      <c r="CZ26" s="41">
        <f t="shared" si="53"/>
        <v>5</v>
      </c>
      <c r="DA26" s="41">
        <f t="shared" si="54"/>
        <v>22.5</v>
      </c>
      <c r="DB26" s="41">
        <f t="shared" si="55"/>
        <v>5</v>
      </c>
      <c r="DC26" s="41">
        <f t="shared" si="56"/>
        <v>47.5</v>
      </c>
      <c r="DD26" s="41">
        <f t="shared" si="57"/>
        <v>22.9</v>
      </c>
      <c r="DE26" s="41">
        <f t="shared" si="58"/>
        <v>5</v>
      </c>
      <c r="DF26" s="41">
        <f t="shared" si="59"/>
        <v>41.674999999999997</v>
      </c>
      <c r="DG26" s="41">
        <f t="shared" si="60"/>
        <v>16.649999999999999</v>
      </c>
      <c r="DH26" s="41">
        <f t="shared" si="61"/>
        <v>72.5</v>
      </c>
      <c r="DI26" s="41">
        <f t="shared" si="62"/>
        <v>33.3333333333333</v>
      </c>
      <c r="DJ26" s="41">
        <f t="shared" si="63"/>
        <v>5</v>
      </c>
      <c r="DK26" s="41">
        <f t="shared" si="64"/>
        <v>54.2</v>
      </c>
      <c r="DL26" s="41">
        <f t="shared" si="65"/>
        <v>22.9</v>
      </c>
      <c r="DM26" s="41">
        <f t="shared" si="66"/>
        <v>90</v>
      </c>
      <c r="DN26" s="41">
        <f t="shared" si="67"/>
        <v>41.674999999999997</v>
      </c>
      <c r="DO26" s="41">
        <f t="shared" si="68"/>
        <v>5</v>
      </c>
      <c r="DP26" s="41">
        <f t="shared" si="69"/>
        <v>72.5</v>
      </c>
      <c r="DQ26" s="41">
        <f t="shared" si="70"/>
        <v>22.5</v>
      </c>
      <c r="DR26" s="41">
        <f t="shared" si="71"/>
        <v>47.5</v>
      </c>
      <c r="DS26" s="42">
        <f t="shared" si="72"/>
        <v>11640.591167713324</v>
      </c>
      <c r="DT26" s="42">
        <f t="shared" si="73"/>
        <v>8949.0122052514289</v>
      </c>
      <c r="DU26" s="42">
        <f t="shared" si="74"/>
        <v>6967.6121413632118</v>
      </c>
      <c r="DV26" s="42">
        <f t="shared" si="75"/>
        <v>7228.8994017344339</v>
      </c>
      <c r="DW26" s="42">
        <f t="shared" si="76"/>
        <v>4777.1604248713265</v>
      </c>
      <c r="DX26" s="42">
        <f t="shared" si="77"/>
        <v>2416.9278180059046</v>
      </c>
      <c r="DY26" s="42">
        <f t="shared" si="78"/>
        <v>5013.6505402693892</v>
      </c>
      <c r="DZ26" s="42">
        <f t="shared" si="79"/>
        <v>2180.2484489092371</v>
      </c>
      <c r="EA26" s="42">
        <f t="shared" si="80"/>
        <v>8008.786598217439</v>
      </c>
      <c r="EB26" s="42">
        <f t="shared" si="81"/>
        <v>2550.3544239224507</v>
      </c>
      <c r="EC26" s="42">
        <f t="shared" si="82"/>
        <v>366.2434946485983</v>
      </c>
      <c r="ED26" s="42">
        <f t="shared" si="83"/>
        <v>4188.5791948680489</v>
      </c>
      <c r="EE26" s="42">
        <f t="shared" si="84"/>
        <v>644.70365202797791</v>
      </c>
      <c r="EF26" s="42">
        <f t="shared" si="85"/>
        <v>10042.207635755542</v>
      </c>
      <c r="EG26" s="42">
        <f t="shared" si="86"/>
        <v>1709.6655325887255</v>
      </c>
      <c r="EH26" s="42">
        <f t="shared" si="87"/>
        <v>418.26446829848362</v>
      </c>
      <c r="EI26" s="42">
        <f t="shared" si="88"/>
        <v>5698.3075718673244</v>
      </c>
      <c r="EJ26" s="42">
        <f t="shared" si="89"/>
        <v>37.164532186701599</v>
      </c>
      <c r="EK26" s="42">
        <f t="shared" si="90"/>
        <v>1617.7360520270131</v>
      </c>
      <c r="EL26" s="1">
        <f t="shared" si="111"/>
        <v>37.164532186701599</v>
      </c>
      <c r="EM26" s="2">
        <f t="shared" si="102"/>
        <v>18</v>
      </c>
      <c r="EN26" s="43"/>
      <c r="EO26" s="44"/>
      <c r="EP26" s="45"/>
      <c r="EQ26" s="46"/>
      <c r="ER26" s="47"/>
      <c r="ES26" s="47"/>
      <c r="ET26" s="81"/>
      <c r="EU26" s="82"/>
      <c r="EV26" s="82"/>
      <c r="EW26" s="82"/>
      <c r="EX26" s="82"/>
      <c r="EY26" s="83"/>
      <c r="EZ26" s="83"/>
      <c r="FA26" s="83"/>
      <c r="FB26" s="83"/>
    </row>
    <row r="27" spans="1:158" s="80" customFormat="1" ht="13" x14ac:dyDescent="0.3">
      <c r="A27" s="104" t="s">
        <v>129</v>
      </c>
      <c r="B27" s="105"/>
      <c r="C27" s="106"/>
      <c r="D27" s="119" t="s">
        <v>87</v>
      </c>
      <c r="E27" s="119" t="s">
        <v>87</v>
      </c>
      <c r="F27" s="119" t="s">
        <v>87</v>
      </c>
      <c r="G27" s="115" t="e">
        <f t="shared" si="0"/>
        <v>#VALUE!</v>
      </c>
      <c r="H27" s="115" t="e">
        <f t="shared" si="1"/>
        <v>#VALUE!</v>
      </c>
      <c r="I27" s="115" t="e">
        <f t="shared" si="2"/>
        <v>#VALUE!</v>
      </c>
      <c r="J27" s="193">
        <v>182.668888888889</v>
      </c>
      <c r="K27" s="194">
        <v>38.363745116593499</v>
      </c>
      <c r="L27" s="194">
        <v>14.8129755318467</v>
      </c>
      <c r="M27" s="84">
        <f t="shared" si="114"/>
        <v>8.0836440508681466</v>
      </c>
      <c r="N27" s="85">
        <f t="shared" si="115"/>
        <v>74.31712761414839</v>
      </c>
      <c r="O27" s="85">
        <f t="shared" si="116"/>
        <v>17.599228334983472</v>
      </c>
      <c r="P27" s="86" t="str">
        <f t="shared" si="117"/>
        <v>8 : 74 : 18 %</v>
      </c>
      <c r="Q27" s="87" t="str">
        <f t="shared" ca="1" si="95"/>
        <v>S/SR</v>
      </c>
      <c r="R27" s="94">
        <f t="shared" si="104"/>
        <v>74.31712761414839</v>
      </c>
      <c r="S27" s="95">
        <f t="shared" si="113"/>
        <v>8.0836440508681466</v>
      </c>
      <c r="T27" s="95">
        <f t="shared" si="105"/>
        <v>17.599228334983472</v>
      </c>
      <c r="U27" s="88">
        <f t="shared" si="106"/>
        <v>21</v>
      </c>
      <c r="V27" s="89">
        <f t="shared" si="107"/>
        <v>190</v>
      </c>
      <c r="W27" s="90">
        <f t="shared" si="108"/>
        <v>45</v>
      </c>
      <c r="X27" s="100" t="str">
        <f t="shared" si="118"/>
        <v>@rgb(21,190,45)</v>
      </c>
      <c r="Y27" s="101"/>
      <c r="Z27" s="79">
        <f t="shared" si="3"/>
        <v>32.144101052837641</v>
      </c>
      <c r="AA27" s="79">
        <f t="shared" si="4"/>
        <v>12.331680997930878</v>
      </c>
      <c r="AB27" s="79">
        <f t="shared" si="5"/>
        <v>1.084608341103884</v>
      </c>
      <c r="AC27" s="79" t="str">
        <f t="shared" si="97"/>
        <v>No</v>
      </c>
      <c r="AD27" s="79">
        <f t="shared" si="119"/>
        <v>38.363745116593492</v>
      </c>
      <c r="AE27" s="34">
        <f t="shared" si="120"/>
        <v>1.4292682508898802</v>
      </c>
      <c r="AF27" s="35">
        <f t="shared" si="121"/>
        <v>-0.47413737468561612</v>
      </c>
      <c r="AG27" s="35">
        <f t="shared" si="122"/>
        <v>2.6955035217958572</v>
      </c>
      <c r="AH27" s="36">
        <f t="shared" si="6"/>
        <v>1.4853472482650991</v>
      </c>
      <c r="AI27" s="37">
        <f t="shared" si="7"/>
        <v>0.80199903245141446</v>
      </c>
      <c r="AJ27" s="37">
        <f t="shared" si="8"/>
        <v>0.40598160908484715</v>
      </c>
      <c r="AK27" s="37">
        <v>0</v>
      </c>
      <c r="AL27" s="37">
        <v>-0.75645121485307587</v>
      </c>
      <c r="AM27" s="37">
        <v>-11.346768222796136</v>
      </c>
      <c r="AN27" s="37">
        <f t="shared" si="123"/>
        <v>1.4853472482650991</v>
      </c>
      <c r="AO27" s="37">
        <f t="shared" si="123"/>
        <v>0.80199903245141446</v>
      </c>
      <c r="AP27" s="37">
        <f t="shared" si="123"/>
        <v>0.40598160908484715</v>
      </c>
      <c r="AQ27" s="37">
        <v>57.375671196608707</v>
      </c>
      <c r="AR27" s="37">
        <v>5.7915837760921756</v>
      </c>
      <c r="AS27" s="37">
        <v>1.1079551571654598</v>
      </c>
      <c r="AT27" s="37">
        <f t="shared" si="124"/>
        <v>1.4853472482650991</v>
      </c>
      <c r="AU27" s="37">
        <f t="shared" si="124"/>
        <v>0.80199903245141446</v>
      </c>
      <c r="AV27" s="37">
        <f t="shared" si="124"/>
        <v>0.40598160908484715</v>
      </c>
      <c r="AW27" s="38">
        <f t="shared" si="125"/>
        <v>0</v>
      </c>
      <c r="AX27" s="38">
        <f t="shared" si="125"/>
        <v>0.75645121485307587</v>
      </c>
      <c r="AY27" s="38">
        <f t="shared" si="125"/>
        <v>11.346768222796136</v>
      </c>
      <c r="AZ27" s="38">
        <f t="shared" si="126"/>
        <v>1.4853472482650991</v>
      </c>
      <c r="BA27" s="38">
        <f t="shared" si="126"/>
        <v>1.5584502473044903</v>
      </c>
      <c r="BB27" s="38">
        <f t="shared" si="126"/>
        <v>11.752749831880983</v>
      </c>
      <c r="BC27" s="37">
        <f t="shared" si="127"/>
        <v>57.375671196608707</v>
      </c>
      <c r="BD27" s="37">
        <f t="shared" si="127"/>
        <v>6.5480349909452515</v>
      </c>
      <c r="BE27" s="37">
        <f t="shared" si="127"/>
        <v>12.454723379961596</v>
      </c>
      <c r="BF27" s="38">
        <f t="shared" si="128"/>
        <v>2.588810234873371</v>
      </c>
      <c r="BG27" s="38">
        <f t="shared" si="128"/>
        <v>23.800273661633533</v>
      </c>
      <c r="BH27" s="38">
        <f t="shared" si="109"/>
        <v>5.6362034439883075</v>
      </c>
      <c r="BI27" s="37">
        <f t="shared" si="110"/>
        <v>3.1225324830591727</v>
      </c>
      <c r="BJ27" s="5"/>
      <c r="BK27" s="5"/>
      <c r="BL27" s="19"/>
      <c r="BM27" s="19"/>
      <c r="BN27" s="39">
        <f t="shared" si="15"/>
        <v>90</v>
      </c>
      <c r="BO27" s="39">
        <f t="shared" si="16"/>
        <v>72.5</v>
      </c>
      <c r="BP27" s="39">
        <f t="shared" si="17"/>
        <v>72.5</v>
      </c>
      <c r="BQ27" s="39">
        <f t="shared" si="18"/>
        <v>47.5</v>
      </c>
      <c r="BR27" s="39">
        <f t="shared" si="19"/>
        <v>54.2</v>
      </c>
      <c r="BS27" s="39">
        <f t="shared" si="20"/>
        <v>47.5</v>
      </c>
      <c r="BT27" s="39">
        <f t="shared" si="21"/>
        <v>41.674999999999997</v>
      </c>
      <c r="BU27" s="39">
        <f t="shared" si="22"/>
        <v>41.674999999999997</v>
      </c>
      <c r="BV27" s="39">
        <f t="shared" si="23"/>
        <v>22.5</v>
      </c>
      <c r="BW27" s="39">
        <f t="shared" si="24"/>
        <v>33.3333333333333</v>
      </c>
      <c r="BX27" s="39">
        <f t="shared" si="25"/>
        <v>22.5</v>
      </c>
      <c r="BY27" s="39">
        <f t="shared" si="26"/>
        <v>22.9</v>
      </c>
      <c r="BZ27" s="39">
        <f t="shared" si="27"/>
        <v>22.9</v>
      </c>
      <c r="CA27" s="39">
        <f t="shared" si="28"/>
        <v>5</v>
      </c>
      <c r="CB27" s="39">
        <f t="shared" si="29"/>
        <v>16.649999999999999</v>
      </c>
      <c r="CC27" s="39">
        <f t="shared" si="30"/>
        <v>5</v>
      </c>
      <c r="CD27" s="39">
        <f t="shared" si="31"/>
        <v>5</v>
      </c>
      <c r="CE27" s="39">
        <f t="shared" si="32"/>
        <v>5</v>
      </c>
      <c r="CF27" s="39">
        <f t="shared" si="33"/>
        <v>5</v>
      </c>
      <c r="CG27" s="40">
        <f t="shared" si="34"/>
        <v>5</v>
      </c>
      <c r="CH27" s="40">
        <f t="shared" si="35"/>
        <v>5</v>
      </c>
      <c r="CI27" s="40">
        <f t="shared" si="36"/>
        <v>22.5</v>
      </c>
      <c r="CJ27" s="40">
        <f t="shared" si="37"/>
        <v>5</v>
      </c>
      <c r="CK27" s="40">
        <f t="shared" si="38"/>
        <v>22.9</v>
      </c>
      <c r="CL27" s="40">
        <f t="shared" si="39"/>
        <v>47.5</v>
      </c>
      <c r="CM27" s="40">
        <f t="shared" si="40"/>
        <v>16.649999999999999</v>
      </c>
      <c r="CN27" s="40">
        <f t="shared" si="41"/>
        <v>41.674999999999997</v>
      </c>
      <c r="CO27" s="40">
        <f t="shared" si="42"/>
        <v>5</v>
      </c>
      <c r="CP27" s="40">
        <f t="shared" si="43"/>
        <v>33.3333333333333</v>
      </c>
      <c r="CQ27" s="40">
        <f t="shared" si="44"/>
        <v>72.5</v>
      </c>
      <c r="CR27" s="40">
        <f t="shared" si="45"/>
        <v>22.9</v>
      </c>
      <c r="CS27" s="40">
        <f t="shared" si="46"/>
        <v>54.2</v>
      </c>
      <c r="CT27" s="40">
        <f t="shared" si="47"/>
        <v>5</v>
      </c>
      <c r="CU27" s="40">
        <f t="shared" si="48"/>
        <v>41.674999999999997</v>
      </c>
      <c r="CV27" s="40">
        <f t="shared" si="49"/>
        <v>90</v>
      </c>
      <c r="CW27" s="40">
        <f t="shared" si="50"/>
        <v>22.5</v>
      </c>
      <c r="CX27" s="40">
        <f t="shared" si="51"/>
        <v>72.5</v>
      </c>
      <c r="CY27" s="40">
        <f t="shared" si="52"/>
        <v>47.5</v>
      </c>
      <c r="CZ27" s="41">
        <f t="shared" si="53"/>
        <v>5</v>
      </c>
      <c r="DA27" s="41">
        <f t="shared" si="54"/>
        <v>22.5</v>
      </c>
      <c r="DB27" s="41">
        <f t="shared" si="55"/>
        <v>5</v>
      </c>
      <c r="DC27" s="41">
        <f t="shared" si="56"/>
        <v>47.5</v>
      </c>
      <c r="DD27" s="41">
        <f t="shared" si="57"/>
        <v>22.9</v>
      </c>
      <c r="DE27" s="41">
        <f t="shared" si="58"/>
        <v>5</v>
      </c>
      <c r="DF27" s="41">
        <f t="shared" si="59"/>
        <v>41.674999999999997</v>
      </c>
      <c r="DG27" s="41">
        <f t="shared" si="60"/>
        <v>16.649999999999999</v>
      </c>
      <c r="DH27" s="41">
        <f t="shared" si="61"/>
        <v>72.5</v>
      </c>
      <c r="DI27" s="41">
        <f t="shared" si="62"/>
        <v>33.3333333333333</v>
      </c>
      <c r="DJ27" s="41">
        <f t="shared" si="63"/>
        <v>5</v>
      </c>
      <c r="DK27" s="41">
        <f t="shared" si="64"/>
        <v>54.2</v>
      </c>
      <c r="DL27" s="41">
        <f t="shared" si="65"/>
        <v>22.9</v>
      </c>
      <c r="DM27" s="41">
        <f t="shared" si="66"/>
        <v>90</v>
      </c>
      <c r="DN27" s="41">
        <f t="shared" si="67"/>
        <v>41.674999999999997</v>
      </c>
      <c r="DO27" s="41">
        <f t="shared" si="68"/>
        <v>5</v>
      </c>
      <c r="DP27" s="41">
        <f t="shared" si="69"/>
        <v>72.5</v>
      </c>
      <c r="DQ27" s="41">
        <f t="shared" si="70"/>
        <v>22.5</v>
      </c>
      <c r="DR27" s="41">
        <f t="shared" si="71"/>
        <v>47.5</v>
      </c>
      <c r="DS27" s="42">
        <f t="shared" si="72"/>
        <v>11673.894107298052</v>
      </c>
      <c r="DT27" s="42">
        <f t="shared" si="73"/>
        <v>8978.3486573540176</v>
      </c>
      <c r="DU27" s="42">
        <f t="shared" si="74"/>
        <v>6993.2221825832439</v>
      </c>
      <c r="DV27" s="42">
        <f t="shared" si="75"/>
        <v>7252.5694431482507</v>
      </c>
      <c r="DW27" s="42">
        <f t="shared" si="76"/>
        <v>4798.5374783612933</v>
      </c>
      <c r="DX27" s="42">
        <f t="shared" si="77"/>
        <v>2431.5480044192327</v>
      </c>
      <c r="DY27" s="42">
        <f t="shared" si="78"/>
        <v>5033.5195830337643</v>
      </c>
      <c r="DZ27" s="42">
        <f t="shared" si="79"/>
        <v>2194.78872411156</v>
      </c>
      <c r="EA27" s="42">
        <f t="shared" si="80"/>
        <v>8026.7902289424846</v>
      </c>
      <c r="EB27" s="42">
        <f t="shared" si="81"/>
        <v>2564.7802626123043</v>
      </c>
      <c r="EC27" s="42">
        <f t="shared" si="82"/>
        <v>369.87382625522037</v>
      </c>
      <c r="ED27" s="42">
        <f t="shared" si="83"/>
        <v>4202.8619021756731</v>
      </c>
      <c r="EE27" s="42">
        <f t="shared" si="84"/>
        <v>652.32140729994853</v>
      </c>
      <c r="EF27" s="42">
        <f t="shared" si="85"/>
        <v>10056.244778998447</v>
      </c>
      <c r="EG27" s="42">
        <f t="shared" si="86"/>
        <v>1718.5337306915881</v>
      </c>
      <c r="EH27" s="42">
        <f t="shared" si="87"/>
        <v>414.20190154041188</v>
      </c>
      <c r="EI27" s="42">
        <f t="shared" si="88"/>
        <v>5708.6183042276753</v>
      </c>
      <c r="EJ27" s="42">
        <f t="shared" si="89"/>
        <v>36.828376311184002</v>
      </c>
      <c r="EK27" s="42">
        <f t="shared" si="90"/>
        <v>1622.7233402694299</v>
      </c>
      <c r="EL27" s="1">
        <f t="shared" si="111"/>
        <v>36.828376311184002</v>
      </c>
      <c r="EM27" s="2">
        <f t="shared" si="102"/>
        <v>18</v>
      </c>
      <c r="EN27" s="44"/>
      <c r="EO27" s="44"/>
      <c r="EP27" s="45"/>
      <c r="EQ27" s="46"/>
      <c r="ER27" s="47"/>
      <c r="ES27" s="47"/>
      <c r="ET27" s="81"/>
      <c r="EU27" s="82"/>
      <c r="EV27" s="82"/>
      <c r="EW27" s="82"/>
      <c r="EX27" s="82"/>
      <c r="EY27" s="83"/>
      <c r="EZ27" s="83"/>
      <c r="FA27" s="83"/>
      <c r="FB27" s="83"/>
    </row>
    <row r="28" spans="1:158" s="80" customFormat="1" ht="13" x14ac:dyDescent="0.3">
      <c r="A28" s="104" t="s">
        <v>130</v>
      </c>
      <c r="B28" s="105"/>
      <c r="C28" s="106"/>
      <c r="D28" s="119" t="s">
        <v>87</v>
      </c>
      <c r="E28" s="119" t="s">
        <v>87</v>
      </c>
      <c r="F28" s="119" t="s">
        <v>87</v>
      </c>
      <c r="G28" s="115" t="e">
        <f t="shared" si="0"/>
        <v>#VALUE!</v>
      </c>
      <c r="H28" s="115" t="e">
        <f t="shared" si="1"/>
        <v>#VALUE!</v>
      </c>
      <c r="I28" s="115" t="e">
        <f t="shared" si="2"/>
        <v>#VALUE!</v>
      </c>
      <c r="J28" s="193">
        <v>799.52615800865794</v>
      </c>
      <c r="K28" s="194">
        <v>42.431858455677101</v>
      </c>
      <c r="L28" s="194">
        <v>8.03858060828391</v>
      </c>
      <c r="M28" s="84">
        <f t="shared" si="114"/>
        <v>20.858431364885607</v>
      </c>
      <c r="N28" s="85">
        <f t="shared" si="115"/>
        <v>79.141568635114396</v>
      </c>
      <c r="O28" s="85">
        <f t="shared" si="116"/>
        <v>0</v>
      </c>
      <c r="P28" s="86" t="str">
        <f t="shared" si="117"/>
        <v>21 : 79 : 0 %</v>
      </c>
      <c r="Q28" s="87" t="str">
        <f t="shared" ca="1" si="95"/>
        <v>S/CS</v>
      </c>
      <c r="R28" s="94">
        <f t="shared" si="104"/>
        <v>79.141568635114396</v>
      </c>
      <c r="S28" s="95">
        <f t="shared" si="113"/>
        <v>20.858431364885607</v>
      </c>
      <c r="T28" s="95">
        <f t="shared" si="105"/>
        <v>0</v>
      </c>
      <c r="U28" s="88">
        <f t="shared" si="106"/>
        <v>53</v>
      </c>
      <c r="V28" s="89">
        <f t="shared" si="107"/>
        <v>202</v>
      </c>
      <c r="W28" s="90">
        <f t="shared" si="108"/>
        <v>0</v>
      </c>
      <c r="X28" s="100" t="str">
        <f t="shared" si="118"/>
        <v>@rgb(53,202,0)</v>
      </c>
      <c r="Y28" s="101"/>
      <c r="Z28" s="79">
        <f t="shared" si="3"/>
        <v>234.40196729704144</v>
      </c>
      <c r="AA28" s="79">
        <f t="shared" si="4"/>
        <v>99.461110980803142</v>
      </c>
      <c r="AB28" s="79">
        <f t="shared" si="5"/>
        <v>1.6877603686204476</v>
      </c>
      <c r="AC28" s="79" t="str">
        <f t="shared" si="97"/>
        <v>No</v>
      </c>
      <c r="AD28" s="79">
        <f t="shared" si="119"/>
        <v>42.431858455677094</v>
      </c>
      <c r="AE28" s="34">
        <f t="shared" si="120"/>
        <v>2.9901831618163257</v>
      </c>
      <c r="AF28" s="35">
        <f t="shared" si="121"/>
        <v>-0.30506985773186973</v>
      </c>
      <c r="AG28" s="35">
        <f t="shared" si="122"/>
        <v>2.0842525263474125</v>
      </c>
      <c r="AH28" s="36">
        <f t="shared" si="6"/>
        <v>4.0552375576143991</v>
      </c>
      <c r="AI28" s="37">
        <f t="shared" si="7"/>
        <v>0.99954074146203997</v>
      </c>
      <c r="AJ28" s="37">
        <f t="shared" si="8"/>
        <v>1.4360266519820541</v>
      </c>
      <c r="AK28" s="37">
        <v>0</v>
      </c>
      <c r="AL28" s="37">
        <v>-0.75645121485307587</v>
      </c>
      <c r="AM28" s="37">
        <v>-11.346768222796136</v>
      </c>
      <c r="AN28" s="37">
        <f t="shared" si="123"/>
        <v>4.0552375576143991</v>
      </c>
      <c r="AO28" s="37">
        <f t="shared" si="123"/>
        <v>0.99954074146203997</v>
      </c>
      <c r="AP28" s="37">
        <f t="shared" si="123"/>
        <v>1.4360266519820541</v>
      </c>
      <c r="AQ28" s="37">
        <v>57.375671196608707</v>
      </c>
      <c r="AR28" s="37">
        <v>5.7915837760921756</v>
      </c>
      <c r="AS28" s="37">
        <v>1.1079551571654598</v>
      </c>
      <c r="AT28" s="37">
        <f t="shared" si="124"/>
        <v>4.0552375576143991</v>
      </c>
      <c r="AU28" s="37">
        <f t="shared" si="124"/>
        <v>0.99954074146203997</v>
      </c>
      <c r="AV28" s="37">
        <f t="shared" si="124"/>
        <v>1.1079551571654598</v>
      </c>
      <c r="AW28" s="38">
        <f t="shared" si="125"/>
        <v>0</v>
      </c>
      <c r="AX28" s="38">
        <f t="shared" si="125"/>
        <v>0.75645121485307587</v>
      </c>
      <c r="AY28" s="38">
        <f t="shared" si="125"/>
        <v>11.346768222796136</v>
      </c>
      <c r="AZ28" s="38">
        <f t="shared" si="126"/>
        <v>4.0552375576143991</v>
      </c>
      <c r="BA28" s="38">
        <f t="shared" si="126"/>
        <v>1.7559919563151158</v>
      </c>
      <c r="BB28" s="38">
        <f t="shared" si="126"/>
        <v>12.454723379961596</v>
      </c>
      <c r="BC28" s="37">
        <f t="shared" si="127"/>
        <v>57.375671196608707</v>
      </c>
      <c r="BD28" s="37">
        <f t="shared" si="127"/>
        <v>6.5480349909452515</v>
      </c>
      <c r="BE28" s="37">
        <f t="shared" si="127"/>
        <v>12.454723379961596</v>
      </c>
      <c r="BF28" s="38">
        <f t="shared" si="128"/>
        <v>7.0678694872576777</v>
      </c>
      <c r="BG28" s="38">
        <f t="shared" si="128"/>
        <v>26.817082662865044</v>
      </c>
      <c r="BH28" s="38">
        <f t="shared" si="109"/>
        <v>0</v>
      </c>
      <c r="BI28" s="37">
        <f t="shared" si="110"/>
        <v>2.9511624970566124</v>
      </c>
      <c r="BJ28" s="5"/>
      <c r="BK28" s="5"/>
      <c r="BL28" s="19"/>
      <c r="BM28" s="19"/>
      <c r="BN28" s="39">
        <f t="shared" si="15"/>
        <v>90</v>
      </c>
      <c r="BO28" s="39">
        <f t="shared" si="16"/>
        <v>72.5</v>
      </c>
      <c r="BP28" s="39">
        <f t="shared" si="17"/>
        <v>72.5</v>
      </c>
      <c r="BQ28" s="39">
        <f t="shared" si="18"/>
        <v>47.5</v>
      </c>
      <c r="BR28" s="39">
        <f t="shared" si="19"/>
        <v>54.2</v>
      </c>
      <c r="BS28" s="39">
        <f t="shared" si="20"/>
        <v>47.5</v>
      </c>
      <c r="BT28" s="39">
        <f t="shared" si="21"/>
        <v>41.674999999999997</v>
      </c>
      <c r="BU28" s="39">
        <f t="shared" si="22"/>
        <v>41.674999999999997</v>
      </c>
      <c r="BV28" s="39">
        <f t="shared" si="23"/>
        <v>22.5</v>
      </c>
      <c r="BW28" s="39">
        <f t="shared" si="24"/>
        <v>33.3333333333333</v>
      </c>
      <c r="BX28" s="39">
        <f t="shared" si="25"/>
        <v>22.5</v>
      </c>
      <c r="BY28" s="39">
        <f t="shared" si="26"/>
        <v>22.9</v>
      </c>
      <c r="BZ28" s="39">
        <f t="shared" si="27"/>
        <v>22.9</v>
      </c>
      <c r="CA28" s="39">
        <f t="shared" si="28"/>
        <v>5</v>
      </c>
      <c r="CB28" s="39">
        <f t="shared" si="29"/>
        <v>16.649999999999999</v>
      </c>
      <c r="CC28" s="39">
        <f t="shared" si="30"/>
        <v>5</v>
      </c>
      <c r="CD28" s="39">
        <f t="shared" si="31"/>
        <v>5</v>
      </c>
      <c r="CE28" s="39">
        <f t="shared" si="32"/>
        <v>5</v>
      </c>
      <c r="CF28" s="39">
        <f t="shared" si="33"/>
        <v>5</v>
      </c>
      <c r="CG28" s="40">
        <f t="shared" si="34"/>
        <v>5</v>
      </c>
      <c r="CH28" s="40">
        <f t="shared" si="35"/>
        <v>5</v>
      </c>
      <c r="CI28" s="40">
        <f t="shared" si="36"/>
        <v>22.5</v>
      </c>
      <c r="CJ28" s="40">
        <f t="shared" si="37"/>
        <v>5</v>
      </c>
      <c r="CK28" s="40">
        <f t="shared" si="38"/>
        <v>22.9</v>
      </c>
      <c r="CL28" s="40">
        <f t="shared" si="39"/>
        <v>47.5</v>
      </c>
      <c r="CM28" s="40">
        <f t="shared" si="40"/>
        <v>16.649999999999999</v>
      </c>
      <c r="CN28" s="40">
        <f t="shared" si="41"/>
        <v>41.674999999999997</v>
      </c>
      <c r="CO28" s="40">
        <f t="shared" si="42"/>
        <v>5</v>
      </c>
      <c r="CP28" s="40">
        <f t="shared" si="43"/>
        <v>33.3333333333333</v>
      </c>
      <c r="CQ28" s="40">
        <f t="shared" si="44"/>
        <v>72.5</v>
      </c>
      <c r="CR28" s="40">
        <f t="shared" si="45"/>
        <v>22.9</v>
      </c>
      <c r="CS28" s="40">
        <f t="shared" si="46"/>
        <v>54.2</v>
      </c>
      <c r="CT28" s="40">
        <f t="shared" si="47"/>
        <v>5</v>
      </c>
      <c r="CU28" s="40">
        <f t="shared" si="48"/>
        <v>41.674999999999997</v>
      </c>
      <c r="CV28" s="40">
        <f t="shared" si="49"/>
        <v>90</v>
      </c>
      <c r="CW28" s="40">
        <f t="shared" si="50"/>
        <v>22.5</v>
      </c>
      <c r="CX28" s="40">
        <f t="shared" si="51"/>
        <v>72.5</v>
      </c>
      <c r="CY28" s="40">
        <f t="shared" si="52"/>
        <v>47.5</v>
      </c>
      <c r="CZ28" s="41">
        <f t="shared" si="53"/>
        <v>5</v>
      </c>
      <c r="DA28" s="41">
        <f t="shared" si="54"/>
        <v>22.5</v>
      </c>
      <c r="DB28" s="41">
        <f t="shared" si="55"/>
        <v>5</v>
      </c>
      <c r="DC28" s="41">
        <f t="shared" si="56"/>
        <v>47.5</v>
      </c>
      <c r="DD28" s="41">
        <f t="shared" si="57"/>
        <v>22.9</v>
      </c>
      <c r="DE28" s="41">
        <f t="shared" si="58"/>
        <v>5</v>
      </c>
      <c r="DF28" s="41">
        <f t="shared" si="59"/>
        <v>41.674999999999997</v>
      </c>
      <c r="DG28" s="41">
        <f t="shared" si="60"/>
        <v>16.649999999999999</v>
      </c>
      <c r="DH28" s="41">
        <f t="shared" si="61"/>
        <v>72.5</v>
      </c>
      <c r="DI28" s="41">
        <f t="shared" si="62"/>
        <v>33.3333333333333</v>
      </c>
      <c r="DJ28" s="41">
        <f t="shared" si="63"/>
        <v>5</v>
      </c>
      <c r="DK28" s="41">
        <f t="shared" si="64"/>
        <v>54.2</v>
      </c>
      <c r="DL28" s="41">
        <f t="shared" si="65"/>
        <v>22.9</v>
      </c>
      <c r="DM28" s="41">
        <f t="shared" si="66"/>
        <v>90</v>
      </c>
      <c r="DN28" s="41">
        <f t="shared" si="67"/>
        <v>41.674999999999997</v>
      </c>
      <c r="DO28" s="41">
        <f t="shared" si="68"/>
        <v>5</v>
      </c>
      <c r="DP28" s="41">
        <f t="shared" si="69"/>
        <v>72.5</v>
      </c>
      <c r="DQ28" s="41">
        <f t="shared" si="70"/>
        <v>22.5</v>
      </c>
      <c r="DR28" s="41">
        <f t="shared" si="71"/>
        <v>47.5</v>
      </c>
      <c r="DS28" s="42">
        <f t="shared" si="72"/>
        <v>10302.528712999614</v>
      </c>
      <c r="DT28" s="42">
        <f t="shared" si="73"/>
        <v>8670.0738107706093</v>
      </c>
      <c r="DU28" s="42">
        <f t="shared" si="74"/>
        <v>5900.1189085416063</v>
      </c>
      <c r="DV28" s="42">
        <f t="shared" si="75"/>
        <v>8462.9953790148902</v>
      </c>
      <c r="DW28" s="42">
        <f t="shared" si="76"/>
        <v>4799.1842415883275</v>
      </c>
      <c r="DX28" s="42">
        <f t="shared" si="77"/>
        <v>1735.9620450301661</v>
      </c>
      <c r="DY28" s="42">
        <f t="shared" si="78"/>
        <v>6075.3313052176418</v>
      </c>
      <c r="DZ28" s="42">
        <f t="shared" si="79"/>
        <v>2114.2957950301661</v>
      </c>
      <c r="EA28" s="42">
        <f t="shared" si="80"/>
        <v>10755.916947259171</v>
      </c>
      <c r="EB28" s="42">
        <f t="shared" si="81"/>
        <v>3365.1287116968324</v>
      </c>
      <c r="EC28" s="42">
        <f t="shared" si="82"/>
        <v>71.805181518726627</v>
      </c>
      <c r="ED28" s="42">
        <f t="shared" si="83"/>
        <v>6104.9220450301673</v>
      </c>
      <c r="EE28" s="42">
        <f t="shared" si="84"/>
        <v>1150.6598484720048</v>
      </c>
      <c r="EF28" s="42">
        <f t="shared" si="85"/>
        <v>13848.462045030166</v>
      </c>
      <c r="EG28" s="42">
        <f t="shared" si="86"/>
        <v>3158.2602848426909</v>
      </c>
      <c r="EH28" s="42">
        <f t="shared" si="87"/>
        <v>394.39537706071906</v>
      </c>
      <c r="EI28" s="42">
        <f t="shared" si="88"/>
        <v>8716.0071428011615</v>
      </c>
      <c r="EJ28" s="42">
        <f t="shared" si="89"/>
        <v>801.85027928972295</v>
      </c>
      <c r="EK28" s="42">
        <f t="shared" si="90"/>
        <v>3508.9287110454425</v>
      </c>
      <c r="EL28" s="1">
        <f t="shared" si="111"/>
        <v>71.805181518726627</v>
      </c>
      <c r="EM28" s="2">
        <f t="shared" si="102"/>
        <v>11</v>
      </c>
      <c r="EN28" s="44"/>
      <c r="EO28" s="44"/>
      <c r="EP28" s="45"/>
      <c r="EQ28" s="46"/>
      <c r="ER28" s="47"/>
      <c r="ES28" s="47"/>
      <c r="ET28" s="81"/>
      <c r="EU28" s="82"/>
      <c r="EV28" s="82"/>
      <c r="EW28" s="82"/>
      <c r="EX28" s="82"/>
      <c r="EY28" s="83"/>
      <c r="EZ28" s="83"/>
      <c r="FA28" s="83"/>
      <c r="FB28" s="83"/>
    </row>
    <row r="29" spans="1:158" s="80" customFormat="1" ht="13" x14ac:dyDescent="0.3">
      <c r="A29" s="104" t="s">
        <v>131</v>
      </c>
      <c r="B29" s="105"/>
      <c r="C29" s="106"/>
      <c r="D29" s="119" t="s">
        <v>87</v>
      </c>
      <c r="E29" s="119" t="s">
        <v>87</v>
      </c>
      <c r="F29" s="119" t="s">
        <v>87</v>
      </c>
      <c r="G29" s="115" t="e">
        <f t="shared" si="0"/>
        <v>#VALUE!</v>
      </c>
      <c r="H29" s="115" t="e">
        <f t="shared" si="1"/>
        <v>#VALUE!</v>
      </c>
      <c r="I29" s="115" t="e">
        <f t="shared" si="2"/>
        <v>#VALUE!</v>
      </c>
      <c r="J29" s="193">
        <v>147.22832397959201</v>
      </c>
      <c r="K29" s="194">
        <v>49.6501904401064</v>
      </c>
      <c r="L29" s="194">
        <v>12.6907081654183</v>
      </c>
      <c r="M29" s="84">
        <f t="shared" si="114"/>
        <v>5.7903266841875496</v>
      </c>
      <c r="N29" s="85">
        <f t="shared" si="115"/>
        <v>84.714300827776412</v>
      </c>
      <c r="O29" s="85">
        <f t="shared" si="116"/>
        <v>9.4953724880360468</v>
      </c>
      <c r="P29" s="86" t="str">
        <f t="shared" si="117"/>
        <v>6 : 85 : 9 %</v>
      </c>
      <c r="Q29" s="87" t="str">
        <f t="shared" ca="1" si="95"/>
        <v>S</v>
      </c>
      <c r="R29" s="94">
        <f t="shared" si="104"/>
        <v>84.714300827776412</v>
      </c>
      <c r="S29" s="95">
        <f t="shared" si="113"/>
        <v>5.7903266841875496</v>
      </c>
      <c r="T29" s="95">
        <f t="shared" si="105"/>
        <v>9.4953724880360468</v>
      </c>
      <c r="U29" s="88">
        <f t="shared" si="106"/>
        <v>15</v>
      </c>
      <c r="V29" s="89">
        <f t="shared" si="107"/>
        <v>216</v>
      </c>
      <c r="W29" s="90">
        <f t="shared" si="108"/>
        <v>24</v>
      </c>
      <c r="X29" s="100" t="str">
        <f t="shared" si="118"/>
        <v>@rgb(15,216,24)</v>
      </c>
      <c r="Y29" s="101"/>
      <c r="Z29" s="79">
        <f t="shared" si="3"/>
        <v>23.366011835237707</v>
      </c>
      <c r="AA29" s="79">
        <f t="shared" si="4"/>
        <v>11.60126937445332</v>
      </c>
      <c r="AB29" s="79">
        <f t="shared" si="5"/>
        <v>0.7990814635922332</v>
      </c>
      <c r="AC29" s="79" t="str">
        <f t="shared" si="97"/>
        <v>No</v>
      </c>
      <c r="AD29" s="79">
        <f t="shared" si="119"/>
        <v>49.650190440106392</v>
      </c>
      <c r="AE29" s="34">
        <f t="shared" si="120"/>
        <v>1.2831491397614938</v>
      </c>
      <c r="AF29" s="35">
        <f t="shared" si="121"/>
        <v>-1.3992610696056278E-2</v>
      </c>
      <c r="AG29" s="35">
        <f t="shared" si="122"/>
        <v>2.5408700851667572</v>
      </c>
      <c r="AH29" s="36">
        <f t="shared" si="6"/>
        <v>1.2447767437033237</v>
      </c>
      <c r="AI29" s="37">
        <f t="shared" si="7"/>
        <v>1.3219449968881403</v>
      </c>
      <c r="AJ29" s="37">
        <f t="shared" si="8"/>
        <v>0.66485009438901699</v>
      </c>
      <c r="AK29" s="37">
        <v>0</v>
      </c>
      <c r="AL29" s="37">
        <v>-0.75645121485307587</v>
      </c>
      <c r="AM29" s="37">
        <v>-11.346768222796136</v>
      </c>
      <c r="AN29" s="37">
        <f t="shared" si="123"/>
        <v>1.2447767437033237</v>
      </c>
      <c r="AO29" s="37">
        <f t="shared" si="123"/>
        <v>1.3219449968881403</v>
      </c>
      <c r="AP29" s="37">
        <f t="shared" si="123"/>
        <v>0.66485009438901699</v>
      </c>
      <c r="AQ29" s="37">
        <v>57.375671196608707</v>
      </c>
      <c r="AR29" s="37">
        <v>5.7915837760921756</v>
      </c>
      <c r="AS29" s="37">
        <v>1.1079551571654598</v>
      </c>
      <c r="AT29" s="37">
        <f t="shared" si="124"/>
        <v>1.2447767437033237</v>
      </c>
      <c r="AU29" s="37">
        <f t="shared" si="124"/>
        <v>1.3219449968881403</v>
      </c>
      <c r="AV29" s="37">
        <f t="shared" si="124"/>
        <v>0.66485009438901699</v>
      </c>
      <c r="AW29" s="38">
        <f t="shared" si="125"/>
        <v>0</v>
      </c>
      <c r="AX29" s="38">
        <f t="shared" si="125"/>
        <v>0.75645121485307587</v>
      </c>
      <c r="AY29" s="38">
        <f t="shared" si="125"/>
        <v>11.346768222796136</v>
      </c>
      <c r="AZ29" s="38">
        <f t="shared" si="126"/>
        <v>1.2447767437033237</v>
      </c>
      <c r="BA29" s="38">
        <f t="shared" si="126"/>
        <v>2.0783962117412162</v>
      </c>
      <c r="BB29" s="38">
        <f t="shared" si="126"/>
        <v>12.011618317185153</v>
      </c>
      <c r="BC29" s="37">
        <f t="shared" si="127"/>
        <v>57.375671196608707</v>
      </c>
      <c r="BD29" s="37">
        <f t="shared" si="127"/>
        <v>6.5480349909452515</v>
      </c>
      <c r="BE29" s="37">
        <f t="shared" si="127"/>
        <v>12.454723379961596</v>
      </c>
      <c r="BF29" s="38">
        <f t="shared" si="128"/>
        <v>2.1695201428456641</v>
      </c>
      <c r="BG29" s="38">
        <f t="shared" si="128"/>
        <v>31.7407621464342</v>
      </c>
      <c r="BH29" s="38">
        <f t="shared" si="109"/>
        <v>3.5577270506814642</v>
      </c>
      <c r="BI29" s="37">
        <f t="shared" si="110"/>
        <v>2.668943500378214</v>
      </c>
      <c r="BJ29" s="5"/>
      <c r="BK29" s="5"/>
      <c r="BL29" s="19"/>
      <c r="BM29" s="19"/>
      <c r="BN29" s="39">
        <f t="shared" si="15"/>
        <v>90</v>
      </c>
      <c r="BO29" s="39">
        <f t="shared" si="16"/>
        <v>72.5</v>
      </c>
      <c r="BP29" s="39">
        <f t="shared" si="17"/>
        <v>72.5</v>
      </c>
      <c r="BQ29" s="39">
        <f t="shared" si="18"/>
        <v>47.5</v>
      </c>
      <c r="BR29" s="39">
        <f t="shared" si="19"/>
        <v>54.2</v>
      </c>
      <c r="BS29" s="39">
        <f t="shared" si="20"/>
        <v>47.5</v>
      </c>
      <c r="BT29" s="39">
        <f t="shared" si="21"/>
        <v>41.674999999999997</v>
      </c>
      <c r="BU29" s="39">
        <f t="shared" si="22"/>
        <v>41.674999999999997</v>
      </c>
      <c r="BV29" s="39">
        <f t="shared" si="23"/>
        <v>22.5</v>
      </c>
      <c r="BW29" s="39">
        <f t="shared" si="24"/>
        <v>33.3333333333333</v>
      </c>
      <c r="BX29" s="39">
        <f t="shared" si="25"/>
        <v>22.5</v>
      </c>
      <c r="BY29" s="39">
        <f t="shared" si="26"/>
        <v>22.9</v>
      </c>
      <c r="BZ29" s="39">
        <f t="shared" si="27"/>
        <v>22.9</v>
      </c>
      <c r="CA29" s="39">
        <f t="shared" si="28"/>
        <v>5</v>
      </c>
      <c r="CB29" s="39">
        <f t="shared" si="29"/>
        <v>16.649999999999999</v>
      </c>
      <c r="CC29" s="39">
        <f t="shared" si="30"/>
        <v>5</v>
      </c>
      <c r="CD29" s="39">
        <f t="shared" si="31"/>
        <v>5</v>
      </c>
      <c r="CE29" s="39">
        <f t="shared" si="32"/>
        <v>5</v>
      </c>
      <c r="CF29" s="39">
        <f t="shared" si="33"/>
        <v>5</v>
      </c>
      <c r="CG29" s="40">
        <f t="shared" si="34"/>
        <v>5</v>
      </c>
      <c r="CH29" s="40">
        <f t="shared" si="35"/>
        <v>5</v>
      </c>
      <c r="CI29" s="40">
        <f t="shared" si="36"/>
        <v>22.5</v>
      </c>
      <c r="CJ29" s="40">
        <f t="shared" si="37"/>
        <v>5</v>
      </c>
      <c r="CK29" s="40">
        <f t="shared" si="38"/>
        <v>22.9</v>
      </c>
      <c r="CL29" s="40">
        <f t="shared" si="39"/>
        <v>47.5</v>
      </c>
      <c r="CM29" s="40">
        <f t="shared" si="40"/>
        <v>16.649999999999999</v>
      </c>
      <c r="CN29" s="40">
        <f t="shared" si="41"/>
        <v>41.674999999999997</v>
      </c>
      <c r="CO29" s="40">
        <f t="shared" si="42"/>
        <v>5</v>
      </c>
      <c r="CP29" s="40">
        <f t="shared" si="43"/>
        <v>33.3333333333333</v>
      </c>
      <c r="CQ29" s="40">
        <f t="shared" si="44"/>
        <v>72.5</v>
      </c>
      <c r="CR29" s="40">
        <f t="shared" si="45"/>
        <v>22.9</v>
      </c>
      <c r="CS29" s="40">
        <f t="shared" si="46"/>
        <v>54.2</v>
      </c>
      <c r="CT29" s="40">
        <f t="shared" si="47"/>
        <v>5</v>
      </c>
      <c r="CU29" s="40">
        <f t="shared" si="48"/>
        <v>41.674999999999997</v>
      </c>
      <c r="CV29" s="40">
        <f t="shared" si="49"/>
        <v>90</v>
      </c>
      <c r="CW29" s="40">
        <f t="shared" si="50"/>
        <v>22.5</v>
      </c>
      <c r="CX29" s="40">
        <f t="shared" si="51"/>
        <v>72.5</v>
      </c>
      <c r="CY29" s="40">
        <f t="shared" si="52"/>
        <v>47.5</v>
      </c>
      <c r="CZ29" s="41">
        <f t="shared" si="53"/>
        <v>5</v>
      </c>
      <c r="DA29" s="41">
        <f t="shared" si="54"/>
        <v>22.5</v>
      </c>
      <c r="DB29" s="41">
        <f t="shared" si="55"/>
        <v>5</v>
      </c>
      <c r="DC29" s="41">
        <f t="shared" si="56"/>
        <v>47.5</v>
      </c>
      <c r="DD29" s="41">
        <f t="shared" si="57"/>
        <v>22.9</v>
      </c>
      <c r="DE29" s="41">
        <f t="shared" si="58"/>
        <v>5</v>
      </c>
      <c r="DF29" s="41">
        <f t="shared" si="59"/>
        <v>41.674999999999997</v>
      </c>
      <c r="DG29" s="41">
        <f t="shared" si="60"/>
        <v>16.649999999999999</v>
      </c>
      <c r="DH29" s="41">
        <f t="shared" si="61"/>
        <v>72.5</v>
      </c>
      <c r="DI29" s="41">
        <f t="shared" si="62"/>
        <v>33.3333333333333</v>
      </c>
      <c r="DJ29" s="41">
        <f t="shared" si="63"/>
        <v>5</v>
      </c>
      <c r="DK29" s="41">
        <f t="shared" si="64"/>
        <v>54.2</v>
      </c>
      <c r="DL29" s="41">
        <f t="shared" si="65"/>
        <v>22.9</v>
      </c>
      <c r="DM29" s="41">
        <f t="shared" si="66"/>
        <v>90</v>
      </c>
      <c r="DN29" s="41">
        <f t="shared" si="67"/>
        <v>41.674999999999997</v>
      </c>
      <c r="DO29" s="41">
        <f t="shared" si="68"/>
        <v>5</v>
      </c>
      <c r="DP29" s="41">
        <f t="shared" si="69"/>
        <v>72.5</v>
      </c>
      <c r="DQ29" s="41">
        <f t="shared" si="70"/>
        <v>22.5</v>
      </c>
      <c r="DR29" s="41">
        <f t="shared" si="71"/>
        <v>47.5</v>
      </c>
      <c r="DS29" s="42">
        <f t="shared" si="72"/>
        <v>13465.847210223283</v>
      </c>
      <c r="DT29" s="42">
        <f t="shared" si="73"/>
        <v>10973.670607088585</v>
      </c>
      <c r="DU29" s="42">
        <f t="shared" si="74"/>
        <v>8341.0081151976738</v>
      </c>
      <c r="DV29" s="42">
        <f t="shared" si="75"/>
        <v>9538.418316896159</v>
      </c>
      <c r="DW29" s="42">
        <f t="shared" si="76"/>
        <v>6344.188296105026</v>
      </c>
      <c r="DX29" s="42">
        <f t="shared" si="77"/>
        <v>3144.8094080182291</v>
      </c>
      <c r="DY29" s="42">
        <f t="shared" si="78"/>
        <v>6955.987252965373</v>
      </c>
      <c r="DZ29" s="42">
        <f t="shared" si="79"/>
        <v>3191.2798895613691</v>
      </c>
      <c r="EA29" s="42">
        <f t="shared" si="80"/>
        <v>10603.166026703735</v>
      </c>
      <c r="EB29" s="42">
        <f t="shared" si="81"/>
        <v>3966.8694132018318</v>
      </c>
      <c r="EC29" s="42">
        <f t="shared" si="82"/>
        <v>448.61070083878565</v>
      </c>
      <c r="ED29" s="42">
        <f t="shared" si="83"/>
        <v>6112.2524287841088</v>
      </c>
      <c r="EE29" s="42">
        <f t="shared" si="84"/>
        <v>1403.5475147163618</v>
      </c>
      <c r="EF29" s="42">
        <f t="shared" si="85"/>
        <v>12835.989423569037</v>
      </c>
      <c r="EG29" s="42">
        <f t="shared" si="86"/>
        <v>3005.8423470787516</v>
      </c>
      <c r="EH29" s="42">
        <f t="shared" si="87"/>
        <v>48.771605813175405</v>
      </c>
      <c r="EI29" s="42">
        <f t="shared" si="88"/>
        <v>7840.8269316781243</v>
      </c>
      <c r="EJ29" s="42">
        <f t="shared" si="89"/>
        <v>318.93409770408823</v>
      </c>
      <c r="EK29" s="42">
        <f t="shared" si="90"/>
        <v>2829.8805146911063</v>
      </c>
      <c r="EL29" s="1">
        <f t="shared" si="111"/>
        <v>48.771605813175405</v>
      </c>
      <c r="EM29" s="2">
        <f t="shared" si="102"/>
        <v>16</v>
      </c>
      <c r="EN29" s="44"/>
      <c r="EO29" s="44"/>
      <c r="EP29" s="45"/>
      <c r="EQ29" s="46"/>
      <c r="ER29" s="47"/>
      <c r="ES29" s="47"/>
      <c r="ET29" s="81"/>
      <c r="EU29" s="82"/>
      <c r="EV29" s="82"/>
      <c r="EW29" s="82"/>
      <c r="EX29" s="82"/>
      <c r="EY29" s="83"/>
      <c r="EZ29" s="83"/>
      <c r="FA29" s="83"/>
      <c r="FB29" s="83"/>
    </row>
    <row r="30" spans="1:158" s="80" customFormat="1" ht="13" x14ac:dyDescent="0.3">
      <c r="A30" s="104" t="s">
        <v>132</v>
      </c>
      <c r="B30" s="105"/>
      <c r="C30" s="106"/>
      <c r="D30" s="119" t="s">
        <v>87</v>
      </c>
      <c r="E30" s="119" t="s">
        <v>87</v>
      </c>
      <c r="F30" s="119" t="s">
        <v>87</v>
      </c>
      <c r="G30" s="115" t="e">
        <f t="shared" si="0"/>
        <v>#VALUE!</v>
      </c>
      <c r="H30" s="115" t="e">
        <f t="shared" si="1"/>
        <v>#VALUE!</v>
      </c>
      <c r="I30" s="115" t="e">
        <f t="shared" si="2"/>
        <v>#VALUE!</v>
      </c>
      <c r="J30" s="193">
        <v>24.778500000000001</v>
      </c>
      <c r="K30" s="194">
        <v>49.749388623722702</v>
      </c>
      <c r="L30" s="194">
        <v>6.4714981053273704</v>
      </c>
      <c r="M30" s="84">
        <f t="shared" si="114"/>
        <v>0</v>
      </c>
      <c r="N30" s="85">
        <f t="shared" si="115"/>
        <v>100</v>
      </c>
      <c r="O30" s="85">
        <f t="shared" si="116"/>
        <v>0</v>
      </c>
      <c r="P30" s="86" t="str">
        <f t="shared" si="117"/>
        <v>0 : 100 : 0 %</v>
      </c>
      <c r="Q30" s="87" t="str">
        <f t="shared" ca="1" si="95"/>
        <v>S</v>
      </c>
      <c r="R30" s="94">
        <f t="shared" si="104"/>
        <v>100</v>
      </c>
      <c r="S30" s="95">
        <f t="shared" si="113"/>
        <v>0</v>
      </c>
      <c r="T30" s="95">
        <f t="shared" si="105"/>
        <v>0</v>
      </c>
      <c r="U30" s="88">
        <f t="shared" si="106"/>
        <v>0</v>
      </c>
      <c r="V30" s="89">
        <f t="shared" si="107"/>
        <v>255</v>
      </c>
      <c r="W30" s="90">
        <f t="shared" si="108"/>
        <v>0</v>
      </c>
      <c r="X30" s="100" t="str">
        <f t="shared" si="118"/>
        <v>@rgb(0,255,0)</v>
      </c>
      <c r="Y30" s="101"/>
      <c r="Z30" s="79">
        <f t="shared" si="3"/>
        <v>7.6963079355774804</v>
      </c>
      <c r="AA30" s="79">
        <f t="shared" si="4"/>
        <v>3.8288661445488508</v>
      </c>
      <c r="AB30" s="79">
        <f t="shared" si="5"/>
        <v>1.5608054527225739</v>
      </c>
      <c r="AC30" s="79" t="str">
        <f t="shared" si="97"/>
        <v>No</v>
      </c>
      <c r="AD30" s="79">
        <f t="shared" si="119"/>
        <v>49.749388623722709</v>
      </c>
      <c r="AE30" s="34">
        <f t="shared" si="120"/>
        <v>0.52640373146352437</v>
      </c>
      <c r="AF30" s="35">
        <f t="shared" si="121"/>
        <v>-1.0024538998562978E-2</v>
      </c>
      <c r="AG30" s="35">
        <f t="shared" si="122"/>
        <v>1.8674076281285243</v>
      </c>
      <c r="AH30" s="36">
        <f t="shared" si="6"/>
        <v>-1.1288965184534927E-3</v>
      </c>
      <c r="AI30" s="37">
        <f t="shared" si="7"/>
        <v>1.3261909368585256</v>
      </c>
      <c r="AJ30" s="37">
        <f t="shared" si="8"/>
        <v>1.8058205353835035</v>
      </c>
      <c r="AK30" s="37">
        <v>0</v>
      </c>
      <c r="AL30" s="37">
        <v>-0.75645121485307587</v>
      </c>
      <c r="AM30" s="37">
        <v>-11.346768222796136</v>
      </c>
      <c r="AN30" s="37">
        <f t="shared" si="123"/>
        <v>0</v>
      </c>
      <c r="AO30" s="37">
        <f t="shared" si="123"/>
        <v>1.3261909368585256</v>
      </c>
      <c r="AP30" s="37">
        <f t="shared" si="123"/>
        <v>1.8058205353835035</v>
      </c>
      <c r="AQ30" s="37">
        <v>57.375671196608707</v>
      </c>
      <c r="AR30" s="37">
        <v>5.7915837760921756</v>
      </c>
      <c r="AS30" s="37">
        <v>1.1079551571654598</v>
      </c>
      <c r="AT30" s="37">
        <f t="shared" si="124"/>
        <v>0</v>
      </c>
      <c r="AU30" s="37">
        <f t="shared" si="124"/>
        <v>1.3261909368585256</v>
      </c>
      <c r="AV30" s="37">
        <f t="shared" si="124"/>
        <v>1.1079551571654598</v>
      </c>
      <c r="AW30" s="38">
        <f t="shared" si="125"/>
        <v>0</v>
      </c>
      <c r="AX30" s="38">
        <f t="shared" si="125"/>
        <v>0.75645121485307587</v>
      </c>
      <c r="AY30" s="38">
        <f t="shared" si="125"/>
        <v>11.346768222796136</v>
      </c>
      <c r="AZ30" s="38">
        <f t="shared" si="126"/>
        <v>0</v>
      </c>
      <c r="BA30" s="38">
        <f t="shared" si="126"/>
        <v>2.0826421517116014</v>
      </c>
      <c r="BB30" s="38">
        <f t="shared" si="126"/>
        <v>12.454723379961596</v>
      </c>
      <c r="BC30" s="37">
        <f t="shared" si="127"/>
        <v>57.375671196608707</v>
      </c>
      <c r="BD30" s="37">
        <f t="shared" si="127"/>
        <v>6.5480349909452515</v>
      </c>
      <c r="BE30" s="37">
        <f t="shared" si="127"/>
        <v>12.454723379961596</v>
      </c>
      <c r="BF30" s="38">
        <f t="shared" si="128"/>
        <v>0</v>
      </c>
      <c r="BG30" s="38">
        <f t="shared" si="128"/>
        <v>31.805605110411271</v>
      </c>
      <c r="BH30" s="38">
        <f t="shared" si="109"/>
        <v>0</v>
      </c>
      <c r="BI30" s="37">
        <f t="shared" si="110"/>
        <v>3.1440999048078453</v>
      </c>
      <c r="BJ30" s="5"/>
      <c r="BK30" s="5"/>
      <c r="BL30" s="19"/>
      <c r="BM30" s="19"/>
      <c r="BN30" s="39">
        <f t="shared" si="15"/>
        <v>90</v>
      </c>
      <c r="BO30" s="39">
        <f t="shared" si="16"/>
        <v>72.5</v>
      </c>
      <c r="BP30" s="39">
        <f t="shared" si="17"/>
        <v>72.5</v>
      </c>
      <c r="BQ30" s="39">
        <f t="shared" si="18"/>
        <v>47.5</v>
      </c>
      <c r="BR30" s="39">
        <f t="shared" si="19"/>
        <v>54.2</v>
      </c>
      <c r="BS30" s="39">
        <f t="shared" si="20"/>
        <v>47.5</v>
      </c>
      <c r="BT30" s="39">
        <f t="shared" si="21"/>
        <v>41.674999999999997</v>
      </c>
      <c r="BU30" s="39">
        <f t="shared" si="22"/>
        <v>41.674999999999997</v>
      </c>
      <c r="BV30" s="39">
        <f t="shared" si="23"/>
        <v>22.5</v>
      </c>
      <c r="BW30" s="39">
        <f t="shared" si="24"/>
        <v>33.3333333333333</v>
      </c>
      <c r="BX30" s="39">
        <f t="shared" si="25"/>
        <v>22.5</v>
      </c>
      <c r="BY30" s="39">
        <f t="shared" si="26"/>
        <v>22.9</v>
      </c>
      <c r="BZ30" s="39">
        <f t="shared" si="27"/>
        <v>22.9</v>
      </c>
      <c r="CA30" s="39">
        <f t="shared" si="28"/>
        <v>5</v>
      </c>
      <c r="CB30" s="39">
        <f t="shared" si="29"/>
        <v>16.649999999999999</v>
      </c>
      <c r="CC30" s="39">
        <f t="shared" si="30"/>
        <v>5</v>
      </c>
      <c r="CD30" s="39">
        <f t="shared" si="31"/>
        <v>5</v>
      </c>
      <c r="CE30" s="39">
        <f t="shared" si="32"/>
        <v>5</v>
      </c>
      <c r="CF30" s="39">
        <f t="shared" si="33"/>
        <v>5</v>
      </c>
      <c r="CG30" s="40">
        <f t="shared" si="34"/>
        <v>5</v>
      </c>
      <c r="CH30" s="40">
        <f t="shared" si="35"/>
        <v>5</v>
      </c>
      <c r="CI30" s="40">
        <f t="shared" si="36"/>
        <v>22.5</v>
      </c>
      <c r="CJ30" s="40">
        <f t="shared" si="37"/>
        <v>5</v>
      </c>
      <c r="CK30" s="40">
        <f t="shared" si="38"/>
        <v>22.9</v>
      </c>
      <c r="CL30" s="40">
        <f t="shared" si="39"/>
        <v>47.5</v>
      </c>
      <c r="CM30" s="40">
        <f t="shared" si="40"/>
        <v>16.649999999999999</v>
      </c>
      <c r="CN30" s="40">
        <f t="shared" si="41"/>
        <v>41.674999999999997</v>
      </c>
      <c r="CO30" s="40">
        <f t="shared" si="42"/>
        <v>5</v>
      </c>
      <c r="CP30" s="40">
        <f t="shared" si="43"/>
        <v>33.3333333333333</v>
      </c>
      <c r="CQ30" s="40">
        <f t="shared" si="44"/>
        <v>72.5</v>
      </c>
      <c r="CR30" s="40">
        <f t="shared" si="45"/>
        <v>22.9</v>
      </c>
      <c r="CS30" s="40">
        <f t="shared" si="46"/>
        <v>54.2</v>
      </c>
      <c r="CT30" s="40">
        <f t="shared" si="47"/>
        <v>5</v>
      </c>
      <c r="CU30" s="40">
        <f t="shared" si="48"/>
        <v>41.674999999999997</v>
      </c>
      <c r="CV30" s="40">
        <f t="shared" si="49"/>
        <v>90</v>
      </c>
      <c r="CW30" s="40">
        <f t="shared" si="50"/>
        <v>22.5</v>
      </c>
      <c r="CX30" s="40">
        <f t="shared" si="51"/>
        <v>72.5</v>
      </c>
      <c r="CY30" s="40">
        <f t="shared" si="52"/>
        <v>47.5</v>
      </c>
      <c r="CZ30" s="41">
        <f t="shared" si="53"/>
        <v>5</v>
      </c>
      <c r="DA30" s="41">
        <f t="shared" si="54"/>
        <v>22.5</v>
      </c>
      <c r="DB30" s="41">
        <f t="shared" si="55"/>
        <v>5</v>
      </c>
      <c r="DC30" s="41">
        <f t="shared" si="56"/>
        <v>47.5</v>
      </c>
      <c r="DD30" s="41">
        <f t="shared" si="57"/>
        <v>22.9</v>
      </c>
      <c r="DE30" s="41">
        <f t="shared" si="58"/>
        <v>5</v>
      </c>
      <c r="DF30" s="41">
        <f t="shared" si="59"/>
        <v>41.674999999999997</v>
      </c>
      <c r="DG30" s="41">
        <f t="shared" si="60"/>
        <v>16.649999999999999</v>
      </c>
      <c r="DH30" s="41">
        <f t="shared" si="61"/>
        <v>72.5</v>
      </c>
      <c r="DI30" s="41">
        <f t="shared" si="62"/>
        <v>33.3333333333333</v>
      </c>
      <c r="DJ30" s="41">
        <f t="shared" si="63"/>
        <v>5</v>
      </c>
      <c r="DK30" s="41">
        <f t="shared" si="64"/>
        <v>54.2</v>
      </c>
      <c r="DL30" s="41">
        <f t="shared" si="65"/>
        <v>22.9</v>
      </c>
      <c r="DM30" s="41">
        <f t="shared" si="66"/>
        <v>90</v>
      </c>
      <c r="DN30" s="41">
        <f t="shared" si="67"/>
        <v>41.674999999999997</v>
      </c>
      <c r="DO30" s="41">
        <f t="shared" si="68"/>
        <v>5</v>
      </c>
      <c r="DP30" s="41">
        <f t="shared" si="69"/>
        <v>72.5</v>
      </c>
      <c r="DQ30" s="41">
        <f t="shared" si="70"/>
        <v>22.5</v>
      </c>
      <c r="DR30" s="41">
        <f t="shared" si="71"/>
        <v>47.5</v>
      </c>
      <c r="DS30" s="42">
        <f t="shared" si="72"/>
        <v>17150</v>
      </c>
      <c r="DT30" s="42">
        <f t="shared" si="73"/>
        <v>14787.5</v>
      </c>
      <c r="DU30" s="42">
        <f t="shared" si="74"/>
        <v>11287.5</v>
      </c>
      <c r="DV30" s="42">
        <f t="shared" si="75"/>
        <v>13537.5</v>
      </c>
      <c r="DW30" s="42">
        <f t="shared" si="76"/>
        <v>9406.4599999999991</v>
      </c>
      <c r="DX30" s="42">
        <f t="shared" si="77"/>
        <v>5037.5</v>
      </c>
      <c r="DY30" s="42">
        <f t="shared" si="78"/>
        <v>10420.833749999998</v>
      </c>
      <c r="DZ30" s="42">
        <f t="shared" si="79"/>
        <v>5415.8337499999998</v>
      </c>
      <c r="EA30" s="42">
        <f t="shared" si="80"/>
        <v>14787.5</v>
      </c>
      <c r="EB30" s="42">
        <f t="shared" si="81"/>
        <v>6666.6666666666661</v>
      </c>
      <c r="EC30" s="42">
        <f t="shared" si="82"/>
        <v>1287.5</v>
      </c>
      <c r="ED30" s="42">
        <f t="shared" si="83"/>
        <v>9406.4599999999991</v>
      </c>
      <c r="EE30" s="42">
        <f t="shared" si="84"/>
        <v>3146.4599999999996</v>
      </c>
      <c r="EF30" s="42">
        <f t="shared" si="85"/>
        <v>17150</v>
      </c>
      <c r="EG30" s="42">
        <f t="shared" si="86"/>
        <v>5415.8337499999998</v>
      </c>
      <c r="EH30" s="42">
        <f t="shared" si="87"/>
        <v>150</v>
      </c>
      <c r="EI30" s="42">
        <f t="shared" si="88"/>
        <v>11287.5</v>
      </c>
      <c r="EJ30" s="42">
        <f t="shared" si="89"/>
        <v>1287.5</v>
      </c>
      <c r="EK30" s="42">
        <f t="shared" si="90"/>
        <v>5037.5</v>
      </c>
      <c r="EL30" s="1">
        <f t="shared" si="111"/>
        <v>150</v>
      </c>
      <c r="EM30" s="2">
        <f t="shared" si="102"/>
        <v>16</v>
      </c>
      <c r="EN30" s="44"/>
      <c r="EO30" s="44"/>
      <c r="EP30" s="45"/>
      <c r="EQ30" s="46"/>
      <c r="ER30" s="47"/>
      <c r="ES30" s="47"/>
      <c r="ET30" s="81"/>
      <c r="EU30" s="82"/>
      <c r="EV30" s="82"/>
      <c r="EW30" s="82"/>
      <c r="EX30" s="82"/>
      <c r="EY30" s="83"/>
      <c r="EZ30" s="83"/>
      <c r="FA30" s="83"/>
      <c r="FB30" s="83"/>
    </row>
    <row r="31" spans="1:158" s="80" customFormat="1" ht="13" x14ac:dyDescent="0.3">
      <c r="A31" s="104" t="s">
        <v>133</v>
      </c>
      <c r="B31" s="105"/>
      <c r="C31" s="106"/>
      <c r="D31" s="119" t="s">
        <v>87</v>
      </c>
      <c r="E31" s="119" t="s">
        <v>87</v>
      </c>
      <c r="F31" s="119" t="s">
        <v>87</v>
      </c>
      <c r="G31" s="115" t="e">
        <f t="shared" si="0"/>
        <v>#VALUE!</v>
      </c>
      <c r="H31" s="115" t="e">
        <f t="shared" si="1"/>
        <v>#VALUE!</v>
      </c>
      <c r="I31" s="115" t="e">
        <f t="shared" si="2"/>
        <v>#VALUE!</v>
      </c>
      <c r="J31" s="193">
        <v>47.298000000000002</v>
      </c>
      <c r="K31" s="194">
        <v>36.425169033864698</v>
      </c>
      <c r="L31" s="194">
        <v>17.505199999999999</v>
      </c>
      <c r="M31" s="84">
        <f t="shared" si="114"/>
        <v>1.8697583672989022</v>
      </c>
      <c r="N31" s="85">
        <f t="shared" si="115"/>
        <v>72.513149698838134</v>
      </c>
      <c r="O31" s="85">
        <f t="shared" si="116"/>
        <v>25.617091933862962</v>
      </c>
      <c r="P31" s="86" t="str">
        <f t="shared" si="117"/>
        <v>2 : 73 : 26 %</v>
      </c>
      <c r="Q31" s="87" t="str">
        <f t="shared" ca="1" si="95"/>
        <v>S/SR</v>
      </c>
      <c r="R31" s="94">
        <f t="shared" si="104"/>
        <v>72.513149698838134</v>
      </c>
      <c r="S31" s="95">
        <f t="shared" si="113"/>
        <v>1.8697583672989022</v>
      </c>
      <c r="T31" s="95">
        <f t="shared" si="105"/>
        <v>25.617091933862962</v>
      </c>
      <c r="U31" s="88">
        <f t="shared" si="106"/>
        <v>5</v>
      </c>
      <c r="V31" s="89">
        <f t="shared" si="107"/>
        <v>185</v>
      </c>
      <c r="W31" s="90">
        <f t="shared" si="108"/>
        <v>65</v>
      </c>
      <c r="X31" s="100" t="str">
        <f t="shared" si="118"/>
        <v>@rgb(5,185,65)</v>
      </c>
      <c r="Y31" s="101"/>
      <c r="Z31" s="79">
        <f t="shared" si="3"/>
        <v>7.4177829963147541</v>
      </c>
      <c r="AA31" s="79">
        <f t="shared" si="4"/>
        <v>2.7019399949729226</v>
      </c>
      <c r="AB31" s="79">
        <f t="shared" si="5"/>
        <v>0.99704913555368746</v>
      </c>
      <c r="AC31" s="79" t="str">
        <f t="shared" si="97"/>
        <v>No</v>
      </c>
      <c r="AD31" s="79">
        <f t="shared" si="119"/>
        <v>36.425169033864698</v>
      </c>
      <c r="AE31" s="34">
        <f t="shared" si="120"/>
        <v>0.72728200411823674</v>
      </c>
      <c r="AF31" s="35">
        <f t="shared" si="121"/>
        <v>-0.55695765982358347</v>
      </c>
      <c r="AG31" s="35">
        <f t="shared" si="122"/>
        <v>2.8624979796484156</v>
      </c>
      <c r="AH31" s="36">
        <f t="shared" si="6"/>
        <v>0.32959709158026496</v>
      </c>
      <c r="AI31" s="37">
        <f t="shared" si="7"/>
        <v>0.7023558820822251</v>
      </c>
      <c r="AJ31" s="37">
        <f t="shared" si="8"/>
        <v>0.12771154825891529</v>
      </c>
      <c r="AK31" s="37">
        <v>0</v>
      </c>
      <c r="AL31" s="37">
        <v>-0.75645121485307587</v>
      </c>
      <c r="AM31" s="37">
        <v>-11.346768222796136</v>
      </c>
      <c r="AN31" s="37">
        <f t="shared" si="123"/>
        <v>0.32959709158026496</v>
      </c>
      <c r="AO31" s="37">
        <f t="shared" si="123"/>
        <v>0.7023558820822251</v>
      </c>
      <c r="AP31" s="37">
        <f t="shared" si="123"/>
        <v>0.12771154825891529</v>
      </c>
      <c r="AQ31" s="37">
        <v>57.375671196608707</v>
      </c>
      <c r="AR31" s="37">
        <v>5.7915837760921756</v>
      </c>
      <c r="AS31" s="37">
        <v>1.1079551571654598</v>
      </c>
      <c r="AT31" s="37">
        <f t="shared" si="124"/>
        <v>0.32959709158026496</v>
      </c>
      <c r="AU31" s="37">
        <f t="shared" si="124"/>
        <v>0.7023558820822251</v>
      </c>
      <c r="AV31" s="37">
        <f t="shared" si="124"/>
        <v>0.12771154825891529</v>
      </c>
      <c r="AW31" s="38">
        <f t="shared" si="125"/>
        <v>0</v>
      </c>
      <c r="AX31" s="38">
        <f t="shared" si="125"/>
        <v>0.75645121485307587</v>
      </c>
      <c r="AY31" s="38">
        <f t="shared" si="125"/>
        <v>11.346768222796136</v>
      </c>
      <c r="AZ31" s="38">
        <f t="shared" si="126"/>
        <v>0.32959709158026496</v>
      </c>
      <c r="BA31" s="38">
        <f t="shared" si="126"/>
        <v>1.4588070969353009</v>
      </c>
      <c r="BB31" s="38">
        <f t="shared" si="126"/>
        <v>11.474479771055051</v>
      </c>
      <c r="BC31" s="37">
        <f t="shared" si="127"/>
        <v>57.375671196608707</v>
      </c>
      <c r="BD31" s="37">
        <f t="shared" si="127"/>
        <v>6.5480349909452515</v>
      </c>
      <c r="BE31" s="37">
        <f t="shared" si="127"/>
        <v>12.454723379961596</v>
      </c>
      <c r="BF31" s="38">
        <f t="shared" si="128"/>
        <v>0.57445444158873105</v>
      </c>
      <c r="BG31" s="38">
        <f t="shared" si="128"/>
        <v>22.2785476704472</v>
      </c>
      <c r="BH31" s="38">
        <f t="shared" si="109"/>
        <v>7.870456685402246</v>
      </c>
      <c r="BI31" s="37">
        <f t="shared" si="110"/>
        <v>3.2548418672294255</v>
      </c>
      <c r="BJ31" s="5"/>
      <c r="BK31" s="5"/>
      <c r="BL31" s="19"/>
      <c r="BM31" s="19"/>
      <c r="BN31" s="39">
        <f t="shared" si="15"/>
        <v>90</v>
      </c>
      <c r="BO31" s="39">
        <f t="shared" si="16"/>
        <v>72.5</v>
      </c>
      <c r="BP31" s="39">
        <f t="shared" si="17"/>
        <v>72.5</v>
      </c>
      <c r="BQ31" s="39">
        <f t="shared" si="18"/>
        <v>47.5</v>
      </c>
      <c r="BR31" s="39">
        <f t="shared" si="19"/>
        <v>54.2</v>
      </c>
      <c r="BS31" s="39">
        <f t="shared" si="20"/>
        <v>47.5</v>
      </c>
      <c r="BT31" s="39">
        <f t="shared" si="21"/>
        <v>41.674999999999997</v>
      </c>
      <c r="BU31" s="39">
        <f t="shared" si="22"/>
        <v>41.674999999999997</v>
      </c>
      <c r="BV31" s="39">
        <f t="shared" si="23"/>
        <v>22.5</v>
      </c>
      <c r="BW31" s="39">
        <f t="shared" si="24"/>
        <v>33.3333333333333</v>
      </c>
      <c r="BX31" s="39">
        <f t="shared" si="25"/>
        <v>22.5</v>
      </c>
      <c r="BY31" s="39">
        <f t="shared" si="26"/>
        <v>22.9</v>
      </c>
      <c r="BZ31" s="39">
        <f t="shared" si="27"/>
        <v>22.9</v>
      </c>
      <c r="CA31" s="39">
        <f t="shared" si="28"/>
        <v>5</v>
      </c>
      <c r="CB31" s="39">
        <f t="shared" si="29"/>
        <v>16.649999999999999</v>
      </c>
      <c r="CC31" s="39">
        <f t="shared" si="30"/>
        <v>5</v>
      </c>
      <c r="CD31" s="39">
        <f t="shared" si="31"/>
        <v>5</v>
      </c>
      <c r="CE31" s="39">
        <f t="shared" si="32"/>
        <v>5</v>
      </c>
      <c r="CF31" s="39">
        <f t="shared" si="33"/>
        <v>5</v>
      </c>
      <c r="CG31" s="40">
        <f t="shared" si="34"/>
        <v>5</v>
      </c>
      <c r="CH31" s="40">
        <f t="shared" si="35"/>
        <v>5</v>
      </c>
      <c r="CI31" s="40">
        <f t="shared" si="36"/>
        <v>22.5</v>
      </c>
      <c r="CJ31" s="40">
        <f t="shared" si="37"/>
        <v>5</v>
      </c>
      <c r="CK31" s="40">
        <f t="shared" si="38"/>
        <v>22.9</v>
      </c>
      <c r="CL31" s="40">
        <f t="shared" si="39"/>
        <v>47.5</v>
      </c>
      <c r="CM31" s="40">
        <f t="shared" si="40"/>
        <v>16.649999999999999</v>
      </c>
      <c r="CN31" s="40">
        <f t="shared" si="41"/>
        <v>41.674999999999997</v>
      </c>
      <c r="CO31" s="40">
        <f t="shared" si="42"/>
        <v>5</v>
      </c>
      <c r="CP31" s="40">
        <f t="shared" si="43"/>
        <v>33.3333333333333</v>
      </c>
      <c r="CQ31" s="40">
        <f t="shared" si="44"/>
        <v>72.5</v>
      </c>
      <c r="CR31" s="40">
        <f t="shared" si="45"/>
        <v>22.9</v>
      </c>
      <c r="CS31" s="40">
        <f t="shared" si="46"/>
        <v>54.2</v>
      </c>
      <c r="CT31" s="40">
        <f t="shared" si="47"/>
        <v>5</v>
      </c>
      <c r="CU31" s="40">
        <f t="shared" si="48"/>
        <v>41.674999999999997</v>
      </c>
      <c r="CV31" s="40">
        <f t="shared" si="49"/>
        <v>90</v>
      </c>
      <c r="CW31" s="40">
        <f t="shared" si="50"/>
        <v>22.5</v>
      </c>
      <c r="CX31" s="40">
        <f t="shared" si="51"/>
        <v>72.5</v>
      </c>
      <c r="CY31" s="40">
        <f t="shared" si="52"/>
        <v>47.5</v>
      </c>
      <c r="CZ31" s="41">
        <f t="shared" si="53"/>
        <v>5</v>
      </c>
      <c r="DA31" s="41">
        <f t="shared" si="54"/>
        <v>22.5</v>
      </c>
      <c r="DB31" s="41">
        <f t="shared" si="55"/>
        <v>5</v>
      </c>
      <c r="DC31" s="41">
        <f t="shared" si="56"/>
        <v>47.5</v>
      </c>
      <c r="DD31" s="41">
        <f t="shared" si="57"/>
        <v>22.9</v>
      </c>
      <c r="DE31" s="41">
        <f t="shared" si="58"/>
        <v>5</v>
      </c>
      <c r="DF31" s="41">
        <f t="shared" si="59"/>
        <v>41.674999999999997</v>
      </c>
      <c r="DG31" s="41">
        <f t="shared" si="60"/>
        <v>16.649999999999999</v>
      </c>
      <c r="DH31" s="41">
        <f t="shared" si="61"/>
        <v>72.5</v>
      </c>
      <c r="DI31" s="41">
        <f t="shared" si="62"/>
        <v>33.3333333333333</v>
      </c>
      <c r="DJ31" s="41">
        <f t="shared" si="63"/>
        <v>5</v>
      </c>
      <c r="DK31" s="41">
        <f t="shared" si="64"/>
        <v>54.2</v>
      </c>
      <c r="DL31" s="41">
        <f t="shared" si="65"/>
        <v>22.9</v>
      </c>
      <c r="DM31" s="41">
        <f t="shared" si="66"/>
        <v>90</v>
      </c>
      <c r="DN31" s="41">
        <f t="shared" si="67"/>
        <v>41.674999999999997</v>
      </c>
      <c r="DO31" s="41">
        <f t="shared" si="68"/>
        <v>5</v>
      </c>
      <c r="DP31" s="41">
        <f t="shared" si="69"/>
        <v>72.5</v>
      </c>
      <c r="DQ31" s="41">
        <f t="shared" si="70"/>
        <v>22.5</v>
      </c>
      <c r="DR31" s="41">
        <f t="shared" si="71"/>
        <v>47.5</v>
      </c>
      <c r="DS31" s="42">
        <f t="shared" si="72"/>
        <v>12750.029352305368</v>
      </c>
      <c r="DT31" s="42">
        <f t="shared" si="73"/>
        <v>9556.3726774756251</v>
      </c>
      <c r="DU31" s="42">
        <f t="shared" si="74"/>
        <v>7915.0106557014942</v>
      </c>
      <c r="DV31" s="42">
        <f t="shared" si="75"/>
        <v>7119.0059991474218</v>
      </c>
      <c r="DW31" s="42">
        <f t="shared" si="76"/>
        <v>5207.3014009532699</v>
      </c>
      <c r="DX31" s="42">
        <f t="shared" si="77"/>
        <v>3132.8410891245321</v>
      </c>
      <c r="DY31" s="42">
        <f t="shared" si="78"/>
        <v>4963.0051671730289</v>
      </c>
      <c r="DZ31" s="42">
        <f t="shared" si="79"/>
        <v>2615.8574760360216</v>
      </c>
      <c r="EA31" s="42">
        <f t="shared" si="80"/>
        <v>7181.6393208192185</v>
      </c>
      <c r="EB31" s="42">
        <f t="shared" si="81"/>
        <v>2584.5549414128468</v>
      </c>
      <c r="EC31" s="42">
        <f t="shared" si="82"/>
        <v>850.67152254757036</v>
      </c>
      <c r="ED31" s="42">
        <f t="shared" si="83"/>
        <v>3720.7183196863593</v>
      </c>
      <c r="EE31" s="42">
        <f t="shared" si="84"/>
        <v>785.02510359891266</v>
      </c>
      <c r="EF31" s="42">
        <f t="shared" si="85"/>
        <v>8712.9826459894757</v>
      </c>
      <c r="EG31" s="42">
        <f t="shared" si="86"/>
        <v>1427.3034310294902</v>
      </c>
      <c r="EH31" s="42">
        <f t="shared" si="87"/>
        <v>740.65282594369728</v>
      </c>
      <c r="EI31" s="42">
        <f t="shared" si="88"/>
        <v>4709.1206242153457</v>
      </c>
      <c r="EJ31" s="42">
        <f t="shared" si="89"/>
        <v>19.51484771782831</v>
      </c>
      <c r="EK31" s="42">
        <f t="shared" si="90"/>
        <v>1114.317735966587</v>
      </c>
      <c r="EL31" s="1">
        <f t="shared" si="111"/>
        <v>19.51484771782831</v>
      </c>
      <c r="EM31" s="2">
        <f t="shared" si="102"/>
        <v>18</v>
      </c>
      <c r="EN31" s="44"/>
      <c r="EO31" s="44"/>
      <c r="EP31" s="45"/>
      <c r="EQ31" s="46"/>
      <c r="ER31" s="47"/>
      <c r="ES31" s="47"/>
      <c r="ET31" s="81"/>
      <c r="EU31" s="82"/>
      <c r="EV31" s="82"/>
      <c r="EW31" s="82"/>
      <c r="EX31" s="82"/>
      <c r="EY31" s="83"/>
      <c r="EZ31" s="83"/>
      <c r="FA31" s="83"/>
      <c r="FB31" s="83"/>
    </row>
    <row r="32" spans="1:158" s="80" customFormat="1" ht="13" x14ac:dyDescent="0.3">
      <c r="A32" s="104" t="s">
        <v>134</v>
      </c>
      <c r="B32" s="105"/>
      <c r="C32" s="106"/>
      <c r="D32" s="119" t="s">
        <v>87</v>
      </c>
      <c r="E32" s="119" t="s">
        <v>87</v>
      </c>
      <c r="F32" s="119" t="s">
        <v>87</v>
      </c>
      <c r="G32" s="115" t="e">
        <f t="shared" si="0"/>
        <v>#VALUE!</v>
      </c>
      <c r="H32" s="115" t="e">
        <f t="shared" si="1"/>
        <v>#VALUE!</v>
      </c>
      <c r="I32" s="115" t="e">
        <f t="shared" si="2"/>
        <v>#VALUE!</v>
      </c>
      <c r="J32" s="193">
        <v>820.11929487179498</v>
      </c>
      <c r="K32" s="194">
        <v>17.823528582425499</v>
      </c>
      <c r="L32" s="194">
        <v>7.4917569970618203</v>
      </c>
      <c r="M32" s="84">
        <f t="shared" si="114"/>
        <v>11.942209374099654</v>
      </c>
      <c r="N32" s="85">
        <f t="shared" si="115"/>
        <v>88.057790625900353</v>
      </c>
      <c r="O32" s="85">
        <f t="shared" si="116"/>
        <v>0</v>
      </c>
      <c r="P32" s="86" t="str">
        <f t="shared" si="117"/>
        <v>12 : 88 : 0 %</v>
      </c>
      <c r="Q32" s="87" t="str">
        <f t="shared" ca="1" si="95"/>
        <v>S</v>
      </c>
      <c r="R32" s="94">
        <f t="shared" si="104"/>
        <v>88.057790625900353</v>
      </c>
      <c r="S32" s="95">
        <f t="shared" si="113"/>
        <v>11.942209374099654</v>
      </c>
      <c r="T32" s="95">
        <f t="shared" si="105"/>
        <v>0</v>
      </c>
      <c r="U32" s="88">
        <f t="shared" si="106"/>
        <v>30</v>
      </c>
      <c r="V32" s="89">
        <f t="shared" si="107"/>
        <v>225</v>
      </c>
      <c r="W32" s="90">
        <f t="shared" si="108"/>
        <v>0</v>
      </c>
      <c r="X32" s="100" t="str">
        <f t="shared" si="118"/>
        <v>@rgb(30,225,0)</v>
      </c>
      <c r="Y32" s="101"/>
      <c r="Z32" s="79">
        <f t="shared" si="3"/>
        <v>614.18564337786461</v>
      </c>
      <c r="AA32" s="79">
        <f t="shared" si="4"/>
        <v>109.46955369660765</v>
      </c>
      <c r="AB32" s="79">
        <f t="shared" si="5"/>
        <v>6.1541789449077235</v>
      </c>
      <c r="AC32" s="79" t="str">
        <f t="shared" si="97"/>
        <v>Suc!</v>
      </c>
      <c r="AD32" s="79">
        <f t="shared" si="119"/>
        <v>82.176471417574504</v>
      </c>
      <c r="AE32" s="34">
        <f t="shared" si="120"/>
        <v>3.0284469320135359</v>
      </c>
      <c r="AF32" s="35">
        <f t="shared" si="121"/>
        <v>1.5283496103703502</v>
      </c>
      <c r="AG32" s="35">
        <f t="shared" si="122"/>
        <v>2.0138033490667375</v>
      </c>
      <c r="AH32" s="36">
        <f t="shared" si="6"/>
        <v>4.1182350288670859</v>
      </c>
      <c r="AI32" s="37">
        <f t="shared" si="7"/>
        <v>2.7091408810533508</v>
      </c>
      <c r="AJ32" s="37">
        <f t="shared" si="8"/>
        <v>1.5559131497907259</v>
      </c>
      <c r="AK32" s="37">
        <v>0</v>
      </c>
      <c r="AL32" s="37">
        <v>-0.75645121485307587</v>
      </c>
      <c r="AM32" s="37">
        <v>-11.346768222796136</v>
      </c>
      <c r="AN32" s="37">
        <f t="shared" si="123"/>
        <v>4.1182350288670859</v>
      </c>
      <c r="AO32" s="37">
        <f t="shared" si="123"/>
        <v>2.7091408810533508</v>
      </c>
      <c r="AP32" s="37">
        <f t="shared" si="123"/>
        <v>1.5559131497907259</v>
      </c>
      <c r="AQ32" s="37">
        <v>57.375671196608707</v>
      </c>
      <c r="AR32" s="37">
        <v>5.7915837760921756</v>
      </c>
      <c r="AS32" s="37">
        <v>1.1079551571654598</v>
      </c>
      <c r="AT32" s="37">
        <f t="shared" si="124"/>
        <v>4.1182350288670859</v>
      </c>
      <c r="AU32" s="37">
        <f t="shared" si="124"/>
        <v>2.7091408810533508</v>
      </c>
      <c r="AV32" s="37">
        <f t="shared" si="124"/>
        <v>1.1079551571654598</v>
      </c>
      <c r="AW32" s="38">
        <f t="shared" si="125"/>
        <v>0</v>
      </c>
      <c r="AX32" s="38">
        <f t="shared" si="125"/>
        <v>0.75645121485307587</v>
      </c>
      <c r="AY32" s="38">
        <f t="shared" si="125"/>
        <v>11.346768222796136</v>
      </c>
      <c r="AZ32" s="38">
        <f t="shared" si="126"/>
        <v>4.1182350288670859</v>
      </c>
      <c r="BA32" s="38">
        <f t="shared" si="126"/>
        <v>3.4655920959064268</v>
      </c>
      <c r="BB32" s="38">
        <f t="shared" si="126"/>
        <v>12.454723379961596</v>
      </c>
      <c r="BC32" s="37">
        <f t="shared" si="127"/>
        <v>57.375671196608707</v>
      </c>
      <c r="BD32" s="37">
        <f t="shared" si="127"/>
        <v>6.5480349909452515</v>
      </c>
      <c r="BE32" s="37">
        <f t="shared" si="127"/>
        <v>12.454723379961596</v>
      </c>
      <c r="BF32" s="38">
        <f t="shared" si="128"/>
        <v>7.1776677169582319</v>
      </c>
      <c r="BG32" s="38">
        <f t="shared" si="128"/>
        <v>52.925680768333002</v>
      </c>
      <c r="BH32" s="38">
        <f t="shared" si="109"/>
        <v>0</v>
      </c>
      <c r="BI32" s="37">
        <f t="shared" si="110"/>
        <v>1.6638008117712852</v>
      </c>
      <c r="BJ32" s="5"/>
      <c r="BK32" s="5"/>
      <c r="BL32" s="19"/>
      <c r="BM32" s="19"/>
      <c r="BN32" s="39">
        <f t="shared" si="15"/>
        <v>90</v>
      </c>
      <c r="BO32" s="39">
        <f t="shared" si="16"/>
        <v>72.5</v>
      </c>
      <c r="BP32" s="39">
        <f t="shared" si="17"/>
        <v>72.5</v>
      </c>
      <c r="BQ32" s="39">
        <f t="shared" si="18"/>
        <v>47.5</v>
      </c>
      <c r="BR32" s="39">
        <f t="shared" si="19"/>
        <v>54.2</v>
      </c>
      <c r="BS32" s="39">
        <f t="shared" si="20"/>
        <v>47.5</v>
      </c>
      <c r="BT32" s="39">
        <f t="shared" si="21"/>
        <v>41.674999999999997</v>
      </c>
      <c r="BU32" s="39">
        <f t="shared" si="22"/>
        <v>41.674999999999997</v>
      </c>
      <c r="BV32" s="39">
        <f t="shared" si="23"/>
        <v>22.5</v>
      </c>
      <c r="BW32" s="39">
        <f t="shared" si="24"/>
        <v>33.3333333333333</v>
      </c>
      <c r="BX32" s="39">
        <f t="shared" si="25"/>
        <v>22.5</v>
      </c>
      <c r="BY32" s="39">
        <f t="shared" si="26"/>
        <v>22.9</v>
      </c>
      <c r="BZ32" s="39">
        <f t="shared" si="27"/>
        <v>22.9</v>
      </c>
      <c r="CA32" s="39">
        <f t="shared" si="28"/>
        <v>5</v>
      </c>
      <c r="CB32" s="39">
        <f t="shared" si="29"/>
        <v>16.649999999999999</v>
      </c>
      <c r="CC32" s="39">
        <f t="shared" si="30"/>
        <v>5</v>
      </c>
      <c r="CD32" s="39">
        <f t="shared" si="31"/>
        <v>5</v>
      </c>
      <c r="CE32" s="39">
        <f t="shared" si="32"/>
        <v>5</v>
      </c>
      <c r="CF32" s="39">
        <f t="shared" si="33"/>
        <v>5</v>
      </c>
      <c r="CG32" s="40">
        <f t="shared" si="34"/>
        <v>5</v>
      </c>
      <c r="CH32" s="40">
        <f t="shared" si="35"/>
        <v>5</v>
      </c>
      <c r="CI32" s="40">
        <f t="shared" si="36"/>
        <v>22.5</v>
      </c>
      <c r="CJ32" s="40">
        <f t="shared" si="37"/>
        <v>5</v>
      </c>
      <c r="CK32" s="40">
        <f t="shared" si="38"/>
        <v>22.9</v>
      </c>
      <c r="CL32" s="40">
        <f t="shared" si="39"/>
        <v>47.5</v>
      </c>
      <c r="CM32" s="40">
        <f t="shared" si="40"/>
        <v>16.649999999999999</v>
      </c>
      <c r="CN32" s="40">
        <f t="shared" si="41"/>
        <v>41.674999999999997</v>
      </c>
      <c r="CO32" s="40">
        <f t="shared" si="42"/>
        <v>5</v>
      </c>
      <c r="CP32" s="40">
        <f t="shared" si="43"/>
        <v>33.3333333333333</v>
      </c>
      <c r="CQ32" s="40">
        <f t="shared" si="44"/>
        <v>72.5</v>
      </c>
      <c r="CR32" s="40">
        <f t="shared" si="45"/>
        <v>22.9</v>
      </c>
      <c r="CS32" s="40">
        <f t="shared" si="46"/>
        <v>54.2</v>
      </c>
      <c r="CT32" s="40">
        <f t="shared" si="47"/>
        <v>5</v>
      </c>
      <c r="CU32" s="40">
        <f t="shared" si="48"/>
        <v>41.674999999999997</v>
      </c>
      <c r="CV32" s="40">
        <f t="shared" si="49"/>
        <v>90</v>
      </c>
      <c r="CW32" s="40">
        <f t="shared" si="50"/>
        <v>22.5</v>
      </c>
      <c r="CX32" s="40">
        <f t="shared" si="51"/>
        <v>72.5</v>
      </c>
      <c r="CY32" s="40">
        <f t="shared" si="52"/>
        <v>47.5</v>
      </c>
      <c r="CZ32" s="41">
        <f t="shared" si="53"/>
        <v>5</v>
      </c>
      <c r="DA32" s="41">
        <f t="shared" si="54"/>
        <v>22.5</v>
      </c>
      <c r="DB32" s="41">
        <f t="shared" si="55"/>
        <v>5</v>
      </c>
      <c r="DC32" s="41">
        <f t="shared" si="56"/>
        <v>47.5</v>
      </c>
      <c r="DD32" s="41">
        <f t="shared" si="57"/>
        <v>22.9</v>
      </c>
      <c r="DE32" s="41">
        <f t="shared" si="58"/>
        <v>5</v>
      </c>
      <c r="DF32" s="41">
        <f t="shared" si="59"/>
        <v>41.674999999999997</v>
      </c>
      <c r="DG32" s="41">
        <f t="shared" si="60"/>
        <v>16.649999999999999</v>
      </c>
      <c r="DH32" s="41">
        <f t="shared" si="61"/>
        <v>72.5</v>
      </c>
      <c r="DI32" s="41">
        <f t="shared" si="62"/>
        <v>33.3333333333333</v>
      </c>
      <c r="DJ32" s="41">
        <f t="shared" si="63"/>
        <v>5</v>
      </c>
      <c r="DK32" s="41">
        <f t="shared" si="64"/>
        <v>54.2</v>
      </c>
      <c r="DL32" s="41">
        <f t="shared" si="65"/>
        <v>22.9</v>
      </c>
      <c r="DM32" s="41">
        <f t="shared" si="66"/>
        <v>90</v>
      </c>
      <c r="DN32" s="41">
        <f t="shared" si="67"/>
        <v>41.674999999999997</v>
      </c>
      <c r="DO32" s="41">
        <f t="shared" si="68"/>
        <v>5</v>
      </c>
      <c r="DP32" s="41">
        <f t="shared" si="69"/>
        <v>72.5</v>
      </c>
      <c r="DQ32" s="41">
        <f t="shared" si="70"/>
        <v>22.5</v>
      </c>
      <c r="DR32" s="41">
        <f t="shared" si="71"/>
        <v>47.5</v>
      </c>
      <c r="DS32" s="42">
        <f t="shared" si="72"/>
        <v>13016.615261052795</v>
      </c>
      <c r="DT32" s="42">
        <f t="shared" si="73"/>
        <v>11072.092589146285</v>
      </c>
      <c r="DU32" s="42">
        <f t="shared" si="74"/>
        <v>7990.0699172397726</v>
      </c>
      <c r="DV32" s="42">
        <f t="shared" si="75"/>
        <v>10419.203057851268</v>
      </c>
      <c r="DW32" s="42">
        <f t="shared" si="76"/>
        <v>6555.6685478311001</v>
      </c>
      <c r="DX32" s="42">
        <f t="shared" si="77"/>
        <v>2934.290854649737</v>
      </c>
      <c r="DY32" s="42">
        <f t="shared" si="78"/>
        <v>7719.9170254760511</v>
      </c>
      <c r="DZ32" s="42">
        <f t="shared" si="79"/>
        <v>3312.6246046497372</v>
      </c>
      <c r="EA32" s="42">
        <f t="shared" si="80"/>
        <v>12266.313526556249</v>
      </c>
      <c r="EB32" s="42">
        <f t="shared" si="81"/>
        <v>4563.4575213164035</v>
      </c>
      <c r="EC32" s="42">
        <f t="shared" si="82"/>
        <v>378.51179205970209</v>
      </c>
      <c r="ED32" s="42">
        <f t="shared" si="83"/>
        <v>7303.2508546497384</v>
      </c>
      <c r="EE32" s="42">
        <f t="shared" si="84"/>
        <v>1790.8331614683748</v>
      </c>
      <c r="EF32" s="42">
        <f t="shared" si="85"/>
        <v>15046.790854649738</v>
      </c>
      <c r="EG32" s="42">
        <f t="shared" si="86"/>
        <v>3910.3321838234251</v>
      </c>
      <c r="EH32" s="42">
        <f t="shared" si="87"/>
        <v>76.966448246677658</v>
      </c>
      <c r="EI32" s="42">
        <f t="shared" si="88"/>
        <v>9602.2681827432261</v>
      </c>
      <c r="EJ32" s="42">
        <f t="shared" si="89"/>
        <v>796.48912015319002</v>
      </c>
      <c r="EK32" s="42">
        <f t="shared" si="90"/>
        <v>3949.3786514482076</v>
      </c>
      <c r="EL32" s="1">
        <f t="shared" si="111"/>
        <v>76.966448246677658</v>
      </c>
      <c r="EM32" s="2">
        <f t="shared" si="102"/>
        <v>16</v>
      </c>
      <c r="EN32" s="44"/>
      <c r="EO32" s="44"/>
      <c r="EP32" s="45"/>
      <c r="EQ32" s="46"/>
      <c r="ER32" s="47"/>
      <c r="ES32" s="47"/>
      <c r="ET32" s="81"/>
      <c r="EU32" s="82"/>
      <c r="EV32" s="82"/>
      <c r="EW32" s="82"/>
      <c r="EX32" s="82"/>
      <c r="EY32" s="83"/>
      <c r="EZ32" s="83"/>
      <c r="FA32" s="83"/>
      <c r="FB32" s="83"/>
    </row>
    <row r="33" spans="1:158" s="80" customFormat="1" ht="13" x14ac:dyDescent="0.3">
      <c r="A33" s="104" t="s">
        <v>135</v>
      </c>
      <c r="B33" s="105"/>
      <c r="C33" s="106"/>
      <c r="D33" s="119" t="s">
        <v>87</v>
      </c>
      <c r="E33" s="119" t="s">
        <v>87</v>
      </c>
      <c r="F33" s="119" t="s">
        <v>87</v>
      </c>
      <c r="G33" s="115" t="e">
        <f t="shared" si="0"/>
        <v>#VALUE!</v>
      </c>
      <c r="H33" s="115" t="e">
        <f t="shared" si="1"/>
        <v>#VALUE!</v>
      </c>
      <c r="I33" s="115" t="e">
        <f t="shared" si="2"/>
        <v>#VALUE!</v>
      </c>
      <c r="J33" s="193">
        <v>750.87333333333299</v>
      </c>
      <c r="K33" s="194">
        <v>54.926415492336901</v>
      </c>
      <c r="L33" s="194">
        <v>6.5979146058188203</v>
      </c>
      <c r="M33" s="84">
        <f t="shared" si="114"/>
        <v>16.227656659068021</v>
      </c>
      <c r="N33" s="85">
        <f>BG33*$BI33</f>
        <v>83.772343340931982</v>
      </c>
      <c r="O33" s="85">
        <f t="shared" si="116"/>
        <v>0</v>
      </c>
      <c r="P33" s="86" t="str">
        <f t="shared" si="117"/>
        <v>16 : 84 : 0 %</v>
      </c>
      <c r="Q33" s="87" t="str">
        <f t="shared" ca="1" si="95"/>
        <v>S</v>
      </c>
      <c r="R33" s="94">
        <f t="shared" si="104"/>
        <v>83.772343340931982</v>
      </c>
      <c r="S33" s="95">
        <f t="shared" si="113"/>
        <v>16.227656659068021</v>
      </c>
      <c r="T33" s="95">
        <f t="shared" si="105"/>
        <v>0</v>
      </c>
      <c r="U33" s="88">
        <f t="shared" si="106"/>
        <v>41</v>
      </c>
      <c r="V33" s="89">
        <f t="shared" si="107"/>
        <v>214</v>
      </c>
      <c r="W33" s="90">
        <f t="shared" si="108"/>
        <v>0</v>
      </c>
      <c r="X33" s="100" t="str">
        <f t="shared" si="118"/>
        <v>@rgb(41,214,0)</v>
      </c>
      <c r="Y33" s="101"/>
      <c r="Z33" s="79">
        <f t="shared" si="3"/>
        <v>207.19474330818073</v>
      </c>
      <c r="AA33" s="79">
        <f t="shared" si="4"/>
        <v>113.80464558773225</v>
      </c>
      <c r="AB33" s="79">
        <f t="shared" si="5"/>
        <v>1.2437530216430004</v>
      </c>
      <c r="AC33" s="79" t="str">
        <f t="shared" si="97"/>
        <v>No</v>
      </c>
      <c r="AD33" s="79">
        <f t="shared" si="119"/>
        <v>54.926415492336893</v>
      </c>
      <c r="AE33" s="34">
        <f t="shared" si="120"/>
        <v>2.8977758822119815</v>
      </c>
      <c r="AF33" s="35">
        <f t="shared" si="121"/>
        <v>0.19769802375623605</v>
      </c>
      <c r="AG33" s="35">
        <f t="shared" si="122"/>
        <v>1.8867536302883858</v>
      </c>
      <c r="AH33" s="36">
        <f t="shared" si="6"/>
        <v>3.9030982124738065</v>
      </c>
      <c r="AI33" s="37">
        <f t="shared" si="7"/>
        <v>1.5430706609026972</v>
      </c>
      <c r="AJ33" s="37">
        <f t="shared" si="8"/>
        <v>1.7727351518862164</v>
      </c>
      <c r="AK33" s="37">
        <v>0</v>
      </c>
      <c r="AL33" s="37">
        <v>-0.75645121485307587</v>
      </c>
      <c r="AM33" s="37">
        <v>-11.346768222796136</v>
      </c>
      <c r="AN33" s="37">
        <f t="shared" si="123"/>
        <v>3.9030982124738065</v>
      </c>
      <c r="AO33" s="37">
        <f t="shared" si="123"/>
        <v>1.5430706609026972</v>
      </c>
      <c r="AP33" s="37">
        <f t="shared" si="123"/>
        <v>1.7727351518862164</v>
      </c>
      <c r="AQ33" s="37">
        <v>57.375671196608707</v>
      </c>
      <c r="AR33" s="37">
        <v>5.7915837760921756</v>
      </c>
      <c r="AS33" s="37">
        <v>1.1079551571654598</v>
      </c>
      <c r="AT33" s="37">
        <f t="shared" si="124"/>
        <v>3.9030982124738065</v>
      </c>
      <c r="AU33" s="37">
        <f t="shared" si="124"/>
        <v>1.5430706609026972</v>
      </c>
      <c r="AV33" s="37">
        <f t="shared" si="124"/>
        <v>1.1079551571654598</v>
      </c>
      <c r="AW33" s="38">
        <f t="shared" si="125"/>
        <v>0</v>
      </c>
      <c r="AX33" s="38">
        <f t="shared" si="125"/>
        <v>0.75645121485307587</v>
      </c>
      <c r="AY33" s="38">
        <f t="shared" si="125"/>
        <v>11.346768222796136</v>
      </c>
      <c r="AZ33" s="38">
        <f t="shared" si="126"/>
        <v>3.9030982124738065</v>
      </c>
      <c r="BA33" s="38">
        <f t="shared" si="126"/>
        <v>2.2995218757557732</v>
      </c>
      <c r="BB33" s="38">
        <f t="shared" si="126"/>
        <v>12.454723379961596</v>
      </c>
      <c r="BC33" s="37">
        <f t="shared" si="127"/>
        <v>57.375671196608707</v>
      </c>
      <c r="BD33" s="37">
        <f t="shared" si="127"/>
        <v>6.5480349909452515</v>
      </c>
      <c r="BE33" s="37">
        <f t="shared" si="127"/>
        <v>12.454723379961596</v>
      </c>
      <c r="BF33" s="38">
        <f t="shared" si="128"/>
        <v>6.802705974626587</v>
      </c>
      <c r="BG33" s="38">
        <f t="shared" si="128"/>
        <v>35.117739580432847</v>
      </c>
      <c r="BH33" s="38">
        <f t="shared" si="109"/>
        <v>0</v>
      </c>
      <c r="BI33" s="37">
        <f t="shared" si="110"/>
        <v>2.3854708287548454</v>
      </c>
      <c r="BJ33" s="5"/>
      <c r="BK33" s="5"/>
      <c r="BL33" s="19"/>
      <c r="BM33" s="19"/>
      <c r="BN33" s="39">
        <f t="shared" si="15"/>
        <v>90</v>
      </c>
      <c r="BO33" s="39">
        <f t="shared" si="16"/>
        <v>72.5</v>
      </c>
      <c r="BP33" s="39">
        <f t="shared" si="17"/>
        <v>72.5</v>
      </c>
      <c r="BQ33" s="39">
        <f t="shared" si="18"/>
        <v>47.5</v>
      </c>
      <c r="BR33" s="39">
        <f t="shared" si="19"/>
        <v>54.2</v>
      </c>
      <c r="BS33" s="39">
        <f t="shared" si="20"/>
        <v>47.5</v>
      </c>
      <c r="BT33" s="39">
        <f t="shared" si="21"/>
        <v>41.674999999999997</v>
      </c>
      <c r="BU33" s="39">
        <f t="shared" si="22"/>
        <v>41.674999999999997</v>
      </c>
      <c r="BV33" s="39">
        <f t="shared" si="23"/>
        <v>22.5</v>
      </c>
      <c r="BW33" s="39">
        <f t="shared" si="24"/>
        <v>33.3333333333333</v>
      </c>
      <c r="BX33" s="39">
        <f t="shared" si="25"/>
        <v>22.5</v>
      </c>
      <c r="BY33" s="39">
        <f t="shared" si="26"/>
        <v>22.9</v>
      </c>
      <c r="BZ33" s="39">
        <f t="shared" si="27"/>
        <v>22.9</v>
      </c>
      <c r="CA33" s="39">
        <f t="shared" si="28"/>
        <v>5</v>
      </c>
      <c r="CB33" s="39">
        <f t="shared" si="29"/>
        <v>16.649999999999999</v>
      </c>
      <c r="CC33" s="39">
        <f t="shared" si="30"/>
        <v>5</v>
      </c>
      <c r="CD33" s="39">
        <f t="shared" si="31"/>
        <v>5</v>
      </c>
      <c r="CE33" s="39">
        <f t="shared" si="32"/>
        <v>5</v>
      </c>
      <c r="CF33" s="39">
        <f t="shared" si="33"/>
        <v>5</v>
      </c>
      <c r="CG33" s="40">
        <f t="shared" si="34"/>
        <v>5</v>
      </c>
      <c r="CH33" s="40">
        <f t="shared" si="35"/>
        <v>5</v>
      </c>
      <c r="CI33" s="40">
        <f t="shared" si="36"/>
        <v>22.5</v>
      </c>
      <c r="CJ33" s="40">
        <f t="shared" si="37"/>
        <v>5</v>
      </c>
      <c r="CK33" s="40">
        <f t="shared" si="38"/>
        <v>22.9</v>
      </c>
      <c r="CL33" s="40">
        <f t="shared" si="39"/>
        <v>47.5</v>
      </c>
      <c r="CM33" s="40">
        <f t="shared" si="40"/>
        <v>16.649999999999999</v>
      </c>
      <c r="CN33" s="40">
        <f t="shared" si="41"/>
        <v>41.674999999999997</v>
      </c>
      <c r="CO33" s="40">
        <f t="shared" si="42"/>
        <v>5</v>
      </c>
      <c r="CP33" s="40">
        <f t="shared" si="43"/>
        <v>33.3333333333333</v>
      </c>
      <c r="CQ33" s="40">
        <f t="shared" si="44"/>
        <v>72.5</v>
      </c>
      <c r="CR33" s="40">
        <f t="shared" si="45"/>
        <v>22.9</v>
      </c>
      <c r="CS33" s="40">
        <f t="shared" si="46"/>
        <v>54.2</v>
      </c>
      <c r="CT33" s="40">
        <f t="shared" si="47"/>
        <v>5</v>
      </c>
      <c r="CU33" s="40">
        <f t="shared" si="48"/>
        <v>41.674999999999997</v>
      </c>
      <c r="CV33" s="40">
        <f t="shared" si="49"/>
        <v>90</v>
      </c>
      <c r="CW33" s="40">
        <f t="shared" si="50"/>
        <v>22.5</v>
      </c>
      <c r="CX33" s="40">
        <f t="shared" si="51"/>
        <v>72.5</v>
      </c>
      <c r="CY33" s="40">
        <f t="shared" si="52"/>
        <v>47.5</v>
      </c>
      <c r="CZ33" s="41">
        <f t="shared" si="53"/>
        <v>5</v>
      </c>
      <c r="DA33" s="41">
        <f t="shared" si="54"/>
        <v>22.5</v>
      </c>
      <c r="DB33" s="41">
        <f t="shared" si="55"/>
        <v>5</v>
      </c>
      <c r="DC33" s="41">
        <f t="shared" si="56"/>
        <v>47.5</v>
      </c>
      <c r="DD33" s="41">
        <f t="shared" si="57"/>
        <v>22.9</v>
      </c>
      <c r="DE33" s="41">
        <f t="shared" si="58"/>
        <v>5</v>
      </c>
      <c r="DF33" s="41">
        <f t="shared" si="59"/>
        <v>41.674999999999997</v>
      </c>
      <c r="DG33" s="41">
        <f t="shared" si="60"/>
        <v>16.649999999999999</v>
      </c>
      <c r="DH33" s="41">
        <f t="shared" si="61"/>
        <v>72.5</v>
      </c>
      <c r="DI33" s="41">
        <f t="shared" si="62"/>
        <v>33.3333333333333</v>
      </c>
      <c r="DJ33" s="41">
        <f t="shared" si="63"/>
        <v>5</v>
      </c>
      <c r="DK33" s="41">
        <f t="shared" si="64"/>
        <v>54.2</v>
      </c>
      <c r="DL33" s="41">
        <f t="shared" si="65"/>
        <v>22.9</v>
      </c>
      <c r="DM33" s="41">
        <f t="shared" si="66"/>
        <v>90</v>
      </c>
      <c r="DN33" s="41">
        <f t="shared" si="67"/>
        <v>41.674999999999997</v>
      </c>
      <c r="DO33" s="41">
        <f t="shared" si="68"/>
        <v>5</v>
      </c>
      <c r="DP33" s="41">
        <f t="shared" si="69"/>
        <v>72.5</v>
      </c>
      <c r="DQ33" s="41">
        <f t="shared" si="70"/>
        <v>22.5</v>
      </c>
      <c r="DR33" s="41">
        <f t="shared" si="71"/>
        <v>47.5</v>
      </c>
      <c r="DS33" s="42">
        <f t="shared" si="72"/>
        <v>11672.440717434023</v>
      </c>
      <c r="DT33" s="42">
        <f t="shared" si="73"/>
        <v>9877.9087005014026</v>
      </c>
      <c r="DU33" s="42">
        <f t="shared" si="74"/>
        <v>6945.8766835687838</v>
      </c>
      <c r="DV33" s="42">
        <f t="shared" si="75"/>
        <v>9439.2915334548034</v>
      </c>
      <c r="DW33" s="42">
        <f t="shared" si="76"/>
        <v>5671.7510426179279</v>
      </c>
      <c r="DX33" s="42">
        <f t="shared" si="77"/>
        <v>2318.6423494755854</v>
      </c>
      <c r="DY33" s="42">
        <f t="shared" si="78"/>
        <v>6889.781883689232</v>
      </c>
      <c r="DZ33" s="42">
        <f t="shared" si="79"/>
        <v>2696.9760994755852</v>
      </c>
      <c r="EA33" s="42">
        <f t="shared" si="80"/>
        <v>11500.674366408206</v>
      </c>
      <c r="EB33" s="42">
        <f t="shared" si="81"/>
        <v>3947.8090161422524</v>
      </c>
      <c r="EC33" s="42">
        <f t="shared" si="82"/>
        <v>191.40801538238736</v>
      </c>
      <c r="ED33" s="42">
        <f t="shared" si="83"/>
        <v>6687.6023494755864</v>
      </c>
      <c r="EE33" s="42">
        <f t="shared" si="84"/>
        <v>1443.4536563332433</v>
      </c>
      <c r="EF33" s="42">
        <f t="shared" si="85"/>
        <v>14431.142349475585</v>
      </c>
      <c r="EG33" s="42">
        <f t="shared" si="86"/>
        <v>3509.1703152619402</v>
      </c>
      <c r="EH33" s="42">
        <f t="shared" si="87"/>
        <v>189.84398151714871</v>
      </c>
      <c r="EI33" s="42">
        <f t="shared" si="88"/>
        <v>9136.6103325429667</v>
      </c>
      <c r="EJ33" s="42">
        <f t="shared" si="89"/>
        <v>759.37599844976808</v>
      </c>
      <c r="EK33" s="42">
        <f t="shared" si="90"/>
        <v>3697.9931654963675</v>
      </c>
      <c r="EL33" s="1">
        <f t="shared" si="111"/>
        <v>189.84398151714871</v>
      </c>
      <c r="EM33" s="2">
        <f t="shared" si="102"/>
        <v>16</v>
      </c>
      <c r="EN33" s="44"/>
      <c r="EO33" s="44"/>
      <c r="EP33" s="45"/>
      <c r="EQ33" s="46"/>
      <c r="ER33" s="47"/>
      <c r="ES33" s="47"/>
      <c r="ET33" s="81"/>
      <c r="EU33" s="82"/>
      <c r="EV33" s="82"/>
      <c r="EW33" s="82"/>
      <c r="EX33" s="82"/>
      <c r="EY33" s="83"/>
      <c r="EZ33" s="83"/>
      <c r="FA33" s="83"/>
      <c r="FB33" s="83"/>
    </row>
    <row r="34" spans="1:158" s="80" customFormat="1" ht="13" x14ac:dyDescent="0.3">
      <c r="A34" s="104" t="s">
        <v>136</v>
      </c>
      <c r="B34" s="105"/>
      <c r="C34" s="106"/>
      <c r="D34" s="119" t="s">
        <v>87</v>
      </c>
      <c r="E34" s="119" t="s">
        <v>87</v>
      </c>
      <c r="F34" s="119" t="s">
        <v>87</v>
      </c>
      <c r="G34" s="115" t="e">
        <f t="shared" si="0"/>
        <v>#VALUE!</v>
      </c>
      <c r="H34" s="115" t="e">
        <f t="shared" si="1"/>
        <v>#VALUE!</v>
      </c>
      <c r="I34" s="115" t="e">
        <f t="shared" si="2"/>
        <v>#VALUE!</v>
      </c>
      <c r="J34" s="193">
        <v>1673.7142857142901</v>
      </c>
      <c r="K34" s="194">
        <v>49.412966363714503</v>
      </c>
      <c r="L34" s="194">
        <v>5.3752232355285798</v>
      </c>
      <c r="M34" s="84">
        <f t="shared" si="114"/>
        <v>25.659389655571626</v>
      </c>
      <c r="N34" s="85">
        <f t="shared" si="115"/>
        <v>74.340610344428384</v>
      </c>
      <c r="O34" s="85">
        <f t="shared" si="116"/>
        <v>0</v>
      </c>
      <c r="P34" s="86" t="str">
        <f t="shared" si="117"/>
        <v>26 : 74 : 0 %</v>
      </c>
      <c r="Q34" s="87" t="str">
        <f t="shared" ca="1" si="95"/>
        <v>S/CS</v>
      </c>
      <c r="R34" s="94">
        <f t="shared" si="104"/>
        <v>74.340610344428384</v>
      </c>
      <c r="S34" s="95">
        <f t="shared" si="113"/>
        <v>25.659389655571626</v>
      </c>
      <c r="T34" s="95">
        <f t="shared" si="105"/>
        <v>0</v>
      </c>
      <c r="U34" s="88">
        <f t="shared" si="106"/>
        <v>65</v>
      </c>
      <c r="V34" s="89">
        <f t="shared" si="107"/>
        <v>190</v>
      </c>
      <c r="W34" s="90">
        <f t="shared" si="108"/>
        <v>0</v>
      </c>
      <c r="X34" s="100" t="str">
        <f t="shared" si="118"/>
        <v>@rgb(65,190,0)</v>
      </c>
      <c r="Y34" s="101"/>
      <c r="Z34" s="79">
        <f t="shared" si="3"/>
        <v>630.14992847997416</v>
      </c>
      <c r="AA34" s="79">
        <f t="shared" si="4"/>
        <v>311.37577220078066</v>
      </c>
      <c r="AB34" s="79">
        <f t="shared" si="5"/>
        <v>1.9045912375847973</v>
      </c>
      <c r="AC34" s="79" t="str">
        <f t="shared" si="97"/>
        <v>No</v>
      </c>
      <c r="AD34" s="79">
        <f t="shared" si="119"/>
        <v>49.41296636371451</v>
      </c>
      <c r="AE34" s="34">
        <f t="shared" si="120"/>
        <v>4.3263546198906555</v>
      </c>
      <c r="AF34" s="35">
        <f t="shared" si="121"/>
        <v>-2.3482424456794975E-2</v>
      </c>
      <c r="AG34" s="35">
        <f t="shared" si="122"/>
        <v>1.6818001053426526</v>
      </c>
      <c r="AH34" s="36">
        <f t="shared" si="6"/>
        <v>6.255110246187976</v>
      </c>
      <c r="AI34" s="37">
        <f t="shared" si="7"/>
        <v>1.3117747282915673</v>
      </c>
      <c r="AJ34" s="37">
        <f t="shared" si="8"/>
        <v>2.1241836710960982</v>
      </c>
      <c r="AK34" s="37">
        <v>0</v>
      </c>
      <c r="AL34" s="37">
        <v>-0.75645121485307587</v>
      </c>
      <c r="AM34" s="37">
        <v>-11.346768222796136</v>
      </c>
      <c r="AN34" s="37">
        <f t="shared" si="123"/>
        <v>6.255110246187976</v>
      </c>
      <c r="AO34" s="37">
        <f t="shared" si="123"/>
        <v>1.3117747282915673</v>
      </c>
      <c r="AP34" s="37">
        <f t="shared" si="123"/>
        <v>2.1241836710960982</v>
      </c>
      <c r="AQ34" s="37">
        <v>57.375671196608707</v>
      </c>
      <c r="AR34" s="37">
        <v>5.7915837760921756</v>
      </c>
      <c r="AS34" s="37">
        <v>1.1079551571654598</v>
      </c>
      <c r="AT34" s="37">
        <f t="shared" si="124"/>
        <v>6.255110246187976</v>
      </c>
      <c r="AU34" s="37">
        <f t="shared" si="124"/>
        <v>1.3117747282915673</v>
      </c>
      <c r="AV34" s="37">
        <f t="shared" si="124"/>
        <v>1.1079551571654598</v>
      </c>
      <c r="AW34" s="38">
        <f t="shared" si="125"/>
        <v>0</v>
      </c>
      <c r="AX34" s="38">
        <f t="shared" si="125"/>
        <v>0.75645121485307587</v>
      </c>
      <c r="AY34" s="38">
        <f t="shared" si="125"/>
        <v>11.346768222796136</v>
      </c>
      <c r="AZ34" s="38">
        <f t="shared" si="126"/>
        <v>6.255110246187976</v>
      </c>
      <c r="BA34" s="38">
        <f t="shared" si="126"/>
        <v>2.0682259431446433</v>
      </c>
      <c r="BB34" s="38">
        <f t="shared" si="126"/>
        <v>12.454723379961596</v>
      </c>
      <c r="BC34" s="37">
        <f t="shared" si="127"/>
        <v>57.375671196608707</v>
      </c>
      <c r="BD34" s="37">
        <f t="shared" si="127"/>
        <v>6.5480349909452515</v>
      </c>
      <c r="BE34" s="37">
        <f t="shared" si="127"/>
        <v>12.454723379961596</v>
      </c>
      <c r="BF34" s="38">
        <f t="shared" si="128"/>
        <v>10.902025398105836</v>
      </c>
      <c r="BG34" s="38">
        <f t="shared" si="128"/>
        <v>31.585444274574371</v>
      </c>
      <c r="BH34" s="38">
        <f t="shared" si="109"/>
        <v>0</v>
      </c>
      <c r="BI34" s="37">
        <f t="shared" si="110"/>
        <v>2.3536351016050463</v>
      </c>
      <c r="BJ34" s="5"/>
      <c r="BK34" s="5"/>
      <c r="BL34" s="19"/>
      <c r="BM34" s="19"/>
      <c r="BN34" s="39">
        <f t="shared" si="15"/>
        <v>90</v>
      </c>
      <c r="BO34" s="39">
        <f t="shared" si="16"/>
        <v>72.5</v>
      </c>
      <c r="BP34" s="39">
        <f t="shared" si="17"/>
        <v>72.5</v>
      </c>
      <c r="BQ34" s="39">
        <f t="shared" si="18"/>
        <v>47.5</v>
      </c>
      <c r="BR34" s="39">
        <f t="shared" si="19"/>
        <v>54.2</v>
      </c>
      <c r="BS34" s="39">
        <f t="shared" si="20"/>
        <v>47.5</v>
      </c>
      <c r="BT34" s="39">
        <f t="shared" si="21"/>
        <v>41.674999999999997</v>
      </c>
      <c r="BU34" s="39">
        <f t="shared" si="22"/>
        <v>41.674999999999997</v>
      </c>
      <c r="BV34" s="39">
        <f t="shared" si="23"/>
        <v>22.5</v>
      </c>
      <c r="BW34" s="39">
        <f t="shared" si="24"/>
        <v>33.3333333333333</v>
      </c>
      <c r="BX34" s="39">
        <f t="shared" si="25"/>
        <v>22.5</v>
      </c>
      <c r="BY34" s="39">
        <f t="shared" si="26"/>
        <v>22.9</v>
      </c>
      <c r="BZ34" s="39">
        <f t="shared" si="27"/>
        <v>22.9</v>
      </c>
      <c r="CA34" s="39">
        <f t="shared" si="28"/>
        <v>5</v>
      </c>
      <c r="CB34" s="39">
        <f t="shared" si="29"/>
        <v>16.649999999999999</v>
      </c>
      <c r="CC34" s="39">
        <f t="shared" si="30"/>
        <v>5</v>
      </c>
      <c r="CD34" s="39">
        <f t="shared" si="31"/>
        <v>5</v>
      </c>
      <c r="CE34" s="39">
        <f t="shared" si="32"/>
        <v>5</v>
      </c>
      <c r="CF34" s="39">
        <f t="shared" si="33"/>
        <v>5</v>
      </c>
      <c r="CG34" s="40">
        <f t="shared" si="34"/>
        <v>5</v>
      </c>
      <c r="CH34" s="40">
        <f t="shared" si="35"/>
        <v>5</v>
      </c>
      <c r="CI34" s="40">
        <f t="shared" si="36"/>
        <v>22.5</v>
      </c>
      <c r="CJ34" s="40">
        <f t="shared" si="37"/>
        <v>5</v>
      </c>
      <c r="CK34" s="40">
        <f t="shared" si="38"/>
        <v>22.9</v>
      </c>
      <c r="CL34" s="40">
        <f t="shared" si="39"/>
        <v>47.5</v>
      </c>
      <c r="CM34" s="40">
        <f t="shared" si="40"/>
        <v>16.649999999999999</v>
      </c>
      <c r="CN34" s="40">
        <f t="shared" si="41"/>
        <v>41.674999999999997</v>
      </c>
      <c r="CO34" s="40">
        <f t="shared" si="42"/>
        <v>5</v>
      </c>
      <c r="CP34" s="40">
        <f t="shared" si="43"/>
        <v>33.3333333333333</v>
      </c>
      <c r="CQ34" s="40">
        <f t="shared" si="44"/>
        <v>72.5</v>
      </c>
      <c r="CR34" s="40">
        <f t="shared" si="45"/>
        <v>22.9</v>
      </c>
      <c r="CS34" s="40">
        <f t="shared" si="46"/>
        <v>54.2</v>
      </c>
      <c r="CT34" s="40">
        <f t="shared" si="47"/>
        <v>5</v>
      </c>
      <c r="CU34" s="40">
        <f t="shared" si="48"/>
        <v>41.674999999999997</v>
      </c>
      <c r="CV34" s="40">
        <f t="shared" si="49"/>
        <v>90</v>
      </c>
      <c r="CW34" s="40">
        <f t="shared" si="50"/>
        <v>22.5</v>
      </c>
      <c r="CX34" s="40">
        <f t="shared" si="51"/>
        <v>72.5</v>
      </c>
      <c r="CY34" s="40">
        <f t="shared" si="52"/>
        <v>47.5</v>
      </c>
      <c r="CZ34" s="41">
        <f t="shared" si="53"/>
        <v>5</v>
      </c>
      <c r="DA34" s="41">
        <f t="shared" si="54"/>
        <v>22.5</v>
      </c>
      <c r="DB34" s="41">
        <f t="shared" si="55"/>
        <v>5</v>
      </c>
      <c r="DC34" s="41">
        <f t="shared" si="56"/>
        <v>47.5</v>
      </c>
      <c r="DD34" s="41">
        <f t="shared" si="57"/>
        <v>22.9</v>
      </c>
      <c r="DE34" s="41">
        <f t="shared" si="58"/>
        <v>5</v>
      </c>
      <c r="DF34" s="41">
        <f t="shared" si="59"/>
        <v>41.674999999999997</v>
      </c>
      <c r="DG34" s="41">
        <f t="shared" si="60"/>
        <v>16.649999999999999</v>
      </c>
      <c r="DH34" s="41">
        <f t="shared" si="61"/>
        <v>72.5</v>
      </c>
      <c r="DI34" s="41">
        <f t="shared" si="62"/>
        <v>33.3333333333333</v>
      </c>
      <c r="DJ34" s="41">
        <f t="shared" si="63"/>
        <v>5</v>
      </c>
      <c r="DK34" s="41">
        <f t="shared" si="64"/>
        <v>54.2</v>
      </c>
      <c r="DL34" s="41">
        <f t="shared" si="65"/>
        <v>22.9</v>
      </c>
      <c r="DM34" s="41">
        <f t="shared" si="66"/>
        <v>90</v>
      </c>
      <c r="DN34" s="41">
        <f t="shared" si="67"/>
        <v>41.674999999999997</v>
      </c>
      <c r="DO34" s="41">
        <f t="shared" si="68"/>
        <v>5</v>
      </c>
      <c r="DP34" s="41">
        <f t="shared" si="69"/>
        <v>72.5</v>
      </c>
      <c r="DQ34" s="41">
        <f t="shared" si="70"/>
        <v>22.5</v>
      </c>
      <c r="DR34" s="41">
        <f t="shared" si="71"/>
        <v>47.5</v>
      </c>
      <c r="DS34" s="42">
        <f t="shared" si="72"/>
        <v>8972.8343824314125</v>
      </c>
      <c r="DT34" s="42">
        <f t="shared" si="73"/>
        <v>7508.4130203764189</v>
      </c>
      <c r="DU34" s="42">
        <f t="shared" si="74"/>
        <v>4906.4916583214253</v>
      </c>
      <c r="DV34" s="42">
        <f t="shared" si="75"/>
        <v>7541.3825031550004</v>
      </c>
      <c r="DW34" s="42">
        <f t="shared" si="76"/>
        <v>3985.1128314398047</v>
      </c>
      <c r="DX34" s="42">
        <f t="shared" si="77"/>
        <v>1222.4306238785878</v>
      </c>
      <c r="DY34" s="42">
        <f t="shared" si="78"/>
        <v>5321.5119216172279</v>
      </c>
      <c r="DZ34" s="42">
        <f t="shared" si="79"/>
        <v>1600.7643738785878</v>
      </c>
      <c r="EA34" s="42">
        <f t="shared" si="80"/>
        <v>10074.351985933583</v>
      </c>
      <c r="EB34" s="42">
        <f t="shared" si="81"/>
        <v>2851.5972905452545</v>
      </c>
      <c r="EC34" s="42">
        <f t="shared" si="82"/>
        <v>38.369589435749774</v>
      </c>
      <c r="ED34" s="42">
        <f t="shared" si="83"/>
        <v>5591.3906238785894</v>
      </c>
      <c r="EE34" s="42">
        <f t="shared" si="84"/>
        <v>937.66841631737111</v>
      </c>
      <c r="EF34" s="42">
        <f t="shared" si="85"/>
        <v>13334.93062387859</v>
      </c>
      <c r="EG34" s="42">
        <f t="shared" si="86"/>
        <v>2885.0168261399476</v>
      </c>
      <c r="EH34" s="42">
        <f t="shared" si="87"/>
        <v>697.02686532576331</v>
      </c>
      <c r="EI34" s="42">
        <f t="shared" si="88"/>
        <v>8370.509261823594</v>
      </c>
      <c r="EJ34" s="42">
        <f t="shared" si="89"/>
        <v>936.44822738075675</v>
      </c>
      <c r="EK34" s="42">
        <f t="shared" si="90"/>
        <v>3403.478744602176</v>
      </c>
      <c r="EL34" s="1">
        <f t="shared" si="111"/>
        <v>38.369589435749774</v>
      </c>
      <c r="EM34" s="2">
        <f t="shared" si="102"/>
        <v>11</v>
      </c>
      <c r="EN34" s="44"/>
      <c r="EO34" s="44"/>
      <c r="EP34" s="45"/>
      <c r="EQ34" s="46"/>
      <c r="ER34" s="47"/>
      <c r="ES34" s="47"/>
      <c r="ET34" s="81"/>
      <c r="EU34" s="82"/>
      <c r="EV34" s="82"/>
      <c r="EW34" s="82"/>
      <c r="EX34" s="82"/>
      <c r="EY34" s="83"/>
      <c r="EZ34" s="83"/>
      <c r="FA34" s="83"/>
      <c r="FB34" s="83"/>
    </row>
    <row r="35" spans="1:158" s="80" customFormat="1" ht="13" x14ac:dyDescent="0.3">
      <c r="A35" s="104" t="s">
        <v>137</v>
      </c>
      <c r="B35" s="105"/>
      <c r="C35" s="106"/>
      <c r="D35" s="119" t="s">
        <v>87</v>
      </c>
      <c r="E35" s="119" t="s">
        <v>87</v>
      </c>
      <c r="F35" s="119" t="s">
        <v>87</v>
      </c>
      <c r="G35" s="115" t="e">
        <f t="shared" si="0"/>
        <v>#VALUE!</v>
      </c>
      <c r="H35" s="115" t="e">
        <f t="shared" si="1"/>
        <v>#VALUE!</v>
      </c>
      <c r="I35" s="115" t="e">
        <f t="shared" si="2"/>
        <v>#VALUE!</v>
      </c>
      <c r="J35" s="193">
        <v>765.58139880952399</v>
      </c>
      <c r="K35" s="194">
        <v>51.350847854898703</v>
      </c>
      <c r="L35" s="194">
        <v>4.9499584077245098</v>
      </c>
      <c r="M35" s="84">
        <f t="shared" si="114"/>
        <v>17.327151215514867</v>
      </c>
      <c r="N35" s="85">
        <f t="shared" si="115"/>
        <v>82.67284878448514</v>
      </c>
      <c r="O35" s="85">
        <f t="shared" si="116"/>
        <v>0</v>
      </c>
      <c r="P35" s="86" t="str">
        <f t="shared" si="117"/>
        <v>17 : 83 : 0 %</v>
      </c>
      <c r="Q35" s="87" t="str">
        <f t="shared" ca="1" si="95"/>
        <v>S/CS</v>
      </c>
      <c r="R35" s="94">
        <f t="shared" si="104"/>
        <v>82.67284878448514</v>
      </c>
      <c r="S35" s="95">
        <f t="shared" si="113"/>
        <v>17.327151215514867</v>
      </c>
      <c r="T35" s="95">
        <f t="shared" si="105"/>
        <v>0</v>
      </c>
      <c r="U35" s="88">
        <f t="shared" si="106"/>
        <v>44</v>
      </c>
      <c r="V35" s="89">
        <f t="shared" si="107"/>
        <v>211</v>
      </c>
      <c r="W35" s="90">
        <f t="shared" si="108"/>
        <v>0</v>
      </c>
      <c r="X35" s="100" t="str">
        <f t="shared" si="118"/>
        <v>@rgb(44,211,0)</v>
      </c>
      <c r="Y35" s="101"/>
      <c r="Z35" s="79">
        <f t="shared" si="3"/>
        <v>301.19114848958895</v>
      </c>
      <c r="AA35" s="79">
        <f t="shared" si="4"/>
        <v>154.66420841331086</v>
      </c>
      <c r="AB35" s="79">
        <f t="shared" si="5"/>
        <v>1.9139302535840983</v>
      </c>
      <c r="AC35" s="79" t="str">
        <f t="shared" si="97"/>
        <v>No</v>
      </c>
      <c r="AD35" s="79">
        <f t="shared" si="119"/>
        <v>51.350847854898703</v>
      </c>
      <c r="AE35" s="34">
        <f t="shared" si="120"/>
        <v>2.9260189840102502</v>
      </c>
      <c r="AF35" s="35">
        <f t="shared" si="121"/>
        <v>5.4047066695540005E-2</v>
      </c>
      <c r="AG35" s="35">
        <f t="shared" si="122"/>
        <v>1.5993791740654009</v>
      </c>
      <c r="AH35" s="36">
        <f t="shared" si="6"/>
        <v>3.9495976552744763</v>
      </c>
      <c r="AI35" s="37">
        <f t="shared" si="7"/>
        <v>1.3942090255575941</v>
      </c>
      <c r="AJ35" s="37">
        <f t="shared" si="8"/>
        <v>2.2661026600693219</v>
      </c>
      <c r="AK35" s="37">
        <v>0</v>
      </c>
      <c r="AL35" s="37">
        <v>-0.75645121485307587</v>
      </c>
      <c r="AM35" s="37">
        <v>-11.346768222796136</v>
      </c>
      <c r="AN35" s="37">
        <f t="shared" si="123"/>
        <v>3.9495976552744763</v>
      </c>
      <c r="AO35" s="37">
        <f t="shared" si="123"/>
        <v>1.3942090255575941</v>
      </c>
      <c r="AP35" s="37">
        <f t="shared" si="123"/>
        <v>2.2661026600693219</v>
      </c>
      <c r="AQ35" s="37">
        <v>57.375671196608707</v>
      </c>
      <c r="AR35" s="37">
        <v>5.7915837760921756</v>
      </c>
      <c r="AS35" s="37">
        <v>1.1079551571654598</v>
      </c>
      <c r="AT35" s="37">
        <f t="shared" si="124"/>
        <v>3.9495976552744763</v>
      </c>
      <c r="AU35" s="37">
        <f t="shared" si="124"/>
        <v>1.3942090255575941</v>
      </c>
      <c r="AV35" s="37">
        <f t="shared" si="124"/>
        <v>1.1079551571654598</v>
      </c>
      <c r="AW35" s="38">
        <f t="shared" si="125"/>
        <v>0</v>
      </c>
      <c r="AX35" s="38">
        <f t="shared" si="125"/>
        <v>0.75645121485307587</v>
      </c>
      <c r="AY35" s="38">
        <f t="shared" si="125"/>
        <v>11.346768222796136</v>
      </c>
      <c r="AZ35" s="38">
        <f t="shared" si="126"/>
        <v>3.9495976552744763</v>
      </c>
      <c r="BA35" s="38">
        <f t="shared" si="126"/>
        <v>2.1506602404106698</v>
      </c>
      <c r="BB35" s="38">
        <f t="shared" si="126"/>
        <v>12.454723379961596</v>
      </c>
      <c r="BC35" s="37">
        <f t="shared" si="127"/>
        <v>57.375671196608707</v>
      </c>
      <c r="BD35" s="37">
        <f t="shared" si="127"/>
        <v>6.5480349909452515</v>
      </c>
      <c r="BE35" s="37">
        <f t="shared" si="127"/>
        <v>12.454723379961596</v>
      </c>
      <c r="BF35" s="38">
        <f t="shared" si="128"/>
        <v>6.8837498070226042</v>
      </c>
      <c r="BG35" s="38">
        <f t="shared" si="128"/>
        <v>32.844360840842242</v>
      </c>
      <c r="BH35" s="38">
        <f t="shared" si="109"/>
        <v>0</v>
      </c>
      <c r="BI35" s="37">
        <f t="shared" si="110"/>
        <v>2.5171093809711391</v>
      </c>
      <c r="BJ35" s="5"/>
      <c r="BK35" s="5"/>
      <c r="BL35" s="19"/>
      <c r="BM35" s="19"/>
      <c r="BN35" s="39">
        <f t="shared" si="15"/>
        <v>90</v>
      </c>
      <c r="BO35" s="39">
        <f t="shared" si="16"/>
        <v>72.5</v>
      </c>
      <c r="BP35" s="39">
        <f t="shared" si="17"/>
        <v>72.5</v>
      </c>
      <c r="BQ35" s="39">
        <f t="shared" si="18"/>
        <v>47.5</v>
      </c>
      <c r="BR35" s="39">
        <f t="shared" si="19"/>
        <v>54.2</v>
      </c>
      <c r="BS35" s="39">
        <f t="shared" si="20"/>
        <v>47.5</v>
      </c>
      <c r="BT35" s="39">
        <f t="shared" si="21"/>
        <v>41.674999999999997</v>
      </c>
      <c r="BU35" s="39">
        <f t="shared" si="22"/>
        <v>41.674999999999997</v>
      </c>
      <c r="BV35" s="39">
        <f t="shared" si="23"/>
        <v>22.5</v>
      </c>
      <c r="BW35" s="39">
        <f t="shared" si="24"/>
        <v>33.3333333333333</v>
      </c>
      <c r="BX35" s="39">
        <f t="shared" si="25"/>
        <v>22.5</v>
      </c>
      <c r="BY35" s="39">
        <f t="shared" si="26"/>
        <v>22.9</v>
      </c>
      <c r="BZ35" s="39">
        <f t="shared" si="27"/>
        <v>22.9</v>
      </c>
      <c r="CA35" s="39">
        <f t="shared" si="28"/>
        <v>5</v>
      </c>
      <c r="CB35" s="39">
        <f t="shared" si="29"/>
        <v>16.649999999999999</v>
      </c>
      <c r="CC35" s="39">
        <f t="shared" si="30"/>
        <v>5</v>
      </c>
      <c r="CD35" s="39">
        <f t="shared" si="31"/>
        <v>5</v>
      </c>
      <c r="CE35" s="39">
        <f t="shared" si="32"/>
        <v>5</v>
      </c>
      <c r="CF35" s="39">
        <f t="shared" si="33"/>
        <v>5</v>
      </c>
      <c r="CG35" s="40">
        <f t="shared" si="34"/>
        <v>5</v>
      </c>
      <c r="CH35" s="40">
        <f t="shared" si="35"/>
        <v>5</v>
      </c>
      <c r="CI35" s="40">
        <f t="shared" si="36"/>
        <v>22.5</v>
      </c>
      <c r="CJ35" s="40">
        <f t="shared" si="37"/>
        <v>5</v>
      </c>
      <c r="CK35" s="40">
        <f t="shared" si="38"/>
        <v>22.9</v>
      </c>
      <c r="CL35" s="40">
        <f t="shared" si="39"/>
        <v>47.5</v>
      </c>
      <c r="CM35" s="40">
        <f t="shared" si="40"/>
        <v>16.649999999999999</v>
      </c>
      <c r="CN35" s="40">
        <f t="shared" si="41"/>
        <v>41.674999999999997</v>
      </c>
      <c r="CO35" s="40">
        <f t="shared" si="42"/>
        <v>5</v>
      </c>
      <c r="CP35" s="40">
        <f t="shared" si="43"/>
        <v>33.3333333333333</v>
      </c>
      <c r="CQ35" s="40">
        <f t="shared" si="44"/>
        <v>72.5</v>
      </c>
      <c r="CR35" s="40">
        <f t="shared" si="45"/>
        <v>22.9</v>
      </c>
      <c r="CS35" s="40">
        <f t="shared" si="46"/>
        <v>54.2</v>
      </c>
      <c r="CT35" s="40">
        <f t="shared" si="47"/>
        <v>5</v>
      </c>
      <c r="CU35" s="40">
        <f t="shared" si="48"/>
        <v>41.674999999999997</v>
      </c>
      <c r="CV35" s="40">
        <f t="shared" si="49"/>
        <v>90</v>
      </c>
      <c r="CW35" s="40">
        <f t="shared" si="50"/>
        <v>22.5</v>
      </c>
      <c r="CX35" s="40">
        <f t="shared" si="51"/>
        <v>72.5</v>
      </c>
      <c r="CY35" s="40">
        <f t="shared" si="52"/>
        <v>47.5</v>
      </c>
      <c r="CZ35" s="41">
        <f t="shared" si="53"/>
        <v>5</v>
      </c>
      <c r="DA35" s="41">
        <f t="shared" si="54"/>
        <v>22.5</v>
      </c>
      <c r="DB35" s="41">
        <f t="shared" si="55"/>
        <v>5</v>
      </c>
      <c r="DC35" s="41">
        <f t="shared" si="56"/>
        <v>47.5</v>
      </c>
      <c r="DD35" s="41">
        <f t="shared" si="57"/>
        <v>22.9</v>
      </c>
      <c r="DE35" s="41">
        <f t="shared" si="58"/>
        <v>5</v>
      </c>
      <c r="DF35" s="41">
        <f t="shared" si="59"/>
        <v>41.674999999999997</v>
      </c>
      <c r="DG35" s="41">
        <f t="shared" si="60"/>
        <v>16.649999999999999</v>
      </c>
      <c r="DH35" s="41">
        <f t="shared" si="61"/>
        <v>72.5</v>
      </c>
      <c r="DI35" s="41">
        <f t="shared" si="62"/>
        <v>33.3333333333333</v>
      </c>
      <c r="DJ35" s="41">
        <f t="shared" si="63"/>
        <v>5</v>
      </c>
      <c r="DK35" s="41">
        <f t="shared" si="64"/>
        <v>54.2</v>
      </c>
      <c r="DL35" s="41">
        <f t="shared" si="65"/>
        <v>22.9</v>
      </c>
      <c r="DM35" s="41">
        <f t="shared" si="66"/>
        <v>90</v>
      </c>
      <c r="DN35" s="41">
        <f t="shared" si="67"/>
        <v>41.674999999999997</v>
      </c>
      <c r="DO35" s="41">
        <f t="shared" si="68"/>
        <v>5</v>
      </c>
      <c r="DP35" s="41">
        <f t="shared" si="69"/>
        <v>72.5</v>
      </c>
      <c r="DQ35" s="41">
        <f t="shared" si="70"/>
        <v>22.5</v>
      </c>
      <c r="DR35" s="41">
        <f t="shared" si="71"/>
        <v>47.5</v>
      </c>
      <c r="DS35" s="42">
        <f t="shared" si="72"/>
        <v>11339.414388750136</v>
      </c>
      <c r="DT35" s="42">
        <f t="shared" si="73"/>
        <v>9583.3646812931584</v>
      </c>
      <c r="DU35" s="42">
        <f t="shared" si="74"/>
        <v>6689.8149738361772</v>
      </c>
      <c r="DV35" s="42">
        <f t="shared" si="75"/>
        <v>9199.7222420688995</v>
      </c>
      <c r="DW35" s="42">
        <f t="shared" si="76"/>
        <v>5456.8104292964335</v>
      </c>
      <c r="DX35" s="42">
        <f t="shared" si="77"/>
        <v>2172.530095387664</v>
      </c>
      <c r="DY35" s="42">
        <f t="shared" si="78"/>
        <v>6688.6399270511465</v>
      </c>
      <c r="DZ35" s="42">
        <f t="shared" si="79"/>
        <v>2550.8638453876638</v>
      </c>
      <c r="EA35" s="42">
        <f t="shared" si="80"/>
        <v>11316.079802844644</v>
      </c>
      <c r="EB35" s="42">
        <f t="shared" si="81"/>
        <v>3801.6967620543301</v>
      </c>
      <c r="EC35" s="42">
        <f t="shared" si="82"/>
        <v>155.24521693915011</v>
      </c>
      <c r="ED35" s="42">
        <f t="shared" si="83"/>
        <v>6541.490095387664</v>
      </c>
      <c r="EE35" s="42">
        <f t="shared" si="84"/>
        <v>1366.1697614788941</v>
      </c>
      <c r="EF35" s="42">
        <f t="shared" si="85"/>
        <v>14285.030095387665</v>
      </c>
      <c r="EG35" s="42">
        <f t="shared" si="86"/>
        <v>3418.0877637241829</v>
      </c>
      <c r="EH35" s="42">
        <f t="shared" si="87"/>
        <v>230.64580202519053</v>
      </c>
      <c r="EI35" s="42">
        <f t="shared" si="88"/>
        <v>9028.9803879306855</v>
      </c>
      <c r="EJ35" s="42">
        <f t="shared" si="89"/>
        <v>761.69550948217045</v>
      </c>
      <c r="EK35" s="42">
        <f t="shared" si="90"/>
        <v>3645.3379487064276</v>
      </c>
      <c r="EL35" s="1">
        <f t="shared" si="111"/>
        <v>155.24521693915011</v>
      </c>
      <c r="EM35" s="2">
        <f t="shared" si="102"/>
        <v>11</v>
      </c>
      <c r="EN35" s="44"/>
      <c r="EO35" s="44"/>
      <c r="EP35" s="45"/>
      <c r="EQ35" s="46"/>
      <c r="ER35" s="47"/>
      <c r="ES35" s="47"/>
      <c r="ET35" s="81"/>
      <c r="EU35" s="82"/>
      <c r="EV35" s="82"/>
      <c r="EW35" s="82"/>
      <c r="EX35" s="82"/>
      <c r="EY35" s="83"/>
      <c r="EZ35" s="83"/>
      <c r="FA35" s="83"/>
      <c r="FB35" s="83"/>
    </row>
    <row r="36" spans="1:158" s="80" customFormat="1" ht="13" x14ac:dyDescent="0.3">
      <c r="A36" s="104" t="s">
        <v>138</v>
      </c>
      <c r="B36" s="105"/>
      <c r="C36" s="106"/>
      <c r="D36" s="119" t="s">
        <v>87</v>
      </c>
      <c r="E36" s="119" t="s">
        <v>87</v>
      </c>
      <c r="F36" s="119" t="s">
        <v>87</v>
      </c>
      <c r="G36" s="115" t="e">
        <f t="shared" si="0"/>
        <v>#VALUE!</v>
      </c>
      <c r="H36" s="115" t="e">
        <f t="shared" si="1"/>
        <v>#VALUE!</v>
      </c>
      <c r="I36" s="115" t="e">
        <f t="shared" si="2"/>
        <v>#VALUE!</v>
      </c>
      <c r="J36" s="193">
        <v>3124.7066666666701</v>
      </c>
      <c r="K36" s="194">
        <v>13.1551532559159</v>
      </c>
      <c r="L36" s="194">
        <v>14.3890827353551</v>
      </c>
      <c r="M36" s="84">
        <f t="shared" si="114"/>
        <v>74.64993259810349</v>
      </c>
      <c r="N36" s="85">
        <f t="shared" si="115"/>
        <v>0</v>
      </c>
      <c r="O36" s="85">
        <f t="shared" si="116"/>
        <v>25.350067401896521</v>
      </c>
      <c r="P36" s="86" t="str">
        <f t="shared" si="117"/>
        <v>75 : 0 : 25 %</v>
      </c>
      <c r="Q36" s="87" t="str">
        <f t="shared" ca="1" si="95"/>
        <v>C/CR</v>
      </c>
      <c r="R36" s="94">
        <f t="shared" si="104"/>
        <v>0</v>
      </c>
      <c r="S36" s="95">
        <f t="shared" si="113"/>
        <v>74.64993259810349</v>
      </c>
      <c r="T36" s="95">
        <f t="shared" si="105"/>
        <v>25.350067401896521</v>
      </c>
      <c r="U36" s="88">
        <f t="shared" si="106"/>
        <v>190</v>
      </c>
      <c r="V36" s="89">
        <f t="shared" si="107"/>
        <v>0</v>
      </c>
      <c r="W36" s="90">
        <f t="shared" si="108"/>
        <v>65</v>
      </c>
      <c r="X36" s="100" t="str">
        <f t="shared" si="118"/>
        <v>@rgb(190,0,65)</v>
      </c>
      <c r="Y36" s="101"/>
      <c r="Z36" s="79">
        <f t="shared" si="3"/>
        <v>1650.7459191969988</v>
      </c>
      <c r="AA36" s="79">
        <f t="shared" si="4"/>
        <v>217.15815553614283</v>
      </c>
      <c r="AB36" s="79">
        <f t="shared" si="5"/>
        <v>4.5879114956737945</v>
      </c>
      <c r="AC36" s="79" t="str">
        <f t="shared" si="97"/>
        <v>No</v>
      </c>
      <c r="AD36" s="79">
        <f t="shared" si="119"/>
        <v>13.1551532559159</v>
      </c>
      <c r="AE36" s="34">
        <f t="shared" si="120"/>
        <v>5.9113419170041093</v>
      </c>
      <c r="AF36" s="35">
        <f t="shared" si="121"/>
        <v>-1.887309591361144</v>
      </c>
      <c r="AG36" s="35">
        <f t="shared" si="122"/>
        <v>2.666469775667808</v>
      </c>
      <c r="AH36" s="36">
        <f t="shared" si="6"/>
        <v>8.8646333321555648</v>
      </c>
      <c r="AI36" s="37">
        <f t="shared" si="7"/>
        <v>-1.1919205669477835</v>
      </c>
      <c r="AJ36" s="37">
        <f t="shared" si="8"/>
        <v>0.45449850677028536</v>
      </c>
      <c r="AK36" s="37">
        <v>0</v>
      </c>
      <c r="AL36" s="37">
        <v>-0.75645121485307587</v>
      </c>
      <c r="AM36" s="37">
        <v>-11.346768222796136</v>
      </c>
      <c r="AN36" s="37">
        <f t="shared" si="123"/>
        <v>8.8646333321555648</v>
      </c>
      <c r="AO36" s="37">
        <f t="shared" si="123"/>
        <v>-0.75645121485307587</v>
      </c>
      <c r="AP36" s="37">
        <f t="shared" si="123"/>
        <v>0.45449850677028536</v>
      </c>
      <c r="AQ36" s="37">
        <v>57.375671196608707</v>
      </c>
      <c r="AR36" s="37">
        <v>5.7915837760921756</v>
      </c>
      <c r="AS36" s="37">
        <v>1.1079551571654598</v>
      </c>
      <c r="AT36" s="37">
        <f t="shared" si="124"/>
        <v>8.8646333321555648</v>
      </c>
      <c r="AU36" s="37">
        <f t="shared" si="124"/>
        <v>-0.75645121485307587</v>
      </c>
      <c r="AV36" s="37">
        <f t="shared" si="124"/>
        <v>0.45449850677028536</v>
      </c>
      <c r="AW36" s="38">
        <f t="shared" si="125"/>
        <v>0</v>
      </c>
      <c r="AX36" s="38">
        <f t="shared" si="125"/>
        <v>0.75645121485307587</v>
      </c>
      <c r="AY36" s="38">
        <f t="shared" si="125"/>
        <v>11.346768222796136</v>
      </c>
      <c r="AZ36" s="38">
        <f t="shared" si="126"/>
        <v>8.8646333321555648</v>
      </c>
      <c r="BA36" s="38">
        <f t="shared" si="126"/>
        <v>0</v>
      </c>
      <c r="BB36" s="38">
        <f t="shared" si="126"/>
        <v>11.801266729566422</v>
      </c>
      <c r="BC36" s="37">
        <f t="shared" si="127"/>
        <v>57.375671196608707</v>
      </c>
      <c r="BD36" s="37">
        <f t="shared" si="127"/>
        <v>6.5480349909452515</v>
      </c>
      <c r="BE36" s="37">
        <f t="shared" si="127"/>
        <v>12.454723379961596</v>
      </c>
      <c r="BF36" s="38">
        <f t="shared" si="128"/>
        <v>15.450160577257918</v>
      </c>
      <c r="BG36" s="38">
        <f t="shared" si="128"/>
        <v>0</v>
      </c>
      <c r="BH36" s="38">
        <f t="shared" si="109"/>
        <v>5.246657275797233</v>
      </c>
      <c r="BI36" s="37">
        <f t="shared" si="110"/>
        <v>4.8316606306335421</v>
      </c>
      <c r="BJ36" s="5"/>
      <c r="BK36" s="5"/>
      <c r="BL36" s="19"/>
      <c r="BM36" s="19"/>
      <c r="BN36" s="39">
        <f t="shared" si="15"/>
        <v>90</v>
      </c>
      <c r="BO36" s="39">
        <f t="shared" si="16"/>
        <v>72.5</v>
      </c>
      <c r="BP36" s="39">
        <f t="shared" si="17"/>
        <v>72.5</v>
      </c>
      <c r="BQ36" s="39">
        <f t="shared" si="18"/>
        <v>47.5</v>
      </c>
      <c r="BR36" s="39">
        <f t="shared" si="19"/>
        <v>54.2</v>
      </c>
      <c r="BS36" s="39">
        <f t="shared" si="20"/>
        <v>47.5</v>
      </c>
      <c r="BT36" s="39">
        <f t="shared" si="21"/>
        <v>41.674999999999997</v>
      </c>
      <c r="BU36" s="39">
        <f t="shared" si="22"/>
        <v>41.674999999999997</v>
      </c>
      <c r="BV36" s="39">
        <f t="shared" si="23"/>
        <v>22.5</v>
      </c>
      <c r="BW36" s="39">
        <f t="shared" si="24"/>
        <v>33.3333333333333</v>
      </c>
      <c r="BX36" s="39">
        <f t="shared" si="25"/>
        <v>22.5</v>
      </c>
      <c r="BY36" s="39">
        <f t="shared" si="26"/>
        <v>22.9</v>
      </c>
      <c r="BZ36" s="39">
        <f t="shared" si="27"/>
        <v>22.9</v>
      </c>
      <c r="CA36" s="39">
        <f t="shared" si="28"/>
        <v>5</v>
      </c>
      <c r="CB36" s="39">
        <f t="shared" si="29"/>
        <v>16.649999999999999</v>
      </c>
      <c r="CC36" s="39">
        <f t="shared" si="30"/>
        <v>5</v>
      </c>
      <c r="CD36" s="39">
        <f t="shared" si="31"/>
        <v>5</v>
      </c>
      <c r="CE36" s="39">
        <f t="shared" si="32"/>
        <v>5</v>
      </c>
      <c r="CF36" s="39">
        <f t="shared" si="33"/>
        <v>5</v>
      </c>
      <c r="CG36" s="40">
        <f t="shared" si="34"/>
        <v>5</v>
      </c>
      <c r="CH36" s="40">
        <f t="shared" si="35"/>
        <v>5</v>
      </c>
      <c r="CI36" s="40">
        <f t="shared" si="36"/>
        <v>22.5</v>
      </c>
      <c r="CJ36" s="40">
        <f t="shared" si="37"/>
        <v>5</v>
      </c>
      <c r="CK36" s="40">
        <f t="shared" si="38"/>
        <v>22.9</v>
      </c>
      <c r="CL36" s="40">
        <f t="shared" si="39"/>
        <v>47.5</v>
      </c>
      <c r="CM36" s="40">
        <f t="shared" si="40"/>
        <v>16.649999999999999</v>
      </c>
      <c r="CN36" s="40">
        <f t="shared" si="41"/>
        <v>41.674999999999997</v>
      </c>
      <c r="CO36" s="40">
        <f t="shared" si="42"/>
        <v>5</v>
      </c>
      <c r="CP36" s="40">
        <f t="shared" si="43"/>
        <v>33.3333333333333</v>
      </c>
      <c r="CQ36" s="40">
        <f t="shared" si="44"/>
        <v>72.5</v>
      </c>
      <c r="CR36" s="40">
        <f t="shared" si="45"/>
        <v>22.9</v>
      </c>
      <c r="CS36" s="40">
        <f t="shared" si="46"/>
        <v>54.2</v>
      </c>
      <c r="CT36" s="40">
        <f t="shared" si="47"/>
        <v>5</v>
      </c>
      <c r="CU36" s="40">
        <f t="shared" si="48"/>
        <v>41.674999999999997</v>
      </c>
      <c r="CV36" s="40">
        <f t="shared" si="49"/>
        <v>90</v>
      </c>
      <c r="CW36" s="40">
        <f t="shared" si="50"/>
        <v>22.5</v>
      </c>
      <c r="CX36" s="40">
        <f t="shared" si="51"/>
        <v>72.5</v>
      </c>
      <c r="CY36" s="40">
        <f t="shared" si="52"/>
        <v>47.5</v>
      </c>
      <c r="CZ36" s="41">
        <f t="shared" si="53"/>
        <v>5</v>
      </c>
      <c r="DA36" s="41">
        <f t="shared" si="54"/>
        <v>22.5</v>
      </c>
      <c r="DB36" s="41">
        <f t="shared" si="55"/>
        <v>5</v>
      </c>
      <c r="DC36" s="41">
        <f t="shared" si="56"/>
        <v>47.5</v>
      </c>
      <c r="DD36" s="41">
        <f t="shared" si="57"/>
        <v>22.9</v>
      </c>
      <c r="DE36" s="41">
        <f t="shared" si="58"/>
        <v>5</v>
      </c>
      <c r="DF36" s="41">
        <f t="shared" si="59"/>
        <v>41.674999999999997</v>
      </c>
      <c r="DG36" s="41">
        <f t="shared" si="60"/>
        <v>16.649999999999999</v>
      </c>
      <c r="DH36" s="41">
        <f t="shared" si="61"/>
        <v>72.5</v>
      </c>
      <c r="DI36" s="41">
        <f t="shared" si="62"/>
        <v>33.3333333333333</v>
      </c>
      <c r="DJ36" s="41">
        <f t="shared" si="63"/>
        <v>5</v>
      </c>
      <c r="DK36" s="41">
        <f t="shared" si="64"/>
        <v>54.2</v>
      </c>
      <c r="DL36" s="41">
        <f t="shared" si="65"/>
        <v>22.9</v>
      </c>
      <c r="DM36" s="41">
        <f t="shared" si="66"/>
        <v>90</v>
      </c>
      <c r="DN36" s="41">
        <f t="shared" si="67"/>
        <v>41.674999999999997</v>
      </c>
      <c r="DO36" s="41">
        <f t="shared" si="68"/>
        <v>5</v>
      </c>
      <c r="DP36" s="41">
        <f t="shared" si="69"/>
        <v>72.5</v>
      </c>
      <c r="DQ36" s="41">
        <f t="shared" si="70"/>
        <v>22.5</v>
      </c>
      <c r="DR36" s="41">
        <f t="shared" si="71"/>
        <v>47.5</v>
      </c>
      <c r="DS36" s="42">
        <f t="shared" si="72"/>
        <v>674.74981250449719</v>
      </c>
      <c r="DT36" s="42">
        <f t="shared" si="73"/>
        <v>37.745094371741203</v>
      </c>
      <c r="DU36" s="42">
        <f t="shared" si="74"/>
        <v>924.99745343811946</v>
      </c>
      <c r="DV36" s="42">
        <f t="shared" si="75"/>
        <v>1252.7383541820898</v>
      </c>
      <c r="DW36" s="42">
        <f t="shared" si="76"/>
        <v>948.61257354081158</v>
      </c>
      <c r="DX36" s="42">
        <f t="shared" si="77"/>
        <v>3407.4940833432938</v>
      </c>
      <c r="DY36" s="42">
        <f t="shared" si="78"/>
        <v>1631.07210418209</v>
      </c>
      <c r="DZ36" s="42">
        <f t="shared" si="79"/>
        <v>2899.8429776470107</v>
      </c>
      <c r="EA36" s="42">
        <f t="shared" si="80"/>
        <v>4967.7316139924378</v>
      </c>
      <c r="EB36" s="42">
        <f t="shared" si="81"/>
        <v>2881.9050208487565</v>
      </c>
      <c r="EC36" s="42">
        <f t="shared" si="82"/>
        <v>8389.9907132484677</v>
      </c>
      <c r="ED36" s="42">
        <f t="shared" si="83"/>
        <v>4034.7841348233683</v>
      </c>
      <c r="EE36" s="42">
        <f t="shared" si="84"/>
        <v>5621.69835418209</v>
      </c>
      <c r="EF36" s="42">
        <f t="shared" si="85"/>
        <v>9055.7268958596815</v>
      </c>
      <c r="EG36" s="42">
        <f t="shared" si="86"/>
        <v>5367.3012307171693</v>
      </c>
      <c r="EH36" s="42">
        <f t="shared" si="87"/>
        <v>13365.238354182091</v>
      </c>
      <c r="EI36" s="42">
        <f t="shared" si="88"/>
        <v>7580.4792549260601</v>
      </c>
      <c r="EJ36" s="42">
        <f t="shared" si="89"/>
        <v>10115.485995115712</v>
      </c>
      <c r="EK36" s="42">
        <f t="shared" si="90"/>
        <v>7597.9826250208862</v>
      </c>
      <c r="EL36" s="1">
        <f t="shared" si="111"/>
        <v>37.745094371741203</v>
      </c>
      <c r="EM36" s="2">
        <f t="shared" si="102"/>
        <v>2</v>
      </c>
      <c r="EN36" s="44"/>
      <c r="EO36" s="44"/>
      <c r="EP36" s="45"/>
      <c r="EQ36" s="46"/>
      <c r="ER36" s="47"/>
      <c r="ES36" s="47"/>
      <c r="ET36" s="81"/>
      <c r="EU36" s="82"/>
      <c r="EV36" s="82"/>
      <c r="EW36" s="82"/>
      <c r="EX36" s="82"/>
      <c r="EY36" s="83"/>
      <c r="EZ36" s="83"/>
      <c r="FA36" s="83"/>
      <c r="FB36" s="83"/>
    </row>
    <row r="37" spans="1:158" s="80" customFormat="1" ht="13" x14ac:dyDescent="0.3">
      <c r="A37" s="104" t="s">
        <v>139</v>
      </c>
      <c r="B37" s="105"/>
      <c r="C37" s="106"/>
      <c r="D37" s="119" t="s">
        <v>87</v>
      </c>
      <c r="E37" s="119" t="s">
        <v>87</v>
      </c>
      <c r="F37" s="119" t="s">
        <v>87</v>
      </c>
      <c r="G37" s="115" t="e">
        <f t="shared" si="0"/>
        <v>#VALUE!</v>
      </c>
      <c r="H37" s="115" t="e">
        <f t="shared" si="1"/>
        <v>#VALUE!</v>
      </c>
      <c r="I37" s="115" t="e">
        <f t="shared" si="2"/>
        <v>#VALUE!</v>
      </c>
      <c r="J37" s="193">
        <v>570.48611111111097</v>
      </c>
      <c r="K37" s="194">
        <v>49.991720007155102</v>
      </c>
      <c r="L37" s="194">
        <v>6.63571851376408</v>
      </c>
      <c r="M37" s="84">
        <f t="shared" si="114"/>
        <v>15.213608127966088</v>
      </c>
      <c r="N37" s="85">
        <f t="shared" si="115"/>
        <v>84.786391872033917</v>
      </c>
      <c r="O37" s="85">
        <f t="shared" si="116"/>
        <v>0</v>
      </c>
      <c r="P37" s="86" t="str">
        <f t="shared" si="117"/>
        <v>15 : 85 : 0 %</v>
      </c>
      <c r="Q37" s="87" t="str">
        <f t="shared" ca="1" si="95"/>
        <v>S</v>
      </c>
      <c r="R37" s="94">
        <f t="shared" si="104"/>
        <v>84.786391872033917</v>
      </c>
      <c r="S37" s="95">
        <f t="shared" si="113"/>
        <v>15.213608127966088</v>
      </c>
      <c r="T37" s="95">
        <f t="shared" si="105"/>
        <v>0</v>
      </c>
      <c r="U37" s="88">
        <f t="shared" si="106"/>
        <v>39</v>
      </c>
      <c r="V37" s="89">
        <f t="shared" si="107"/>
        <v>216</v>
      </c>
      <c r="W37" s="90">
        <f t="shared" si="108"/>
        <v>0</v>
      </c>
      <c r="X37" s="100" t="str">
        <f t="shared" si="118"/>
        <v>@rgb(39,216,0)</v>
      </c>
      <c r="Y37" s="101"/>
      <c r="Z37" s="79">
        <f t="shared" si="3"/>
        <v>171.97251450409223</v>
      </c>
      <c r="AA37" s="79">
        <f t="shared" si="4"/>
        <v>85.972017940149996</v>
      </c>
      <c r="AB37" s="79">
        <f t="shared" si="5"/>
        <v>1.5074950097635647</v>
      </c>
      <c r="AC37" s="79" t="str">
        <f t="shared" si="97"/>
        <v>No</v>
      </c>
      <c r="AD37" s="79">
        <f t="shared" si="119"/>
        <v>49.991720007155109</v>
      </c>
      <c r="AE37" s="34">
        <f t="shared" si="120"/>
        <v>2.5258292654132477</v>
      </c>
      <c r="AF37" s="35">
        <f t="shared" si="121"/>
        <v>-3.3119971682317207E-4</v>
      </c>
      <c r="AG37" s="35">
        <f t="shared" si="122"/>
        <v>1.8924669533700698</v>
      </c>
      <c r="AH37" s="36">
        <f t="shared" si="6"/>
        <v>3.2907253025763712</v>
      </c>
      <c r="AI37" s="37">
        <f t="shared" si="7"/>
        <v>1.3365465834269845</v>
      </c>
      <c r="AJ37" s="37">
        <f t="shared" si="8"/>
        <v>1.7629677962156691</v>
      </c>
      <c r="AK37" s="37">
        <v>0</v>
      </c>
      <c r="AL37" s="37">
        <v>-0.75645121485307587</v>
      </c>
      <c r="AM37" s="37">
        <v>-11.346768222796136</v>
      </c>
      <c r="AN37" s="37">
        <f t="shared" si="123"/>
        <v>3.2907253025763712</v>
      </c>
      <c r="AO37" s="37">
        <f t="shared" si="123"/>
        <v>1.3365465834269845</v>
      </c>
      <c r="AP37" s="37">
        <f t="shared" si="123"/>
        <v>1.7629677962156691</v>
      </c>
      <c r="AQ37" s="37">
        <v>57.375671196608707</v>
      </c>
      <c r="AR37" s="37">
        <v>5.7915837760921756</v>
      </c>
      <c r="AS37" s="37">
        <v>1.1079551571654598</v>
      </c>
      <c r="AT37" s="37">
        <f t="shared" si="124"/>
        <v>3.2907253025763712</v>
      </c>
      <c r="AU37" s="37">
        <f t="shared" si="124"/>
        <v>1.3365465834269845</v>
      </c>
      <c r="AV37" s="37">
        <f t="shared" si="124"/>
        <v>1.1079551571654598</v>
      </c>
      <c r="AW37" s="38">
        <f t="shared" si="125"/>
        <v>0</v>
      </c>
      <c r="AX37" s="38">
        <f t="shared" si="125"/>
        <v>0.75645121485307587</v>
      </c>
      <c r="AY37" s="38">
        <f t="shared" si="125"/>
        <v>11.346768222796136</v>
      </c>
      <c r="AZ37" s="38">
        <f t="shared" si="126"/>
        <v>3.2907253025763712</v>
      </c>
      <c r="BA37" s="38">
        <f t="shared" si="126"/>
        <v>2.0929977982800603</v>
      </c>
      <c r="BB37" s="38">
        <f t="shared" si="126"/>
        <v>12.454723379961596</v>
      </c>
      <c r="BC37" s="37">
        <f t="shared" si="127"/>
        <v>57.375671196608707</v>
      </c>
      <c r="BD37" s="37">
        <f t="shared" si="127"/>
        <v>6.5480349909452515</v>
      </c>
      <c r="BE37" s="37">
        <f t="shared" si="127"/>
        <v>12.454723379961596</v>
      </c>
      <c r="BF37" s="38">
        <f t="shared" si="128"/>
        <v>5.7354018418365369</v>
      </c>
      <c r="BG37" s="38">
        <f t="shared" si="128"/>
        <v>31.963754029633286</v>
      </c>
      <c r="BH37" s="38">
        <f t="shared" si="109"/>
        <v>0</v>
      </c>
      <c r="BI37" s="37">
        <f t="shared" si="110"/>
        <v>2.6525792869457474</v>
      </c>
      <c r="BJ37" s="5"/>
      <c r="BK37" s="5"/>
      <c r="BL37" s="19"/>
      <c r="BM37" s="19"/>
      <c r="BN37" s="39">
        <f t="shared" si="15"/>
        <v>90</v>
      </c>
      <c r="BO37" s="39">
        <f t="shared" si="16"/>
        <v>72.5</v>
      </c>
      <c r="BP37" s="39">
        <f t="shared" si="17"/>
        <v>72.5</v>
      </c>
      <c r="BQ37" s="39">
        <f t="shared" si="18"/>
        <v>47.5</v>
      </c>
      <c r="BR37" s="39">
        <f t="shared" si="19"/>
        <v>54.2</v>
      </c>
      <c r="BS37" s="39">
        <f t="shared" si="20"/>
        <v>47.5</v>
      </c>
      <c r="BT37" s="39">
        <f t="shared" si="21"/>
        <v>41.674999999999997</v>
      </c>
      <c r="BU37" s="39">
        <f t="shared" si="22"/>
        <v>41.674999999999997</v>
      </c>
      <c r="BV37" s="39">
        <f t="shared" si="23"/>
        <v>22.5</v>
      </c>
      <c r="BW37" s="39">
        <f t="shared" si="24"/>
        <v>33.3333333333333</v>
      </c>
      <c r="BX37" s="39">
        <f t="shared" si="25"/>
        <v>22.5</v>
      </c>
      <c r="BY37" s="39">
        <f t="shared" si="26"/>
        <v>22.9</v>
      </c>
      <c r="BZ37" s="39">
        <f t="shared" si="27"/>
        <v>22.9</v>
      </c>
      <c r="CA37" s="39">
        <f t="shared" si="28"/>
        <v>5</v>
      </c>
      <c r="CB37" s="39">
        <f t="shared" si="29"/>
        <v>16.649999999999999</v>
      </c>
      <c r="CC37" s="39">
        <f t="shared" si="30"/>
        <v>5</v>
      </c>
      <c r="CD37" s="39">
        <f t="shared" si="31"/>
        <v>5</v>
      </c>
      <c r="CE37" s="39">
        <f t="shared" si="32"/>
        <v>5</v>
      </c>
      <c r="CF37" s="39">
        <f t="shared" si="33"/>
        <v>5</v>
      </c>
      <c r="CG37" s="40">
        <f t="shared" si="34"/>
        <v>5</v>
      </c>
      <c r="CH37" s="40">
        <f t="shared" si="35"/>
        <v>5</v>
      </c>
      <c r="CI37" s="40">
        <f t="shared" si="36"/>
        <v>22.5</v>
      </c>
      <c r="CJ37" s="40">
        <f t="shared" si="37"/>
        <v>5</v>
      </c>
      <c r="CK37" s="40">
        <f t="shared" si="38"/>
        <v>22.9</v>
      </c>
      <c r="CL37" s="40">
        <f t="shared" si="39"/>
        <v>47.5</v>
      </c>
      <c r="CM37" s="40">
        <f t="shared" si="40"/>
        <v>16.649999999999999</v>
      </c>
      <c r="CN37" s="40">
        <f t="shared" si="41"/>
        <v>41.674999999999997</v>
      </c>
      <c r="CO37" s="40">
        <f t="shared" si="42"/>
        <v>5</v>
      </c>
      <c r="CP37" s="40">
        <f t="shared" si="43"/>
        <v>33.3333333333333</v>
      </c>
      <c r="CQ37" s="40">
        <f t="shared" si="44"/>
        <v>72.5</v>
      </c>
      <c r="CR37" s="40">
        <f t="shared" si="45"/>
        <v>22.9</v>
      </c>
      <c r="CS37" s="40">
        <f t="shared" si="46"/>
        <v>54.2</v>
      </c>
      <c r="CT37" s="40">
        <f t="shared" si="47"/>
        <v>5</v>
      </c>
      <c r="CU37" s="40">
        <f t="shared" si="48"/>
        <v>41.674999999999997</v>
      </c>
      <c r="CV37" s="40">
        <f t="shared" si="49"/>
        <v>90</v>
      </c>
      <c r="CW37" s="40">
        <f t="shared" si="50"/>
        <v>22.5</v>
      </c>
      <c r="CX37" s="40">
        <f t="shared" si="51"/>
        <v>72.5</v>
      </c>
      <c r="CY37" s="40">
        <f t="shared" si="52"/>
        <v>47.5</v>
      </c>
      <c r="CZ37" s="41">
        <f t="shared" si="53"/>
        <v>5</v>
      </c>
      <c r="DA37" s="41">
        <f t="shared" si="54"/>
        <v>22.5</v>
      </c>
      <c r="DB37" s="41">
        <f t="shared" si="55"/>
        <v>5</v>
      </c>
      <c r="DC37" s="41">
        <f t="shared" si="56"/>
        <v>47.5</v>
      </c>
      <c r="DD37" s="41">
        <f t="shared" si="57"/>
        <v>22.9</v>
      </c>
      <c r="DE37" s="41">
        <f t="shared" si="58"/>
        <v>5</v>
      </c>
      <c r="DF37" s="41">
        <f t="shared" si="59"/>
        <v>41.674999999999997</v>
      </c>
      <c r="DG37" s="41">
        <f t="shared" si="60"/>
        <v>16.649999999999999</v>
      </c>
      <c r="DH37" s="41">
        <f t="shared" si="61"/>
        <v>72.5</v>
      </c>
      <c r="DI37" s="41">
        <f t="shared" si="62"/>
        <v>33.3333333333333</v>
      </c>
      <c r="DJ37" s="41">
        <f t="shared" si="63"/>
        <v>5</v>
      </c>
      <c r="DK37" s="41">
        <f t="shared" si="64"/>
        <v>54.2</v>
      </c>
      <c r="DL37" s="41">
        <f t="shared" si="65"/>
        <v>22.9</v>
      </c>
      <c r="DM37" s="41">
        <f t="shared" si="66"/>
        <v>90</v>
      </c>
      <c r="DN37" s="41">
        <f t="shared" si="67"/>
        <v>41.674999999999997</v>
      </c>
      <c r="DO37" s="41">
        <f t="shared" si="68"/>
        <v>5</v>
      </c>
      <c r="DP37" s="41">
        <f t="shared" si="69"/>
        <v>72.5</v>
      </c>
      <c r="DQ37" s="41">
        <f t="shared" si="70"/>
        <v>22.5</v>
      </c>
      <c r="DR37" s="41">
        <f t="shared" si="71"/>
        <v>47.5</v>
      </c>
      <c r="DS37" s="42">
        <f t="shared" si="72"/>
        <v>11983.872737195181</v>
      </c>
      <c r="DT37" s="42">
        <f t="shared" si="73"/>
        <v>10153.849021673992</v>
      </c>
      <c r="DU37" s="42">
        <f t="shared" si="74"/>
        <v>7186.3253061528058</v>
      </c>
      <c r="DV37" s="42">
        <f t="shared" si="75"/>
        <v>9664.5294280722974</v>
      </c>
      <c r="DW37" s="42">
        <f t="shared" si="76"/>
        <v>5874.2742501387384</v>
      </c>
      <c r="DX37" s="42">
        <f t="shared" si="77"/>
        <v>2457.6861189494143</v>
      </c>
      <c r="DY37" s="42">
        <f t="shared" si="78"/>
        <v>7079.5787821447129</v>
      </c>
      <c r="DZ37" s="42">
        <f t="shared" si="79"/>
        <v>2836.0198689494146</v>
      </c>
      <c r="EA37" s="42">
        <f t="shared" si="80"/>
        <v>11675.209834470603</v>
      </c>
      <c r="EB37" s="42">
        <f t="shared" si="81"/>
        <v>4086.8527856160808</v>
      </c>
      <c r="EC37" s="42">
        <f t="shared" si="82"/>
        <v>229.04693174602295</v>
      </c>
      <c r="ED37" s="42">
        <f t="shared" si="83"/>
        <v>6826.6461189494148</v>
      </c>
      <c r="EE37" s="42">
        <f t="shared" si="84"/>
        <v>1519.0179877600913</v>
      </c>
      <c r="EF37" s="42">
        <f t="shared" si="85"/>
        <v>14570.186118949416</v>
      </c>
      <c r="EG37" s="42">
        <f t="shared" si="86"/>
        <v>3597.4609557541171</v>
      </c>
      <c r="EH37" s="42">
        <f t="shared" si="87"/>
        <v>156.49950070364895</v>
      </c>
      <c r="EI37" s="42">
        <f t="shared" si="88"/>
        <v>9240.1624034282286</v>
      </c>
      <c r="EJ37" s="42">
        <f t="shared" si="89"/>
        <v>761.52321622483601</v>
      </c>
      <c r="EK37" s="42">
        <f t="shared" si="90"/>
        <v>3750.8428098265322</v>
      </c>
      <c r="EL37" s="1">
        <f t="shared" si="111"/>
        <v>156.49950070364895</v>
      </c>
      <c r="EM37" s="2">
        <f t="shared" si="102"/>
        <v>16</v>
      </c>
      <c r="EN37" s="44"/>
      <c r="EO37" s="44"/>
      <c r="EP37" s="45"/>
      <c r="EQ37" s="46"/>
      <c r="ER37" s="47"/>
      <c r="ES37" s="47"/>
      <c r="ET37" s="81"/>
      <c r="EU37" s="82"/>
      <c r="EV37" s="82"/>
      <c r="EW37" s="82"/>
      <c r="EX37" s="82"/>
      <c r="EY37" s="83"/>
      <c r="EZ37" s="83"/>
      <c r="FA37" s="83"/>
      <c r="FB37" s="83"/>
    </row>
    <row r="38" spans="1:158" s="80" customFormat="1" ht="13" x14ac:dyDescent="0.3">
      <c r="A38" s="104" t="s">
        <v>140</v>
      </c>
      <c r="B38" s="105"/>
      <c r="C38" s="106"/>
      <c r="D38" s="119" t="s">
        <v>87</v>
      </c>
      <c r="E38" s="119" t="s">
        <v>87</v>
      </c>
      <c r="F38" s="119" t="s">
        <v>87</v>
      </c>
      <c r="G38" s="115" t="e">
        <f t="shared" si="0"/>
        <v>#VALUE!</v>
      </c>
      <c r="H38" s="115" t="e">
        <f t="shared" si="1"/>
        <v>#VALUE!</v>
      </c>
      <c r="I38" s="115" t="e">
        <f t="shared" si="2"/>
        <v>#VALUE!</v>
      </c>
      <c r="J38" s="193">
        <v>2964.4142857142901</v>
      </c>
      <c r="K38" s="194">
        <v>23.78797377902</v>
      </c>
      <c r="L38" s="194">
        <v>5.56890729020341</v>
      </c>
      <c r="M38" s="84">
        <f t="shared" si="114"/>
        <v>23.600355167709012</v>
      </c>
      <c r="N38" s="85">
        <f t="shared" si="115"/>
        <v>76.399644832290988</v>
      </c>
      <c r="O38" s="85">
        <f t="shared" si="116"/>
        <v>0</v>
      </c>
      <c r="P38" s="86" t="str">
        <f t="shared" si="117"/>
        <v>24 : 76 : 0 %</v>
      </c>
      <c r="Q38" s="87" t="str">
        <f t="shared" ca="1" si="95"/>
        <v>S/CS</v>
      </c>
      <c r="R38" s="94">
        <f t="shared" si="104"/>
        <v>76.399644832290988</v>
      </c>
      <c r="S38" s="95">
        <f t="shared" si="113"/>
        <v>23.600355167709012</v>
      </c>
      <c r="T38" s="95">
        <f t="shared" si="105"/>
        <v>0</v>
      </c>
      <c r="U38" s="88">
        <f t="shared" si="106"/>
        <v>60</v>
      </c>
      <c r="V38" s="89">
        <f t="shared" si="107"/>
        <v>195</v>
      </c>
      <c r="W38" s="90">
        <f t="shared" si="108"/>
        <v>0</v>
      </c>
      <c r="X38" s="100" t="str">
        <f t="shared" si="118"/>
        <v>@rgb(60,195,0)</v>
      </c>
      <c r="Y38" s="101"/>
      <c r="Z38" s="79">
        <f t="shared" si="3"/>
        <v>2237.7494469073954</v>
      </c>
      <c r="AA38" s="79">
        <f t="shared" si="4"/>
        <v>532.31525167049631</v>
      </c>
      <c r="AB38" s="79">
        <f t="shared" si="5"/>
        <v>5.7530224552468932</v>
      </c>
      <c r="AC38" s="79" t="str">
        <f t="shared" si="97"/>
        <v>Suc!</v>
      </c>
      <c r="AD38" s="79">
        <f t="shared" si="119"/>
        <v>76.212026220979993</v>
      </c>
      <c r="AE38" s="34">
        <f t="shared" si="120"/>
        <v>5.7577247810771075</v>
      </c>
      <c r="AF38" s="35">
        <f t="shared" si="121"/>
        <v>1.164339125095825</v>
      </c>
      <c r="AG38" s="35">
        <f t="shared" si="122"/>
        <v>1.7171988569924677</v>
      </c>
      <c r="AH38" s="36">
        <f t="shared" si="6"/>
        <v>8.6117180795653496</v>
      </c>
      <c r="AI38" s="37">
        <f t="shared" si="7"/>
        <v>2.4251505375289049</v>
      </c>
      <c r="AJ38" s="37">
        <f t="shared" si="8"/>
        <v>2.0633345892757333</v>
      </c>
      <c r="AK38" s="37">
        <v>0</v>
      </c>
      <c r="AL38" s="37">
        <v>-0.75645121485307587</v>
      </c>
      <c r="AM38" s="37">
        <v>-11.346768222796136</v>
      </c>
      <c r="AN38" s="37">
        <f t="shared" si="123"/>
        <v>8.6117180795653496</v>
      </c>
      <c r="AO38" s="37">
        <f t="shared" si="123"/>
        <v>2.4251505375289049</v>
      </c>
      <c r="AP38" s="37">
        <f t="shared" si="123"/>
        <v>2.0633345892757333</v>
      </c>
      <c r="AQ38" s="37">
        <v>57.375671196608707</v>
      </c>
      <c r="AR38" s="37">
        <v>5.7915837760921756</v>
      </c>
      <c r="AS38" s="37">
        <v>1.1079551571654598</v>
      </c>
      <c r="AT38" s="37">
        <f t="shared" si="124"/>
        <v>8.6117180795653496</v>
      </c>
      <c r="AU38" s="37">
        <f t="shared" si="124"/>
        <v>2.4251505375289049</v>
      </c>
      <c r="AV38" s="37">
        <f t="shared" si="124"/>
        <v>1.1079551571654598</v>
      </c>
      <c r="AW38" s="38">
        <f t="shared" si="125"/>
        <v>0</v>
      </c>
      <c r="AX38" s="38">
        <f t="shared" si="125"/>
        <v>0.75645121485307587</v>
      </c>
      <c r="AY38" s="38">
        <f t="shared" si="125"/>
        <v>11.346768222796136</v>
      </c>
      <c r="AZ38" s="38">
        <f t="shared" si="126"/>
        <v>8.6117180795653496</v>
      </c>
      <c r="BA38" s="38">
        <f t="shared" si="126"/>
        <v>3.1816017523819808</v>
      </c>
      <c r="BB38" s="38">
        <f t="shared" si="126"/>
        <v>12.454723379961596</v>
      </c>
      <c r="BC38" s="37">
        <f t="shared" si="127"/>
        <v>57.375671196608707</v>
      </c>
      <c r="BD38" s="37">
        <f t="shared" si="127"/>
        <v>6.5480349909452515</v>
      </c>
      <c r="BE38" s="37">
        <f t="shared" si="127"/>
        <v>12.454723379961596</v>
      </c>
      <c r="BF38" s="38">
        <f t="shared" si="128"/>
        <v>15.009354836226057</v>
      </c>
      <c r="BG38" s="38">
        <f t="shared" si="128"/>
        <v>48.588649217384464</v>
      </c>
      <c r="BH38" s="38">
        <f t="shared" si="109"/>
        <v>0</v>
      </c>
      <c r="BI38" s="37">
        <f t="shared" si="110"/>
        <v>1.5723763896065681</v>
      </c>
      <c r="BJ38" s="5"/>
      <c r="BK38" s="5"/>
      <c r="BL38" s="19"/>
      <c r="BM38" s="19"/>
      <c r="BN38" s="39">
        <f t="shared" si="15"/>
        <v>90</v>
      </c>
      <c r="BO38" s="39">
        <f t="shared" si="16"/>
        <v>72.5</v>
      </c>
      <c r="BP38" s="39">
        <f t="shared" si="17"/>
        <v>72.5</v>
      </c>
      <c r="BQ38" s="39">
        <f t="shared" si="18"/>
        <v>47.5</v>
      </c>
      <c r="BR38" s="39">
        <f t="shared" si="19"/>
        <v>54.2</v>
      </c>
      <c r="BS38" s="39">
        <f t="shared" si="20"/>
        <v>47.5</v>
      </c>
      <c r="BT38" s="39">
        <f t="shared" si="21"/>
        <v>41.674999999999997</v>
      </c>
      <c r="BU38" s="39">
        <f t="shared" si="22"/>
        <v>41.674999999999997</v>
      </c>
      <c r="BV38" s="39">
        <f t="shared" si="23"/>
        <v>22.5</v>
      </c>
      <c r="BW38" s="39">
        <f t="shared" si="24"/>
        <v>33.3333333333333</v>
      </c>
      <c r="BX38" s="39">
        <f t="shared" si="25"/>
        <v>22.5</v>
      </c>
      <c r="BY38" s="39">
        <f t="shared" si="26"/>
        <v>22.9</v>
      </c>
      <c r="BZ38" s="39">
        <f t="shared" si="27"/>
        <v>22.9</v>
      </c>
      <c r="CA38" s="39">
        <f t="shared" si="28"/>
        <v>5</v>
      </c>
      <c r="CB38" s="39">
        <f t="shared" si="29"/>
        <v>16.649999999999999</v>
      </c>
      <c r="CC38" s="39">
        <f t="shared" si="30"/>
        <v>5</v>
      </c>
      <c r="CD38" s="39">
        <f t="shared" si="31"/>
        <v>5</v>
      </c>
      <c r="CE38" s="39">
        <f t="shared" si="32"/>
        <v>5</v>
      </c>
      <c r="CF38" s="39">
        <f t="shared" si="33"/>
        <v>5</v>
      </c>
      <c r="CG38" s="40">
        <f t="shared" si="34"/>
        <v>5</v>
      </c>
      <c r="CH38" s="40">
        <f t="shared" si="35"/>
        <v>5</v>
      </c>
      <c r="CI38" s="40">
        <f t="shared" si="36"/>
        <v>22.5</v>
      </c>
      <c r="CJ38" s="40">
        <f t="shared" si="37"/>
        <v>5</v>
      </c>
      <c r="CK38" s="40">
        <f t="shared" si="38"/>
        <v>22.9</v>
      </c>
      <c r="CL38" s="40">
        <f t="shared" si="39"/>
        <v>47.5</v>
      </c>
      <c r="CM38" s="40">
        <f t="shared" si="40"/>
        <v>16.649999999999999</v>
      </c>
      <c r="CN38" s="40">
        <f t="shared" si="41"/>
        <v>41.674999999999997</v>
      </c>
      <c r="CO38" s="40">
        <f t="shared" si="42"/>
        <v>5</v>
      </c>
      <c r="CP38" s="40">
        <f t="shared" si="43"/>
        <v>33.3333333333333</v>
      </c>
      <c r="CQ38" s="40">
        <f t="shared" si="44"/>
        <v>72.5</v>
      </c>
      <c r="CR38" s="40">
        <f t="shared" si="45"/>
        <v>22.9</v>
      </c>
      <c r="CS38" s="40">
        <f t="shared" si="46"/>
        <v>54.2</v>
      </c>
      <c r="CT38" s="40">
        <f t="shared" si="47"/>
        <v>5</v>
      </c>
      <c r="CU38" s="40">
        <f t="shared" si="48"/>
        <v>41.674999999999997</v>
      </c>
      <c r="CV38" s="40">
        <f t="shared" si="49"/>
        <v>90</v>
      </c>
      <c r="CW38" s="40">
        <f t="shared" si="50"/>
        <v>22.5</v>
      </c>
      <c r="CX38" s="40">
        <f t="shared" si="51"/>
        <v>72.5</v>
      </c>
      <c r="CY38" s="40">
        <f t="shared" si="52"/>
        <v>47.5</v>
      </c>
      <c r="CZ38" s="41">
        <f t="shared" si="53"/>
        <v>5</v>
      </c>
      <c r="DA38" s="41">
        <f t="shared" si="54"/>
        <v>22.5</v>
      </c>
      <c r="DB38" s="41">
        <f t="shared" si="55"/>
        <v>5</v>
      </c>
      <c r="DC38" s="41">
        <f t="shared" si="56"/>
        <v>47.5</v>
      </c>
      <c r="DD38" s="41">
        <f t="shared" si="57"/>
        <v>22.9</v>
      </c>
      <c r="DE38" s="41">
        <f t="shared" si="58"/>
        <v>5</v>
      </c>
      <c r="DF38" s="41">
        <f t="shared" si="59"/>
        <v>41.674999999999997</v>
      </c>
      <c r="DG38" s="41">
        <f t="shared" si="60"/>
        <v>16.649999999999999</v>
      </c>
      <c r="DH38" s="41">
        <f t="shared" si="61"/>
        <v>72.5</v>
      </c>
      <c r="DI38" s="41">
        <f t="shared" si="62"/>
        <v>33.3333333333333</v>
      </c>
      <c r="DJ38" s="41">
        <f t="shared" si="63"/>
        <v>5</v>
      </c>
      <c r="DK38" s="41">
        <f t="shared" si="64"/>
        <v>54.2</v>
      </c>
      <c r="DL38" s="41">
        <f t="shared" si="65"/>
        <v>22.9</v>
      </c>
      <c r="DM38" s="41">
        <f t="shared" si="66"/>
        <v>90</v>
      </c>
      <c r="DN38" s="41">
        <f t="shared" si="67"/>
        <v>41.674999999999997</v>
      </c>
      <c r="DO38" s="41">
        <f t="shared" si="68"/>
        <v>5</v>
      </c>
      <c r="DP38" s="41">
        <f t="shared" si="69"/>
        <v>72.5</v>
      </c>
      <c r="DQ38" s="41">
        <f t="shared" si="70"/>
        <v>22.5</v>
      </c>
      <c r="DR38" s="41">
        <f t="shared" si="71"/>
        <v>47.5</v>
      </c>
      <c r="DS38" s="42">
        <f t="shared" si="72"/>
        <v>9531.8221160316843</v>
      </c>
      <c r="DT38" s="42">
        <f t="shared" si="73"/>
        <v>7995.3345469015003</v>
      </c>
      <c r="DU38" s="42">
        <f t="shared" si="74"/>
        <v>5321.3469777713153</v>
      </c>
      <c r="DV38" s="42">
        <f t="shared" si="75"/>
        <v>7925.3523052869505</v>
      </c>
      <c r="DW38" s="42">
        <f t="shared" si="76"/>
        <v>4322.9602610436323</v>
      </c>
      <c r="DX38" s="42">
        <f t="shared" si="77"/>
        <v>1431.3824945422166</v>
      </c>
      <c r="DY38" s="42">
        <f t="shared" si="78"/>
        <v>5633.5184683983807</v>
      </c>
      <c r="DZ38" s="42">
        <f t="shared" si="79"/>
        <v>1809.7162445422164</v>
      </c>
      <c r="EA38" s="42">
        <f t="shared" si="80"/>
        <v>10355.370063672402</v>
      </c>
      <c r="EB38" s="42">
        <f t="shared" si="81"/>
        <v>3060.5491612088831</v>
      </c>
      <c r="EC38" s="42">
        <f t="shared" si="82"/>
        <v>41.418011313117738</v>
      </c>
      <c r="ED38" s="42">
        <f t="shared" si="83"/>
        <v>5800.3424945422175</v>
      </c>
      <c r="EE38" s="42">
        <f t="shared" si="84"/>
        <v>1017.7247280408005</v>
      </c>
      <c r="EF38" s="42">
        <f t="shared" si="85"/>
        <v>13543.882494542217</v>
      </c>
      <c r="EG38" s="42">
        <f t="shared" si="86"/>
        <v>2990.9140206860525</v>
      </c>
      <c r="EH38" s="42">
        <f t="shared" si="87"/>
        <v>555.94287305274861</v>
      </c>
      <c r="EI38" s="42">
        <f t="shared" si="88"/>
        <v>8507.3949254120307</v>
      </c>
      <c r="EJ38" s="42">
        <f t="shared" si="89"/>
        <v>867.43044218293312</v>
      </c>
      <c r="EK38" s="42">
        <f t="shared" si="90"/>
        <v>3437.4126837974827</v>
      </c>
      <c r="EL38" s="1">
        <f t="shared" si="111"/>
        <v>41.418011313117738</v>
      </c>
      <c r="EM38" s="2">
        <f t="shared" si="102"/>
        <v>11</v>
      </c>
      <c r="EN38" s="44"/>
      <c r="EO38" s="44"/>
      <c r="EP38" s="45"/>
      <c r="EQ38" s="46"/>
      <c r="ER38" s="47"/>
      <c r="ES38" s="47"/>
      <c r="ET38" s="81"/>
      <c r="EU38" s="82"/>
      <c r="EV38" s="82"/>
      <c r="EW38" s="82"/>
      <c r="EX38" s="82"/>
      <c r="EY38" s="83"/>
      <c r="EZ38" s="83"/>
      <c r="FA38" s="83"/>
      <c r="FB38" s="83"/>
    </row>
    <row r="39" spans="1:158" s="80" customFormat="1" ht="13" x14ac:dyDescent="0.3">
      <c r="A39" s="104" t="s">
        <v>141</v>
      </c>
      <c r="B39" s="105"/>
      <c r="C39" s="106"/>
      <c r="D39" s="119" t="s">
        <v>87</v>
      </c>
      <c r="E39" s="119" t="s">
        <v>87</v>
      </c>
      <c r="F39" s="119" t="s">
        <v>87</v>
      </c>
      <c r="G39" s="115" t="e">
        <f t="shared" si="0"/>
        <v>#VALUE!</v>
      </c>
      <c r="H39" s="115" t="e">
        <f t="shared" si="1"/>
        <v>#VALUE!</v>
      </c>
      <c r="I39" s="115" t="e">
        <f t="shared" si="2"/>
        <v>#VALUE!</v>
      </c>
      <c r="J39" s="193">
        <v>830.71624999999995</v>
      </c>
      <c r="K39" s="194">
        <v>35.0917859420206</v>
      </c>
      <c r="L39" s="194">
        <v>4.3796066691352999</v>
      </c>
      <c r="M39" s="84">
        <f t="shared" si="114"/>
        <v>25.445478231807446</v>
      </c>
      <c r="N39" s="85">
        <f t="shared" si="115"/>
        <v>74.554521768192544</v>
      </c>
      <c r="O39" s="85">
        <f t="shared" si="116"/>
        <v>0</v>
      </c>
      <c r="P39" s="86" t="str">
        <f t="shared" si="117"/>
        <v>25 : 75 : 0 %</v>
      </c>
      <c r="Q39" s="87" t="str">
        <f t="shared" ca="1" si="95"/>
        <v>S/CS</v>
      </c>
      <c r="R39" s="94">
        <f t="shared" si="104"/>
        <v>74.554521768192544</v>
      </c>
      <c r="S39" s="95">
        <f t="shared" si="113"/>
        <v>25.445478231807446</v>
      </c>
      <c r="T39" s="95">
        <f t="shared" si="105"/>
        <v>0</v>
      </c>
      <c r="U39" s="88">
        <f t="shared" si="106"/>
        <v>65</v>
      </c>
      <c r="V39" s="89">
        <f t="shared" si="107"/>
        <v>190</v>
      </c>
      <c r="W39" s="90">
        <f t="shared" si="108"/>
        <v>0</v>
      </c>
      <c r="X39" s="100" t="str">
        <f t="shared" si="118"/>
        <v>@rgb(65,190,0)</v>
      </c>
      <c r="Y39" s="101"/>
      <c r="Z39" s="79">
        <f t="shared" si="3"/>
        <v>540.52044547474679</v>
      </c>
      <c r="AA39" s="79">
        <f t="shared" si="4"/>
        <v>189.67827769885434</v>
      </c>
      <c r="AB39" s="79">
        <f t="shared" si="5"/>
        <v>4.223369505241922</v>
      </c>
      <c r="AC39" s="79" t="str">
        <f t="shared" si="97"/>
        <v>No</v>
      </c>
      <c r="AD39" s="79">
        <f t="shared" si="119"/>
        <v>35.091785942020607</v>
      </c>
      <c r="AE39" s="34">
        <f t="shared" si="120"/>
        <v>3.047949773092069</v>
      </c>
      <c r="AF39" s="35">
        <f t="shared" si="121"/>
        <v>-0.61500709619997695</v>
      </c>
      <c r="AG39" s="35">
        <f t="shared" si="122"/>
        <v>1.4769589187886696</v>
      </c>
      <c r="AH39" s="36">
        <f t="shared" si="6"/>
        <v>4.1503445064187829</v>
      </c>
      <c r="AI39" s="37">
        <f t="shared" si="7"/>
        <v>0.63136108164307014</v>
      </c>
      <c r="AJ39" s="37">
        <f t="shared" si="8"/>
        <v>2.4775184592359381</v>
      </c>
      <c r="AK39" s="37">
        <v>0</v>
      </c>
      <c r="AL39" s="37">
        <v>-0.75645121485307587</v>
      </c>
      <c r="AM39" s="37">
        <v>-11.346768222796136</v>
      </c>
      <c r="AN39" s="37">
        <f t="shared" si="123"/>
        <v>4.1503445064187829</v>
      </c>
      <c r="AO39" s="37">
        <f t="shared" si="123"/>
        <v>0.63136108164307014</v>
      </c>
      <c r="AP39" s="37">
        <f t="shared" si="123"/>
        <v>2.4775184592359381</v>
      </c>
      <c r="AQ39" s="37">
        <v>57.375671196608707</v>
      </c>
      <c r="AR39" s="37">
        <v>5.7915837760921756</v>
      </c>
      <c r="AS39" s="37">
        <v>1.1079551571654598</v>
      </c>
      <c r="AT39" s="37">
        <f t="shared" si="124"/>
        <v>4.1503445064187829</v>
      </c>
      <c r="AU39" s="37">
        <f t="shared" si="124"/>
        <v>0.63136108164307014</v>
      </c>
      <c r="AV39" s="37">
        <f t="shared" si="124"/>
        <v>1.1079551571654598</v>
      </c>
      <c r="AW39" s="38">
        <f t="shared" si="125"/>
        <v>0</v>
      </c>
      <c r="AX39" s="38">
        <f t="shared" si="125"/>
        <v>0.75645121485307587</v>
      </c>
      <c r="AY39" s="38">
        <f t="shared" si="125"/>
        <v>11.346768222796136</v>
      </c>
      <c r="AZ39" s="38">
        <f t="shared" si="126"/>
        <v>4.1503445064187829</v>
      </c>
      <c r="BA39" s="38">
        <f t="shared" si="126"/>
        <v>1.3878122964961461</v>
      </c>
      <c r="BB39" s="38">
        <f t="shared" si="126"/>
        <v>12.454723379961596</v>
      </c>
      <c r="BC39" s="37">
        <f t="shared" si="127"/>
        <v>57.375671196608707</v>
      </c>
      <c r="BD39" s="37">
        <f t="shared" si="127"/>
        <v>6.5480349909452515</v>
      </c>
      <c r="BE39" s="37">
        <f t="shared" si="127"/>
        <v>12.454723379961596</v>
      </c>
      <c r="BF39" s="38">
        <f t="shared" si="128"/>
        <v>7.2336312932999665</v>
      </c>
      <c r="BG39" s="38">
        <f t="shared" si="128"/>
        <v>21.194332321303104</v>
      </c>
      <c r="BH39" s="38">
        <f t="shared" si="109"/>
        <v>0</v>
      </c>
      <c r="BI39" s="37">
        <f t="shared" si="110"/>
        <v>3.5176631487114789</v>
      </c>
      <c r="BJ39" s="5"/>
      <c r="BK39" s="5"/>
      <c r="BL39" s="19"/>
      <c r="BM39" s="19"/>
      <c r="BN39" s="39">
        <f t="shared" si="15"/>
        <v>90</v>
      </c>
      <c r="BO39" s="39">
        <f t="shared" si="16"/>
        <v>72.5</v>
      </c>
      <c r="BP39" s="39">
        <f t="shared" si="17"/>
        <v>72.5</v>
      </c>
      <c r="BQ39" s="39">
        <f t="shared" si="18"/>
        <v>47.5</v>
      </c>
      <c r="BR39" s="39">
        <f t="shared" si="19"/>
        <v>54.2</v>
      </c>
      <c r="BS39" s="39">
        <f t="shared" si="20"/>
        <v>47.5</v>
      </c>
      <c r="BT39" s="39">
        <f t="shared" si="21"/>
        <v>41.674999999999997</v>
      </c>
      <c r="BU39" s="39">
        <f t="shared" si="22"/>
        <v>41.674999999999997</v>
      </c>
      <c r="BV39" s="39">
        <f t="shared" si="23"/>
        <v>22.5</v>
      </c>
      <c r="BW39" s="39">
        <f t="shared" si="24"/>
        <v>33.3333333333333</v>
      </c>
      <c r="BX39" s="39">
        <f t="shared" si="25"/>
        <v>22.5</v>
      </c>
      <c r="BY39" s="39">
        <f t="shared" si="26"/>
        <v>22.9</v>
      </c>
      <c r="BZ39" s="39">
        <f t="shared" si="27"/>
        <v>22.9</v>
      </c>
      <c r="CA39" s="39">
        <f t="shared" si="28"/>
        <v>5</v>
      </c>
      <c r="CB39" s="39">
        <f t="shared" si="29"/>
        <v>16.649999999999999</v>
      </c>
      <c r="CC39" s="39">
        <f t="shared" si="30"/>
        <v>5</v>
      </c>
      <c r="CD39" s="39">
        <f t="shared" si="31"/>
        <v>5</v>
      </c>
      <c r="CE39" s="39">
        <f t="shared" si="32"/>
        <v>5</v>
      </c>
      <c r="CF39" s="39">
        <f t="shared" si="33"/>
        <v>5</v>
      </c>
      <c r="CG39" s="40">
        <f t="shared" si="34"/>
        <v>5</v>
      </c>
      <c r="CH39" s="40">
        <f t="shared" si="35"/>
        <v>5</v>
      </c>
      <c r="CI39" s="40">
        <f t="shared" si="36"/>
        <v>22.5</v>
      </c>
      <c r="CJ39" s="40">
        <f t="shared" si="37"/>
        <v>5</v>
      </c>
      <c r="CK39" s="40">
        <f t="shared" si="38"/>
        <v>22.9</v>
      </c>
      <c r="CL39" s="40">
        <f t="shared" si="39"/>
        <v>47.5</v>
      </c>
      <c r="CM39" s="40">
        <f t="shared" si="40"/>
        <v>16.649999999999999</v>
      </c>
      <c r="CN39" s="40">
        <f t="shared" si="41"/>
        <v>41.674999999999997</v>
      </c>
      <c r="CO39" s="40">
        <f t="shared" si="42"/>
        <v>5</v>
      </c>
      <c r="CP39" s="40">
        <f t="shared" si="43"/>
        <v>33.3333333333333</v>
      </c>
      <c r="CQ39" s="40">
        <f t="shared" si="44"/>
        <v>72.5</v>
      </c>
      <c r="CR39" s="40">
        <f t="shared" si="45"/>
        <v>22.9</v>
      </c>
      <c r="CS39" s="40">
        <f t="shared" si="46"/>
        <v>54.2</v>
      </c>
      <c r="CT39" s="40">
        <f t="shared" si="47"/>
        <v>5</v>
      </c>
      <c r="CU39" s="40">
        <f t="shared" si="48"/>
        <v>41.674999999999997</v>
      </c>
      <c r="CV39" s="40">
        <f t="shared" si="49"/>
        <v>90</v>
      </c>
      <c r="CW39" s="40">
        <f t="shared" si="50"/>
        <v>22.5</v>
      </c>
      <c r="CX39" s="40">
        <f t="shared" si="51"/>
        <v>72.5</v>
      </c>
      <c r="CY39" s="40">
        <f t="shared" si="52"/>
        <v>47.5</v>
      </c>
      <c r="CZ39" s="41">
        <f t="shared" si="53"/>
        <v>5</v>
      </c>
      <c r="DA39" s="41">
        <f t="shared" si="54"/>
        <v>22.5</v>
      </c>
      <c r="DB39" s="41">
        <f t="shared" si="55"/>
        <v>5</v>
      </c>
      <c r="DC39" s="41">
        <f t="shared" si="56"/>
        <v>47.5</v>
      </c>
      <c r="DD39" s="41">
        <f t="shared" si="57"/>
        <v>22.9</v>
      </c>
      <c r="DE39" s="41">
        <f t="shared" si="58"/>
        <v>5</v>
      </c>
      <c r="DF39" s="41">
        <f t="shared" si="59"/>
        <v>41.674999999999997</v>
      </c>
      <c r="DG39" s="41">
        <f t="shared" si="60"/>
        <v>16.649999999999999</v>
      </c>
      <c r="DH39" s="41">
        <f t="shared" si="61"/>
        <v>72.5</v>
      </c>
      <c r="DI39" s="41">
        <f t="shared" si="62"/>
        <v>33.3333333333333</v>
      </c>
      <c r="DJ39" s="41">
        <f t="shared" si="63"/>
        <v>5</v>
      </c>
      <c r="DK39" s="41">
        <f t="shared" si="64"/>
        <v>54.2</v>
      </c>
      <c r="DL39" s="41">
        <f t="shared" si="65"/>
        <v>22.9</v>
      </c>
      <c r="DM39" s="41">
        <f t="shared" si="66"/>
        <v>90</v>
      </c>
      <c r="DN39" s="41">
        <f t="shared" si="67"/>
        <v>41.674999999999997</v>
      </c>
      <c r="DO39" s="41">
        <f t="shared" si="68"/>
        <v>5</v>
      </c>
      <c r="DP39" s="41">
        <f t="shared" si="69"/>
        <v>72.5</v>
      </c>
      <c r="DQ39" s="41">
        <f t="shared" si="70"/>
        <v>22.5</v>
      </c>
      <c r="DR39" s="41">
        <f t="shared" si="71"/>
        <v>47.5</v>
      </c>
      <c r="DS39" s="42">
        <f t="shared" si="72"/>
        <v>9030.117779122018</v>
      </c>
      <c r="DT39" s="42">
        <f t="shared" si="73"/>
        <v>7558.2095172352783</v>
      </c>
      <c r="DU39" s="42">
        <f t="shared" si="74"/>
        <v>4948.8012553485387</v>
      </c>
      <c r="DV39" s="42">
        <f t="shared" si="75"/>
        <v>7580.4834288256498</v>
      </c>
      <c r="DW39" s="42">
        <f t="shared" si="76"/>
        <v>4019.4221412181369</v>
      </c>
      <c r="DX39" s="42">
        <f t="shared" si="77"/>
        <v>1243.3490785292834</v>
      </c>
      <c r="DY39" s="42">
        <f t="shared" si="78"/>
        <v>5353.1366430273201</v>
      </c>
      <c r="DZ39" s="42">
        <f t="shared" si="79"/>
        <v>1621.6828285292831</v>
      </c>
      <c r="EA39" s="42">
        <f t="shared" si="80"/>
        <v>10102.757340416021</v>
      </c>
      <c r="EB39" s="42">
        <f t="shared" si="81"/>
        <v>2872.5157451959494</v>
      </c>
      <c r="EC39" s="42">
        <f t="shared" si="82"/>
        <v>37.89690171002853</v>
      </c>
      <c r="ED39" s="42">
        <f t="shared" si="83"/>
        <v>5612.3090785292834</v>
      </c>
      <c r="EE39" s="42">
        <f t="shared" si="84"/>
        <v>945.19601584042948</v>
      </c>
      <c r="EF39" s="42">
        <f t="shared" si="85"/>
        <v>13355.849078529282</v>
      </c>
      <c r="EG39" s="42">
        <f t="shared" si="86"/>
        <v>2895.2290140312462</v>
      </c>
      <c r="EH39" s="42">
        <f t="shared" si="87"/>
        <v>681.58037793655012</v>
      </c>
      <c r="EI39" s="42">
        <f t="shared" si="88"/>
        <v>8383.9408166425437</v>
      </c>
      <c r="EJ39" s="42">
        <f t="shared" si="89"/>
        <v>928.48863982328908</v>
      </c>
      <c r="EK39" s="42">
        <f t="shared" si="90"/>
        <v>3406.2147282329161</v>
      </c>
      <c r="EL39" s="1">
        <f t="shared" si="111"/>
        <v>37.89690171002853</v>
      </c>
      <c r="EM39" s="2">
        <f t="shared" si="102"/>
        <v>11</v>
      </c>
      <c r="EN39" s="44"/>
      <c r="EO39" s="44"/>
      <c r="EP39" s="45"/>
      <c r="EQ39" s="46"/>
      <c r="ER39" s="47"/>
      <c r="ES39" s="47"/>
      <c r="ET39" s="81"/>
      <c r="EU39" s="82"/>
      <c r="EV39" s="82"/>
      <c r="EW39" s="82"/>
      <c r="EX39" s="82"/>
      <c r="EY39" s="83"/>
      <c r="EZ39" s="83"/>
      <c r="FA39" s="83"/>
      <c r="FB39" s="83"/>
    </row>
    <row r="40" spans="1:158" s="80" customFormat="1" ht="13" x14ac:dyDescent="0.3">
      <c r="A40" s="104" t="s">
        <v>142</v>
      </c>
      <c r="B40" s="105"/>
      <c r="C40" s="106"/>
      <c r="D40" s="119" t="s">
        <v>87</v>
      </c>
      <c r="E40" s="119" t="s">
        <v>87</v>
      </c>
      <c r="F40" s="119" t="s">
        <v>87</v>
      </c>
      <c r="G40" s="115" t="e">
        <f t="shared" si="0"/>
        <v>#VALUE!</v>
      </c>
      <c r="H40" s="115" t="e">
        <f t="shared" si="1"/>
        <v>#VALUE!</v>
      </c>
      <c r="I40" s="115" t="e">
        <f t="shared" si="2"/>
        <v>#VALUE!</v>
      </c>
      <c r="J40" s="193">
        <v>13.7710256410256</v>
      </c>
      <c r="K40" s="194">
        <v>19.083969465648899</v>
      </c>
      <c r="L40" s="194">
        <v>21.482800000000001</v>
      </c>
      <c r="M40" s="84">
        <f t="shared" si="114"/>
        <v>0</v>
      </c>
      <c r="N40" s="85">
        <f t="shared" si="115"/>
        <v>27.343108273509078</v>
      </c>
      <c r="O40" s="85">
        <f t="shared" si="116"/>
        <v>72.656891726490926</v>
      </c>
      <c r="P40" s="86" t="str">
        <f t="shared" si="117"/>
        <v>0 : 27 : 73 %</v>
      </c>
      <c r="Q40" s="87" t="str">
        <f t="shared" ca="1" si="95"/>
        <v>R/SR</v>
      </c>
      <c r="R40" s="94">
        <f t="shared" si="104"/>
        <v>27.343108273509078</v>
      </c>
      <c r="S40" s="95">
        <f t="shared" si="113"/>
        <v>0</v>
      </c>
      <c r="T40" s="95">
        <f t="shared" si="105"/>
        <v>72.656891726490926</v>
      </c>
      <c r="U40" s="88">
        <f t="shared" si="106"/>
        <v>0</v>
      </c>
      <c r="V40" s="89">
        <f t="shared" si="107"/>
        <v>70</v>
      </c>
      <c r="W40" s="90">
        <f t="shared" si="108"/>
        <v>185</v>
      </c>
      <c r="X40" s="100" t="str">
        <f t="shared" si="118"/>
        <v>@rgb(0,70,185)</v>
      </c>
      <c r="Y40" s="101"/>
      <c r="Z40" s="79">
        <f t="shared" si="3"/>
        <v>3.3589743589743408</v>
      </c>
      <c r="AA40" s="79">
        <f t="shared" si="4"/>
        <v>0.64102564102563908</v>
      </c>
      <c r="AB40" s="79">
        <f t="shared" si="5"/>
        <v>1.9736719608244675</v>
      </c>
      <c r="AC40" s="79" t="str">
        <f t="shared" si="97"/>
        <v>No</v>
      </c>
      <c r="AD40" s="79">
        <f t="shared" si="119"/>
        <v>19.083969465648899</v>
      </c>
      <c r="AE40" s="34">
        <f t="shared" si="120"/>
        <v>0.39243216514995244</v>
      </c>
      <c r="AF40" s="35">
        <f t="shared" si="121"/>
        <v>-1.4445632692438637</v>
      </c>
      <c r="AG40" s="35">
        <f t="shared" si="122"/>
        <v>3.0672526149628481</v>
      </c>
      <c r="AH40" s="36">
        <f t="shared" si="6"/>
        <v>-0.22169968329711831</v>
      </c>
      <c r="AI40" s="37">
        <f t="shared" si="7"/>
        <v>-0.4953584866435361</v>
      </c>
      <c r="AJ40" s="37">
        <f t="shared" si="8"/>
        <v>-0.2116585062303642</v>
      </c>
      <c r="AK40" s="37">
        <v>0</v>
      </c>
      <c r="AL40" s="37">
        <v>-0.75645121485307587</v>
      </c>
      <c r="AM40" s="37">
        <v>-11.346768222796136</v>
      </c>
      <c r="AN40" s="37">
        <f t="shared" si="123"/>
        <v>0</v>
      </c>
      <c r="AO40" s="37">
        <f t="shared" si="123"/>
        <v>-0.4953584866435361</v>
      </c>
      <c r="AP40" s="37">
        <f t="shared" si="123"/>
        <v>-0.2116585062303642</v>
      </c>
      <c r="AQ40" s="37">
        <v>57.375671196608707</v>
      </c>
      <c r="AR40" s="37">
        <v>5.7915837760921756</v>
      </c>
      <c r="AS40" s="37">
        <v>1.1079551571654598</v>
      </c>
      <c r="AT40" s="37">
        <f t="shared" si="124"/>
        <v>0</v>
      </c>
      <c r="AU40" s="37">
        <f t="shared" si="124"/>
        <v>-0.4953584866435361</v>
      </c>
      <c r="AV40" s="37">
        <f t="shared" si="124"/>
        <v>-0.2116585062303642</v>
      </c>
      <c r="AW40" s="38">
        <f t="shared" si="125"/>
        <v>0</v>
      </c>
      <c r="AX40" s="38">
        <f t="shared" si="125"/>
        <v>0.75645121485307587</v>
      </c>
      <c r="AY40" s="38">
        <f t="shared" si="125"/>
        <v>11.346768222796136</v>
      </c>
      <c r="AZ40" s="38">
        <f t="shared" si="126"/>
        <v>0</v>
      </c>
      <c r="BA40" s="38">
        <f t="shared" si="126"/>
        <v>0.26109272820953977</v>
      </c>
      <c r="BB40" s="38">
        <f t="shared" si="126"/>
        <v>11.135109716565772</v>
      </c>
      <c r="BC40" s="37">
        <f t="shared" si="127"/>
        <v>57.375671196608707</v>
      </c>
      <c r="BD40" s="37">
        <f t="shared" si="127"/>
        <v>6.5480349909452515</v>
      </c>
      <c r="BE40" s="37">
        <f t="shared" si="127"/>
        <v>12.454723379961596</v>
      </c>
      <c r="BF40" s="38">
        <f t="shared" si="128"/>
        <v>0</v>
      </c>
      <c r="BG40" s="38">
        <f t="shared" si="128"/>
        <v>3.9873447312145371</v>
      </c>
      <c r="BH40" s="38">
        <f t="shared" si="109"/>
        <v>10.595286809171128</v>
      </c>
      <c r="BI40" s="37">
        <f t="shared" si="110"/>
        <v>6.8574728589319696</v>
      </c>
      <c r="BJ40" s="5"/>
      <c r="BK40" s="5"/>
      <c r="BL40" s="19"/>
      <c r="BM40" s="19"/>
      <c r="BN40" s="39">
        <f t="shared" si="15"/>
        <v>90</v>
      </c>
      <c r="BO40" s="39">
        <f t="shared" si="16"/>
        <v>72.5</v>
      </c>
      <c r="BP40" s="39">
        <f t="shared" si="17"/>
        <v>72.5</v>
      </c>
      <c r="BQ40" s="39">
        <f t="shared" si="18"/>
        <v>47.5</v>
      </c>
      <c r="BR40" s="39">
        <f t="shared" si="19"/>
        <v>54.2</v>
      </c>
      <c r="BS40" s="39">
        <f t="shared" si="20"/>
        <v>47.5</v>
      </c>
      <c r="BT40" s="39">
        <f t="shared" si="21"/>
        <v>41.674999999999997</v>
      </c>
      <c r="BU40" s="39">
        <f t="shared" si="22"/>
        <v>41.674999999999997</v>
      </c>
      <c r="BV40" s="39">
        <f t="shared" si="23"/>
        <v>22.5</v>
      </c>
      <c r="BW40" s="39">
        <f t="shared" si="24"/>
        <v>33.3333333333333</v>
      </c>
      <c r="BX40" s="39">
        <f t="shared" si="25"/>
        <v>22.5</v>
      </c>
      <c r="BY40" s="39">
        <f t="shared" si="26"/>
        <v>22.9</v>
      </c>
      <c r="BZ40" s="39">
        <f t="shared" si="27"/>
        <v>22.9</v>
      </c>
      <c r="CA40" s="39">
        <f t="shared" si="28"/>
        <v>5</v>
      </c>
      <c r="CB40" s="39">
        <f t="shared" si="29"/>
        <v>16.649999999999999</v>
      </c>
      <c r="CC40" s="39">
        <f t="shared" si="30"/>
        <v>5</v>
      </c>
      <c r="CD40" s="39">
        <f t="shared" si="31"/>
        <v>5</v>
      </c>
      <c r="CE40" s="39">
        <f t="shared" si="32"/>
        <v>5</v>
      </c>
      <c r="CF40" s="39">
        <f t="shared" si="33"/>
        <v>5</v>
      </c>
      <c r="CG40" s="40">
        <f t="shared" si="34"/>
        <v>5</v>
      </c>
      <c r="CH40" s="40">
        <f t="shared" si="35"/>
        <v>5</v>
      </c>
      <c r="CI40" s="40">
        <f t="shared" si="36"/>
        <v>22.5</v>
      </c>
      <c r="CJ40" s="40">
        <f t="shared" si="37"/>
        <v>5</v>
      </c>
      <c r="CK40" s="40">
        <f t="shared" si="38"/>
        <v>22.9</v>
      </c>
      <c r="CL40" s="40">
        <f t="shared" si="39"/>
        <v>47.5</v>
      </c>
      <c r="CM40" s="40">
        <f t="shared" si="40"/>
        <v>16.649999999999999</v>
      </c>
      <c r="CN40" s="40">
        <f t="shared" si="41"/>
        <v>41.674999999999997</v>
      </c>
      <c r="CO40" s="40">
        <f t="shared" si="42"/>
        <v>5</v>
      </c>
      <c r="CP40" s="40">
        <f t="shared" si="43"/>
        <v>33.3333333333333</v>
      </c>
      <c r="CQ40" s="40">
        <f t="shared" si="44"/>
        <v>72.5</v>
      </c>
      <c r="CR40" s="40">
        <f t="shared" si="45"/>
        <v>22.9</v>
      </c>
      <c r="CS40" s="40">
        <f t="shared" si="46"/>
        <v>54.2</v>
      </c>
      <c r="CT40" s="40">
        <f t="shared" si="47"/>
        <v>5</v>
      </c>
      <c r="CU40" s="40">
        <f t="shared" si="48"/>
        <v>41.674999999999997</v>
      </c>
      <c r="CV40" s="40">
        <f t="shared" si="49"/>
        <v>90</v>
      </c>
      <c r="CW40" s="40">
        <f t="shared" si="50"/>
        <v>22.5</v>
      </c>
      <c r="CX40" s="40">
        <f t="shared" si="51"/>
        <v>72.5</v>
      </c>
      <c r="CY40" s="40">
        <f t="shared" si="52"/>
        <v>47.5</v>
      </c>
      <c r="CZ40" s="41">
        <f t="shared" si="53"/>
        <v>5</v>
      </c>
      <c r="DA40" s="41">
        <f t="shared" si="54"/>
        <v>22.5</v>
      </c>
      <c r="DB40" s="41">
        <f t="shared" si="55"/>
        <v>5</v>
      </c>
      <c r="DC40" s="41">
        <f t="shared" si="56"/>
        <v>47.5</v>
      </c>
      <c r="DD40" s="41">
        <f t="shared" si="57"/>
        <v>22.9</v>
      </c>
      <c r="DE40" s="41">
        <f t="shared" si="58"/>
        <v>5</v>
      </c>
      <c r="DF40" s="41">
        <f t="shared" si="59"/>
        <v>41.674999999999997</v>
      </c>
      <c r="DG40" s="41">
        <f t="shared" si="60"/>
        <v>16.649999999999999</v>
      </c>
      <c r="DH40" s="41">
        <f t="shared" si="61"/>
        <v>72.5</v>
      </c>
      <c r="DI40" s="41">
        <f t="shared" si="62"/>
        <v>33.3333333333333</v>
      </c>
      <c r="DJ40" s="41">
        <f t="shared" si="63"/>
        <v>5</v>
      </c>
      <c r="DK40" s="41">
        <f t="shared" si="64"/>
        <v>54.2</v>
      </c>
      <c r="DL40" s="41">
        <f t="shared" si="65"/>
        <v>22.9</v>
      </c>
      <c r="DM40" s="41">
        <f t="shared" si="66"/>
        <v>90</v>
      </c>
      <c r="DN40" s="41">
        <f t="shared" si="67"/>
        <v>41.674999999999997</v>
      </c>
      <c r="DO40" s="41">
        <f t="shared" si="68"/>
        <v>5</v>
      </c>
      <c r="DP40" s="41">
        <f t="shared" si="69"/>
        <v>72.5</v>
      </c>
      <c r="DQ40" s="41">
        <f t="shared" si="70"/>
        <v>22.5</v>
      </c>
      <c r="DR40" s="41">
        <f t="shared" si="71"/>
        <v>47.5</v>
      </c>
      <c r="DS40" s="42">
        <f t="shared" si="72"/>
        <v>13176.669485411865</v>
      </c>
      <c r="DT40" s="42">
        <f t="shared" si="73"/>
        <v>8271.1782749846825</v>
      </c>
      <c r="DU40" s="42">
        <f t="shared" si="74"/>
        <v>9857.1606958390475</v>
      </c>
      <c r="DV40" s="42">
        <f t="shared" si="75"/>
        <v>3388.3336886601373</v>
      </c>
      <c r="DW40" s="42">
        <f t="shared" si="76"/>
        <v>5433.129485411866</v>
      </c>
      <c r="DX40" s="42">
        <f t="shared" si="77"/>
        <v>7240.0052821635945</v>
      </c>
      <c r="DY40" s="42">
        <f t="shared" si="78"/>
        <v>2811.025804500995</v>
      </c>
      <c r="DZ40" s="42">
        <f t="shared" si="79"/>
        <v>5078.9806663227364</v>
      </c>
      <c r="EA40" s="42">
        <f t="shared" si="80"/>
        <v>1005.4891023355912</v>
      </c>
      <c r="EB40" s="42">
        <f t="shared" si="81"/>
        <v>2693.3361520785325</v>
      </c>
      <c r="EC40" s="42">
        <f t="shared" si="82"/>
        <v>7122.8498684881415</v>
      </c>
      <c r="ED40" s="42">
        <f t="shared" si="83"/>
        <v>884.80806333353394</v>
      </c>
      <c r="EE40" s="42">
        <f t="shared" si="84"/>
        <v>3721.450907490198</v>
      </c>
      <c r="EF40" s="42">
        <f t="shared" si="85"/>
        <v>824.99789190840875</v>
      </c>
      <c r="EG40" s="42">
        <f t="shared" si="86"/>
        <v>1442.5032354118659</v>
      </c>
      <c r="EH40" s="42">
        <f t="shared" si="87"/>
        <v>8528.341078915324</v>
      </c>
      <c r="EI40" s="42">
        <f t="shared" si="88"/>
        <v>48.480312762773387</v>
      </c>
      <c r="EJ40" s="42">
        <f t="shared" si="89"/>
        <v>4579.858658060959</v>
      </c>
      <c r="EK40" s="42">
        <f t="shared" si="90"/>
        <v>1064.1694854118659</v>
      </c>
      <c r="EL40" s="1">
        <f t="shared" si="111"/>
        <v>48.480312762773387</v>
      </c>
      <c r="EM40" s="2">
        <f t="shared" si="102"/>
        <v>17</v>
      </c>
      <c r="EN40" s="44"/>
      <c r="EO40" s="44"/>
      <c r="EP40" s="45"/>
      <c r="EQ40" s="46"/>
      <c r="ER40" s="47"/>
      <c r="ES40" s="47"/>
      <c r="ET40" s="81"/>
      <c r="EU40" s="82"/>
      <c r="EV40" s="82"/>
      <c r="EW40" s="82"/>
      <c r="EX40" s="82"/>
      <c r="EY40" s="83"/>
      <c r="EZ40" s="83"/>
      <c r="FA40" s="83"/>
      <c r="FB40" s="83"/>
    </row>
    <row r="41" spans="1:158" s="80" customFormat="1" ht="13" x14ac:dyDescent="0.3">
      <c r="A41" s="104" t="s">
        <v>143</v>
      </c>
      <c r="B41" s="105"/>
      <c r="C41" s="106"/>
      <c r="D41" s="119" t="s">
        <v>87</v>
      </c>
      <c r="E41" s="119" t="s">
        <v>87</v>
      </c>
      <c r="F41" s="119" t="s">
        <v>87</v>
      </c>
      <c r="G41" s="115" t="e">
        <f t="shared" si="0"/>
        <v>#VALUE!</v>
      </c>
      <c r="H41" s="115" t="e">
        <f t="shared" si="1"/>
        <v>#VALUE!</v>
      </c>
      <c r="I41" s="115" t="e">
        <f t="shared" si="2"/>
        <v>#VALUE!</v>
      </c>
      <c r="J41" s="193">
        <v>1008.94981481481</v>
      </c>
      <c r="K41" s="194">
        <v>25.7028225941025</v>
      </c>
      <c r="L41" s="194">
        <v>5.3909441880628597</v>
      </c>
      <c r="M41" s="84">
        <f t="shared" si="114"/>
        <v>14.662837638403749</v>
      </c>
      <c r="N41" s="85">
        <f t="shared" si="115"/>
        <v>85.337162361596256</v>
      </c>
      <c r="O41" s="85">
        <f t="shared" si="116"/>
        <v>0</v>
      </c>
      <c r="P41" s="86" t="str">
        <f t="shared" si="117"/>
        <v>15 : 85 : 0 %</v>
      </c>
      <c r="Q41" s="87" t="str">
        <f t="shared" ca="1" si="95"/>
        <v>S</v>
      </c>
      <c r="R41" s="94">
        <f t="shared" si="104"/>
        <v>85.337162361596256</v>
      </c>
      <c r="S41" s="95">
        <f t="shared" si="113"/>
        <v>14.662837638403749</v>
      </c>
      <c r="T41" s="95">
        <f t="shared" si="105"/>
        <v>0</v>
      </c>
      <c r="U41" s="88">
        <f t="shared" si="106"/>
        <v>37</v>
      </c>
      <c r="V41" s="89">
        <f t="shared" si="107"/>
        <v>218</v>
      </c>
      <c r="W41" s="90">
        <f t="shared" si="108"/>
        <v>0</v>
      </c>
      <c r="X41" s="100" t="str">
        <f t="shared" si="118"/>
        <v>@rgb(37,218,0)</v>
      </c>
      <c r="Y41" s="101"/>
      <c r="Z41" s="79">
        <f t="shared" si="3"/>
        <v>728.15512515771434</v>
      </c>
      <c r="AA41" s="79">
        <f t="shared" si="4"/>
        <v>187.15642002915232</v>
      </c>
      <c r="AB41" s="79">
        <f t="shared" si="5"/>
        <v>5.3619981607099154</v>
      </c>
      <c r="AC41" s="79" t="str">
        <f t="shared" si="97"/>
        <v>Suc!</v>
      </c>
      <c r="AD41" s="79">
        <f t="shared" si="119"/>
        <v>74.2971774058975</v>
      </c>
      <c r="AE41" s="34">
        <f t="shared" si="120"/>
        <v>3.3590481985169327</v>
      </c>
      <c r="AF41" s="35">
        <f t="shared" si="121"/>
        <v>1.0614721474138828</v>
      </c>
      <c r="AG41" s="35">
        <f t="shared" si="122"/>
        <v>1.684720543617362</v>
      </c>
      <c r="AH41" s="36">
        <f t="shared" si="6"/>
        <v>4.6625369540382779</v>
      </c>
      <c r="AI41" s="37">
        <f t="shared" si="7"/>
        <v>2.3404380119191019</v>
      </c>
      <c r="AJ41" s="37">
        <f t="shared" si="8"/>
        <v>2.1191612027337783</v>
      </c>
      <c r="AK41" s="37">
        <v>0</v>
      </c>
      <c r="AL41" s="37">
        <v>-0.75645121485307587</v>
      </c>
      <c r="AM41" s="37">
        <v>-11.346768222796136</v>
      </c>
      <c r="AN41" s="37">
        <f t="shared" si="123"/>
        <v>4.6625369540382779</v>
      </c>
      <c r="AO41" s="37">
        <f t="shared" si="123"/>
        <v>2.3404380119191019</v>
      </c>
      <c r="AP41" s="37">
        <f t="shared" si="123"/>
        <v>2.1191612027337783</v>
      </c>
      <c r="AQ41" s="37">
        <v>57.375671196608707</v>
      </c>
      <c r="AR41" s="37">
        <v>5.7915837760921756</v>
      </c>
      <c r="AS41" s="37">
        <v>1.1079551571654598</v>
      </c>
      <c r="AT41" s="37">
        <f t="shared" si="124"/>
        <v>4.6625369540382779</v>
      </c>
      <c r="AU41" s="37">
        <f t="shared" si="124"/>
        <v>2.3404380119191019</v>
      </c>
      <c r="AV41" s="37">
        <f t="shared" si="124"/>
        <v>1.1079551571654598</v>
      </c>
      <c r="AW41" s="38">
        <f t="shared" si="125"/>
        <v>0</v>
      </c>
      <c r="AX41" s="38">
        <f t="shared" si="125"/>
        <v>0.75645121485307587</v>
      </c>
      <c r="AY41" s="38">
        <f t="shared" si="125"/>
        <v>11.346768222796136</v>
      </c>
      <c r="AZ41" s="38">
        <f t="shared" si="126"/>
        <v>4.6625369540382779</v>
      </c>
      <c r="BA41" s="38">
        <f t="shared" si="126"/>
        <v>3.0968892267721779</v>
      </c>
      <c r="BB41" s="38">
        <f t="shared" si="126"/>
        <v>12.454723379961596</v>
      </c>
      <c r="BC41" s="37">
        <f t="shared" si="127"/>
        <v>57.375671196608707</v>
      </c>
      <c r="BD41" s="37">
        <f t="shared" si="127"/>
        <v>6.5480349909452515</v>
      </c>
      <c r="BE41" s="37">
        <f t="shared" si="127"/>
        <v>12.454723379961596</v>
      </c>
      <c r="BF41" s="38">
        <f t="shared" si="128"/>
        <v>8.1263309984840166</v>
      </c>
      <c r="BG41" s="38">
        <f t="shared" si="128"/>
        <v>47.294940101184793</v>
      </c>
      <c r="BH41" s="38">
        <f t="shared" si="109"/>
        <v>0</v>
      </c>
      <c r="BI41" s="37">
        <f t="shared" si="110"/>
        <v>1.8043613582979983</v>
      </c>
      <c r="BJ41" s="5"/>
      <c r="BK41" s="5"/>
      <c r="BL41" s="19"/>
      <c r="BM41" s="19"/>
      <c r="BN41" s="39">
        <f t="shared" si="15"/>
        <v>90</v>
      </c>
      <c r="BO41" s="39">
        <f t="shared" si="16"/>
        <v>72.5</v>
      </c>
      <c r="BP41" s="39">
        <f t="shared" si="17"/>
        <v>72.5</v>
      </c>
      <c r="BQ41" s="39">
        <f t="shared" si="18"/>
        <v>47.5</v>
      </c>
      <c r="BR41" s="39">
        <f t="shared" si="19"/>
        <v>54.2</v>
      </c>
      <c r="BS41" s="39">
        <f t="shared" si="20"/>
        <v>47.5</v>
      </c>
      <c r="BT41" s="39">
        <f t="shared" si="21"/>
        <v>41.674999999999997</v>
      </c>
      <c r="BU41" s="39">
        <f t="shared" si="22"/>
        <v>41.674999999999997</v>
      </c>
      <c r="BV41" s="39">
        <f t="shared" si="23"/>
        <v>22.5</v>
      </c>
      <c r="BW41" s="39">
        <f t="shared" si="24"/>
        <v>33.3333333333333</v>
      </c>
      <c r="BX41" s="39">
        <f t="shared" si="25"/>
        <v>22.5</v>
      </c>
      <c r="BY41" s="39">
        <f t="shared" si="26"/>
        <v>22.9</v>
      </c>
      <c r="BZ41" s="39">
        <f t="shared" si="27"/>
        <v>22.9</v>
      </c>
      <c r="CA41" s="39">
        <f t="shared" si="28"/>
        <v>5</v>
      </c>
      <c r="CB41" s="39">
        <f t="shared" si="29"/>
        <v>16.649999999999999</v>
      </c>
      <c r="CC41" s="39">
        <f t="shared" si="30"/>
        <v>5</v>
      </c>
      <c r="CD41" s="39">
        <f t="shared" si="31"/>
        <v>5</v>
      </c>
      <c r="CE41" s="39">
        <f t="shared" si="32"/>
        <v>5</v>
      </c>
      <c r="CF41" s="39">
        <f t="shared" si="33"/>
        <v>5</v>
      </c>
      <c r="CG41" s="40">
        <f t="shared" si="34"/>
        <v>5</v>
      </c>
      <c r="CH41" s="40">
        <f t="shared" si="35"/>
        <v>5</v>
      </c>
      <c r="CI41" s="40">
        <f t="shared" si="36"/>
        <v>22.5</v>
      </c>
      <c r="CJ41" s="40">
        <f t="shared" si="37"/>
        <v>5</v>
      </c>
      <c r="CK41" s="40">
        <f t="shared" si="38"/>
        <v>22.9</v>
      </c>
      <c r="CL41" s="40">
        <f t="shared" si="39"/>
        <v>47.5</v>
      </c>
      <c r="CM41" s="40">
        <f t="shared" si="40"/>
        <v>16.649999999999999</v>
      </c>
      <c r="CN41" s="40">
        <f t="shared" si="41"/>
        <v>41.674999999999997</v>
      </c>
      <c r="CO41" s="40">
        <f t="shared" si="42"/>
        <v>5</v>
      </c>
      <c r="CP41" s="40">
        <f t="shared" si="43"/>
        <v>33.3333333333333</v>
      </c>
      <c r="CQ41" s="40">
        <f t="shared" si="44"/>
        <v>72.5</v>
      </c>
      <c r="CR41" s="40">
        <f t="shared" si="45"/>
        <v>22.9</v>
      </c>
      <c r="CS41" s="40">
        <f t="shared" si="46"/>
        <v>54.2</v>
      </c>
      <c r="CT41" s="40">
        <f t="shared" si="47"/>
        <v>5</v>
      </c>
      <c r="CU41" s="40">
        <f t="shared" si="48"/>
        <v>41.674999999999997</v>
      </c>
      <c r="CV41" s="40">
        <f t="shared" si="49"/>
        <v>90</v>
      </c>
      <c r="CW41" s="40">
        <f t="shared" si="50"/>
        <v>22.5</v>
      </c>
      <c r="CX41" s="40">
        <f t="shared" si="51"/>
        <v>72.5</v>
      </c>
      <c r="CY41" s="40">
        <f t="shared" si="52"/>
        <v>47.5</v>
      </c>
      <c r="CZ41" s="41">
        <f t="shared" si="53"/>
        <v>5</v>
      </c>
      <c r="DA41" s="41">
        <f t="shared" si="54"/>
        <v>22.5</v>
      </c>
      <c r="DB41" s="41">
        <f t="shared" si="55"/>
        <v>5</v>
      </c>
      <c r="DC41" s="41">
        <f t="shared" si="56"/>
        <v>47.5</v>
      </c>
      <c r="DD41" s="41">
        <f t="shared" si="57"/>
        <v>22.9</v>
      </c>
      <c r="DE41" s="41">
        <f t="shared" si="58"/>
        <v>5</v>
      </c>
      <c r="DF41" s="41">
        <f t="shared" si="59"/>
        <v>41.674999999999997</v>
      </c>
      <c r="DG41" s="41">
        <f t="shared" si="60"/>
        <v>16.649999999999999</v>
      </c>
      <c r="DH41" s="41">
        <f t="shared" si="61"/>
        <v>72.5</v>
      </c>
      <c r="DI41" s="41">
        <f t="shared" si="62"/>
        <v>33.3333333333333</v>
      </c>
      <c r="DJ41" s="41">
        <f t="shared" si="63"/>
        <v>5</v>
      </c>
      <c r="DK41" s="41">
        <f t="shared" si="64"/>
        <v>54.2</v>
      </c>
      <c r="DL41" s="41">
        <f t="shared" si="65"/>
        <v>22.9</v>
      </c>
      <c r="DM41" s="41">
        <f t="shared" si="66"/>
        <v>90</v>
      </c>
      <c r="DN41" s="41">
        <f t="shared" si="67"/>
        <v>41.674999999999997</v>
      </c>
      <c r="DO41" s="41">
        <f t="shared" si="68"/>
        <v>5</v>
      </c>
      <c r="DP41" s="41">
        <f t="shared" si="69"/>
        <v>72.5</v>
      </c>
      <c r="DQ41" s="41">
        <f t="shared" si="70"/>
        <v>22.5</v>
      </c>
      <c r="DR41" s="41">
        <f t="shared" si="71"/>
        <v>47.5</v>
      </c>
      <c r="DS41" s="42">
        <f t="shared" si="72"/>
        <v>12154.747689010994</v>
      </c>
      <c r="DT41" s="42">
        <f t="shared" si="73"/>
        <v>10305.447006355123</v>
      </c>
      <c r="DU41" s="42">
        <f t="shared" si="74"/>
        <v>7318.6463236992549</v>
      </c>
      <c r="DV41" s="42">
        <f t="shared" si="75"/>
        <v>9788.5888882753115</v>
      </c>
      <c r="DW41" s="42">
        <f t="shared" si="76"/>
        <v>5985.9964513755558</v>
      </c>
      <c r="DX41" s="42">
        <f t="shared" si="77"/>
        <v>2534.9300875396298</v>
      </c>
      <c r="DY41" s="42">
        <f t="shared" si="78"/>
        <v>7184.3888137375216</v>
      </c>
      <c r="DZ41" s="42">
        <f t="shared" si="79"/>
        <v>2913.2638375396295</v>
      </c>
      <c r="EA41" s="42">
        <f t="shared" si="80"/>
        <v>11771.7307701955</v>
      </c>
      <c r="EB41" s="42">
        <f t="shared" si="81"/>
        <v>4164.0967542062963</v>
      </c>
      <c r="EC41" s="42">
        <f t="shared" si="82"/>
        <v>251.21385138000451</v>
      </c>
      <c r="ED41" s="42">
        <f t="shared" si="83"/>
        <v>6903.8900875396303</v>
      </c>
      <c r="EE41" s="42">
        <f t="shared" si="84"/>
        <v>1561.7837237037043</v>
      </c>
      <c r="EF41" s="42">
        <f t="shared" si="85"/>
        <v>14647.430087539629</v>
      </c>
      <c r="EG41" s="42">
        <f t="shared" si="86"/>
        <v>3647.1388613417375</v>
      </c>
      <c r="EH41" s="42">
        <f t="shared" si="87"/>
        <v>140.11248606826675</v>
      </c>
      <c r="EI41" s="42">
        <f t="shared" si="88"/>
        <v>9298.1294048837608</v>
      </c>
      <c r="EJ41" s="42">
        <f t="shared" si="89"/>
        <v>764.41316872413574</v>
      </c>
      <c r="EK41" s="42">
        <f t="shared" si="90"/>
        <v>3781.2712868039484</v>
      </c>
      <c r="EL41" s="1">
        <f t="shared" si="111"/>
        <v>140.11248606826675</v>
      </c>
      <c r="EM41" s="2">
        <f t="shared" si="102"/>
        <v>16</v>
      </c>
      <c r="EN41" s="44"/>
      <c r="EO41" s="44"/>
      <c r="EP41" s="45"/>
      <c r="EQ41" s="46"/>
      <c r="ER41" s="47"/>
      <c r="ES41" s="47"/>
      <c r="ET41" s="81"/>
      <c r="EU41" s="82"/>
      <c r="EV41" s="82"/>
      <c r="EW41" s="82"/>
      <c r="EX41" s="82"/>
      <c r="EY41" s="83"/>
      <c r="EZ41" s="83"/>
      <c r="FA41" s="83"/>
      <c r="FB41" s="83"/>
    </row>
    <row r="42" spans="1:158" s="80" customFormat="1" ht="13" x14ac:dyDescent="0.3">
      <c r="A42" s="104" t="s">
        <v>144</v>
      </c>
      <c r="B42" s="105"/>
      <c r="C42" s="106"/>
      <c r="D42" s="119" t="s">
        <v>87</v>
      </c>
      <c r="E42" s="119" t="s">
        <v>87</v>
      </c>
      <c r="F42" s="119" t="s">
        <v>87</v>
      </c>
      <c r="G42" s="115" t="e">
        <f t="shared" si="0"/>
        <v>#VALUE!</v>
      </c>
      <c r="H42" s="115" t="e">
        <f t="shared" si="1"/>
        <v>#VALUE!</v>
      </c>
      <c r="I42" s="115" t="e">
        <f t="shared" si="2"/>
        <v>#VALUE!</v>
      </c>
      <c r="J42" s="193">
        <v>52.498585164835198</v>
      </c>
      <c r="K42" s="194">
        <v>31.9500058536305</v>
      </c>
      <c r="L42" s="194">
        <v>18.215285581551399</v>
      </c>
      <c r="M42" s="84">
        <f t="shared" si="114"/>
        <v>2.4875863197583339</v>
      </c>
      <c r="N42" s="85">
        <f t="shared" si="115"/>
        <v>67.057720398598406</v>
      </c>
      <c r="O42" s="85">
        <f t="shared" si="116"/>
        <v>30.454693281643273</v>
      </c>
      <c r="P42" s="86" t="str">
        <f t="shared" si="117"/>
        <v>2 : 67 : 30 %</v>
      </c>
      <c r="Q42" s="87" t="str">
        <f t="shared" ca="1" si="95"/>
        <v>S/SR</v>
      </c>
      <c r="R42" s="94">
        <f t="shared" si="104"/>
        <v>67.057720398598406</v>
      </c>
      <c r="S42" s="95">
        <f t="shared" si="113"/>
        <v>2.4875863197583339</v>
      </c>
      <c r="T42" s="95">
        <f t="shared" si="105"/>
        <v>30.454693281643273</v>
      </c>
      <c r="U42" s="88">
        <f t="shared" si="106"/>
        <v>6</v>
      </c>
      <c r="V42" s="89">
        <f t="shared" si="107"/>
        <v>171</v>
      </c>
      <c r="W42" s="90">
        <f t="shared" si="108"/>
        <v>78</v>
      </c>
      <c r="X42" s="100" t="str">
        <f t="shared" si="118"/>
        <v>@rgb(6,171,78)</v>
      </c>
      <c r="Y42" s="101"/>
      <c r="Z42" s="79">
        <f t="shared" si="3"/>
        <v>9.0207089922958215</v>
      </c>
      <c r="AA42" s="79">
        <f t="shared" si="4"/>
        <v>2.8821170510774876</v>
      </c>
      <c r="AB42" s="79">
        <f t="shared" si="5"/>
        <v>1.16928711925176</v>
      </c>
      <c r="AC42" s="79" t="str">
        <f t="shared" si="97"/>
        <v>No</v>
      </c>
      <c r="AD42" s="79">
        <f t="shared" si="119"/>
        <v>31.950005853630497</v>
      </c>
      <c r="AE42" s="34">
        <f t="shared" si="120"/>
        <v>0.76622312083377075</v>
      </c>
      <c r="AF42" s="35">
        <f t="shared" si="121"/>
        <v>-0.75607027904217039</v>
      </c>
      <c r="AG42" s="35">
        <f t="shared" si="122"/>
        <v>2.9022611087099204</v>
      </c>
      <c r="AH42" s="36">
        <f t="shared" si="6"/>
        <v>0.3937097461407203</v>
      </c>
      <c r="AI42" s="37">
        <f t="shared" si="7"/>
        <v>0.4547882259445124</v>
      </c>
      <c r="AJ42" s="37">
        <f t="shared" si="8"/>
        <v>6.1649573188461204E-2</v>
      </c>
      <c r="AK42" s="37">
        <v>0</v>
      </c>
      <c r="AL42" s="37">
        <v>-0.75645121485307587</v>
      </c>
      <c r="AM42" s="37">
        <v>-11.346768222796136</v>
      </c>
      <c r="AN42" s="37">
        <f t="shared" si="123"/>
        <v>0.3937097461407203</v>
      </c>
      <c r="AO42" s="37">
        <f t="shared" si="123"/>
        <v>0.4547882259445124</v>
      </c>
      <c r="AP42" s="37">
        <f t="shared" si="123"/>
        <v>6.1649573188461204E-2</v>
      </c>
      <c r="AQ42" s="37">
        <v>57.375671196608707</v>
      </c>
      <c r="AR42" s="37">
        <v>5.7915837760921756</v>
      </c>
      <c r="AS42" s="37">
        <v>1.1079551571654598</v>
      </c>
      <c r="AT42" s="37">
        <f t="shared" si="124"/>
        <v>0.3937097461407203</v>
      </c>
      <c r="AU42" s="37">
        <f t="shared" si="124"/>
        <v>0.4547882259445124</v>
      </c>
      <c r="AV42" s="37">
        <f t="shared" si="124"/>
        <v>6.1649573188461204E-2</v>
      </c>
      <c r="AW42" s="38">
        <f t="shared" si="125"/>
        <v>0</v>
      </c>
      <c r="AX42" s="38">
        <f t="shared" si="125"/>
        <v>0.75645121485307587</v>
      </c>
      <c r="AY42" s="38">
        <f t="shared" si="125"/>
        <v>11.346768222796136</v>
      </c>
      <c r="AZ42" s="38">
        <f t="shared" si="126"/>
        <v>0.3937097461407203</v>
      </c>
      <c r="BA42" s="38">
        <f t="shared" si="126"/>
        <v>1.2112394407975882</v>
      </c>
      <c r="BB42" s="38">
        <f t="shared" si="126"/>
        <v>11.408417795984597</v>
      </c>
      <c r="BC42" s="37">
        <f t="shared" si="127"/>
        <v>57.375671196608707</v>
      </c>
      <c r="BD42" s="37">
        <f t="shared" si="127"/>
        <v>6.5480349909452515</v>
      </c>
      <c r="BE42" s="37">
        <f t="shared" si="127"/>
        <v>12.454723379961596</v>
      </c>
      <c r="BF42" s="38">
        <f t="shared" si="128"/>
        <v>0.68619632316212664</v>
      </c>
      <c r="BG42" s="38">
        <f t="shared" si="128"/>
        <v>18.497754554954476</v>
      </c>
      <c r="BH42" s="38">
        <f t="shared" si="109"/>
        <v>8.400873725227811</v>
      </c>
      <c r="BI42" s="37">
        <f t="shared" si="110"/>
        <v>3.6251816510689685</v>
      </c>
      <c r="BJ42" s="5"/>
      <c r="BK42" s="5"/>
      <c r="BL42" s="19"/>
      <c r="BM42" s="19"/>
      <c r="BN42" s="39">
        <f t="shared" si="15"/>
        <v>90</v>
      </c>
      <c r="BO42" s="39">
        <f t="shared" si="16"/>
        <v>72.5</v>
      </c>
      <c r="BP42" s="39">
        <f t="shared" si="17"/>
        <v>72.5</v>
      </c>
      <c r="BQ42" s="39">
        <f t="shared" si="18"/>
        <v>47.5</v>
      </c>
      <c r="BR42" s="39">
        <f t="shared" si="19"/>
        <v>54.2</v>
      </c>
      <c r="BS42" s="39">
        <f t="shared" si="20"/>
        <v>47.5</v>
      </c>
      <c r="BT42" s="39">
        <f t="shared" si="21"/>
        <v>41.674999999999997</v>
      </c>
      <c r="BU42" s="39">
        <f t="shared" si="22"/>
        <v>41.674999999999997</v>
      </c>
      <c r="BV42" s="39">
        <f t="shared" si="23"/>
        <v>22.5</v>
      </c>
      <c r="BW42" s="39">
        <f t="shared" si="24"/>
        <v>33.3333333333333</v>
      </c>
      <c r="BX42" s="39">
        <f t="shared" si="25"/>
        <v>22.5</v>
      </c>
      <c r="BY42" s="39">
        <f t="shared" si="26"/>
        <v>22.9</v>
      </c>
      <c r="BZ42" s="39">
        <f t="shared" si="27"/>
        <v>22.9</v>
      </c>
      <c r="CA42" s="39">
        <f t="shared" si="28"/>
        <v>5</v>
      </c>
      <c r="CB42" s="39">
        <f t="shared" si="29"/>
        <v>16.649999999999999</v>
      </c>
      <c r="CC42" s="39">
        <f t="shared" si="30"/>
        <v>5</v>
      </c>
      <c r="CD42" s="39">
        <f t="shared" si="31"/>
        <v>5</v>
      </c>
      <c r="CE42" s="39">
        <f t="shared" si="32"/>
        <v>5</v>
      </c>
      <c r="CF42" s="39">
        <f t="shared" si="33"/>
        <v>5</v>
      </c>
      <c r="CG42" s="40">
        <f t="shared" si="34"/>
        <v>5</v>
      </c>
      <c r="CH42" s="40">
        <f t="shared" si="35"/>
        <v>5</v>
      </c>
      <c r="CI42" s="40">
        <f t="shared" si="36"/>
        <v>22.5</v>
      </c>
      <c r="CJ42" s="40">
        <f t="shared" si="37"/>
        <v>5</v>
      </c>
      <c r="CK42" s="40">
        <f t="shared" si="38"/>
        <v>22.9</v>
      </c>
      <c r="CL42" s="40">
        <f t="shared" si="39"/>
        <v>47.5</v>
      </c>
      <c r="CM42" s="40">
        <f t="shared" si="40"/>
        <v>16.649999999999999</v>
      </c>
      <c r="CN42" s="40">
        <f t="shared" si="41"/>
        <v>41.674999999999997</v>
      </c>
      <c r="CO42" s="40">
        <f t="shared" si="42"/>
        <v>5</v>
      </c>
      <c r="CP42" s="40">
        <f t="shared" si="43"/>
        <v>33.3333333333333</v>
      </c>
      <c r="CQ42" s="40">
        <f t="shared" si="44"/>
        <v>72.5</v>
      </c>
      <c r="CR42" s="40">
        <f t="shared" si="45"/>
        <v>22.9</v>
      </c>
      <c r="CS42" s="40">
        <f t="shared" si="46"/>
        <v>54.2</v>
      </c>
      <c r="CT42" s="40">
        <f t="shared" si="47"/>
        <v>5</v>
      </c>
      <c r="CU42" s="40">
        <f t="shared" si="48"/>
        <v>41.674999999999997</v>
      </c>
      <c r="CV42" s="40">
        <f t="shared" si="49"/>
        <v>90</v>
      </c>
      <c r="CW42" s="40">
        <f t="shared" si="50"/>
        <v>22.5</v>
      </c>
      <c r="CX42" s="40">
        <f t="shared" si="51"/>
        <v>72.5</v>
      </c>
      <c r="CY42" s="40">
        <f t="shared" si="52"/>
        <v>47.5</v>
      </c>
      <c r="CZ42" s="41">
        <f t="shared" si="53"/>
        <v>5</v>
      </c>
      <c r="DA42" s="41">
        <f t="shared" si="54"/>
        <v>22.5</v>
      </c>
      <c r="DB42" s="41">
        <f t="shared" si="55"/>
        <v>5</v>
      </c>
      <c r="DC42" s="41">
        <f t="shared" si="56"/>
        <v>47.5</v>
      </c>
      <c r="DD42" s="41">
        <f t="shared" si="57"/>
        <v>22.9</v>
      </c>
      <c r="DE42" s="41">
        <f t="shared" si="58"/>
        <v>5</v>
      </c>
      <c r="DF42" s="41">
        <f t="shared" si="59"/>
        <v>41.674999999999997</v>
      </c>
      <c r="DG42" s="41">
        <f t="shared" si="60"/>
        <v>16.649999999999999</v>
      </c>
      <c r="DH42" s="41">
        <f t="shared" si="61"/>
        <v>72.5</v>
      </c>
      <c r="DI42" s="41">
        <f t="shared" si="62"/>
        <v>33.3333333333333</v>
      </c>
      <c r="DJ42" s="41">
        <f t="shared" si="63"/>
        <v>5</v>
      </c>
      <c r="DK42" s="41">
        <f t="shared" si="64"/>
        <v>54.2</v>
      </c>
      <c r="DL42" s="41">
        <f t="shared" si="65"/>
        <v>22.9</v>
      </c>
      <c r="DM42" s="41">
        <f t="shared" si="66"/>
        <v>90</v>
      </c>
      <c r="DN42" s="41">
        <f t="shared" si="67"/>
        <v>41.674999999999997</v>
      </c>
      <c r="DO42" s="41">
        <f t="shared" si="68"/>
        <v>5</v>
      </c>
      <c r="DP42" s="41">
        <f t="shared" si="69"/>
        <v>72.5</v>
      </c>
      <c r="DQ42" s="41">
        <f t="shared" si="70"/>
        <v>22.5</v>
      </c>
      <c r="DR42" s="41">
        <f t="shared" si="71"/>
        <v>47.5</v>
      </c>
      <c r="DS42" s="42">
        <f t="shared" si="72"/>
        <v>12157.5246192749</v>
      </c>
      <c r="DT42" s="42">
        <f t="shared" si="73"/>
        <v>8816.1758756089275</v>
      </c>
      <c r="DU42" s="42">
        <f t="shared" si="74"/>
        <v>7535.0699265154972</v>
      </c>
      <c r="DV42" s="42">
        <f t="shared" si="75"/>
        <v>6167.8205275146802</v>
      </c>
      <c r="DW42" s="42">
        <f t="shared" si="76"/>
        <v>4681.1513900169457</v>
      </c>
      <c r="DX42" s="42">
        <f t="shared" si="77"/>
        <v>3056.5632225734944</v>
      </c>
      <c r="DY42" s="42">
        <f t="shared" si="78"/>
        <v>4202.4869495836665</v>
      </c>
      <c r="DZ42" s="42">
        <f t="shared" si="79"/>
        <v>2370.505442380062</v>
      </c>
      <c r="EA42" s="42">
        <f t="shared" si="80"/>
        <v>6019.4651794204337</v>
      </c>
      <c r="EB42" s="42">
        <f t="shared" si="81"/>
        <v>2097.0809603004832</v>
      </c>
      <c r="EC42" s="42">
        <f t="shared" si="82"/>
        <v>1078.0565186314907</v>
      </c>
      <c r="ED42" s="42">
        <f t="shared" si="83"/>
        <v>2930.4104942029485</v>
      </c>
      <c r="EE42" s="42">
        <f t="shared" si="84"/>
        <v>639.0609966815565</v>
      </c>
      <c r="EF42" s="42">
        <f t="shared" si="85"/>
        <v>7403.1164357544603</v>
      </c>
      <c r="EG42" s="42">
        <f t="shared" si="86"/>
        <v>970.75173893772103</v>
      </c>
      <c r="EH42" s="42">
        <f t="shared" si="87"/>
        <v>1180.6018258720883</v>
      </c>
      <c r="EI42" s="42">
        <f t="shared" si="88"/>
        <v>3759.5104866610313</v>
      </c>
      <c r="EJ42" s="42">
        <f t="shared" si="89"/>
        <v>99.207774965517984</v>
      </c>
      <c r="EK42" s="42">
        <f t="shared" si="90"/>
        <v>679.35913081327465</v>
      </c>
      <c r="EL42" s="1">
        <f t="shared" si="111"/>
        <v>99.207774965517984</v>
      </c>
      <c r="EM42" s="2">
        <f t="shared" si="102"/>
        <v>18</v>
      </c>
      <c r="EN42" s="44"/>
      <c r="EO42" s="44"/>
      <c r="EP42" s="45"/>
      <c r="EQ42" s="46"/>
      <c r="ER42" s="47"/>
      <c r="ES42" s="47"/>
      <c r="ET42" s="81"/>
      <c r="EU42" s="82"/>
      <c r="EV42" s="82"/>
      <c r="EW42" s="82"/>
      <c r="EX42" s="82"/>
      <c r="EY42" s="83"/>
      <c r="EZ42" s="83"/>
      <c r="FA42" s="83"/>
      <c r="FB42" s="83"/>
    </row>
    <row r="43" spans="1:158" s="80" customFormat="1" ht="13" x14ac:dyDescent="0.3">
      <c r="A43" s="104" t="s">
        <v>145</v>
      </c>
      <c r="B43" s="105"/>
      <c r="C43" s="106"/>
      <c r="D43" s="119" t="s">
        <v>87</v>
      </c>
      <c r="E43" s="119" t="s">
        <v>87</v>
      </c>
      <c r="F43" s="119" t="s">
        <v>87</v>
      </c>
      <c r="G43" s="115" t="e">
        <f t="shared" si="0"/>
        <v>#VALUE!</v>
      </c>
      <c r="H43" s="115" t="e">
        <f t="shared" si="1"/>
        <v>#VALUE!</v>
      </c>
      <c r="I43" s="115" t="e">
        <f t="shared" si="2"/>
        <v>#VALUE!</v>
      </c>
      <c r="J43" s="193">
        <v>73.174999999999997</v>
      </c>
      <c r="K43" s="194">
        <v>39.446563487240503</v>
      </c>
      <c r="L43" s="194">
        <v>8.5501391850272395</v>
      </c>
      <c r="M43" s="84">
        <f t="shared" si="114"/>
        <v>4.2138535173294862</v>
      </c>
      <c r="N43" s="85">
        <f t="shared" si="115"/>
        <v>95.786146482670517</v>
      </c>
      <c r="O43" s="85">
        <f t="shared" si="116"/>
        <v>0</v>
      </c>
      <c r="P43" s="86" t="str">
        <f t="shared" si="117"/>
        <v>4 : 96 : 0 %</v>
      </c>
      <c r="Q43" s="87" t="str">
        <f t="shared" ca="1" si="95"/>
        <v>S</v>
      </c>
      <c r="R43" s="94">
        <f t="shared" si="104"/>
        <v>95.786146482670517</v>
      </c>
      <c r="S43" s="95">
        <f t="shared" si="113"/>
        <v>4.2138535173294862</v>
      </c>
      <c r="T43" s="95">
        <f t="shared" si="105"/>
        <v>0</v>
      </c>
      <c r="U43" s="88">
        <f t="shared" si="106"/>
        <v>11</v>
      </c>
      <c r="V43" s="89">
        <f t="shared" si="107"/>
        <v>244</v>
      </c>
      <c r="W43" s="90">
        <f t="shared" si="108"/>
        <v>0</v>
      </c>
      <c r="X43" s="100" t="str">
        <f t="shared" si="118"/>
        <v>@rgb(11,244,0)</v>
      </c>
      <c r="Y43" s="101"/>
      <c r="Z43" s="79">
        <f t="shared" si="3"/>
        <v>21.69603497687427</v>
      </c>
      <c r="AA43" s="79">
        <f t="shared" si="4"/>
        <v>8.5583402113666143</v>
      </c>
      <c r="AB43" s="79">
        <f t="shared" si="5"/>
        <v>1.7953802207731677</v>
      </c>
      <c r="AC43" s="79" t="str">
        <f t="shared" si="97"/>
        <v>No</v>
      </c>
      <c r="AD43" s="79">
        <f t="shared" si="119"/>
        <v>39.446563487240503</v>
      </c>
      <c r="AE43" s="34">
        <f t="shared" si="120"/>
        <v>0.90461298746903096</v>
      </c>
      <c r="AF43" s="35">
        <f t="shared" si="121"/>
        <v>-0.42857929043952692</v>
      </c>
      <c r="AG43" s="35">
        <f t="shared" si="122"/>
        <v>2.1459475617667225</v>
      </c>
      <c r="AH43" s="36">
        <f t="shared" si="6"/>
        <v>0.62155482256901273</v>
      </c>
      <c r="AI43" s="37">
        <f t="shared" si="7"/>
        <v>0.85599753581401927</v>
      </c>
      <c r="AJ43" s="37">
        <f t="shared" si="8"/>
        <v>1.3312370623707537</v>
      </c>
      <c r="AK43" s="37">
        <v>0</v>
      </c>
      <c r="AL43" s="37">
        <v>-0.75645121485307587</v>
      </c>
      <c r="AM43" s="37">
        <v>-11.346768222796136</v>
      </c>
      <c r="AN43" s="37">
        <f t="shared" si="123"/>
        <v>0.62155482256901273</v>
      </c>
      <c r="AO43" s="37">
        <f t="shared" si="123"/>
        <v>0.85599753581401927</v>
      </c>
      <c r="AP43" s="37">
        <f t="shared" si="123"/>
        <v>1.3312370623707537</v>
      </c>
      <c r="AQ43" s="37">
        <v>57.375671196608707</v>
      </c>
      <c r="AR43" s="37">
        <v>5.7915837760921756</v>
      </c>
      <c r="AS43" s="37">
        <v>1.1079551571654598</v>
      </c>
      <c r="AT43" s="37">
        <f t="shared" si="124"/>
        <v>0.62155482256901273</v>
      </c>
      <c r="AU43" s="37">
        <f t="shared" si="124"/>
        <v>0.85599753581401927</v>
      </c>
      <c r="AV43" s="37">
        <f t="shared" si="124"/>
        <v>1.1079551571654598</v>
      </c>
      <c r="AW43" s="38">
        <f t="shared" si="125"/>
        <v>0</v>
      </c>
      <c r="AX43" s="38">
        <f t="shared" si="125"/>
        <v>0.75645121485307587</v>
      </c>
      <c r="AY43" s="38">
        <f t="shared" si="125"/>
        <v>11.346768222796136</v>
      </c>
      <c r="AZ43" s="38">
        <f t="shared" si="126"/>
        <v>0.62155482256901273</v>
      </c>
      <c r="BA43" s="38">
        <f t="shared" si="126"/>
        <v>1.6124487506670953</v>
      </c>
      <c r="BB43" s="38">
        <f t="shared" si="126"/>
        <v>12.454723379961596</v>
      </c>
      <c r="BC43" s="37">
        <f t="shared" si="127"/>
        <v>57.375671196608707</v>
      </c>
      <c r="BD43" s="37">
        <f t="shared" si="127"/>
        <v>6.5480349909452515</v>
      </c>
      <c r="BE43" s="37">
        <f t="shared" si="127"/>
        <v>12.454723379961596</v>
      </c>
      <c r="BF43" s="38">
        <f t="shared" si="128"/>
        <v>1.0833072792109679</v>
      </c>
      <c r="BG43" s="38">
        <f t="shared" si="128"/>
        <v>24.624925689872157</v>
      </c>
      <c r="BH43" s="38">
        <f t="shared" si="109"/>
        <v>0</v>
      </c>
      <c r="BI43" s="37">
        <f t="shared" si="110"/>
        <v>3.889804488712258</v>
      </c>
      <c r="BJ43" s="5"/>
      <c r="BK43" s="5"/>
      <c r="BL43" s="19"/>
      <c r="BM43" s="19"/>
      <c r="BN43" s="39">
        <f t="shared" si="15"/>
        <v>90</v>
      </c>
      <c r="BO43" s="39">
        <f t="shared" si="16"/>
        <v>72.5</v>
      </c>
      <c r="BP43" s="39">
        <f t="shared" si="17"/>
        <v>72.5</v>
      </c>
      <c r="BQ43" s="39">
        <f t="shared" si="18"/>
        <v>47.5</v>
      </c>
      <c r="BR43" s="39">
        <f t="shared" si="19"/>
        <v>54.2</v>
      </c>
      <c r="BS43" s="39">
        <f t="shared" si="20"/>
        <v>47.5</v>
      </c>
      <c r="BT43" s="39">
        <f t="shared" si="21"/>
        <v>41.674999999999997</v>
      </c>
      <c r="BU43" s="39">
        <f t="shared" si="22"/>
        <v>41.674999999999997</v>
      </c>
      <c r="BV43" s="39">
        <f t="shared" si="23"/>
        <v>22.5</v>
      </c>
      <c r="BW43" s="39">
        <f t="shared" si="24"/>
        <v>33.3333333333333</v>
      </c>
      <c r="BX43" s="39">
        <f t="shared" si="25"/>
        <v>22.5</v>
      </c>
      <c r="BY43" s="39">
        <f t="shared" si="26"/>
        <v>22.9</v>
      </c>
      <c r="BZ43" s="39">
        <f t="shared" si="27"/>
        <v>22.9</v>
      </c>
      <c r="CA43" s="39">
        <f t="shared" si="28"/>
        <v>5</v>
      </c>
      <c r="CB43" s="39">
        <f t="shared" si="29"/>
        <v>16.649999999999999</v>
      </c>
      <c r="CC43" s="39">
        <f t="shared" si="30"/>
        <v>5</v>
      </c>
      <c r="CD43" s="39">
        <f t="shared" si="31"/>
        <v>5</v>
      </c>
      <c r="CE43" s="39">
        <f t="shared" si="32"/>
        <v>5</v>
      </c>
      <c r="CF43" s="39">
        <f t="shared" si="33"/>
        <v>5</v>
      </c>
      <c r="CG43" s="40">
        <f t="shared" si="34"/>
        <v>5</v>
      </c>
      <c r="CH43" s="40">
        <f t="shared" si="35"/>
        <v>5</v>
      </c>
      <c r="CI43" s="40">
        <f t="shared" si="36"/>
        <v>22.5</v>
      </c>
      <c r="CJ43" s="40">
        <f t="shared" si="37"/>
        <v>5</v>
      </c>
      <c r="CK43" s="40">
        <f t="shared" si="38"/>
        <v>22.9</v>
      </c>
      <c r="CL43" s="40">
        <f t="shared" si="39"/>
        <v>47.5</v>
      </c>
      <c r="CM43" s="40">
        <f t="shared" si="40"/>
        <v>16.649999999999999</v>
      </c>
      <c r="CN43" s="40">
        <f t="shared" si="41"/>
        <v>41.674999999999997</v>
      </c>
      <c r="CO43" s="40">
        <f t="shared" si="42"/>
        <v>5</v>
      </c>
      <c r="CP43" s="40">
        <f t="shared" si="43"/>
        <v>33.3333333333333</v>
      </c>
      <c r="CQ43" s="40">
        <f t="shared" si="44"/>
        <v>72.5</v>
      </c>
      <c r="CR43" s="40">
        <f t="shared" si="45"/>
        <v>22.9</v>
      </c>
      <c r="CS43" s="40">
        <f t="shared" si="46"/>
        <v>54.2</v>
      </c>
      <c r="CT43" s="40">
        <f t="shared" si="47"/>
        <v>5</v>
      </c>
      <c r="CU43" s="40">
        <f t="shared" si="48"/>
        <v>41.674999999999997</v>
      </c>
      <c r="CV43" s="40">
        <f t="shared" si="49"/>
        <v>90</v>
      </c>
      <c r="CW43" s="40">
        <f t="shared" si="50"/>
        <v>22.5</v>
      </c>
      <c r="CX43" s="40">
        <f t="shared" si="51"/>
        <v>72.5</v>
      </c>
      <c r="CY43" s="40">
        <f t="shared" si="52"/>
        <v>47.5</v>
      </c>
      <c r="CZ43" s="41">
        <f t="shared" si="53"/>
        <v>5</v>
      </c>
      <c r="DA43" s="41">
        <f t="shared" si="54"/>
        <v>22.5</v>
      </c>
      <c r="DB43" s="41">
        <f t="shared" si="55"/>
        <v>5</v>
      </c>
      <c r="DC43" s="41">
        <f t="shared" si="56"/>
        <v>47.5</v>
      </c>
      <c r="DD43" s="41">
        <f t="shared" si="57"/>
        <v>22.9</v>
      </c>
      <c r="DE43" s="41">
        <f t="shared" si="58"/>
        <v>5</v>
      </c>
      <c r="DF43" s="41">
        <f t="shared" si="59"/>
        <v>41.674999999999997</v>
      </c>
      <c r="DG43" s="41">
        <f t="shared" si="60"/>
        <v>16.649999999999999</v>
      </c>
      <c r="DH43" s="41">
        <f t="shared" si="61"/>
        <v>72.5</v>
      </c>
      <c r="DI43" s="41">
        <f t="shared" si="62"/>
        <v>33.3333333333333</v>
      </c>
      <c r="DJ43" s="41">
        <f t="shared" si="63"/>
        <v>5</v>
      </c>
      <c r="DK43" s="41">
        <f t="shared" si="64"/>
        <v>54.2</v>
      </c>
      <c r="DL43" s="41">
        <f t="shared" si="65"/>
        <v>22.9</v>
      </c>
      <c r="DM43" s="41">
        <f t="shared" si="66"/>
        <v>90</v>
      </c>
      <c r="DN43" s="41">
        <f t="shared" si="67"/>
        <v>41.674999999999997</v>
      </c>
      <c r="DO43" s="41">
        <f t="shared" si="68"/>
        <v>5</v>
      </c>
      <c r="DP43" s="41">
        <f t="shared" si="69"/>
        <v>72.5</v>
      </c>
      <c r="DQ43" s="41">
        <f t="shared" si="70"/>
        <v>22.5</v>
      </c>
      <c r="DR43" s="41">
        <f t="shared" si="71"/>
        <v>47.5</v>
      </c>
      <c r="DS43" s="42">
        <f t="shared" si="72"/>
        <v>15626.387321519111</v>
      </c>
      <c r="DT43" s="42">
        <f t="shared" si="73"/>
        <v>13411.372194625643</v>
      </c>
      <c r="DU43" s="42">
        <f t="shared" si="74"/>
        <v>10058.857067732175</v>
      </c>
      <c r="DV43" s="42">
        <f t="shared" si="75"/>
        <v>12372.064870492117</v>
      </c>
      <c r="DW43" s="42">
        <f t="shared" si="76"/>
        <v>8335.4151892802965</v>
      </c>
      <c r="DX43" s="42">
        <f t="shared" si="77"/>
        <v>4230.242419465123</v>
      </c>
      <c r="DY43" s="42">
        <f t="shared" si="78"/>
        <v>9402.6728009227809</v>
      </c>
      <c r="DZ43" s="42">
        <f t="shared" si="79"/>
        <v>4608.5761694651237</v>
      </c>
      <c r="EA43" s="42">
        <f t="shared" si="80"/>
        <v>13832.757546358591</v>
      </c>
      <c r="EB43" s="42">
        <f t="shared" si="81"/>
        <v>5859.40908613179</v>
      </c>
      <c r="EC43" s="42">
        <f t="shared" si="82"/>
        <v>901.62777119807174</v>
      </c>
      <c r="ED43" s="42">
        <f t="shared" si="83"/>
        <v>8599.2024194651221</v>
      </c>
      <c r="EE43" s="42">
        <f t="shared" si="84"/>
        <v>2602.9896496499487</v>
      </c>
      <c r="EF43" s="42">
        <f t="shared" si="85"/>
        <v>16342.742419465123</v>
      </c>
      <c r="EG43" s="42">
        <f t="shared" si="86"/>
        <v>4819.4795380074638</v>
      </c>
      <c r="EH43" s="42">
        <f t="shared" si="87"/>
        <v>59.09751741113562</v>
      </c>
      <c r="EI43" s="42">
        <f t="shared" si="88"/>
        <v>10627.727292571655</v>
      </c>
      <c r="EJ43" s="42">
        <f t="shared" si="89"/>
        <v>1049.1126443046037</v>
      </c>
      <c r="EK43" s="42">
        <f t="shared" si="90"/>
        <v>4588.4199684381292</v>
      </c>
      <c r="EL43" s="1">
        <f t="shared" si="111"/>
        <v>59.09751741113562</v>
      </c>
      <c r="EM43" s="2">
        <f t="shared" si="102"/>
        <v>16</v>
      </c>
      <c r="EN43" s="44"/>
      <c r="EO43" s="44"/>
      <c r="EP43" s="45"/>
      <c r="EQ43" s="46"/>
      <c r="ER43" s="47"/>
      <c r="ES43" s="47"/>
      <c r="ET43" s="81"/>
      <c r="EU43" s="82"/>
      <c r="EV43" s="82"/>
      <c r="EW43" s="82"/>
      <c r="EX43" s="82"/>
      <c r="EY43" s="83"/>
      <c r="EZ43" s="83"/>
      <c r="FA43" s="83"/>
      <c r="FB43" s="83"/>
    </row>
    <row r="44" spans="1:158" s="80" customFormat="1" ht="13" x14ac:dyDescent="0.3">
      <c r="A44" s="104" t="s">
        <v>146</v>
      </c>
      <c r="B44" s="105"/>
      <c r="C44" s="106"/>
      <c r="D44" s="119" t="s">
        <v>87</v>
      </c>
      <c r="E44" s="119" t="s">
        <v>87</v>
      </c>
      <c r="F44" s="119" t="s">
        <v>87</v>
      </c>
      <c r="G44" s="115" t="e">
        <f t="shared" si="0"/>
        <v>#VALUE!</v>
      </c>
      <c r="H44" s="115" t="e">
        <f t="shared" si="1"/>
        <v>#VALUE!</v>
      </c>
      <c r="I44" s="115" t="e">
        <f t="shared" si="2"/>
        <v>#VALUE!</v>
      </c>
      <c r="J44" s="193">
        <v>621.01896407685899</v>
      </c>
      <c r="K44" s="194">
        <v>43.339212659500902</v>
      </c>
      <c r="L44" s="194">
        <v>4.5405790070504599</v>
      </c>
      <c r="M44" s="84">
        <f t="shared" si="114"/>
        <v>18.052029359253634</v>
      </c>
      <c r="N44" s="85">
        <f t="shared" si="115"/>
        <v>81.947970640746377</v>
      </c>
      <c r="O44" s="85">
        <f t="shared" si="116"/>
        <v>0</v>
      </c>
      <c r="P44" s="86" t="str">
        <f t="shared" si="117"/>
        <v>18 : 82 : 0 %</v>
      </c>
      <c r="Q44" s="87" t="str">
        <f t="shared" ca="1" si="95"/>
        <v>S/CS</v>
      </c>
      <c r="R44" s="94">
        <f t="shared" si="104"/>
        <v>81.947970640746377</v>
      </c>
      <c r="S44" s="95">
        <f t="shared" si="113"/>
        <v>18.052029359253634</v>
      </c>
      <c r="T44" s="95">
        <f t="shared" si="105"/>
        <v>0</v>
      </c>
      <c r="U44" s="88">
        <f t="shared" si="106"/>
        <v>46</v>
      </c>
      <c r="V44" s="89">
        <f t="shared" si="107"/>
        <v>209</v>
      </c>
      <c r="W44" s="90">
        <f t="shared" si="108"/>
        <v>0</v>
      </c>
      <c r="X44" s="100" t="str">
        <f t="shared" si="118"/>
        <v>@rgb(46,209,0)</v>
      </c>
      <c r="Y44" s="101"/>
      <c r="Z44" s="79">
        <f t="shared" si="3"/>
        <v>315.58227911366549</v>
      </c>
      <c r="AA44" s="79">
        <f t="shared" si="4"/>
        <v>136.7708750607712</v>
      </c>
      <c r="AB44" s="79">
        <f t="shared" si="5"/>
        <v>2.8793227646227582</v>
      </c>
      <c r="AC44" s="79" t="str">
        <f t="shared" si="97"/>
        <v>No</v>
      </c>
      <c r="AD44" s="79">
        <f t="shared" si="119"/>
        <v>43.339212659500902</v>
      </c>
      <c r="AE44" s="34">
        <f t="shared" si="120"/>
        <v>2.6353231934334058</v>
      </c>
      <c r="AF44" s="35">
        <f t="shared" si="121"/>
        <v>-0.26802456084280768</v>
      </c>
      <c r="AG44" s="35">
        <f t="shared" si="122"/>
        <v>1.5130545385140242</v>
      </c>
      <c r="AH44" s="36">
        <f t="shared" si="6"/>
        <v>3.4709961056687595</v>
      </c>
      <c r="AI44" s="37">
        <f t="shared" si="7"/>
        <v>1.0417964741164969</v>
      </c>
      <c r="AJ44" s="37">
        <f t="shared" si="8"/>
        <v>2.4151049910483948</v>
      </c>
      <c r="AK44" s="37">
        <v>0</v>
      </c>
      <c r="AL44" s="37">
        <v>-0.75645121485307587</v>
      </c>
      <c r="AM44" s="37">
        <v>-11.346768222796136</v>
      </c>
      <c r="AN44" s="37">
        <f t="shared" si="123"/>
        <v>3.4709961056687595</v>
      </c>
      <c r="AO44" s="37">
        <f t="shared" si="123"/>
        <v>1.0417964741164969</v>
      </c>
      <c r="AP44" s="37">
        <f t="shared" si="123"/>
        <v>2.4151049910483948</v>
      </c>
      <c r="AQ44" s="37">
        <v>57.375671196608707</v>
      </c>
      <c r="AR44" s="37">
        <v>5.7915837760921756</v>
      </c>
      <c r="AS44" s="37">
        <v>1.1079551571654598</v>
      </c>
      <c r="AT44" s="37">
        <f t="shared" si="124"/>
        <v>3.4709961056687595</v>
      </c>
      <c r="AU44" s="37">
        <f t="shared" si="124"/>
        <v>1.0417964741164969</v>
      </c>
      <c r="AV44" s="37">
        <f t="shared" si="124"/>
        <v>1.1079551571654598</v>
      </c>
      <c r="AW44" s="38">
        <f t="shared" si="125"/>
        <v>0</v>
      </c>
      <c r="AX44" s="38">
        <f t="shared" si="125"/>
        <v>0.75645121485307587</v>
      </c>
      <c r="AY44" s="38">
        <f t="shared" si="125"/>
        <v>11.346768222796136</v>
      </c>
      <c r="AZ44" s="38">
        <f t="shared" si="126"/>
        <v>3.4709961056687595</v>
      </c>
      <c r="BA44" s="38">
        <f t="shared" si="126"/>
        <v>1.7982476889695729</v>
      </c>
      <c r="BB44" s="38">
        <f t="shared" si="126"/>
        <v>12.454723379961596</v>
      </c>
      <c r="BC44" s="37">
        <f t="shared" si="127"/>
        <v>57.375671196608707</v>
      </c>
      <c r="BD44" s="37">
        <f t="shared" si="127"/>
        <v>6.5480349909452515</v>
      </c>
      <c r="BE44" s="37">
        <f t="shared" si="127"/>
        <v>12.454723379961596</v>
      </c>
      <c r="BF44" s="38">
        <f t="shared" si="128"/>
        <v>6.0495956444234489</v>
      </c>
      <c r="BG44" s="38">
        <f t="shared" si="128"/>
        <v>27.462401948923983</v>
      </c>
      <c r="BH44" s="38">
        <f t="shared" si="109"/>
        <v>0</v>
      </c>
      <c r="BI44" s="37">
        <f t="shared" si="110"/>
        <v>2.9840059435863444</v>
      </c>
      <c r="BJ44" s="5"/>
      <c r="BK44" s="5"/>
      <c r="BL44" s="19"/>
      <c r="BM44" s="19"/>
      <c r="BN44" s="39">
        <f t="shared" si="15"/>
        <v>90</v>
      </c>
      <c r="BO44" s="39">
        <f t="shared" si="16"/>
        <v>72.5</v>
      </c>
      <c r="BP44" s="39">
        <f t="shared" si="17"/>
        <v>72.5</v>
      </c>
      <c r="BQ44" s="39">
        <f t="shared" si="18"/>
        <v>47.5</v>
      </c>
      <c r="BR44" s="39">
        <f t="shared" si="19"/>
        <v>54.2</v>
      </c>
      <c r="BS44" s="39">
        <f t="shared" si="20"/>
        <v>47.5</v>
      </c>
      <c r="BT44" s="39">
        <f t="shared" si="21"/>
        <v>41.674999999999997</v>
      </c>
      <c r="BU44" s="39">
        <f t="shared" si="22"/>
        <v>41.674999999999997</v>
      </c>
      <c r="BV44" s="39">
        <f t="shared" si="23"/>
        <v>22.5</v>
      </c>
      <c r="BW44" s="39">
        <f t="shared" si="24"/>
        <v>33.3333333333333</v>
      </c>
      <c r="BX44" s="39">
        <f t="shared" si="25"/>
        <v>22.5</v>
      </c>
      <c r="BY44" s="39">
        <f t="shared" si="26"/>
        <v>22.9</v>
      </c>
      <c r="BZ44" s="39">
        <f t="shared" si="27"/>
        <v>22.9</v>
      </c>
      <c r="CA44" s="39">
        <f t="shared" si="28"/>
        <v>5</v>
      </c>
      <c r="CB44" s="39">
        <f t="shared" si="29"/>
        <v>16.649999999999999</v>
      </c>
      <c r="CC44" s="39">
        <f t="shared" si="30"/>
        <v>5</v>
      </c>
      <c r="CD44" s="39">
        <f t="shared" si="31"/>
        <v>5</v>
      </c>
      <c r="CE44" s="39">
        <f t="shared" si="32"/>
        <v>5</v>
      </c>
      <c r="CF44" s="39">
        <f t="shared" si="33"/>
        <v>5</v>
      </c>
      <c r="CG44" s="40">
        <f t="shared" si="34"/>
        <v>5</v>
      </c>
      <c r="CH44" s="40">
        <f t="shared" si="35"/>
        <v>5</v>
      </c>
      <c r="CI44" s="40">
        <f t="shared" si="36"/>
        <v>22.5</v>
      </c>
      <c r="CJ44" s="40">
        <f t="shared" si="37"/>
        <v>5</v>
      </c>
      <c r="CK44" s="40">
        <f t="shared" si="38"/>
        <v>22.9</v>
      </c>
      <c r="CL44" s="40">
        <f t="shared" si="39"/>
        <v>47.5</v>
      </c>
      <c r="CM44" s="40">
        <f t="shared" si="40"/>
        <v>16.649999999999999</v>
      </c>
      <c r="CN44" s="40">
        <f t="shared" si="41"/>
        <v>41.674999999999997</v>
      </c>
      <c r="CO44" s="40">
        <f t="shared" si="42"/>
        <v>5</v>
      </c>
      <c r="CP44" s="40">
        <f t="shared" si="43"/>
        <v>33.3333333333333</v>
      </c>
      <c r="CQ44" s="40">
        <f t="shared" si="44"/>
        <v>72.5</v>
      </c>
      <c r="CR44" s="40">
        <f t="shared" si="45"/>
        <v>22.9</v>
      </c>
      <c r="CS44" s="40">
        <f t="shared" si="46"/>
        <v>54.2</v>
      </c>
      <c r="CT44" s="40">
        <f t="shared" si="47"/>
        <v>5</v>
      </c>
      <c r="CU44" s="40">
        <f t="shared" si="48"/>
        <v>41.674999999999997</v>
      </c>
      <c r="CV44" s="40">
        <f t="shared" si="49"/>
        <v>90</v>
      </c>
      <c r="CW44" s="40">
        <f t="shared" si="50"/>
        <v>22.5</v>
      </c>
      <c r="CX44" s="40">
        <f t="shared" si="51"/>
        <v>72.5</v>
      </c>
      <c r="CY44" s="40">
        <f t="shared" si="52"/>
        <v>47.5</v>
      </c>
      <c r="CZ44" s="41">
        <f t="shared" si="53"/>
        <v>5</v>
      </c>
      <c r="DA44" s="41">
        <f t="shared" si="54"/>
        <v>22.5</v>
      </c>
      <c r="DB44" s="41">
        <f t="shared" si="55"/>
        <v>5</v>
      </c>
      <c r="DC44" s="41">
        <f t="shared" si="56"/>
        <v>47.5</v>
      </c>
      <c r="DD44" s="41">
        <f t="shared" si="57"/>
        <v>22.9</v>
      </c>
      <c r="DE44" s="41">
        <f t="shared" si="58"/>
        <v>5</v>
      </c>
      <c r="DF44" s="41">
        <f t="shared" si="59"/>
        <v>41.674999999999997</v>
      </c>
      <c r="DG44" s="41">
        <f t="shared" si="60"/>
        <v>16.649999999999999</v>
      </c>
      <c r="DH44" s="41">
        <f t="shared" si="61"/>
        <v>72.5</v>
      </c>
      <c r="DI44" s="41">
        <f t="shared" si="62"/>
        <v>33.3333333333333</v>
      </c>
      <c r="DJ44" s="41">
        <f t="shared" si="63"/>
        <v>5</v>
      </c>
      <c r="DK44" s="41">
        <f t="shared" si="64"/>
        <v>54.2</v>
      </c>
      <c r="DL44" s="41">
        <f t="shared" si="65"/>
        <v>22.9</v>
      </c>
      <c r="DM44" s="41">
        <f t="shared" si="66"/>
        <v>90</v>
      </c>
      <c r="DN44" s="41">
        <f t="shared" si="67"/>
        <v>41.674999999999997</v>
      </c>
      <c r="DO44" s="41">
        <f t="shared" si="68"/>
        <v>5</v>
      </c>
      <c r="DP44" s="41">
        <f t="shared" si="69"/>
        <v>72.5</v>
      </c>
      <c r="DQ44" s="41">
        <f t="shared" si="70"/>
        <v>22.5</v>
      </c>
      <c r="DR44" s="41">
        <f t="shared" si="71"/>
        <v>47.5</v>
      </c>
      <c r="DS44" s="42">
        <f t="shared" si="72"/>
        <v>11122.500665050866</v>
      </c>
      <c r="DT44" s="42">
        <f t="shared" si="73"/>
        <v>9391.8216926247442</v>
      </c>
      <c r="DU44" s="42">
        <f t="shared" si="74"/>
        <v>6523.6427201986207</v>
      </c>
      <c r="DV44" s="42">
        <f t="shared" si="75"/>
        <v>9044.4231605874265</v>
      </c>
      <c r="DW44" s="42">
        <f t="shared" si="76"/>
        <v>5317.7486182347075</v>
      </c>
      <c r="DX44" s="42">
        <f t="shared" si="77"/>
        <v>2078.8456561239846</v>
      </c>
      <c r="DY44" s="42">
        <f t="shared" si="78"/>
        <v>6558.6753366933399</v>
      </c>
      <c r="DZ44" s="42">
        <f t="shared" si="79"/>
        <v>2457.1794061239843</v>
      </c>
      <c r="EA44" s="42">
        <f t="shared" si="80"/>
        <v>11197.024628550109</v>
      </c>
      <c r="EB44" s="42">
        <f t="shared" si="81"/>
        <v>3708.0123227906515</v>
      </c>
      <c r="EC44" s="42">
        <f t="shared" si="82"/>
        <v>134.04859204934712</v>
      </c>
      <c r="ED44" s="42">
        <f t="shared" si="83"/>
        <v>6447.8056561239855</v>
      </c>
      <c r="EE44" s="42">
        <f t="shared" si="84"/>
        <v>1317.8626940132613</v>
      </c>
      <c r="EF44" s="42">
        <f t="shared" si="85"/>
        <v>14191.345656123984</v>
      </c>
      <c r="EG44" s="42">
        <f t="shared" si="86"/>
        <v>3360.6834755546288</v>
      </c>
      <c r="EH44" s="42">
        <f t="shared" si="87"/>
        <v>260.19064719710116</v>
      </c>
      <c r="EI44" s="42">
        <f t="shared" si="88"/>
        <v>8960.666683697862</v>
      </c>
      <c r="EJ44" s="42">
        <f t="shared" si="89"/>
        <v>765.86961962322437</v>
      </c>
      <c r="EK44" s="42">
        <f t="shared" si="90"/>
        <v>3613.2681516605435</v>
      </c>
      <c r="EL44" s="1">
        <f t="shared" si="111"/>
        <v>134.04859204934712</v>
      </c>
      <c r="EM44" s="2">
        <f t="shared" si="102"/>
        <v>11</v>
      </c>
      <c r="EN44" s="44"/>
      <c r="EO44" s="44"/>
      <c r="EP44" s="45"/>
      <c r="EQ44" s="46"/>
      <c r="ER44" s="47"/>
      <c r="ES44" s="47"/>
      <c r="ET44" s="81"/>
      <c r="EU44" s="82"/>
      <c r="EV44" s="82"/>
      <c r="EW44" s="82"/>
      <c r="EX44" s="82"/>
      <c r="EY44" s="83"/>
      <c r="EZ44" s="83"/>
      <c r="FA44" s="83"/>
      <c r="FB44" s="83"/>
    </row>
    <row r="45" spans="1:158" s="80" customFormat="1" ht="13" x14ac:dyDescent="0.3">
      <c r="A45" s="104" t="s">
        <v>147</v>
      </c>
      <c r="B45" s="105"/>
      <c r="C45" s="106"/>
      <c r="D45" s="119" t="s">
        <v>87</v>
      </c>
      <c r="E45" s="119" t="s">
        <v>87</v>
      </c>
      <c r="F45" s="119" t="s">
        <v>87</v>
      </c>
      <c r="G45" s="115" t="e">
        <f t="shared" si="0"/>
        <v>#VALUE!</v>
      </c>
      <c r="H45" s="115" t="e">
        <f t="shared" si="1"/>
        <v>#VALUE!</v>
      </c>
      <c r="I45" s="115" t="e">
        <f t="shared" si="2"/>
        <v>#VALUE!</v>
      </c>
      <c r="J45" s="193">
        <v>166.833333333333</v>
      </c>
      <c r="K45" s="194">
        <v>44.863571410707799</v>
      </c>
      <c r="L45" s="194">
        <v>4.0499268325529298</v>
      </c>
      <c r="M45" s="84">
        <f t="shared" si="114"/>
        <v>7.7810329904695266</v>
      </c>
      <c r="N45" s="85">
        <f t="shared" si="115"/>
        <v>92.218967009530473</v>
      </c>
      <c r="O45" s="85">
        <f t="shared" si="116"/>
        <v>0</v>
      </c>
      <c r="P45" s="86" t="str">
        <f t="shared" si="117"/>
        <v>8 : 92 : 0 %</v>
      </c>
      <c r="Q45" s="87" t="str">
        <f t="shared" ca="1" si="95"/>
        <v>S</v>
      </c>
      <c r="R45" s="94">
        <f t="shared" si="104"/>
        <v>92.218967009530473</v>
      </c>
      <c r="S45" s="95">
        <f t="shared" si="113"/>
        <v>7.7810329904695266</v>
      </c>
      <c r="T45" s="95">
        <f t="shared" si="105"/>
        <v>0</v>
      </c>
      <c r="U45" s="88">
        <f t="shared" si="106"/>
        <v>20</v>
      </c>
      <c r="V45" s="89">
        <f t="shared" si="107"/>
        <v>235</v>
      </c>
      <c r="W45" s="90">
        <f t="shared" si="108"/>
        <v>0</v>
      </c>
      <c r="X45" s="100" t="str">
        <f t="shared" si="118"/>
        <v>@rgb(20,235,0)</v>
      </c>
      <c r="Y45" s="101"/>
      <c r="Z45" s="79">
        <f t="shared" si="3"/>
        <v>91.820955304543176</v>
      </c>
      <c r="AA45" s="79">
        <f t="shared" si="4"/>
        <v>41.194159853047815</v>
      </c>
      <c r="AB45" s="79">
        <f t="shared" si="5"/>
        <v>3.0345731539357916</v>
      </c>
      <c r="AC45" s="79" t="str">
        <f t="shared" si="97"/>
        <v>No</v>
      </c>
      <c r="AD45" s="79">
        <f t="shared" si="119"/>
        <v>44.863571410707792</v>
      </c>
      <c r="AE45" s="34">
        <f t="shared" si="120"/>
        <v>1.3659124595598451</v>
      </c>
      <c r="AF45" s="35">
        <f t="shared" si="121"/>
        <v>-0.2061844953381381</v>
      </c>
      <c r="AG45" s="35">
        <f t="shared" si="122"/>
        <v>1.3986988149189414</v>
      </c>
      <c r="AH45" s="36">
        <f t="shared" si="6"/>
        <v>1.3810382734193292</v>
      </c>
      <c r="AI45" s="37">
        <f t="shared" si="7"/>
        <v>1.1115275010633474</v>
      </c>
      <c r="AJ45" s="37">
        <f t="shared" si="8"/>
        <v>2.6130622003362873</v>
      </c>
      <c r="AK45" s="37">
        <v>0</v>
      </c>
      <c r="AL45" s="37">
        <v>-0.75645121485307587</v>
      </c>
      <c r="AM45" s="37">
        <v>-11.346768222796136</v>
      </c>
      <c r="AN45" s="37">
        <f t="shared" si="123"/>
        <v>1.3810382734193292</v>
      </c>
      <c r="AO45" s="37">
        <f t="shared" si="123"/>
        <v>1.1115275010633474</v>
      </c>
      <c r="AP45" s="37">
        <f t="shared" si="123"/>
        <v>2.6130622003362873</v>
      </c>
      <c r="AQ45" s="37">
        <v>57.375671196608707</v>
      </c>
      <c r="AR45" s="37">
        <v>5.7915837760921756</v>
      </c>
      <c r="AS45" s="37">
        <v>1.1079551571654598</v>
      </c>
      <c r="AT45" s="37">
        <f t="shared" si="124"/>
        <v>1.3810382734193292</v>
      </c>
      <c r="AU45" s="37">
        <f t="shared" si="124"/>
        <v>1.1115275010633474</v>
      </c>
      <c r="AV45" s="37">
        <f t="shared" si="124"/>
        <v>1.1079551571654598</v>
      </c>
      <c r="AW45" s="38">
        <f t="shared" si="125"/>
        <v>0</v>
      </c>
      <c r="AX45" s="38">
        <f t="shared" si="125"/>
        <v>0.75645121485307587</v>
      </c>
      <c r="AY45" s="38">
        <f t="shared" si="125"/>
        <v>11.346768222796136</v>
      </c>
      <c r="AZ45" s="38">
        <f t="shared" si="126"/>
        <v>1.3810382734193292</v>
      </c>
      <c r="BA45" s="38">
        <f t="shared" si="126"/>
        <v>1.8679787159164234</v>
      </c>
      <c r="BB45" s="38">
        <f t="shared" si="126"/>
        <v>12.454723379961596</v>
      </c>
      <c r="BC45" s="37">
        <f t="shared" si="127"/>
        <v>57.375671196608707</v>
      </c>
      <c r="BD45" s="37">
        <f t="shared" si="127"/>
        <v>6.5480349909452515</v>
      </c>
      <c r="BE45" s="37">
        <f t="shared" si="127"/>
        <v>12.454723379961596</v>
      </c>
      <c r="BF45" s="38">
        <f t="shared" si="128"/>
        <v>2.4070102268380222</v>
      </c>
      <c r="BG45" s="38">
        <f t="shared" si="128"/>
        <v>28.527317256237943</v>
      </c>
      <c r="BH45" s="38">
        <f t="shared" si="109"/>
        <v>0</v>
      </c>
      <c r="BI45" s="37">
        <f t="shared" si="110"/>
        <v>3.2326547281401079</v>
      </c>
      <c r="BJ45" s="5"/>
      <c r="BK45" s="5"/>
      <c r="BL45" s="19"/>
      <c r="BM45" s="19"/>
      <c r="BN45" s="39">
        <f t="shared" si="15"/>
        <v>90</v>
      </c>
      <c r="BO45" s="39">
        <f t="shared" si="16"/>
        <v>72.5</v>
      </c>
      <c r="BP45" s="39">
        <f t="shared" si="17"/>
        <v>72.5</v>
      </c>
      <c r="BQ45" s="39">
        <f t="shared" si="18"/>
        <v>47.5</v>
      </c>
      <c r="BR45" s="39">
        <f t="shared" si="19"/>
        <v>54.2</v>
      </c>
      <c r="BS45" s="39">
        <f t="shared" si="20"/>
        <v>47.5</v>
      </c>
      <c r="BT45" s="39">
        <f t="shared" si="21"/>
        <v>41.674999999999997</v>
      </c>
      <c r="BU45" s="39">
        <f t="shared" si="22"/>
        <v>41.674999999999997</v>
      </c>
      <c r="BV45" s="39">
        <f t="shared" si="23"/>
        <v>22.5</v>
      </c>
      <c r="BW45" s="39">
        <f t="shared" si="24"/>
        <v>33.3333333333333</v>
      </c>
      <c r="BX45" s="39">
        <f t="shared" si="25"/>
        <v>22.5</v>
      </c>
      <c r="BY45" s="39">
        <f t="shared" si="26"/>
        <v>22.9</v>
      </c>
      <c r="BZ45" s="39">
        <f t="shared" si="27"/>
        <v>22.9</v>
      </c>
      <c r="CA45" s="39">
        <f t="shared" si="28"/>
        <v>5</v>
      </c>
      <c r="CB45" s="39">
        <f t="shared" si="29"/>
        <v>16.649999999999999</v>
      </c>
      <c r="CC45" s="39">
        <f t="shared" si="30"/>
        <v>5</v>
      </c>
      <c r="CD45" s="39">
        <f t="shared" si="31"/>
        <v>5</v>
      </c>
      <c r="CE45" s="39">
        <f t="shared" si="32"/>
        <v>5</v>
      </c>
      <c r="CF45" s="39">
        <f t="shared" si="33"/>
        <v>5</v>
      </c>
      <c r="CG45" s="40">
        <f t="shared" si="34"/>
        <v>5</v>
      </c>
      <c r="CH45" s="40">
        <f t="shared" si="35"/>
        <v>5</v>
      </c>
      <c r="CI45" s="40">
        <f t="shared" si="36"/>
        <v>22.5</v>
      </c>
      <c r="CJ45" s="40">
        <f t="shared" si="37"/>
        <v>5</v>
      </c>
      <c r="CK45" s="40">
        <f t="shared" si="38"/>
        <v>22.9</v>
      </c>
      <c r="CL45" s="40">
        <f t="shared" si="39"/>
        <v>47.5</v>
      </c>
      <c r="CM45" s="40">
        <f t="shared" si="40"/>
        <v>16.649999999999999</v>
      </c>
      <c r="CN45" s="40">
        <f t="shared" si="41"/>
        <v>41.674999999999997</v>
      </c>
      <c r="CO45" s="40">
        <f t="shared" si="42"/>
        <v>5</v>
      </c>
      <c r="CP45" s="40">
        <f t="shared" si="43"/>
        <v>33.3333333333333</v>
      </c>
      <c r="CQ45" s="40">
        <f t="shared" si="44"/>
        <v>72.5</v>
      </c>
      <c r="CR45" s="40">
        <f t="shared" si="45"/>
        <v>22.9</v>
      </c>
      <c r="CS45" s="40">
        <f t="shared" si="46"/>
        <v>54.2</v>
      </c>
      <c r="CT45" s="40">
        <f t="shared" si="47"/>
        <v>5</v>
      </c>
      <c r="CU45" s="40">
        <f t="shared" si="48"/>
        <v>41.674999999999997</v>
      </c>
      <c r="CV45" s="40">
        <f t="shared" si="49"/>
        <v>90</v>
      </c>
      <c r="CW45" s="40">
        <f t="shared" si="50"/>
        <v>22.5</v>
      </c>
      <c r="CX45" s="40">
        <f t="shared" si="51"/>
        <v>72.5</v>
      </c>
      <c r="CY45" s="40">
        <f t="shared" si="52"/>
        <v>47.5</v>
      </c>
      <c r="CZ45" s="41">
        <f t="shared" si="53"/>
        <v>5</v>
      </c>
      <c r="DA45" s="41">
        <f t="shared" si="54"/>
        <v>22.5</v>
      </c>
      <c r="DB45" s="41">
        <f t="shared" si="55"/>
        <v>5</v>
      </c>
      <c r="DC45" s="41">
        <f t="shared" si="56"/>
        <v>47.5</v>
      </c>
      <c r="DD45" s="41">
        <f t="shared" si="57"/>
        <v>22.9</v>
      </c>
      <c r="DE45" s="41">
        <f t="shared" si="58"/>
        <v>5</v>
      </c>
      <c r="DF45" s="41">
        <f t="shared" si="59"/>
        <v>41.674999999999997</v>
      </c>
      <c r="DG45" s="41">
        <f t="shared" si="60"/>
        <v>16.649999999999999</v>
      </c>
      <c r="DH45" s="41">
        <f t="shared" si="61"/>
        <v>72.5</v>
      </c>
      <c r="DI45" s="41">
        <f t="shared" si="62"/>
        <v>33.3333333333333</v>
      </c>
      <c r="DJ45" s="41">
        <f t="shared" si="63"/>
        <v>5</v>
      </c>
      <c r="DK45" s="41">
        <f t="shared" si="64"/>
        <v>54.2</v>
      </c>
      <c r="DL45" s="41">
        <f t="shared" si="65"/>
        <v>22.9</v>
      </c>
      <c r="DM45" s="41">
        <f t="shared" si="66"/>
        <v>90</v>
      </c>
      <c r="DN45" s="41">
        <f t="shared" si="67"/>
        <v>41.674999999999997</v>
      </c>
      <c r="DO45" s="41">
        <f t="shared" si="68"/>
        <v>5</v>
      </c>
      <c r="DP45" s="41">
        <f t="shared" si="69"/>
        <v>72.5</v>
      </c>
      <c r="DQ45" s="41">
        <f t="shared" si="70"/>
        <v>22.5</v>
      </c>
      <c r="DR45" s="41">
        <f t="shared" si="71"/>
        <v>47.5</v>
      </c>
      <c r="DS45" s="42">
        <f t="shared" si="72"/>
        <v>14392.106742323824</v>
      </c>
      <c r="DT45" s="42">
        <f t="shared" si="73"/>
        <v>12301.942896990258</v>
      </c>
      <c r="DU45" s="42">
        <f t="shared" si="74"/>
        <v>9074.2790516566929</v>
      </c>
      <c r="DV45" s="42">
        <f t="shared" si="75"/>
        <v>11440.994546513735</v>
      </c>
      <c r="DW45" s="42">
        <f t="shared" si="76"/>
        <v>7484.2496855002519</v>
      </c>
      <c r="DX45" s="42">
        <f t="shared" si="77"/>
        <v>3602.382350703645</v>
      </c>
      <c r="DY45" s="42">
        <f t="shared" si="78"/>
        <v>8596.275399530643</v>
      </c>
      <c r="DZ45" s="42">
        <f t="shared" si="79"/>
        <v>3980.7161007036448</v>
      </c>
      <c r="EA45" s="42">
        <f t="shared" si="80"/>
        <v>13080.046196037212</v>
      </c>
      <c r="EB45" s="42">
        <f t="shared" si="81"/>
        <v>5231.549017370311</v>
      </c>
      <c r="EC45" s="42">
        <f t="shared" si="82"/>
        <v>630.48564975059764</v>
      </c>
      <c r="ED45" s="42">
        <f t="shared" si="83"/>
        <v>7971.3423507036441</v>
      </c>
      <c r="EE45" s="42">
        <f t="shared" si="84"/>
        <v>2198.4350159070368</v>
      </c>
      <c r="EF45" s="42">
        <f t="shared" si="85"/>
        <v>15714.882350703645</v>
      </c>
      <c r="EG45" s="42">
        <f t="shared" si="86"/>
        <v>4370.1568018766447</v>
      </c>
      <c r="EH45" s="42">
        <f t="shared" si="87"/>
        <v>37.65795908346449</v>
      </c>
      <c r="EI45" s="42">
        <f t="shared" si="88"/>
        <v>10124.718505370078</v>
      </c>
      <c r="EJ45" s="42">
        <f t="shared" si="89"/>
        <v>902.82180441703099</v>
      </c>
      <c r="EK45" s="42">
        <f t="shared" si="90"/>
        <v>4263.7701548935547</v>
      </c>
      <c r="EL45" s="1">
        <f t="shared" si="111"/>
        <v>37.65795908346449</v>
      </c>
      <c r="EM45" s="2">
        <f t="shared" si="102"/>
        <v>16</v>
      </c>
      <c r="EN45" s="44"/>
      <c r="EO45" s="44"/>
      <c r="EP45" s="45"/>
      <c r="EQ45" s="46"/>
      <c r="ER45" s="47"/>
      <c r="ES45" s="47"/>
      <c r="ET45" s="81"/>
      <c r="EU45" s="82"/>
      <c r="EV45" s="82"/>
      <c r="EW45" s="82"/>
      <c r="EX45" s="82"/>
      <c r="EY45" s="83"/>
      <c r="EZ45" s="83"/>
      <c r="FA45" s="83"/>
      <c r="FB45" s="83"/>
    </row>
    <row r="46" spans="1:158" s="80" customFormat="1" ht="13" x14ac:dyDescent="0.3">
      <c r="A46" s="104" t="s">
        <v>148</v>
      </c>
      <c r="B46" s="105"/>
      <c r="C46" s="106"/>
      <c r="D46" s="119" t="s">
        <v>87</v>
      </c>
      <c r="E46" s="119" t="s">
        <v>87</v>
      </c>
      <c r="F46" s="119" t="s">
        <v>87</v>
      </c>
      <c r="G46" s="115" t="e">
        <f t="shared" si="0"/>
        <v>#VALUE!</v>
      </c>
      <c r="H46" s="115" t="e">
        <f t="shared" si="1"/>
        <v>#VALUE!</v>
      </c>
      <c r="I46" s="115" t="e">
        <f t="shared" si="2"/>
        <v>#VALUE!</v>
      </c>
      <c r="J46" s="193">
        <v>3.5007310289612898</v>
      </c>
      <c r="K46" s="194">
        <v>44.309764309764297</v>
      </c>
      <c r="L46" s="194">
        <v>18.076371998372</v>
      </c>
      <c r="M46" s="84">
        <f t="shared" si="114"/>
        <v>0</v>
      </c>
      <c r="N46" s="85">
        <f t="shared" si="115"/>
        <v>77.2272997918854</v>
      </c>
      <c r="O46" s="85">
        <f t="shared" si="116"/>
        <v>22.772700208114589</v>
      </c>
      <c r="P46" s="86" t="str">
        <f t="shared" si="117"/>
        <v>0 : 77 : 23 %</v>
      </c>
      <c r="Q46" s="87" t="str">
        <f t="shared" ca="1" si="95"/>
        <v>S/SR</v>
      </c>
      <c r="R46" s="94">
        <f t="shared" si="104"/>
        <v>77.2272997918854</v>
      </c>
      <c r="S46" s="95">
        <f t="shared" si="113"/>
        <v>0</v>
      </c>
      <c r="T46" s="95">
        <f t="shared" si="105"/>
        <v>22.772700208114589</v>
      </c>
      <c r="U46" s="88">
        <f t="shared" si="106"/>
        <v>0</v>
      </c>
      <c r="V46" s="89">
        <f t="shared" si="107"/>
        <v>197</v>
      </c>
      <c r="W46" s="90">
        <f t="shared" si="108"/>
        <v>58</v>
      </c>
      <c r="X46" s="100" t="str">
        <f t="shared" si="118"/>
        <v>@rgb(0,197,58)</v>
      </c>
      <c r="Y46" s="101"/>
      <c r="Z46" s="79">
        <f t="shared" si="3"/>
        <v>0.43706701685080396</v>
      </c>
      <c r="AA46" s="79">
        <f t="shared" si="4"/>
        <v>0.19366336504230902</v>
      </c>
      <c r="AB46" s="79">
        <f t="shared" si="5"/>
        <v>0.69529378234098671</v>
      </c>
      <c r="AC46" s="79" t="str">
        <f t="shared" si="97"/>
        <v>No</v>
      </c>
      <c r="AD46" s="79">
        <f t="shared" si="119"/>
        <v>44.30976430976429</v>
      </c>
      <c r="AE46" s="34">
        <f t="shared" si="120"/>
        <v>0.19786128489684263</v>
      </c>
      <c r="AF46" s="35">
        <f t="shared" si="121"/>
        <v>-0.22859976369837501</v>
      </c>
      <c r="AG46" s="35">
        <f t="shared" si="122"/>
        <v>2.8946056710214965</v>
      </c>
      <c r="AH46" s="36">
        <f t="shared" si="6"/>
        <v>-0.54204118054583827</v>
      </c>
      <c r="AI46" s="37">
        <f t="shared" si="7"/>
        <v>1.0863678966836257</v>
      </c>
      <c r="AJ46" s="37">
        <f t="shared" si="8"/>
        <v>7.4362343710205892E-2</v>
      </c>
      <c r="AK46" s="37">
        <v>0</v>
      </c>
      <c r="AL46" s="37">
        <v>-0.75645121485307587</v>
      </c>
      <c r="AM46" s="37">
        <v>-11.346768222796136</v>
      </c>
      <c r="AN46" s="37">
        <f t="shared" si="123"/>
        <v>0</v>
      </c>
      <c r="AO46" s="37">
        <f t="shared" si="123"/>
        <v>1.0863678966836257</v>
      </c>
      <c r="AP46" s="37">
        <f t="shared" si="123"/>
        <v>7.4362343710205892E-2</v>
      </c>
      <c r="AQ46" s="37">
        <v>57.375671196608707</v>
      </c>
      <c r="AR46" s="37">
        <v>5.7915837760921756</v>
      </c>
      <c r="AS46" s="37">
        <v>1.1079551571654598</v>
      </c>
      <c r="AT46" s="37">
        <f t="shared" si="124"/>
        <v>0</v>
      </c>
      <c r="AU46" s="37">
        <f t="shared" si="124"/>
        <v>1.0863678966836257</v>
      </c>
      <c r="AV46" s="37">
        <f t="shared" si="124"/>
        <v>7.4362343710205892E-2</v>
      </c>
      <c r="AW46" s="38">
        <f t="shared" si="125"/>
        <v>0</v>
      </c>
      <c r="AX46" s="38">
        <f t="shared" si="125"/>
        <v>0.75645121485307587</v>
      </c>
      <c r="AY46" s="38">
        <f t="shared" si="125"/>
        <v>11.346768222796136</v>
      </c>
      <c r="AZ46" s="38">
        <f t="shared" si="126"/>
        <v>0</v>
      </c>
      <c r="BA46" s="38">
        <f t="shared" si="126"/>
        <v>1.8428191115367016</v>
      </c>
      <c r="BB46" s="38">
        <f t="shared" si="126"/>
        <v>11.421130566506342</v>
      </c>
      <c r="BC46" s="37">
        <f t="shared" si="127"/>
        <v>57.375671196608707</v>
      </c>
      <c r="BD46" s="37">
        <f t="shared" si="127"/>
        <v>6.5480349909452515</v>
      </c>
      <c r="BE46" s="37">
        <f t="shared" si="127"/>
        <v>12.454723379961596</v>
      </c>
      <c r="BF46" s="38">
        <f t="shared" si="128"/>
        <v>0</v>
      </c>
      <c r="BG46" s="38">
        <f t="shared" si="128"/>
        <v>28.143085888896245</v>
      </c>
      <c r="BH46" s="38">
        <f t="shared" si="109"/>
        <v>8.2988018434692918</v>
      </c>
      <c r="BI46" s="37">
        <f t="shared" si="110"/>
        <v>2.7440949473971923</v>
      </c>
      <c r="BJ46" s="5"/>
      <c r="BK46" s="5"/>
      <c r="BL46" s="19"/>
      <c r="BM46" s="19"/>
      <c r="BN46" s="39">
        <f t="shared" si="15"/>
        <v>90</v>
      </c>
      <c r="BO46" s="39">
        <f t="shared" si="16"/>
        <v>72.5</v>
      </c>
      <c r="BP46" s="39">
        <f t="shared" si="17"/>
        <v>72.5</v>
      </c>
      <c r="BQ46" s="39">
        <f t="shared" si="18"/>
        <v>47.5</v>
      </c>
      <c r="BR46" s="39">
        <f t="shared" si="19"/>
        <v>54.2</v>
      </c>
      <c r="BS46" s="39">
        <f t="shared" si="20"/>
        <v>47.5</v>
      </c>
      <c r="BT46" s="39">
        <f t="shared" si="21"/>
        <v>41.674999999999997</v>
      </c>
      <c r="BU46" s="39">
        <f t="shared" si="22"/>
        <v>41.674999999999997</v>
      </c>
      <c r="BV46" s="39">
        <f t="shared" si="23"/>
        <v>22.5</v>
      </c>
      <c r="BW46" s="39">
        <f t="shared" si="24"/>
        <v>33.3333333333333</v>
      </c>
      <c r="BX46" s="39">
        <f t="shared" si="25"/>
        <v>22.5</v>
      </c>
      <c r="BY46" s="39">
        <f t="shared" si="26"/>
        <v>22.9</v>
      </c>
      <c r="BZ46" s="39">
        <f t="shared" si="27"/>
        <v>22.9</v>
      </c>
      <c r="CA46" s="39">
        <f t="shared" si="28"/>
        <v>5</v>
      </c>
      <c r="CB46" s="39">
        <f t="shared" si="29"/>
        <v>16.649999999999999</v>
      </c>
      <c r="CC46" s="39">
        <f t="shared" si="30"/>
        <v>5</v>
      </c>
      <c r="CD46" s="39">
        <f t="shared" si="31"/>
        <v>5</v>
      </c>
      <c r="CE46" s="39">
        <f t="shared" si="32"/>
        <v>5</v>
      </c>
      <c r="CF46" s="39">
        <f t="shared" si="33"/>
        <v>5</v>
      </c>
      <c r="CG46" s="40">
        <f t="shared" si="34"/>
        <v>5</v>
      </c>
      <c r="CH46" s="40">
        <f t="shared" si="35"/>
        <v>5</v>
      </c>
      <c r="CI46" s="40">
        <f t="shared" si="36"/>
        <v>22.5</v>
      </c>
      <c r="CJ46" s="40">
        <f t="shared" si="37"/>
        <v>5</v>
      </c>
      <c r="CK46" s="40">
        <f t="shared" si="38"/>
        <v>22.9</v>
      </c>
      <c r="CL46" s="40">
        <f t="shared" si="39"/>
        <v>47.5</v>
      </c>
      <c r="CM46" s="40">
        <f t="shared" si="40"/>
        <v>16.649999999999999</v>
      </c>
      <c r="CN46" s="40">
        <f t="shared" si="41"/>
        <v>41.674999999999997</v>
      </c>
      <c r="CO46" s="40">
        <f t="shared" si="42"/>
        <v>5</v>
      </c>
      <c r="CP46" s="40">
        <f t="shared" si="43"/>
        <v>33.3333333333333</v>
      </c>
      <c r="CQ46" s="40">
        <f t="shared" si="44"/>
        <v>72.5</v>
      </c>
      <c r="CR46" s="40">
        <f t="shared" si="45"/>
        <v>22.9</v>
      </c>
      <c r="CS46" s="40">
        <f t="shared" si="46"/>
        <v>54.2</v>
      </c>
      <c r="CT46" s="40">
        <f t="shared" si="47"/>
        <v>5</v>
      </c>
      <c r="CU46" s="40">
        <f t="shared" si="48"/>
        <v>41.674999999999997</v>
      </c>
      <c r="CV46" s="40">
        <f t="shared" si="49"/>
        <v>90</v>
      </c>
      <c r="CW46" s="40">
        <f t="shared" si="50"/>
        <v>22.5</v>
      </c>
      <c r="CX46" s="40">
        <f t="shared" si="51"/>
        <v>72.5</v>
      </c>
      <c r="CY46" s="40">
        <f t="shared" si="52"/>
        <v>47.5</v>
      </c>
      <c r="CZ46" s="41">
        <f t="shared" si="53"/>
        <v>5</v>
      </c>
      <c r="DA46" s="41">
        <f t="shared" si="54"/>
        <v>22.5</v>
      </c>
      <c r="DB46" s="41">
        <f t="shared" si="55"/>
        <v>5</v>
      </c>
      <c r="DC46" s="41">
        <f t="shared" si="56"/>
        <v>47.5</v>
      </c>
      <c r="DD46" s="41">
        <f t="shared" si="57"/>
        <v>22.9</v>
      </c>
      <c r="DE46" s="41">
        <f t="shared" si="58"/>
        <v>5</v>
      </c>
      <c r="DF46" s="41">
        <f t="shared" si="59"/>
        <v>41.674999999999997</v>
      </c>
      <c r="DG46" s="41">
        <f t="shared" si="60"/>
        <v>16.649999999999999</v>
      </c>
      <c r="DH46" s="41">
        <f t="shared" si="61"/>
        <v>72.5</v>
      </c>
      <c r="DI46" s="41">
        <f t="shared" si="62"/>
        <v>33.3333333333333</v>
      </c>
      <c r="DJ46" s="41">
        <f t="shared" si="63"/>
        <v>5</v>
      </c>
      <c r="DK46" s="41">
        <f t="shared" si="64"/>
        <v>54.2</v>
      </c>
      <c r="DL46" s="41">
        <f t="shared" si="65"/>
        <v>22.9</v>
      </c>
      <c r="DM46" s="41">
        <f t="shared" si="66"/>
        <v>90</v>
      </c>
      <c r="DN46" s="41">
        <f t="shared" si="67"/>
        <v>41.674999999999997</v>
      </c>
      <c r="DO46" s="41">
        <f t="shared" si="68"/>
        <v>5</v>
      </c>
      <c r="DP46" s="41">
        <f t="shared" si="69"/>
        <v>72.5</v>
      </c>
      <c r="DQ46" s="41">
        <f t="shared" si="70"/>
        <v>22.5</v>
      </c>
      <c r="DR46" s="41">
        <f t="shared" si="71"/>
        <v>47.5</v>
      </c>
      <c r="DS46" s="42">
        <f t="shared" si="72"/>
        <v>13632.651707914405</v>
      </c>
      <c r="DT46" s="42">
        <f t="shared" si="73"/>
        <v>10473.107200630393</v>
      </c>
      <c r="DU46" s="42">
        <f t="shared" si="74"/>
        <v>8567.1962151984171</v>
      </c>
      <c r="DV46" s="42">
        <f t="shared" si="75"/>
        <v>8084.4721902246656</v>
      </c>
      <c r="DW46" s="42">
        <f t="shared" si="76"/>
        <v>5889.111707914406</v>
      </c>
      <c r="DX46" s="42">
        <f t="shared" si="77"/>
        <v>3455.8312256041459</v>
      </c>
      <c r="DY46" s="42">
        <f t="shared" si="78"/>
        <v>5763.7118124982699</v>
      </c>
      <c r="DZ46" s="42">
        <f t="shared" si="79"/>
        <v>3038.2591033305412</v>
      </c>
      <c r="EA46" s="42">
        <f t="shared" si="80"/>
        <v>8195.8371798189364</v>
      </c>
      <c r="EB46" s="42">
        <f t="shared" si="81"/>
        <v>3149.318374581072</v>
      </c>
      <c r="EC46" s="42">
        <f t="shared" si="82"/>
        <v>844.46623600987618</v>
      </c>
      <c r="ED46" s="42">
        <f t="shared" si="83"/>
        <v>4463.5406748864325</v>
      </c>
      <c r="EE46" s="42">
        <f t="shared" si="84"/>
        <v>1054.6827409423793</v>
      </c>
      <c r="EF46" s="42">
        <f t="shared" si="85"/>
        <v>9761.2926725349243</v>
      </c>
      <c r="EG46" s="42">
        <f t="shared" si="86"/>
        <v>1898.4854579144062</v>
      </c>
      <c r="EH46" s="42">
        <f t="shared" si="87"/>
        <v>504.01074329388706</v>
      </c>
      <c r="EI46" s="42">
        <f t="shared" si="88"/>
        <v>5492.8816871029467</v>
      </c>
      <c r="EJ46" s="42">
        <f t="shared" si="89"/>
        <v>47.421728725865485</v>
      </c>
      <c r="EK46" s="42">
        <f t="shared" si="90"/>
        <v>1520.151707914406</v>
      </c>
      <c r="EL46" s="1">
        <f t="shared" si="111"/>
        <v>47.421728725865485</v>
      </c>
      <c r="EM46" s="2">
        <f t="shared" si="102"/>
        <v>18</v>
      </c>
      <c r="EN46" s="44"/>
      <c r="EO46" s="44"/>
      <c r="EP46" s="45"/>
      <c r="EQ46" s="46"/>
      <c r="ER46" s="47"/>
      <c r="ES46" s="47"/>
      <c r="ET46" s="81"/>
      <c r="EU46" s="82"/>
      <c r="EV46" s="82"/>
      <c r="EW46" s="82"/>
      <c r="EX46" s="82"/>
      <c r="EY46" s="83"/>
      <c r="EZ46" s="83"/>
      <c r="FA46" s="83"/>
      <c r="FB46" s="83"/>
    </row>
    <row r="47" spans="1:158" s="80" customFormat="1" ht="13" x14ac:dyDescent="0.3">
      <c r="A47" s="104" t="s">
        <v>149</v>
      </c>
      <c r="B47" s="105"/>
      <c r="C47" s="106"/>
      <c r="D47" s="119" t="s">
        <v>87</v>
      </c>
      <c r="E47" s="119" t="s">
        <v>87</v>
      </c>
      <c r="F47" s="119" t="s">
        <v>87</v>
      </c>
      <c r="G47" s="115" t="e">
        <f t="shared" si="0"/>
        <v>#VALUE!</v>
      </c>
      <c r="H47" s="115" t="e">
        <f t="shared" si="1"/>
        <v>#VALUE!</v>
      </c>
      <c r="I47" s="115" t="e">
        <f t="shared" si="2"/>
        <v>#VALUE!</v>
      </c>
      <c r="J47" s="193">
        <v>98.519546666666699</v>
      </c>
      <c r="K47" s="194">
        <v>30.666786699922302</v>
      </c>
      <c r="L47" s="194">
        <v>21.577876081010601</v>
      </c>
      <c r="M47" s="84">
        <f t="shared" si="114"/>
        <v>5.0858327029660888</v>
      </c>
      <c r="N47" s="85">
        <f t="shared" si="115"/>
        <v>58.779072172656797</v>
      </c>
      <c r="O47" s="85">
        <f t="shared" si="116"/>
        <v>36.135095124377102</v>
      </c>
      <c r="P47" s="86" t="str">
        <f t="shared" si="117"/>
        <v>5 : 59 : 36 %</v>
      </c>
      <c r="Q47" s="87" t="str">
        <f t="shared" ca="1" si="95"/>
        <v>SR</v>
      </c>
      <c r="R47" s="94">
        <f t="shared" si="104"/>
        <v>58.779072172656797</v>
      </c>
      <c r="S47" s="95">
        <f t="shared" si="113"/>
        <v>5.0858327029660888</v>
      </c>
      <c r="T47" s="95">
        <f t="shared" si="105"/>
        <v>36.135095124377102</v>
      </c>
      <c r="U47" s="88">
        <f t="shared" si="106"/>
        <v>13</v>
      </c>
      <c r="V47" s="89">
        <f t="shared" si="107"/>
        <v>150</v>
      </c>
      <c r="W47" s="90">
        <f t="shared" si="108"/>
        <v>92</v>
      </c>
      <c r="X47" s="100" t="str">
        <f t="shared" si="118"/>
        <v>@rgb(13,150,92)</v>
      </c>
      <c r="Y47" s="101"/>
      <c r="Z47" s="79">
        <f t="shared" si="3"/>
        <v>14.888311187477937</v>
      </c>
      <c r="AA47" s="79">
        <f t="shared" si="4"/>
        <v>4.5657666350845281</v>
      </c>
      <c r="AB47" s="79">
        <f t="shared" si="5"/>
        <v>1.047766144044384</v>
      </c>
      <c r="AC47" s="79" t="str">
        <f t="shared" si="97"/>
        <v>No</v>
      </c>
      <c r="AD47" s="79">
        <f t="shared" si="119"/>
        <v>30.666786699922302</v>
      </c>
      <c r="AE47" s="34">
        <f t="shared" si="120"/>
        <v>1.0496455174216981</v>
      </c>
      <c r="AF47" s="35">
        <f t="shared" si="121"/>
        <v>-0.81574385728165877</v>
      </c>
      <c r="AG47" s="35">
        <f t="shared" si="122"/>
        <v>3.0716685342732197</v>
      </c>
      <c r="AH47" s="36">
        <f t="shared" si="6"/>
        <v>0.86033637988308376</v>
      </c>
      <c r="AI47" s="37">
        <f t="shared" si="7"/>
        <v>0.37833004868904618</v>
      </c>
      <c r="AJ47" s="37">
        <f t="shared" si="8"/>
        <v>-0.21895563746440416</v>
      </c>
      <c r="AK47" s="37">
        <v>0</v>
      </c>
      <c r="AL47" s="37">
        <v>-0.75645121485307587</v>
      </c>
      <c r="AM47" s="37">
        <v>-11.346768222796136</v>
      </c>
      <c r="AN47" s="37">
        <f t="shared" si="123"/>
        <v>0.86033637988308376</v>
      </c>
      <c r="AO47" s="37">
        <f t="shared" si="123"/>
        <v>0.37833004868904618</v>
      </c>
      <c r="AP47" s="37">
        <f t="shared" si="123"/>
        <v>-0.21895563746440416</v>
      </c>
      <c r="AQ47" s="37">
        <v>57.375671196608707</v>
      </c>
      <c r="AR47" s="37">
        <v>5.7915837760921756</v>
      </c>
      <c r="AS47" s="37">
        <v>1.1079551571654598</v>
      </c>
      <c r="AT47" s="37">
        <f t="shared" si="124"/>
        <v>0.86033637988308376</v>
      </c>
      <c r="AU47" s="37">
        <f t="shared" si="124"/>
        <v>0.37833004868904618</v>
      </c>
      <c r="AV47" s="37">
        <f t="shared" si="124"/>
        <v>-0.21895563746440416</v>
      </c>
      <c r="AW47" s="38">
        <f t="shared" si="125"/>
        <v>0</v>
      </c>
      <c r="AX47" s="38">
        <f t="shared" si="125"/>
        <v>0.75645121485307587</v>
      </c>
      <c r="AY47" s="38">
        <f t="shared" si="125"/>
        <v>11.346768222796136</v>
      </c>
      <c r="AZ47" s="38">
        <f t="shared" si="126"/>
        <v>0.86033637988308376</v>
      </c>
      <c r="BA47" s="38">
        <f t="shared" si="126"/>
        <v>1.1347812635421222</v>
      </c>
      <c r="BB47" s="38">
        <f t="shared" si="126"/>
        <v>11.127812585331732</v>
      </c>
      <c r="BC47" s="37">
        <f t="shared" si="127"/>
        <v>57.375671196608707</v>
      </c>
      <c r="BD47" s="37">
        <f t="shared" si="127"/>
        <v>6.5480349909452515</v>
      </c>
      <c r="BE47" s="37">
        <f t="shared" si="127"/>
        <v>12.454723379961596</v>
      </c>
      <c r="BF47" s="38">
        <f t="shared" si="128"/>
        <v>1.4994794168681298</v>
      </c>
      <c r="BG47" s="38">
        <f t="shared" si="128"/>
        <v>17.330103842012441</v>
      </c>
      <c r="BH47" s="38">
        <f t="shared" si="109"/>
        <v>10.65387607696475</v>
      </c>
      <c r="BI47" s="37">
        <f t="shared" si="110"/>
        <v>3.391732254377025</v>
      </c>
      <c r="BJ47" s="5"/>
      <c r="BK47" s="5"/>
      <c r="BL47" s="19"/>
      <c r="BM47" s="19"/>
      <c r="BN47" s="39">
        <f t="shared" si="15"/>
        <v>90</v>
      </c>
      <c r="BO47" s="39">
        <f t="shared" si="16"/>
        <v>72.5</v>
      </c>
      <c r="BP47" s="39">
        <f t="shared" si="17"/>
        <v>72.5</v>
      </c>
      <c r="BQ47" s="39">
        <f t="shared" si="18"/>
        <v>47.5</v>
      </c>
      <c r="BR47" s="39">
        <f t="shared" si="19"/>
        <v>54.2</v>
      </c>
      <c r="BS47" s="39">
        <f t="shared" si="20"/>
        <v>47.5</v>
      </c>
      <c r="BT47" s="39">
        <f t="shared" si="21"/>
        <v>41.674999999999997</v>
      </c>
      <c r="BU47" s="39">
        <f t="shared" si="22"/>
        <v>41.674999999999997</v>
      </c>
      <c r="BV47" s="39">
        <f t="shared" si="23"/>
        <v>22.5</v>
      </c>
      <c r="BW47" s="39">
        <f t="shared" si="24"/>
        <v>33.3333333333333</v>
      </c>
      <c r="BX47" s="39">
        <f t="shared" si="25"/>
        <v>22.5</v>
      </c>
      <c r="BY47" s="39">
        <f t="shared" si="26"/>
        <v>22.9</v>
      </c>
      <c r="BZ47" s="39">
        <f t="shared" si="27"/>
        <v>22.9</v>
      </c>
      <c r="CA47" s="39">
        <f t="shared" si="28"/>
        <v>5</v>
      </c>
      <c r="CB47" s="39">
        <f t="shared" si="29"/>
        <v>16.649999999999999</v>
      </c>
      <c r="CC47" s="39">
        <f t="shared" si="30"/>
        <v>5</v>
      </c>
      <c r="CD47" s="39">
        <f t="shared" si="31"/>
        <v>5</v>
      </c>
      <c r="CE47" s="39">
        <f t="shared" si="32"/>
        <v>5</v>
      </c>
      <c r="CF47" s="39">
        <f t="shared" si="33"/>
        <v>5</v>
      </c>
      <c r="CG47" s="40">
        <f t="shared" si="34"/>
        <v>5</v>
      </c>
      <c r="CH47" s="40">
        <f t="shared" si="35"/>
        <v>5</v>
      </c>
      <c r="CI47" s="40">
        <f t="shared" si="36"/>
        <v>22.5</v>
      </c>
      <c r="CJ47" s="40">
        <f t="shared" si="37"/>
        <v>5</v>
      </c>
      <c r="CK47" s="40">
        <f t="shared" si="38"/>
        <v>22.9</v>
      </c>
      <c r="CL47" s="40">
        <f t="shared" si="39"/>
        <v>47.5</v>
      </c>
      <c r="CM47" s="40">
        <f t="shared" si="40"/>
        <v>16.649999999999999</v>
      </c>
      <c r="CN47" s="40">
        <f t="shared" si="41"/>
        <v>41.674999999999997</v>
      </c>
      <c r="CO47" s="40">
        <f t="shared" si="42"/>
        <v>5</v>
      </c>
      <c r="CP47" s="40">
        <f t="shared" si="43"/>
        <v>33.3333333333333</v>
      </c>
      <c r="CQ47" s="40">
        <f t="shared" si="44"/>
        <v>72.5</v>
      </c>
      <c r="CR47" s="40">
        <f t="shared" si="45"/>
        <v>22.9</v>
      </c>
      <c r="CS47" s="40">
        <f t="shared" si="46"/>
        <v>54.2</v>
      </c>
      <c r="CT47" s="40">
        <f t="shared" si="47"/>
        <v>5</v>
      </c>
      <c r="CU47" s="40">
        <f t="shared" si="48"/>
        <v>41.674999999999997</v>
      </c>
      <c r="CV47" s="40">
        <f t="shared" si="49"/>
        <v>90</v>
      </c>
      <c r="CW47" s="40">
        <f t="shared" si="50"/>
        <v>22.5</v>
      </c>
      <c r="CX47" s="40">
        <f t="shared" si="51"/>
        <v>72.5</v>
      </c>
      <c r="CY47" s="40">
        <f t="shared" si="52"/>
        <v>47.5</v>
      </c>
      <c r="CZ47" s="41">
        <f t="shared" si="53"/>
        <v>5</v>
      </c>
      <c r="DA47" s="41">
        <f t="shared" si="54"/>
        <v>22.5</v>
      </c>
      <c r="DB47" s="41">
        <f t="shared" si="55"/>
        <v>5</v>
      </c>
      <c r="DC47" s="41">
        <f t="shared" si="56"/>
        <v>47.5</v>
      </c>
      <c r="DD47" s="41">
        <f t="shared" si="57"/>
        <v>22.9</v>
      </c>
      <c r="DE47" s="41">
        <f t="shared" si="58"/>
        <v>5</v>
      </c>
      <c r="DF47" s="41">
        <f t="shared" si="59"/>
        <v>41.674999999999997</v>
      </c>
      <c r="DG47" s="41">
        <f t="shared" si="60"/>
        <v>16.649999999999999</v>
      </c>
      <c r="DH47" s="41">
        <f t="shared" si="61"/>
        <v>72.5</v>
      </c>
      <c r="DI47" s="41">
        <f t="shared" si="62"/>
        <v>33.3333333333333</v>
      </c>
      <c r="DJ47" s="41">
        <f t="shared" si="63"/>
        <v>5</v>
      </c>
      <c r="DK47" s="41">
        <f t="shared" si="64"/>
        <v>54.2</v>
      </c>
      <c r="DL47" s="41">
        <f t="shared" si="65"/>
        <v>22.9</v>
      </c>
      <c r="DM47" s="41">
        <f t="shared" si="66"/>
        <v>90</v>
      </c>
      <c r="DN47" s="41">
        <f t="shared" si="67"/>
        <v>41.674999999999997</v>
      </c>
      <c r="DO47" s="41">
        <f t="shared" si="68"/>
        <v>5</v>
      </c>
      <c r="DP47" s="41">
        <f t="shared" si="69"/>
        <v>72.5</v>
      </c>
      <c r="DQ47" s="41">
        <f t="shared" si="70"/>
        <v>22.5</v>
      </c>
      <c r="DR47" s="41">
        <f t="shared" si="71"/>
        <v>47.5</v>
      </c>
      <c r="DS47" s="42">
        <f t="shared" si="72"/>
        <v>11071.998559904503</v>
      </c>
      <c r="DT47" s="42">
        <f t="shared" si="73"/>
        <v>7622.7743751551179</v>
      </c>
      <c r="DU47" s="42">
        <f t="shared" si="74"/>
        <v>6830.2351784653283</v>
      </c>
      <c r="DV47" s="42">
        <f t="shared" si="75"/>
        <v>4820.3112540845668</v>
      </c>
      <c r="DW47" s="42">
        <f t="shared" si="76"/>
        <v>3874.6769922030621</v>
      </c>
      <c r="DX47" s="42">
        <f t="shared" si="77"/>
        <v>2895.573204980793</v>
      </c>
      <c r="DY47" s="42">
        <f t="shared" si="78"/>
        <v>3144.3164316502116</v>
      </c>
      <c r="DZ47" s="42">
        <f t="shared" si="79"/>
        <v>2010.985380383813</v>
      </c>
      <c r="EA47" s="42">
        <f t="shared" si="80"/>
        <v>4517.8481330140166</v>
      </c>
      <c r="EB47" s="42">
        <f t="shared" si="81"/>
        <v>1453.2567860754054</v>
      </c>
      <c r="EC47" s="42">
        <f t="shared" si="82"/>
        <v>1460.9112314962574</v>
      </c>
      <c r="ED47" s="42">
        <f t="shared" si="83"/>
        <v>1930.9931646227319</v>
      </c>
      <c r="EE47" s="42">
        <f t="shared" si="84"/>
        <v>513.48020140042286</v>
      </c>
      <c r="EF47" s="42">
        <f t="shared" si="85"/>
        <v>5793.6239482646306</v>
      </c>
      <c r="EG47" s="42">
        <f t="shared" si="86"/>
        <v>456.96979619219161</v>
      </c>
      <c r="EH47" s="42">
        <f t="shared" si="87"/>
        <v>1944.1478500570825</v>
      </c>
      <c r="EI47" s="42">
        <f t="shared" si="88"/>
        <v>2638.5847515748414</v>
      </c>
      <c r="EJ47" s="42">
        <f t="shared" si="89"/>
        <v>374.18704674687177</v>
      </c>
      <c r="EK47" s="42">
        <f t="shared" si="90"/>
        <v>256.38589916085647</v>
      </c>
      <c r="EL47" s="1">
        <f t="shared" si="111"/>
        <v>256.38589916085647</v>
      </c>
      <c r="EM47" s="2">
        <f t="shared" si="102"/>
        <v>19</v>
      </c>
      <c r="EN47" s="44"/>
      <c r="EO47" s="44"/>
      <c r="EP47" s="45"/>
      <c r="EQ47" s="46"/>
      <c r="ER47" s="47"/>
      <c r="ES47" s="47"/>
      <c r="ET47" s="81"/>
      <c r="EU47" s="82"/>
      <c r="EV47" s="82"/>
      <c r="EW47" s="82"/>
      <c r="EX47" s="82"/>
      <c r="EY47" s="83"/>
      <c r="EZ47" s="83"/>
      <c r="FA47" s="83"/>
      <c r="FB47" s="83"/>
    </row>
    <row r="48" spans="1:158" s="80" customFormat="1" ht="13" x14ac:dyDescent="0.3">
      <c r="A48" s="104" t="s">
        <v>150</v>
      </c>
      <c r="B48" s="105"/>
      <c r="C48" s="106"/>
      <c r="D48" s="119" t="s">
        <v>87</v>
      </c>
      <c r="E48" s="119" t="s">
        <v>87</v>
      </c>
      <c r="F48" s="119" t="s">
        <v>87</v>
      </c>
      <c r="G48" s="115" t="e">
        <f t="shared" si="0"/>
        <v>#VALUE!</v>
      </c>
      <c r="H48" s="115" t="e">
        <f t="shared" si="1"/>
        <v>#VALUE!</v>
      </c>
      <c r="I48" s="115" t="e">
        <f t="shared" si="2"/>
        <v>#VALUE!</v>
      </c>
      <c r="J48" s="193">
        <v>409.99958490566002</v>
      </c>
      <c r="K48" s="194">
        <v>45.721830073058598</v>
      </c>
      <c r="L48" s="194">
        <v>5.7280316968486096</v>
      </c>
      <c r="M48" s="84">
        <f t="shared" si="114"/>
        <v>13.724615544442598</v>
      </c>
      <c r="N48" s="85">
        <f t="shared" si="115"/>
        <v>86.275384455557401</v>
      </c>
      <c r="O48" s="85">
        <f t="shared" si="116"/>
        <v>0</v>
      </c>
      <c r="P48" s="86" t="str">
        <f t="shared" si="117"/>
        <v>14 : 86 : 0 %</v>
      </c>
      <c r="Q48" s="87" t="str">
        <f t="shared" ca="1" si="95"/>
        <v>S</v>
      </c>
      <c r="R48" s="94">
        <f t="shared" si="104"/>
        <v>86.275384455557401</v>
      </c>
      <c r="S48" s="95">
        <f t="shared" si="113"/>
        <v>13.724615544442598</v>
      </c>
      <c r="T48" s="95">
        <f t="shared" si="105"/>
        <v>0</v>
      </c>
      <c r="U48" s="88">
        <f t="shared" si="106"/>
        <v>35</v>
      </c>
      <c r="V48" s="89">
        <f t="shared" si="107"/>
        <v>220</v>
      </c>
      <c r="W48" s="90">
        <f t="shared" si="108"/>
        <v>0</v>
      </c>
      <c r="X48" s="100" t="str">
        <f t="shared" si="118"/>
        <v>@rgb(35,220,0)</v>
      </c>
      <c r="Y48" s="101"/>
      <c r="Z48" s="79">
        <f t="shared" si="3"/>
        <v>156.55047844999439</v>
      </c>
      <c r="AA48" s="79">
        <f t="shared" si="4"/>
        <v>71.577743735466655</v>
      </c>
      <c r="AB48" s="79">
        <f t="shared" si="5"/>
        <v>2.0725078230037663</v>
      </c>
      <c r="AC48" s="79" t="str">
        <f t="shared" si="97"/>
        <v>No</v>
      </c>
      <c r="AD48" s="79">
        <f t="shared" si="119"/>
        <v>45.721830073058598</v>
      </c>
      <c r="AE48" s="34">
        <f t="shared" si="120"/>
        <v>2.1412785254726137</v>
      </c>
      <c r="AF48" s="35">
        <f t="shared" si="121"/>
        <v>-0.17154625300697363</v>
      </c>
      <c r="AG48" s="35">
        <f t="shared" si="122"/>
        <v>1.7453719633107381</v>
      </c>
      <c r="AH48" s="36">
        <f t="shared" si="6"/>
        <v>2.6576009643381115</v>
      </c>
      <c r="AI48" s="37">
        <f t="shared" si="7"/>
        <v>1.1501492763940315</v>
      </c>
      <c r="AJ48" s="37">
        <f t="shared" si="8"/>
        <v>2.0149504252651766</v>
      </c>
      <c r="AK48" s="37">
        <v>0</v>
      </c>
      <c r="AL48" s="37">
        <v>-0.75645121485307587</v>
      </c>
      <c r="AM48" s="37">
        <v>-11.346768222796136</v>
      </c>
      <c r="AN48" s="37">
        <f t="shared" si="123"/>
        <v>2.6576009643381115</v>
      </c>
      <c r="AO48" s="37">
        <f t="shared" si="123"/>
        <v>1.1501492763940315</v>
      </c>
      <c r="AP48" s="37">
        <f t="shared" si="123"/>
        <v>2.0149504252651766</v>
      </c>
      <c r="AQ48" s="37">
        <v>57.375671196608707</v>
      </c>
      <c r="AR48" s="37">
        <v>5.7915837760921756</v>
      </c>
      <c r="AS48" s="37">
        <v>1.1079551571654598</v>
      </c>
      <c r="AT48" s="37">
        <f t="shared" si="124"/>
        <v>2.6576009643381115</v>
      </c>
      <c r="AU48" s="37">
        <f t="shared" si="124"/>
        <v>1.1501492763940315</v>
      </c>
      <c r="AV48" s="37">
        <f t="shared" si="124"/>
        <v>1.1079551571654598</v>
      </c>
      <c r="AW48" s="38">
        <f t="shared" si="125"/>
        <v>0</v>
      </c>
      <c r="AX48" s="38">
        <f t="shared" si="125"/>
        <v>0.75645121485307587</v>
      </c>
      <c r="AY48" s="38">
        <f t="shared" si="125"/>
        <v>11.346768222796136</v>
      </c>
      <c r="AZ48" s="38">
        <f t="shared" si="126"/>
        <v>2.6576009643381115</v>
      </c>
      <c r="BA48" s="38">
        <f t="shared" si="126"/>
        <v>1.9066004912471075</v>
      </c>
      <c r="BB48" s="38">
        <f t="shared" si="126"/>
        <v>12.454723379961596</v>
      </c>
      <c r="BC48" s="37">
        <f t="shared" si="127"/>
        <v>57.375671196608707</v>
      </c>
      <c r="BD48" s="37">
        <f t="shared" si="127"/>
        <v>6.5480349909452515</v>
      </c>
      <c r="BE48" s="37">
        <f t="shared" si="127"/>
        <v>12.454723379961596</v>
      </c>
      <c r="BF48" s="38">
        <f t="shared" si="128"/>
        <v>4.6319300653256565</v>
      </c>
      <c r="BG48" s="38">
        <f t="shared" si="128"/>
        <v>29.117139628660983</v>
      </c>
      <c r="BH48" s="38">
        <f t="shared" si="109"/>
        <v>0</v>
      </c>
      <c r="BI48" s="37">
        <f t="shared" si="110"/>
        <v>2.9630446381702145</v>
      </c>
      <c r="BJ48" s="5"/>
      <c r="BK48" s="5"/>
      <c r="BL48" s="19"/>
      <c r="BM48" s="19"/>
      <c r="BN48" s="39">
        <f t="shared" si="15"/>
        <v>90</v>
      </c>
      <c r="BO48" s="39">
        <f t="shared" si="16"/>
        <v>72.5</v>
      </c>
      <c r="BP48" s="39">
        <f t="shared" si="17"/>
        <v>72.5</v>
      </c>
      <c r="BQ48" s="39">
        <f t="shared" si="18"/>
        <v>47.5</v>
      </c>
      <c r="BR48" s="39">
        <f t="shared" si="19"/>
        <v>54.2</v>
      </c>
      <c r="BS48" s="39">
        <f t="shared" si="20"/>
        <v>47.5</v>
      </c>
      <c r="BT48" s="39">
        <f t="shared" si="21"/>
        <v>41.674999999999997</v>
      </c>
      <c r="BU48" s="39">
        <f t="shared" si="22"/>
        <v>41.674999999999997</v>
      </c>
      <c r="BV48" s="39">
        <f t="shared" si="23"/>
        <v>22.5</v>
      </c>
      <c r="BW48" s="39">
        <f t="shared" si="24"/>
        <v>33.3333333333333</v>
      </c>
      <c r="BX48" s="39">
        <f t="shared" si="25"/>
        <v>22.5</v>
      </c>
      <c r="BY48" s="39">
        <f t="shared" si="26"/>
        <v>22.9</v>
      </c>
      <c r="BZ48" s="39">
        <f t="shared" si="27"/>
        <v>22.9</v>
      </c>
      <c r="CA48" s="39">
        <f t="shared" si="28"/>
        <v>5</v>
      </c>
      <c r="CB48" s="39">
        <f t="shared" si="29"/>
        <v>16.649999999999999</v>
      </c>
      <c r="CC48" s="39">
        <f t="shared" si="30"/>
        <v>5</v>
      </c>
      <c r="CD48" s="39">
        <f t="shared" si="31"/>
        <v>5</v>
      </c>
      <c r="CE48" s="39">
        <f t="shared" si="32"/>
        <v>5</v>
      </c>
      <c r="CF48" s="39">
        <f t="shared" si="33"/>
        <v>5</v>
      </c>
      <c r="CG48" s="40">
        <f t="shared" si="34"/>
        <v>5</v>
      </c>
      <c r="CH48" s="40">
        <f t="shared" si="35"/>
        <v>5</v>
      </c>
      <c r="CI48" s="40">
        <f t="shared" si="36"/>
        <v>22.5</v>
      </c>
      <c r="CJ48" s="40">
        <f t="shared" si="37"/>
        <v>5</v>
      </c>
      <c r="CK48" s="40">
        <f t="shared" si="38"/>
        <v>22.9</v>
      </c>
      <c r="CL48" s="40">
        <f t="shared" si="39"/>
        <v>47.5</v>
      </c>
      <c r="CM48" s="40">
        <f t="shared" si="40"/>
        <v>16.649999999999999</v>
      </c>
      <c r="CN48" s="40">
        <f t="shared" si="41"/>
        <v>41.674999999999997</v>
      </c>
      <c r="CO48" s="40">
        <f t="shared" si="42"/>
        <v>5</v>
      </c>
      <c r="CP48" s="40">
        <f t="shared" si="43"/>
        <v>33.3333333333333</v>
      </c>
      <c r="CQ48" s="40">
        <f t="shared" si="44"/>
        <v>72.5</v>
      </c>
      <c r="CR48" s="40">
        <f t="shared" si="45"/>
        <v>22.9</v>
      </c>
      <c r="CS48" s="40">
        <f t="shared" si="46"/>
        <v>54.2</v>
      </c>
      <c r="CT48" s="40">
        <f t="shared" si="47"/>
        <v>5</v>
      </c>
      <c r="CU48" s="40">
        <f t="shared" si="48"/>
        <v>41.674999999999997</v>
      </c>
      <c r="CV48" s="40">
        <f t="shared" si="49"/>
        <v>90</v>
      </c>
      <c r="CW48" s="40">
        <f t="shared" si="50"/>
        <v>22.5</v>
      </c>
      <c r="CX48" s="40">
        <f t="shared" si="51"/>
        <v>72.5</v>
      </c>
      <c r="CY48" s="40">
        <f t="shared" si="52"/>
        <v>47.5</v>
      </c>
      <c r="CZ48" s="41">
        <f t="shared" si="53"/>
        <v>5</v>
      </c>
      <c r="DA48" s="41">
        <f t="shared" si="54"/>
        <v>22.5</v>
      </c>
      <c r="DB48" s="41">
        <f t="shared" si="55"/>
        <v>5</v>
      </c>
      <c r="DC48" s="41">
        <f t="shared" si="56"/>
        <v>47.5</v>
      </c>
      <c r="DD48" s="41">
        <f t="shared" si="57"/>
        <v>22.9</v>
      </c>
      <c r="DE48" s="41">
        <f t="shared" si="58"/>
        <v>5</v>
      </c>
      <c r="DF48" s="41">
        <f t="shared" si="59"/>
        <v>41.674999999999997</v>
      </c>
      <c r="DG48" s="41">
        <f t="shared" si="60"/>
        <v>16.649999999999999</v>
      </c>
      <c r="DH48" s="41">
        <f t="shared" si="61"/>
        <v>72.5</v>
      </c>
      <c r="DI48" s="41">
        <f t="shared" si="62"/>
        <v>33.3333333333333</v>
      </c>
      <c r="DJ48" s="41">
        <f t="shared" si="63"/>
        <v>5</v>
      </c>
      <c r="DK48" s="41">
        <f t="shared" si="64"/>
        <v>54.2</v>
      </c>
      <c r="DL48" s="41">
        <f t="shared" si="65"/>
        <v>22.9</v>
      </c>
      <c r="DM48" s="41">
        <f t="shared" si="66"/>
        <v>90</v>
      </c>
      <c r="DN48" s="41">
        <f t="shared" si="67"/>
        <v>41.674999999999997</v>
      </c>
      <c r="DO48" s="41">
        <f t="shared" si="68"/>
        <v>5</v>
      </c>
      <c r="DP48" s="41">
        <f t="shared" si="69"/>
        <v>72.5</v>
      </c>
      <c r="DQ48" s="41">
        <f t="shared" si="70"/>
        <v>22.5</v>
      </c>
      <c r="DR48" s="41">
        <f t="shared" si="71"/>
        <v>47.5</v>
      </c>
      <c r="DS48" s="42">
        <f t="shared" si="72"/>
        <v>12448.622392241748</v>
      </c>
      <c r="DT48" s="42">
        <f t="shared" si="73"/>
        <v>10566.48393629724</v>
      </c>
      <c r="DU48" s="42">
        <f t="shared" si="74"/>
        <v>7546.8454803527311</v>
      </c>
      <c r="DV48" s="42">
        <f t="shared" si="75"/>
        <v>10002.71471351937</v>
      </c>
      <c r="DW48" s="42">
        <f t="shared" si="76"/>
        <v>6179.106101714885</v>
      </c>
      <c r="DX48" s="42">
        <f t="shared" si="77"/>
        <v>2669.3070347969906</v>
      </c>
      <c r="DY48" s="42">
        <f t="shared" si="78"/>
        <v>7365.7237767976376</v>
      </c>
      <c r="DZ48" s="42">
        <f t="shared" si="79"/>
        <v>3047.6407847969908</v>
      </c>
      <c r="EA48" s="42">
        <f t="shared" si="80"/>
        <v>11938.9454907415</v>
      </c>
      <c r="EB48" s="42">
        <f t="shared" si="81"/>
        <v>4298.4737014636576</v>
      </c>
      <c r="EC48" s="42">
        <f t="shared" si="82"/>
        <v>291.76858924125094</v>
      </c>
      <c r="ED48" s="42">
        <f t="shared" si="83"/>
        <v>7038.2670347969915</v>
      </c>
      <c r="EE48" s="42">
        <f t="shared" si="84"/>
        <v>1637.4279678790972</v>
      </c>
      <c r="EF48" s="42">
        <f t="shared" si="85"/>
        <v>14781.807034796992</v>
      </c>
      <c r="EG48" s="42">
        <f t="shared" si="86"/>
        <v>3734.5577927963432</v>
      </c>
      <c r="EH48" s="42">
        <f t="shared" si="87"/>
        <v>114.99167735223284</v>
      </c>
      <c r="EI48" s="42">
        <f t="shared" si="88"/>
        <v>9399.668578852481</v>
      </c>
      <c r="EJ48" s="42">
        <f t="shared" si="89"/>
        <v>772.13013329674186</v>
      </c>
      <c r="EK48" s="42">
        <f t="shared" si="90"/>
        <v>3835.8993560746121</v>
      </c>
      <c r="EL48" s="1">
        <f t="shared" si="111"/>
        <v>114.99167735223284</v>
      </c>
      <c r="EM48" s="2">
        <f t="shared" si="102"/>
        <v>16</v>
      </c>
      <c r="EN48" s="44"/>
      <c r="EO48" s="44"/>
      <c r="EP48" s="45"/>
      <c r="EQ48" s="46"/>
      <c r="ER48" s="47"/>
      <c r="ES48" s="47"/>
      <c r="ET48" s="81"/>
      <c r="EU48" s="82"/>
      <c r="EV48" s="82"/>
      <c r="EW48" s="82"/>
      <c r="EX48" s="82"/>
      <c r="EY48" s="83"/>
      <c r="EZ48" s="83"/>
      <c r="FA48" s="83"/>
      <c r="FB48" s="83"/>
    </row>
    <row r="49" spans="1:158" s="80" customFormat="1" ht="13" x14ac:dyDescent="0.3">
      <c r="A49" s="104" t="s">
        <v>151</v>
      </c>
      <c r="B49" s="105"/>
      <c r="C49" s="106"/>
      <c r="D49" s="119" t="s">
        <v>87</v>
      </c>
      <c r="E49" s="119" t="s">
        <v>87</v>
      </c>
      <c r="F49" s="119" t="s">
        <v>87</v>
      </c>
      <c r="G49" s="115" t="e">
        <f t="shared" si="0"/>
        <v>#VALUE!</v>
      </c>
      <c r="H49" s="115" t="e">
        <f t="shared" si="1"/>
        <v>#VALUE!</v>
      </c>
      <c r="I49" s="115" t="e">
        <f t="shared" si="2"/>
        <v>#VALUE!</v>
      </c>
      <c r="J49" s="193">
        <v>48.3980888888889</v>
      </c>
      <c r="K49" s="194">
        <v>35.941039372706001</v>
      </c>
      <c r="L49" s="194">
        <v>6.6098099340953</v>
      </c>
      <c r="M49" s="84">
        <f t="shared" si="114"/>
        <v>2.6618881782144355</v>
      </c>
      <c r="N49" s="85">
        <f t="shared" si="115"/>
        <v>97.338111821785574</v>
      </c>
      <c r="O49" s="85">
        <f t="shared" si="116"/>
        <v>0</v>
      </c>
      <c r="P49" s="86" t="str">
        <f t="shared" si="117"/>
        <v>3 : 97 : 0 %</v>
      </c>
      <c r="Q49" s="87" t="str">
        <f t="shared" ca="1" si="95"/>
        <v>S</v>
      </c>
      <c r="R49" s="94">
        <f t="shared" si="104"/>
        <v>97.338111821785574</v>
      </c>
      <c r="S49" s="95">
        <f t="shared" si="113"/>
        <v>2.6618881782144355</v>
      </c>
      <c r="T49" s="95">
        <f t="shared" si="105"/>
        <v>0</v>
      </c>
      <c r="U49" s="88">
        <f t="shared" si="106"/>
        <v>7</v>
      </c>
      <c r="V49" s="89">
        <f t="shared" si="107"/>
        <v>248</v>
      </c>
      <c r="W49" s="90">
        <f t="shared" si="108"/>
        <v>0</v>
      </c>
      <c r="X49" s="100" t="str">
        <f t="shared" si="118"/>
        <v>@rgb(7,248,0)</v>
      </c>
      <c r="Y49" s="101"/>
      <c r="Z49" s="79">
        <f t="shared" si="3"/>
        <v>20.372700898255051</v>
      </c>
      <c r="AA49" s="79">
        <f t="shared" si="4"/>
        <v>7.3221604511254768</v>
      </c>
      <c r="AB49" s="79">
        <f t="shared" si="5"/>
        <v>2.6964991277012347</v>
      </c>
      <c r="AC49" s="79" t="str">
        <f t="shared" si="97"/>
        <v>No</v>
      </c>
      <c r="AD49" s="79">
        <f t="shared" si="119"/>
        <v>35.941039372706001</v>
      </c>
      <c r="AE49" s="34">
        <f t="shared" si="120"/>
        <v>0.7356911969915102</v>
      </c>
      <c r="AF49" s="35">
        <f t="shared" si="121"/>
        <v>-0.57792411846103775</v>
      </c>
      <c r="AG49" s="35">
        <f t="shared" si="122"/>
        <v>1.8885548991529508</v>
      </c>
      <c r="AH49" s="36">
        <f t="shared" si="6"/>
        <v>0.34344198672682247</v>
      </c>
      <c r="AI49" s="37">
        <f t="shared" si="7"/>
        <v>0.67682439392603067</v>
      </c>
      <c r="AJ49" s="37">
        <f t="shared" si="8"/>
        <v>1.7696555737616464</v>
      </c>
      <c r="AK49" s="37">
        <v>0</v>
      </c>
      <c r="AL49" s="37">
        <v>-0.75645121485307587</v>
      </c>
      <c r="AM49" s="37">
        <v>-11.346768222796136</v>
      </c>
      <c r="AN49" s="37">
        <f t="shared" si="123"/>
        <v>0.34344198672682247</v>
      </c>
      <c r="AO49" s="37">
        <f t="shared" si="123"/>
        <v>0.67682439392603067</v>
      </c>
      <c r="AP49" s="37">
        <f t="shared" si="123"/>
        <v>1.7696555737616464</v>
      </c>
      <c r="AQ49" s="37">
        <v>57.375671196608707</v>
      </c>
      <c r="AR49" s="37">
        <v>5.7915837760921756</v>
      </c>
      <c r="AS49" s="37">
        <v>1.1079551571654598</v>
      </c>
      <c r="AT49" s="37">
        <f t="shared" si="124"/>
        <v>0.34344198672682247</v>
      </c>
      <c r="AU49" s="37">
        <f t="shared" si="124"/>
        <v>0.67682439392603067</v>
      </c>
      <c r="AV49" s="37">
        <f t="shared" si="124"/>
        <v>1.1079551571654598</v>
      </c>
      <c r="AW49" s="38">
        <f t="shared" si="125"/>
        <v>0</v>
      </c>
      <c r="AX49" s="38">
        <f t="shared" si="125"/>
        <v>0.75645121485307587</v>
      </c>
      <c r="AY49" s="38">
        <f t="shared" si="125"/>
        <v>11.346768222796136</v>
      </c>
      <c r="AZ49" s="38">
        <f t="shared" si="126"/>
        <v>0.34344198672682247</v>
      </c>
      <c r="BA49" s="38">
        <f t="shared" si="126"/>
        <v>1.4332756087791065</v>
      </c>
      <c r="BB49" s="38">
        <f t="shared" si="126"/>
        <v>12.454723379961596</v>
      </c>
      <c r="BC49" s="37">
        <f t="shared" si="127"/>
        <v>57.375671196608707</v>
      </c>
      <c r="BD49" s="37">
        <f t="shared" si="127"/>
        <v>6.5480349909452515</v>
      </c>
      <c r="BE49" s="37">
        <f t="shared" si="127"/>
        <v>12.454723379961596</v>
      </c>
      <c r="BF49" s="38">
        <f t="shared" si="128"/>
        <v>0.5985846955061368</v>
      </c>
      <c r="BG49" s="38">
        <f t="shared" si="128"/>
        <v>21.888636984394058</v>
      </c>
      <c r="BH49" s="38">
        <f t="shared" si="109"/>
        <v>0</v>
      </c>
      <c r="BI49" s="37">
        <f t="shared" si="110"/>
        <v>4.4469699913788476</v>
      </c>
      <c r="BJ49" s="5"/>
      <c r="BK49" s="5"/>
      <c r="BL49" s="19"/>
      <c r="BM49" s="19"/>
      <c r="BN49" s="39">
        <f t="shared" si="15"/>
        <v>90</v>
      </c>
      <c r="BO49" s="39">
        <f t="shared" si="16"/>
        <v>72.5</v>
      </c>
      <c r="BP49" s="39">
        <f t="shared" si="17"/>
        <v>72.5</v>
      </c>
      <c r="BQ49" s="39">
        <f t="shared" si="18"/>
        <v>47.5</v>
      </c>
      <c r="BR49" s="39">
        <f t="shared" si="19"/>
        <v>54.2</v>
      </c>
      <c r="BS49" s="39">
        <f t="shared" si="20"/>
        <v>47.5</v>
      </c>
      <c r="BT49" s="39">
        <f t="shared" si="21"/>
        <v>41.674999999999997</v>
      </c>
      <c r="BU49" s="39">
        <f t="shared" si="22"/>
        <v>41.674999999999997</v>
      </c>
      <c r="BV49" s="39">
        <f t="shared" si="23"/>
        <v>22.5</v>
      </c>
      <c r="BW49" s="39">
        <f t="shared" si="24"/>
        <v>33.3333333333333</v>
      </c>
      <c r="BX49" s="39">
        <f t="shared" si="25"/>
        <v>22.5</v>
      </c>
      <c r="BY49" s="39">
        <f t="shared" si="26"/>
        <v>22.9</v>
      </c>
      <c r="BZ49" s="39">
        <f t="shared" si="27"/>
        <v>22.9</v>
      </c>
      <c r="CA49" s="39">
        <f t="shared" si="28"/>
        <v>5</v>
      </c>
      <c r="CB49" s="39">
        <f t="shared" si="29"/>
        <v>16.649999999999999</v>
      </c>
      <c r="CC49" s="39">
        <f t="shared" si="30"/>
        <v>5</v>
      </c>
      <c r="CD49" s="39">
        <f t="shared" si="31"/>
        <v>5</v>
      </c>
      <c r="CE49" s="39">
        <f t="shared" si="32"/>
        <v>5</v>
      </c>
      <c r="CF49" s="39">
        <f t="shared" si="33"/>
        <v>5</v>
      </c>
      <c r="CG49" s="40">
        <f t="shared" si="34"/>
        <v>5</v>
      </c>
      <c r="CH49" s="40">
        <f t="shared" si="35"/>
        <v>5</v>
      </c>
      <c r="CI49" s="40">
        <f t="shared" si="36"/>
        <v>22.5</v>
      </c>
      <c r="CJ49" s="40">
        <f t="shared" si="37"/>
        <v>5</v>
      </c>
      <c r="CK49" s="40">
        <f t="shared" si="38"/>
        <v>22.9</v>
      </c>
      <c r="CL49" s="40">
        <f t="shared" si="39"/>
        <v>47.5</v>
      </c>
      <c r="CM49" s="40">
        <f t="shared" si="40"/>
        <v>16.649999999999999</v>
      </c>
      <c r="CN49" s="40">
        <f t="shared" si="41"/>
        <v>41.674999999999997</v>
      </c>
      <c r="CO49" s="40">
        <f t="shared" si="42"/>
        <v>5</v>
      </c>
      <c r="CP49" s="40">
        <f t="shared" si="43"/>
        <v>33.3333333333333</v>
      </c>
      <c r="CQ49" s="40">
        <f t="shared" si="44"/>
        <v>72.5</v>
      </c>
      <c r="CR49" s="40">
        <f t="shared" si="45"/>
        <v>22.9</v>
      </c>
      <c r="CS49" s="40">
        <f t="shared" si="46"/>
        <v>54.2</v>
      </c>
      <c r="CT49" s="40">
        <f t="shared" si="47"/>
        <v>5</v>
      </c>
      <c r="CU49" s="40">
        <f t="shared" si="48"/>
        <v>41.674999999999997</v>
      </c>
      <c r="CV49" s="40">
        <f t="shared" si="49"/>
        <v>90</v>
      </c>
      <c r="CW49" s="40">
        <f t="shared" si="50"/>
        <v>22.5</v>
      </c>
      <c r="CX49" s="40">
        <f t="shared" si="51"/>
        <v>72.5</v>
      </c>
      <c r="CY49" s="40">
        <f t="shared" si="52"/>
        <v>47.5</v>
      </c>
      <c r="CZ49" s="41">
        <f t="shared" si="53"/>
        <v>5</v>
      </c>
      <c r="DA49" s="41">
        <f t="shared" si="54"/>
        <v>22.5</v>
      </c>
      <c r="DB49" s="41">
        <f t="shared" si="55"/>
        <v>5</v>
      </c>
      <c r="DC49" s="41">
        <f t="shared" si="56"/>
        <v>47.5</v>
      </c>
      <c r="DD49" s="41">
        <f t="shared" si="57"/>
        <v>22.9</v>
      </c>
      <c r="DE49" s="41">
        <f t="shared" si="58"/>
        <v>5</v>
      </c>
      <c r="DF49" s="41">
        <f t="shared" si="59"/>
        <v>41.674999999999997</v>
      </c>
      <c r="DG49" s="41">
        <f t="shared" si="60"/>
        <v>16.649999999999999</v>
      </c>
      <c r="DH49" s="41">
        <f t="shared" si="61"/>
        <v>72.5</v>
      </c>
      <c r="DI49" s="41">
        <f t="shared" si="62"/>
        <v>33.3333333333333</v>
      </c>
      <c r="DJ49" s="41">
        <f t="shared" si="63"/>
        <v>5</v>
      </c>
      <c r="DK49" s="41">
        <f t="shared" si="64"/>
        <v>54.2</v>
      </c>
      <c r="DL49" s="41">
        <f t="shared" si="65"/>
        <v>22.9</v>
      </c>
      <c r="DM49" s="41">
        <f t="shared" si="66"/>
        <v>90</v>
      </c>
      <c r="DN49" s="41">
        <f t="shared" si="67"/>
        <v>41.674999999999997</v>
      </c>
      <c r="DO49" s="41">
        <f t="shared" si="68"/>
        <v>5</v>
      </c>
      <c r="DP49" s="41">
        <f t="shared" si="69"/>
        <v>72.5</v>
      </c>
      <c r="DQ49" s="41">
        <f t="shared" si="70"/>
        <v>22.5</v>
      </c>
      <c r="DR49" s="41">
        <f t="shared" si="71"/>
        <v>47.5</v>
      </c>
      <c r="DS49" s="42">
        <f t="shared" si="72"/>
        <v>16179.272671407296</v>
      </c>
      <c r="DT49" s="42">
        <f t="shared" si="73"/>
        <v>13909.938757644801</v>
      </c>
      <c r="DU49" s="42">
        <f t="shared" si="74"/>
        <v>10503.104843882305</v>
      </c>
      <c r="DV49" s="42">
        <f t="shared" si="75"/>
        <v>12793.033166555524</v>
      </c>
      <c r="DW49" s="42">
        <f t="shared" si="76"/>
        <v>8721.6194617475285</v>
      </c>
      <c r="DX49" s="42">
        <f t="shared" si="77"/>
        <v>4519.2936617037503</v>
      </c>
      <c r="DY49" s="42">
        <f t="shared" si="78"/>
        <v>9769.399908384119</v>
      </c>
      <c r="DZ49" s="42">
        <f t="shared" si="79"/>
        <v>4897.6274117037501</v>
      </c>
      <c r="EA49" s="42">
        <f t="shared" si="80"/>
        <v>14176.127575466246</v>
      </c>
      <c r="EB49" s="42">
        <f t="shared" si="81"/>
        <v>6148.4603283704164</v>
      </c>
      <c r="EC49" s="42">
        <f t="shared" si="82"/>
        <v>1035.4824795251925</v>
      </c>
      <c r="ED49" s="42">
        <f t="shared" si="83"/>
        <v>8888.2536617037513</v>
      </c>
      <c r="EE49" s="42">
        <f t="shared" si="84"/>
        <v>2794.8878616599723</v>
      </c>
      <c r="EF49" s="42">
        <f t="shared" si="85"/>
        <v>16631.793661703749</v>
      </c>
      <c r="EG49" s="42">
        <f t="shared" si="86"/>
        <v>5030.8549150233821</v>
      </c>
      <c r="EH49" s="42">
        <f t="shared" si="87"/>
        <v>84.314652000202614</v>
      </c>
      <c r="EI49" s="42">
        <f t="shared" si="88"/>
        <v>10862.459747941255</v>
      </c>
      <c r="EJ49" s="42">
        <f t="shared" si="89"/>
        <v>1128.6485657626977</v>
      </c>
      <c r="EK49" s="42">
        <f t="shared" si="90"/>
        <v>4745.5541568519766</v>
      </c>
      <c r="EL49" s="1">
        <f t="shared" si="111"/>
        <v>84.314652000202614</v>
      </c>
      <c r="EM49" s="2">
        <f t="shared" si="102"/>
        <v>16</v>
      </c>
      <c r="EN49" s="44"/>
      <c r="EO49" s="44"/>
      <c r="EP49" s="45"/>
      <c r="EQ49" s="46"/>
      <c r="ER49" s="47"/>
      <c r="ES49" s="47"/>
      <c r="ET49" s="81"/>
      <c r="EU49" s="82"/>
      <c r="EV49" s="82"/>
      <c r="EW49" s="82"/>
      <c r="EX49" s="82"/>
      <c r="EY49" s="83"/>
      <c r="EZ49" s="83"/>
      <c r="FA49" s="83"/>
      <c r="FB49" s="83"/>
    </row>
    <row r="50" spans="1:158" s="80" customFormat="1" ht="13" x14ac:dyDescent="0.3">
      <c r="A50" s="104" t="s">
        <v>152</v>
      </c>
      <c r="B50" s="105"/>
      <c r="C50" s="106"/>
      <c r="D50" s="119" t="s">
        <v>87</v>
      </c>
      <c r="E50" s="119" t="s">
        <v>87</v>
      </c>
      <c r="F50" s="119" t="s">
        <v>87</v>
      </c>
      <c r="G50" s="115" t="e">
        <f t="shared" si="0"/>
        <v>#VALUE!</v>
      </c>
      <c r="H50" s="115" t="e">
        <f t="shared" si="1"/>
        <v>#VALUE!</v>
      </c>
      <c r="I50" s="115" t="e">
        <f t="shared" si="2"/>
        <v>#VALUE!</v>
      </c>
      <c r="J50" s="193">
        <v>7.9302251008895999</v>
      </c>
      <c r="K50" s="194">
        <v>50.835267791789498</v>
      </c>
      <c r="L50" s="194">
        <v>11.1205313408813</v>
      </c>
      <c r="M50" s="84">
        <f t="shared" si="114"/>
        <v>0</v>
      </c>
      <c r="N50" s="85">
        <f t="shared" si="115"/>
        <v>94.822779890623508</v>
      </c>
      <c r="O50" s="85">
        <f t="shared" si="116"/>
        <v>5.1772201093765</v>
      </c>
      <c r="P50" s="86" t="str">
        <f t="shared" si="117"/>
        <v>0 : 95 : 5 %</v>
      </c>
      <c r="Q50" s="87" t="str">
        <f t="shared" ca="1" si="95"/>
        <v>S</v>
      </c>
      <c r="R50" s="94">
        <f t="shared" si="104"/>
        <v>94.822779890623508</v>
      </c>
      <c r="S50" s="95">
        <f t="shared" si="113"/>
        <v>0</v>
      </c>
      <c r="T50" s="95">
        <f t="shared" si="105"/>
        <v>5.1772201093765</v>
      </c>
      <c r="U50" s="88">
        <f t="shared" si="106"/>
        <v>0</v>
      </c>
      <c r="V50" s="89">
        <f t="shared" si="107"/>
        <v>242</v>
      </c>
      <c r="W50" s="90">
        <f t="shared" si="108"/>
        <v>13</v>
      </c>
      <c r="X50" s="100" t="str">
        <f t="shared" si="118"/>
        <v>@rgb(0,242,13)</v>
      </c>
      <c r="Y50" s="101"/>
      <c r="Z50" s="79">
        <f t="shared" si="3"/>
        <v>1.4027971049418113</v>
      </c>
      <c r="AA50" s="79">
        <f t="shared" si="4"/>
        <v>0.71311566487264011</v>
      </c>
      <c r="AB50" s="79">
        <f t="shared" si="5"/>
        <v>0.86968709121737775</v>
      </c>
      <c r="AC50" s="79" t="str">
        <f t="shared" si="97"/>
        <v>No</v>
      </c>
      <c r="AD50" s="79">
        <f t="shared" si="119"/>
        <v>50.835267791789498</v>
      </c>
      <c r="AE50" s="34">
        <f t="shared" si="120"/>
        <v>0.29779966889370935</v>
      </c>
      <c r="AF50" s="35">
        <f t="shared" si="121"/>
        <v>3.3413820155754795E-2</v>
      </c>
      <c r="AG50" s="35">
        <f t="shared" si="122"/>
        <v>2.4087930701342457</v>
      </c>
      <c r="AH50" s="36">
        <f t="shared" si="6"/>
        <v>-0.37750262513339694</v>
      </c>
      <c r="AI50" s="37">
        <f t="shared" si="7"/>
        <v>1.3724155304877765</v>
      </c>
      <c r="AJ50" s="37">
        <f t="shared" si="8"/>
        <v>0.88687207074249841</v>
      </c>
      <c r="AK50" s="37">
        <v>0</v>
      </c>
      <c r="AL50" s="37">
        <v>-0.75645121485307587</v>
      </c>
      <c r="AM50" s="37">
        <v>-11.346768222796136</v>
      </c>
      <c r="AN50" s="37">
        <f t="shared" si="123"/>
        <v>0</v>
      </c>
      <c r="AO50" s="37">
        <f t="shared" si="123"/>
        <v>1.3724155304877765</v>
      </c>
      <c r="AP50" s="37">
        <f t="shared" si="123"/>
        <v>0.88687207074249841</v>
      </c>
      <c r="AQ50" s="37">
        <v>57.375671196608707</v>
      </c>
      <c r="AR50" s="37">
        <v>5.7915837760921756</v>
      </c>
      <c r="AS50" s="37">
        <v>1.1079551571654598</v>
      </c>
      <c r="AT50" s="37">
        <f t="shared" si="124"/>
        <v>0</v>
      </c>
      <c r="AU50" s="37">
        <f t="shared" si="124"/>
        <v>1.3724155304877765</v>
      </c>
      <c r="AV50" s="37">
        <f t="shared" si="124"/>
        <v>0.88687207074249841</v>
      </c>
      <c r="AW50" s="38">
        <f t="shared" si="125"/>
        <v>0</v>
      </c>
      <c r="AX50" s="38">
        <f t="shared" si="125"/>
        <v>0.75645121485307587</v>
      </c>
      <c r="AY50" s="38">
        <f t="shared" si="125"/>
        <v>11.346768222796136</v>
      </c>
      <c r="AZ50" s="38">
        <f t="shared" si="126"/>
        <v>0</v>
      </c>
      <c r="BA50" s="38">
        <f t="shared" si="126"/>
        <v>2.1288667453408525</v>
      </c>
      <c r="BB50" s="38">
        <f t="shared" si="126"/>
        <v>12.233640293538635</v>
      </c>
      <c r="BC50" s="37">
        <f t="shared" si="127"/>
        <v>57.375671196608707</v>
      </c>
      <c r="BD50" s="37">
        <f t="shared" si="127"/>
        <v>6.5480349909452515</v>
      </c>
      <c r="BE50" s="37">
        <f t="shared" si="127"/>
        <v>12.454723379961596</v>
      </c>
      <c r="BF50" s="38">
        <f t="shared" si="128"/>
        <v>0</v>
      </c>
      <c r="BG50" s="38">
        <f t="shared" si="128"/>
        <v>32.511535877323354</v>
      </c>
      <c r="BH50" s="38">
        <f t="shared" si="109"/>
        <v>1.775094313043212</v>
      </c>
      <c r="BI50" s="37">
        <f t="shared" si="110"/>
        <v>2.9165887532481034</v>
      </c>
      <c r="BJ50" s="5"/>
      <c r="BK50" s="5"/>
      <c r="BL50" s="19"/>
      <c r="BM50" s="19"/>
      <c r="BN50" s="39">
        <f t="shared" si="15"/>
        <v>90</v>
      </c>
      <c r="BO50" s="39">
        <f t="shared" si="16"/>
        <v>72.5</v>
      </c>
      <c r="BP50" s="39">
        <f t="shared" si="17"/>
        <v>72.5</v>
      </c>
      <c r="BQ50" s="39">
        <f t="shared" si="18"/>
        <v>47.5</v>
      </c>
      <c r="BR50" s="39">
        <f t="shared" si="19"/>
        <v>54.2</v>
      </c>
      <c r="BS50" s="39">
        <f t="shared" si="20"/>
        <v>47.5</v>
      </c>
      <c r="BT50" s="39">
        <f t="shared" si="21"/>
        <v>41.674999999999997</v>
      </c>
      <c r="BU50" s="39">
        <f t="shared" si="22"/>
        <v>41.674999999999997</v>
      </c>
      <c r="BV50" s="39">
        <f t="shared" si="23"/>
        <v>22.5</v>
      </c>
      <c r="BW50" s="39">
        <f t="shared" si="24"/>
        <v>33.3333333333333</v>
      </c>
      <c r="BX50" s="39">
        <f t="shared" si="25"/>
        <v>22.5</v>
      </c>
      <c r="BY50" s="39">
        <f t="shared" si="26"/>
        <v>22.9</v>
      </c>
      <c r="BZ50" s="39">
        <f t="shared" si="27"/>
        <v>22.9</v>
      </c>
      <c r="CA50" s="39">
        <f t="shared" si="28"/>
        <v>5</v>
      </c>
      <c r="CB50" s="39">
        <f t="shared" si="29"/>
        <v>16.649999999999999</v>
      </c>
      <c r="CC50" s="39">
        <f t="shared" si="30"/>
        <v>5</v>
      </c>
      <c r="CD50" s="39">
        <f t="shared" si="31"/>
        <v>5</v>
      </c>
      <c r="CE50" s="39">
        <f t="shared" si="32"/>
        <v>5</v>
      </c>
      <c r="CF50" s="39">
        <f t="shared" si="33"/>
        <v>5</v>
      </c>
      <c r="CG50" s="40">
        <f t="shared" si="34"/>
        <v>5</v>
      </c>
      <c r="CH50" s="40">
        <f t="shared" si="35"/>
        <v>5</v>
      </c>
      <c r="CI50" s="40">
        <f t="shared" si="36"/>
        <v>22.5</v>
      </c>
      <c r="CJ50" s="40">
        <f t="shared" si="37"/>
        <v>5</v>
      </c>
      <c r="CK50" s="40">
        <f t="shared" si="38"/>
        <v>22.9</v>
      </c>
      <c r="CL50" s="40">
        <f t="shared" si="39"/>
        <v>47.5</v>
      </c>
      <c r="CM50" s="40">
        <f t="shared" si="40"/>
        <v>16.649999999999999</v>
      </c>
      <c r="CN50" s="40">
        <f t="shared" si="41"/>
        <v>41.674999999999997</v>
      </c>
      <c r="CO50" s="40">
        <f t="shared" si="42"/>
        <v>5</v>
      </c>
      <c r="CP50" s="40">
        <f t="shared" si="43"/>
        <v>33.3333333333333</v>
      </c>
      <c r="CQ50" s="40">
        <f t="shared" si="44"/>
        <v>72.5</v>
      </c>
      <c r="CR50" s="40">
        <f t="shared" si="45"/>
        <v>22.9</v>
      </c>
      <c r="CS50" s="40">
        <f t="shared" si="46"/>
        <v>54.2</v>
      </c>
      <c r="CT50" s="40">
        <f t="shared" si="47"/>
        <v>5</v>
      </c>
      <c r="CU50" s="40">
        <f t="shared" si="48"/>
        <v>41.674999999999997</v>
      </c>
      <c r="CV50" s="40">
        <f t="shared" si="49"/>
        <v>90</v>
      </c>
      <c r="CW50" s="40">
        <f t="shared" si="50"/>
        <v>22.5</v>
      </c>
      <c r="CX50" s="40">
        <f t="shared" si="51"/>
        <v>72.5</v>
      </c>
      <c r="CY50" s="40">
        <f t="shared" si="52"/>
        <v>47.5</v>
      </c>
      <c r="CZ50" s="41">
        <f t="shared" si="53"/>
        <v>5</v>
      </c>
      <c r="DA50" s="41">
        <f t="shared" si="54"/>
        <v>22.5</v>
      </c>
      <c r="DB50" s="41">
        <f t="shared" si="55"/>
        <v>5</v>
      </c>
      <c r="DC50" s="41">
        <f t="shared" si="56"/>
        <v>47.5</v>
      </c>
      <c r="DD50" s="41">
        <f t="shared" si="57"/>
        <v>22.9</v>
      </c>
      <c r="DE50" s="41">
        <f t="shared" si="58"/>
        <v>5</v>
      </c>
      <c r="DF50" s="41">
        <f t="shared" si="59"/>
        <v>41.674999999999997</v>
      </c>
      <c r="DG50" s="41">
        <f t="shared" si="60"/>
        <v>16.649999999999999</v>
      </c>
      <c r="DH50" s="41">
        <f t="shared" si="61"/>
        <v>72.5</v>
      </c>
      <c r="DI50" s="41">
        <f t="shared" si="62"/>
        <v>33.3333333333333</v>
      </c>
      <c r="DJ50" s="41">
        <f t="shared" si="63"/>
        <v>5</v>
      </c>
      <c r="DK50" s="41">
        <f t="shared" si="64"/>
        <v>54.2</v>
      </c>
      <c r="DL50" s="41">
        <f t="shared" si="65"/>
        <v>22.9</v>
      </c>
      <c r="DM50" s="41">
        <f t="shared" si="66"/>
        <v>90</v>
      </c>
      <c r="DN50" s="41">
        <f t="shared" si="67"/>
        <v>41.674999999999997</v>
      </c>
      <c r="DO50" s="41">
        <f t="shared" si="68"/>
        <v>5</v>
      </c>
      <c r="DP50" s="41">
        <f t="shared" si="69"/>
        <v>72.5</v>
      </c>
      <c r="DQ50" s="41">
        <f t="shared" si="70"/>
        <v>22.5</v>
      </c>
      <c r="DR50" s="41">
        <f t="shared" si="71"/>
        <v>47.5</v>
      </c>
      <c r="DS50" s="42">
        <f t="shared" si="72"/>
        <v>16168.163194246566</v>
      </c>
      <c r="DT50" s="42">
        <f t="shared" si="73"/>
        <v>13624.460490418389</v>
      </c>
      <c r="DU50" s="42">
        <f t="shared" si="74"/>
        <v>10486.865898074744</v>
      </c>
      <c r="DV50" s="42">
        <f t="shared" si="75"/>
        <v>12115.599484949564</v>
      </c>
      <c r="DW50" s="42">
        <f t="shared" si="76"/>
        <v>8424.6231942465656</v>
      </c>
      <c r="DX50" s="42">
        <f t="shared" si="77"/>
        <v>4495.7269035435684</v>
      </c>
      <c r="DY50" s="42">
        <f t="shared" si="78"/>
        <v>9179.8770777722712</v>
      </c>
      <c r="DZ50" s="42">
        <f t="shared" si="79"/>
        <v>4693.1168107208596</v>
      </c>
      <c r="EA50" s="42">
        <f t="shared" si="80"/>
        <v>13106.738479480737</v>
      </c>
      <c r="EB50" s="42">
        <f t="shared" si="81"/>
        <v>5684.8298609132316</v>
      </c>
      <c r="EC50" s="42">
        <f t="shared" si="82"/>
        <v>1004.5879090123926</v>
      </c>
      <c r="ED50" s="42">
        <f t="shared" si="83"/>
        <v>8100.5292153995961</v>
      </c>
      <c r="EE50" s="42">
        <f t="shared" si="84"/>
        <v>2488.7171730935343</v>
      </c>
      <c r="EF50" s="42">
        <f t="shared" si="85"/>
        <v>15288.035775652559</v>
      </c>
      <c r="EG50" s="42">
        <f t="shared" si="86"/>
        <v>4433.9969442465663</v>
      </c>
      <c r="EH50" s="42">
        <f t="shared" si="87"/>
        <v>48.290612840569914</v>
      </c>
      <c r="EI50" s="42">
        <f t="shared" si="88"/>
        <v>9787.9411833089143</v>
      </c>
      <c r="EJ50" s="42">
        <f t="shared" si="89"/>
        <v>823.38520518421524</v>
      </c>
      <c r="EK50" s="42">
        <f t="shared" si="90"/>
        <v>4055.6631942465656</v>
      </c>
      <c r="EL50" s="1">
        <f t="shared" si="111"/>
        <v>48.290612840569914</v>
      </c>
      <c r="EM50" s="2">
        <f t="shared" si="102"/>
        <v>16</v>
      </c>
      <c r="EN50" s="44"/>
      <c r="EO50" s="44"/>
      <c r="EP50" s="45"/>
      <c r="EQ50" s="46"/>
      <c r="ER50" s="47"/>
      <c r="ES50" s="47"/>
      <c r="ET50" s="81"/>
      <c r="EU50" s="82"/>
      <c r="EV50" s="82"/>
      <c r="EW50" s="82"/>
      <c r="EX50" s="82"/>
      <c r="EY50" s="83"/>
      <c r="EZ50" s="83"/>
      <c r="FA50" s="83"/>
      <c r="FB50" s="83"/>
    </row>
    <row r="51" spans="1:158" s="80" customFormat="1" ht="13" x14ac:dyDescent="0.3">
      <c r="A51" s="104" t="s">
        <v>153</v>
      </c>
      <c r="B51" s="105"/>
      <c r="C51" s="106"/>
      <c r="D51" s="119" t="s">
        <v>87</v>
      </c>
      <c r="E51" s="119" t="s">
        <v>87</v>
      </c>
      <c r="F51" s="119" t="s">
        <v>87</v>
      </c>
      <c r="G51" s="115" t="e">
        <f t="shared" si="0"/>
        <v>#VALUE!</v>
      </c>
      <c r="H51" s="115" t="e">
        <f t="shared" si="1"/>
        <v>#VALUE!</v>
      </c>
      <c r="I51" s="115" t="e">
        <f t="shared" si="2"/>
        <v>#VALUE!</v>
      </c>
      <c r="J51" s="193">
        <v>67.362722222222203</v>
      </c>
      <c r="K51" s="194">
        <v>29.951425785590502</v>
      </c>
      <c r="L51" s="194">
        <v>8.8516724547418697</v>
      </c>
      <c r="M51" s="84">
        <f t="shared" si="114"/>
        <v>5.5452442511674196</v>
      </c>
      <c r="N51" s="85">
        <f t="shared" si="115"/>
        <v>94.454755748832582</v>
      </c>
      <c r="O51" s="85">
        <f t="shared" si="116"/>
        <v>0</v>
      </c>
      <c r="P51" s="86" t="str">
        <f t="shared" si="117"/>
        <v>6 : 94 : 0 %</v>
      </c>
      <c r="Q51" s="87" t="str">
        <f t="shared" ca="1" si="95"/>
        <v>S</v>
      </c>
      <c r="R51" s="94">
        <f t="shared" si="104"/>
        <v>94.454755748832582</v>
      </c>
      <c r="S51" s="95">
        <f t="shared" si="113"/>
        <v>5.5452442511674196</v>
      </c>
      <c r="T51" s="95">
        <f t="shared" si="105"/>
        <v>0</v>
      </c>
      <c r="U51" s="88">
        <f t="shared" si="106"/>
        <v>14</v>
      </c>
      <c r="V51" s="89">
        <f t="shared" si="107"/>
        <v>241</v>
      </c>
      <c r="W51" s="90">
        <f t="shared" si="108"/>
        <v>0</v>
      </c>
      <c r="X51" s="100" t="str">
        <f t="shared" si="118"/>
        <v>@rgb(14,241,0)</v>
      </c>
      <c r="Y51" s="101"/>
      <c r="Z51" s="79">
        <f t="shared" si="3"/>
        <v>25.408369308437866</v>
      </c>
      <c r="AA51" s="79">
        <f t="shared" si="4"/>
        <v>7.6101688767455213</v>
      </c>
      <c r="AB51" s="79">
        <f t="shared" si="5"/>
        <v>2.6421438808511981</v>
      </c>
      <c r="AC51" s="79" t="str">
        <f t="shared" si="97"/>
        <v>No</v>
      </c>
      <c r="AD51" s="79">
        <f t="shared" si="119"/>
        <v>29.951425785590498</v>
      </c>
      <c r="AE51" s="34">
        <f t="shared" si="120"/>
        <v>0.86794312547695873</v>
      </c>
      <c r="AF51" s="35">
        <f t="shared" si="121"/>
        <v>-0.84961198979149433</v>
      </c>
      <c r="AG51" s="35">
        <f t="shared" si="122"/>
        <v>2.1806064191026917</v>
      </c>
      <c r="AH51" s="36">
        <f t="shared" si="6"/>
        <v>0.56118156178526502</v>
      </c>
      <c r="AI51" s="37">
        <f t="shared" si="7"/>
        <v>0.33446087522503509</v>
      </c>
      <c r="AJ51" s="37">
        <f t="shared" si="8"/>
        <v>1.2724503001895968</v>
      </c>
      <c r="AK51" s="37">
        <v>0</v>
      </c>
      <c r="AL51" s="37">
        <v>-0.75645121485307587</v>
      </c>
      <c r="AM51" s="37">
        <v>-11.346768222796136</v>
      </c>
      <c r="AN51" s="37">
        <f t="shared" si="123"/>
        <v>0.56118156178526502</v>
      </c>
      <c r="AO51" s="37">
        <f t="shared" si="123"/>
        <v>0.33446087522503509</v>
      </c>
      <c r="AP51" s="37">
        <f t="shared" si="123"/>
        <v>1.2724503001895968</v>
      </c>
      <c r="AQ51" s="37">
        <v>57.375671196608707</v>
      </c>
      <c r="AR51" s="37">
        <v>5.7915837760921756</v>
      </c>
      <c r="AS51" s="37">
        <v>1.1079551571654598</v>
      </c>
      <c r="AT51" s="37">
        <f t="shared" si="124"/>
        <v>0.56118156178526502</v>
      </c>
      <c r="AU51" s="37">
        <f t="shared" si="124"/>
        <v>0.33446087522503509</v>
      </c>
      <c r="AV51" s="37">
        <f t="shared" si="124"/>
        <v>1.1079551571654598</v>
      </c>
      <c r="AW51" s="38">
        <f t="shared" si="125"/>
        <v>0</v>
      </c>
      <c r="AX51" s="38">
        <f t="shared" si="125"/>
        <v>0.75645121485307587</v>
      </c>
      <c r="AY51" s="38">
        <f t="shared" si="125"/>
        <v>11.346768222796136</v>
      </c>
      <c r="AZ51" s="38">
        <f t="shared" si="126"/>
        <v>0.56118156178526502</v>
      </c>
      <c r="BA51" s="38">
        <f t="shared" si="126"/>
        <v>1.0909120900781111</v>
      </c>
      <c r="BB51" s="38">
        <f t="shared" si="126"/>
        <v>12.454723379961596</v>
      </c>
      <c r="BC51" s="37">
        <f t="shared" si="127"/>
        <v>57.375671196608707</v>
      </c>
      <c r="BD51" s="37">
        <f t="shared" si="127"/>
        <v>6.5480349909452515</v>
      </c>
      <c r="BE51" s="37">
        <f t="shared" si="127"/>
        <v>12.454723379961596</v>
      </c>
      <c r="BF51" s="38">
        <f t="shared" si="128"/>
        <v>0.97808278331467202</v>
      </c>
      <c r="BG51" s="38">
        <f t="shared" si="128"/>
        <v>16.660144479781266</v>
      </c>
      <c r="BH51" s="38">
        <f t="shared" si="109"/>
        <v>0</v>
      </c>
      <c r="BI51" s="37">
        <f t="shared" si="110"/>
        <v>5.6695039988076195</v>
      </c>
      <c r="BJ51" s="5"/>
      <c r="BK51" s="5"/>
      <c r="BL51" s="19"/>
      <c r="BM51" s="19"/>
      <c r="BN51" s="39">
        <f t="shared" si="15"/>
        <v>90</v>
      </c>
      <c r="BO51" s="39">
        <f t="shared" si="16"/>
        <v>72.5</v>
      </c>
      <c r="BP51" s="39">
        <f t="shared" si="17"/>
        <v>72.5</v>
      </c>
      <c r="BQ51" s="39">
        <f t="shared" si="18"/>
        <v>47.5</v>
      </c>
      <c r="BR51" s="39">
        <f t="shared" si="19"/>
        <v>54.2</v>
      </c>
      <c r="BS51" s="39">
        <f t="shared" si="20"/>
        <v>47.5</v>
      </c>
      <c r="BT51" s="39">
        <f t="shared" si="21"/>
        <v>41.674999999999997</v>
      </c>
      <c r="BU51" s="39">
        <f t="shared" si="22"/>
        <v>41.674999999999997</v>
      </c>
      <c r="BV51" s="39">
        <f t="shared" si="23"/>
        <v>22.5</v>
      </c>
      <c r="BW51" s="39">
        <f t="shared" si="24"/>
        <v>33.3333333333333</v>
      </c>
      <c r="BX51" s="39">
        <f t="shared" si="25"/>
        <v>22.5</v>
      </c>
      <c r="BY51" s="39">
        <f t="shared" si="26"/>
        <v>22.9</v>
      </c>
      <c r="BZ51" s="39">
        <f t="shared" si="27"/>
        <v>22.9</v>
      </c>
      <c r="CA51" s="39">
        <f t="shared" si="28"/>
        <v>5</v>
      </c>
      <c r="CB51" s="39">
        <f t="shared" si="29"/>
        <v>16.649999999999999</v>
      </c>
      <c r="CC51" s="39">
        <f t="shared" si="30"/>
        <v>5</v>
      </c>
      <c r="CD51" s="39">
        <f t="shared" si="31"/>
        <v>5</v>
      </c>
      <c r="CE51" s="39">
        <f t="shared" si="32"/>
        <v>5</v>
      </c>
      <c r="CF51" s="39">
        <f t="shared" si="33"/>
        <v>5</v>
      </c>
      <c r="CG51" s="40">
        <f t="shared" si="34"/>
        <v>5</v>
      </c>
      <c r="CH51" s="40">
        <f t="shared" si="35"/>
        <v>5</v>
      </c>
      <c r="CI51" s="40">
        <f t="shared" si="36"/>
        <v>22.5</v>
      </c>
      <c r="CJ51" s="40">
        <f t="shared" si="37"/>
        <v>5</v>
      </c>
      <c r="CK51" s="40">
        <f t="shared" si="38"/>
        <v>22.9</v>
      </c>
      <c r="CL51" s="40">
        <f t="shared" si="39"/>
        <v>47.5</v>
      </c>
      <c r="CM51" s="40">
        <f t="shared" si="40"/>
        <v>16.649999999999999</v>
      </c>
      <c r="CN51" s="40">
        <f t="shared" si="41"/>
        <v>41.674999999999997</v>
      </c>
      <c r="CO51" s="40">
        <f t="shared" si="42"/>
        <v>5</v>
      </c>
      <c r="CP51" s="40">
        <f t="shared" si="43"/>
        <v>33.3333333333333</v>
      </c>
      <c r="CQ51" s="40">
        <f t="shared" si="44"/>
        <v>72.5</v>
      </c>
      <c r="CR51" s="40">
        <f t="shared" si="45"/>
        <v>22.9</v>
      </c>
      <c r="CS51" s="40">
        <f t="shared" si="46"/>
        <v>54.2</v>
      </c>
      <c r="CT51" s="40">
        <f t="shared" si="47"/>
        <v>5</v>
      </c>
      <c r="CU51" s="40">
        <f t="shared" si="48"/>
        <v>41.674999999999997</v>
      </c>
      <c r="CV51" s="40">
        <f t="shared" si="49"/>
        <v>90</v>
      </c>
      <c r="CW51" s="40">
        <f t="shared" si="50"/>
        <v>22.5</v>
      </c>
      <c r="CX51" s="40">
        <f t="shared" si="51"/>
        <v>72.5</v>
      </c>
      <c r="CY51" s="40">
        <f t="shared" si="52"/>
        <v>47.5</v>
      </c>
      <c r="CZ51" s="41">
        <f t="shared" si="53"/>
        <v>5</v>
      </c>
      <c r="DA51" s="41">
        <f t="shared" si="54"/>
        <v>22.5</v>
      </c>
      <c r="DB51" s="41">
        <f t="shared" si="55"/>
        <v>5</v>
      </c>
      <c r="DC51" s="41">
        <f t="shared" si="56"/>
        <v>47.5</v>
      </c>
      <c r="DD51" s="41">
        <f t="shared" si="57"/>
        <v>22.9</v>
      </c>
      <c r="DE51" s="41">
        <f t="shared" si="58"/>
        <v>5</v>
      </c>
      <c r="DF51" s="41">
        <f t="shared" si="59"/>
        <v>41.674999999999997</v>
      </c>
      <c r="DG51" s="41">
        <f t="shared" si="60"/>
        <v>16.649999999999999</v>
      </c>
      <c r="DH51" s="41">
        <f t="shared" si="61"/>
        <v>72.5</v>
      </c>
      <c r="DI51" s="41">
        <f t="shared" si="62"/>
        <v>33.3333333333333</v>
      </c>
      <c r="DJ51" s="41">
        <f t="shared" si="63"/>
        <v>5</v>
      </c>
      <c r="DK51" s="41">
        <f t="shared" si="64"/>
        <v>54.2</v>
      </c>
      <c r="DL51" s="41">
        <f t="shared" si="65"/>
        <v>22.9</v>
      </c>
      <c r="DM51" s="41">
        <f t="shared" si="66"/>
        <v>90</v>
      </c>
      <c r="DN51" s="41">
        <f t="shared" si="67"/>
        <v>41.674999999999997</v>
      </c>
      <c r="DO51" s="41">
        <f t="shared" si="68"/>
        <v>5</v>
      </c>
      <c r="DP51" s="41">
        <f t="shared" si="69"/>
        <v>72.5</v>
      </c>
      <c r="DQ51" s="41">
        <f t="shared" si="70"/>
        <v>22.5</v>
      </c>
      <c r="DR51" s="41">
        <f t="shared" si="71"/>
        <v>47.5</v>
      </c>
      <c r="DS51" s="42">
        <f t="shared" si="72"/>
        <v>15159.759094678266</v>
      </c>
      <c r="DT51" s="42">
        <f t="shared" si="73"/>
        <v>12991.342643469125</v>
      </c>
      <c r="DU51" s="42">
        <f t="shared" si="74"/>
        <v>9685.4261922599853</v>
      </c>
      <c r="DV51" s="42">
        <f t="shared" si="75"/>
        <v>12018.604856027496</v>
      </c>
      <c r="DW51" s="42">
        <f t="shared" si="76"/>
        <v>8011.7783272536462</v>
      </c>
      <c r="DX51" s="42">
        <f t="shared" si="77"/>
        <v>3989.9506173767268</v>
      </c>
      <c r="DY51" s="42">
        <f t="shared" si="78"/>
        <v>9095.7448926057968</v>
      </c>
      <c r="DZ51" s="42">
        <f t="shared" si="79"/>
        <v>4368.2843673767265</v>
      </c>
      <c r="EA51" s="42">
        <f t="shared" si="80"/>
        <v>13545.867068585867</v>
      </c>
      <c r="EB51" s="42">
        <f t="shared" si="81"/>
        <v>5619.1172840433928</v>
      </c>
      <c r="EC51" s="42">
        <f t="shared" si="82"/>
        <v>794.47504249346889</v>
      </c>
      <c r="ED51" s="42">
        <f t="shared" si="83"/>
        <v>8358.9106173767268</v>
      </c>
      <c r="EE51" s="42">
        <f t="shared" si="84"/>
        <v>2446.0429074998069</v>
      </c>
      <c r="EF51" s="42">
        <f t="shared" si="85"/>
        <v>16102.450617376726</v>
      </c>
      <c r="EG51" s="42">
        <f t="shared" si="86"/>
        <v>4645.8238421476563</v>
      </c>
      <c r="EH51" s="42">
        <f t="shared" si="87"/>
        <v>45.14214007518806</v>
      </c>
      <c r="EI51" s="42">
        <f t="shared" si="88"/>
        <v>10434.034166167587</v>
      </c>
      <c r="EJ51" s="42">
        <f t="shared" si="89"/>
        <v>988.55859128432849</v>
      </c>
      <c r="EK51" s="42">
        <f t="shared" si="90"/>
        <v>4461.2963787259578</v>
      </c>
      <c r="EL51" s="1">
        <f t="shared" si="111"/>
        <v>45.14214007518806</v>
      </c>
      <c r="EM51" s="2">
        <f t="shared" si="102"/>
        <v>16</v>
      </c>
      <c r="EN51" s="44"/>
      <c r="EO51" s="44"/>
      <c r="EP51" s="45"/>
      <c r="EQ51" s="46"/>
      <c r="ER51" s="47"/>
      <c r="ES51" s="47"/>
      <c r="ET51" s="81"/>
      <c r="EU51" s="82"/>
      <c r="EV51" s="82"/>
      <c r="EW51" s="82"/>
      <c r="EX51" s="82"/>
      <c r="EY51" s="83"/>
      <c r="EZ51" s="83"/>
      <c r="FA51" s="83"/>
      <c r="FB51" s="83"/>
    </row>
    <row r="52" spans="1:158" s="80" customFormat="1" ht="13" x14ac:dyDescent="0.3">
      <c r="A52" s="104" t="s">
        <v>154</v>
      </c>
      <c r="B52" s="105"/>
      <c r="C52" s="106"/>
      <c r="D52" s="119" t="s">
        <v>87</v>
      </c>
      <c r="E52" s="119" t="s">
        <v>87</v>
      </c>
      <c r="F52" s="119" t="s">
        <v>87</v>
      </c>
      <c r="G52" s="115" t="e">
        <f t="shared" si="0"/>
        <v>#VALUE!</v>
      </c>
      <c r="H52" s="115" t="e">
        <f t="shared" si="1"/>
        <v>#VALUE!</v>
      </c>
      <c r="I52" s="115" t="e">
        <f t="shared" si="2"/>
        <v>#VALUE!</v>
      </c>
      <c r="J52" s="193">
        <v>217.62635897435899</v>
      </c>
      <c r="K52" s="194">
        <v>30.008963976248499</v>
      </c>
      <c r="L52" s="194">
        <v>10.7798189946931</v>
      </c>
      <c r="M52" s="84">
        <f t="shared" si="114"/>
        <v>14.092666120519874</v>
      </c>
      <c r="N52" s="85">
        <f t="shared" si="115"/>
        <v>79.469191290222781</v>
      </c>
      <c r="O52" s="85">
        <f t="shared" si="116"/>
        <v>6.4381425892573425</v>
      </c>
      <c r="P52" s="86" t="str">
        <f t="shared" si="117"/>
        <v>14 : 79 : 6 %</v>
      </c>
      <c r="Q52" s="87" t="str">
        <f t="shared" ca="1" si="95"/>
        <v>S/CS</v>
      </c>
      <c r="R52" s="94">
        <f t="shared" si="104"/>
        <v>79.469191290222781</v>
      </c>
      <c r="S52" s="95">
        <f t="shared" si="113"/>
        <v>14.092666120519874</v>
      </c>
      <c r="T52" s="95">
        <f t="shared" si="105"/>
        <v>6.4381425892573425</v>
      </c>
      <c r="U52" s="88">
        <f t="shared" si="106"/>
        <v>36</v>
      </c>
      <c r="V52" s="89">
        <f t="shared" si="107"/>
        <v>203</v>
      </c>
      <c r="W52" s="90">
        <f t="shared" si="108"/>
        <v>16</v>
      </c>
      <c r="X52" s="100" t="str">
        <f t="shared" si="118"/>
        <v>@rgb(36,203,16)</v>
      </c>
      <c r="Y52" s="101"/>
      <c r="Z52" s="79">
        <f t="shared" si="3"/>
        <v>67.274274865465145</v>
      </c>
      <c r="AA52" s="79">
        <f t="shared" si="4"/>
        <v>20.188312909659832</v>
      </c>
      <c r="AB52" s="79">
        <f t="shared" si="5"/>
        <v>2.1636148386488903</v>
      </c>
      <c r="AC52" s="79" t="str">
        <f t="shared" si="97"/>
        <v>No</v>
      </c>
      <c r="AD52" s="79">
        <f t="shared" si="119"/>
        <v>30.008963976248499</v>
      </c>
      <c r="AE52" s="34">
        <f t="shared" si="120"/>
        <v>1.5600452700898704</v>
      </c>
      <c r="AF52" s="35">
        <f t="shared" si="121"/>
        <v>-0.84687104080699083</v>
      </c>
      <c r="AG52" s="35">
        <f t="shared" si="122"/>
        <v>2.3776757744950872</v>
      </c>
      <c r="AH52" s="36">
        <f t="shared" si="6"/>
        <v>1.7006585326759627</v>
      </c>
      <c r="AI52" s="37">
        <f t="shared" si="7"/>
        <v>0.33802408650132143</v>
      </c>
      <c r="AJ52" s="37">
        <f t="shared" si="8"/>
        <v>0.939303404916771</v>
      </c>
      <c r="AK52" s="37">
        <v>0</v>
      </c>
      <c r="AL52" s="37">
        <v>-0.75645121485307587</v>
      </c>
      <c r="AM52" s="37">
        <v>-11.346768222796136</v>
      </c>
      <c r="AN52" s="37">
        <f t="shared" si="123"/>
        <v>1.7006585326759627</v>
      </c>
      <c r="AO52" s="37">
        <f t="shared" si="123"/>
        <v>0.33802408650132143</v>
      </c>
      <c r="AP52" s="37">
        <f t="shared" si="123"/>
        <v>0.939303404916771</v>
      </c>
      <c r="AQ52" s="37">
        <v>57.375671196608707</v>
      </c>
      <c r="AR52" s="37">
        <v>5.7915837760921756</v>
      </c>
      <c r="AS52" s="37">
        <v>1.1079551571654598</v>
      </c>
      <c r="AT52" s="37">
        <f t="shared" si="124"/>
        <v>1.7006585326759627</v>
      </c>
      <c r="AU52" s="37">
        <f t="shared" si="124"/>
        <v>0.33802408650132143</v>
      </c>
      <c r="AV52" s="37">
        <f t="shared" si="124"/>
        <v>0.939303404916771</v>
      </c>
      <c r="AW52" s="38">
        <f t="shared" si="125"/>
        <v>0</v>
      </c>
      <c r="AX52" s="38">
        <f t="shared" si="125"/>
        <v>0.75645121485307587</v>
      </c>
      <c r="AY52" s="38">
        <f t="shared" si="125"/>
        <v>11.346768222796136</v>
      </c>
      <c r="AZ52" s="38">
        <f t="shared" si="126"/>
        <v>1.7006585326759627</v>
      </c>
      <c r="BA52" s="38">
        <f t="shared" si="126"/>
        <v>1.0944753013543973</v>
      </c>
      <c r="BB52" s="38">
        <f t="shared" si="126"/>
        <v>12.286071627712907</v>
      </c>
      <c r="BC52" s="37">
        <f t="shared" si="127"/>
        <v>57.375671196608707</v>
      </c>
      <c r="BD52" s="37">
        <f t="shared" si="127"/>
        <v>6.5480349909452515</v>
      </c>
      <c r="BE52" s="37">
        <f t="shared" si="127"/>
        <v>12.454723379961596</v>
      </c>
      <c r="BF52" s="38">
        <f t="shared" si="128"/>
        <v>2.9640760573385383</v>
      </c>
      <c r="BG52" s="38">
        <f t="shared" si="128"/>
        <v>16.714560976962687</v>
      </c>
      <c r="BH52" s="38">
        <f t="shared" si="109"/>
        <v>1.3541188118238949</v>
      </c>
      <c r="BI52" s="37">
        <f t="shared" si="110"/>
        <v>4.7544886999875988</v>
      </c>
      <c r="BJ52" s="5"/>
      <c r="BK52" s="5"/>
      <c r="BL52" s="19"/>
      <c r="BM52" s="19"/>
      <c r="BN52" s="39">
        <f t="shared" si="15"/>
        <v>90</v>
      </c>
      <c r="BO52" s="39">
        <f t="shared" si="16"/>
        <v>72.5</v>
      </c>
      <c r="BP52" s="39">
        <f t="shared" si="17"/>
        <v>72.5</v>
      </c>
      <c r="BQ52" s="39">
        <f t="shared" si="18"/>
        <v>47.5</v>
      </c>
      <c r="BR52" s="39">
        <f t="shared" si="19"/>
        <v>54.2</v>
      </c>
      <c r="BS52" s="39">
        <f t="shared" si="20"/>
        <v>47.5</v>
      </c>
      <c r="BT52" s="39">
        <f t="shared" si="21"/>
        <v>41.674999999999997</v>
      </c>
      <c r="BU52" s="39">
        <f t="shared" si="22"/>
        <v>41.674999999999997</v>
      </c>
      <c r="BV52" s="39">
        <f t="shared" si="23"/>
        <v>22.5</v>
      </c>
      <c r="BW52" s="39">
        <f t="shared" si="24"/>
        <v>33.3333333333333</v>
      </c>
      <c r="BX52" s="39">
        <f t="shared" si="25"/>
        <v>22.5</v>
      </c>
      <c r="BY52" s="39">
        <f t="shared" si="26"/>
        <v>22.9</v>
      </c>
      <c r="BZ52" s="39">
        <f t="shared" si="27"/>
        <v>22.9</v>
      </c>
      <c r="CA52" s="39">
        <f t="shared" si="28"/>
        <v>5</v>
      </c>
      <c r="CB52" s="39">
        <f t="shared" si="29"/>
        <v>16.649999999999999</v>
      </c>
      <c r="CC52" s="39">
        <f t="shared" si="30"/>
        <v>5</v>
      </c>
      <c r="CD52" s="39">
        <f t="shared" si="31"/>
        <v>5</v>
      </c>
      <c r="CE52" s="39">
        <f t="shared" si="32"/>
        <v>5</v>
      </c>
      <c r="CF52" s="39">
        <f t="shared" si="33"/>
        <v>5</v>
      </c>
      <c r="CG52" s="40">
        <f t="shared" si="34"/>
        <v>5</v>
      </c>
      <c r="CH52" s="40">
        <f t="shared" si="35"/>
        <v>5</v>
      </c>
      <c r="CI52" s="40">
        <f t="shared" si="36"/>
        <v>22.5</v>
      </c>
      <c r="CJ52" s="40">
        <f t="shared" si="37"/>
        <v>5</v>
      </c>
      <c r="CK52" s="40">
        <f t="shared" si="38"/>
        <v>22.9</v>
      </c>
      <c r="CL52" s="40">
        <f t="shared" si="39"/>
        <v>47.5</v>
      </c>
      <c r="CM52" s="40">
        <f t="shared" si="40"/>
        <v>16.649999999999999</v>
      </c>
      <c r="CN52" s="40">
        <f t="shared" si="41"/>
        <v>41.674999999999997</v>
      </c>
      <c r="CO52" s="40">
        <f t="shared" si="42"/>
        <v>5</v>
      </c>
      <c r="CP52" s="40">
        <f t="shared" si="43"/>
        <v>33.3333333333333</v>
      </c>
      <c r="CQ52" s="40">
        <f t="shared" si="44"/>
        <v>72.5</v>
      </c>
      <c r="CR52" s="40">
        <f t="shared" si="45"/>
        <v>22.9</v>
      </c>
      <c r="CS52" s="40">
        <f t="shared" si="46"/>
        <v>54.2</v>
      </c>
      <c r="CT52" s="40">
        <f t="shared" si="47"/>
        <v>5</v>
      </c>
      <c r="CU52" s="40">
        <f t="shared" si="48"/>
        <v>41.674999999999997</v>
      </c>
      <c r="CV52" s="40">
        <f t="shared" si="49"/>
        <v>90</v>
      </c>
      <c r="CW52" s="40">
        <f t="shared" si="50"/>
        <v>22.5</v>
      </c>
      <c r="CX52" s="40">
        <f t="shared" si="51"/>
        <v>72.5</v>
      </c>
      <c r="CY52" s="40">
        <f t="shared" si="52"/>
        <v>47.5</v>
      </c>
      <c r="CZ52" s="41">
        <f t="shared" si="53"/>
        <v>5</v>
      </c>
      <c r="DA52" s="41">
        <f t="shared" si="54"/>
        <v>22.5</v>
      </c>
      <c r="DB52" s="41">
        <f t="shared" si="55"/>
        <v>5</v>
      </c>
      <c r="DC52" s="41">
        <f t="shared" si="56"/>
        <v>47.5</v>
      </c>
      <c r="DD52" s="41">
        <f t="shared" si="57"/>
        <v>22.9</v>
      </c>
      <c r="DE52" s="41">
        <f t="shared" si="58"/>
        <v>5</v>
      </c>
      <c r="DF52" s="41">
        <f t="shared" si="59"/>
        <v>41.674999999999997</v>
      </c>
      <c r="DG52" s="41">
        <f t="shared" si="60"/>
        <v>16.649999999999999</v>
      </c>
      <c r="DH52" s="41">
        <f t="shared" si="61"/>
        <v>72.5</v>
      </c>
      <c r="DI52" s="41">
        <f t="shared" si="62"/>
        <v>33.3333333333333</v>
      </c>
      <c r="DJ52" s="41">
        <f t="shared" si="63"/>
        <v>5</v>
      </c>
      <c r="DK52" s="41">
        <f t="shared" si="64"/>
        <v>54.2</v>
      </c>
      <c r="DL52" s="41">
        <f t="shared" si="65"/>
        <v>22.9</v>
      </c>
      <c r="DM52" s="41">
        <f t="shared" si="66"/>
        <v>90</v>
      </c>
      <c r="DN52" s="41">
        <f t="shared" si="67"/>
        <v>41.674999999999997</v>
      </c>
      <c r="DO52" s="41">
        <f t="shared" si="68"/>
        <v>5</v>
      </c>
      <c r="DP52" s="41">
        <f t="shared" si="69"/>
        <v>72.5</v>
      </c>
      <c r="DQ52" s="41">
        <f t="shared" si="70"/>
        <v>22.5</v>
      </c>
      <c r="DR52" s="41">
        <f t="shared" si="71"/>
        <v>47.5</v>
      </c>
      <c r="DS52" s="42">
        <f t="shared" si="72"/>
        <v>11309.6520422177</v>
      </c>
      <c r="DT52" s="42">
        <f t="shared" si="73"/>
        <v>9215.0603658118889</v>
      </c>
      <c r="DU52" s="42">
        <f t="shared" si="74"/>
        <v>6658.9736612780971</v>
      </c>
      <c r="DV52" s="42">
        <f t="shared" si="75"/>
        <v>8347.7865423750154</v>
      </c>
      <c r="DW52" s="42">
        <f t="shared" si="76"/>
        <v>5079.664383561535</v>
      </c>
      <c r="DX52" s="42">
        <f t="shared" si="77"/>
        <v>2140.147402792953</v>
      </c>
      <c r="DY52" s="42">
        <f t="shared" si="78"/>
        <v>5948.6720567817283</v>
      </c>
      <c r="DZ52" s="42">
        <f t="shared" si="79"/>
        <v>2293.4680692984089</v>
      </c>
      <c r="EA52" s="42">
        <f t="shared" si="80"/>
        <v>9980.5127189381419</v>
      </c>
      <c r="EB52" s="42">
        <f t="shared" si="81"/>
        <v>3222.0719493727452</v>
      </c>
      <c r="EC52" s="42">
        <f t="shared" si="82"/>
        <v>121.32114430780723</v>
      </c>
      <c r="ED52" s="42">
        <f t="shared" si="83"/>
        <v>5558.8375566185696</v>
      </c>
      <c r="EE52" s="42">
        <f t="shared" si="84"/>
        <v>987.09390793813213</v>
      </c>
      <c r="EF52" s="42">
        <f t="shared" si="85"/>
        <v>12610.921042532331</v>
      </c>
      <c r="EG52" s="42">
        <f t="shared" si="86"/>
        <v>2676.5769720380986</v>
      </c>
      <c r="EH52" s="42">
        <f t="shared" si="87"/>
        <v>195.64276336820549</v>
      </c>
      <c r="EI52" s="42">
        <f t="shared" si="88"/>
        <v>7692.3343379985399</v>
      </c>
      <c r="EJ52" s="42">
        <f t="shared" si="89"/>
        <v>389.22946790199586</v>
      </c>
      <c r="EK52" s="42">
        <f t="shared" si="90"/>
        <v>2790.781902950268</v>
      </c>
      <c r="EL52" s="1">
        <f t="shared" si="111"/>
        <v>121.32114430780723</v>
      </c>
      <c r="EM52" s="2">
        <f t="shared" si="102"/>
        <v>11</v>
      </c>
      <c r="EN52" s="44"/>
      <c r="EO52" s="44"/>
      <c r="EP52" s="45"/>
      <c r="EQ52" s="46"/>
      <c r="ER52" s="47"/>
      <c r="ES52" s="47"/>
      <c r="ET52" s="81"/>
      <c r="EU52" s="82"/>
      <c r="EV52" s="82"/>
      <c r="EW52" s="82"/>
      <c r="EX52" s="82"/>
      <c r="EY52" s="83"/>
      <c r="EZ52" s="83"/>
      <c r="FA52" s="83"/>
      <c r="FB52" s="83"/>
    </row>
    <row r="53" spans="1:158" s="80" customFormat="1" ht="13" x14ac:dyDescent="0.3">
      <c r="A53" s="104" t="s">
        <v>155</v>
      </c>
      <c r="B53" s="105"/>
      <c r="C53" s="106"/>
      <c r="D53" s="119" t="s">
        <v>87</v>
      </c>
      <c r="E53" s="119" t="s">
        <v>87</v>
      </c>
      <c r="F53" s="119" t="s">
        <v>87</v>
      </c>
      <c r="G53" s="115" t="e">
        <f t="shared" si="0"/>
        <v>#VALUE!</v>
      </c>
      <c r="H53" s="115" t="e">
        <f t="shared" si="1"/>
        <v>#VALUE!</v>
      </c>
      <c r="I53" s="115" t="e">
        <f t="shared" si="2"/>
        <v>#VALUE!</v>
      </c>
      <c r="J53" s="193">
        <v>179.70888888888899</v>
      </c>
      <c r="K53" s="194">
        <v>24.034205203566199</v>
      </c>
      <c r="L53" s="194">
        <v>11.284599951299199</v>
      </c>
      <c r="M53" s="84">
        <f t="shared" si="114"/>
        <v>17.044876759440868</v>
      </c>
      <c r="N53" s="85">
        <f t="shared" si="115"/>
        <v>69.794482306888966</v>
      </c>
      <c r="O53" s="85">
        <f t="shared" si="116"/>
        <v>13.160640933670155</v>
      </c>
      <c r="P53" s="86" t="str">
        <f t="shared" si="117"/>
        <v>17 : 70 : 13 %</v>
      </c>
      <c r="Q53" s="87" t="str">
        <f t="shared" ca="1" si="95"/>
        <v>S/CS</v>
      </c>
      <c r="R53" s="94">
        <f t="shared" si="104"/>
        <v>69.794482306888966</v>
      </c>
      <c r="S53" s="95">
        <f t="shared" si="113"/>
        <v>17.044876759440868</v>
      </c>
      <c r="T53" s="95">
        <f t="shared" si="105"/>
        <v>13.160640933670155</v>
      </c>
      <c r="U53" s="88">
        <f t="shared" si="106"/>
        <v>43</v>
      </c>
      <c r="V53" s="89">
        <f t="shared" si="107"/>
        <v>178</v>
      </c>
      <c r="W53" s="90">
        <f t="shared" si="108"/>
        <v>34</v>
      </c>
      <c r="X53" s="100" t="str">
        <f t="shared" si="118"/>
        <v>@rgb(43,178,34)</v>
      </c>
      <c r="Y53" s="101"/>
      <c r="Z53" s="79">
        <f t="shared" si="3"/>
        <v>66.260334898137017</v>
      </c>
      <c r="AA53" s="79">
        <f t="shared" si="4"/>
        <v>15.925144857988435</v>
      </c>
      <c r="AB53" s="79">
        <f t="shared" si="5"/>
        <v>2.800929344750998</v>
      </c>
      <c r="AC53" s="79" t="str">
        <f t="shared" si="97"/>
        <v>No</v>
      </c>
      <c r="AD53" s="79">
        <f t="shared" si="119"/>
        <v>24.034205203566195</v>
      </c>
      <c r="AE53" s="34">
        <f t="shared" si="120"/>
        <v>1.4176408938179876</v>
      </c>
      <c r="AF53" s="35">
        <f t="shared" si="121"/>
        <v>-1.1508051380014674</v>
      </c>
      <c r="AG53" s="35">
        <f t="shared" si="122"/>
        <v>2.4234389600442663</v>
      </c>
      <c r="AH53" s="36">
        <f t="shared" si="6"/>
        <v>1.4662039675819352</v>
      </c>
      <c r="AI53" s="37">
        <f t="shared" si="7"/>
        <v>-7.1270978316094302E-2</v>
      </c>
      <c r="AJ53" s="37">
        <f t="shared" si="8"/>
        <v>0.86221061998212889</v>
      </c>
      <c r="AK53" s="37">
        <v>0</v>
      </c>
      <c r="AL53" s="37">
        <v>-0.75645121485307587</v>
      </c>
      <c r="AM53" s="37">
        <v>-11.346768222796136</v>
      </c>
      <c r="AN53" s="37">
        <f t="shared" si="123"/>
        <v>1.4662039675819352</v>
      </c>
      <c r="AO53" s="37">
        <f t="shared" si="123"/>
        <v>-7.1270978316094302E-2</v>
      </c>
      <c r="AP53" s="37">
        <f t="shared" si="123"/>
        <v>0.86221061998212889</v>
      </c>
      <c r="AQ53" s="37">
        <v>57.375671196608707</v>
      </c>
      <c r="AR53" s="37">
        <v>5.7915837760921756</v>
      </c>
      <c r="AS53" s="37">
        <v>1.1079551571654598</v>
      </c>
      <c r="AT53" s="37">
        <f t="shared" si="124"/>
        <v>1.4662039675819352</v>
      </c>
      <c r="AU53" s="37">
        <f t="shared" si="124"/>
        <v>-7.1270978316094302E-2</v>
      </c>
      <c r="AV53" s="37">
        <f t="shared" si="124"/>
        <v>0.86221061998212889</v>
      </c>
      <c r="AW53" s="38">
        <f t="shared" si="125"/>
        <v>0</v>
      </c>
      <c r="AX53" s="38">
        <f t="shared" si="125"/>
        <v>0.75645121485307587</v>
      </c>
      <c r="AY53" s="38">
        <f t="shared" si="125"/>
        <v>11.346768222796136</v>
      </c>
      <c r="AZ53" s="38">
        <f t="shared" si="126"/>
        <v>1.4662039675819352</v>
      </c>
      <c r="BA53" s="38">
        <f t="shared" si="126"/>
        <v>0.68518023653698157</v>
      </c>
      <c r="BB53" s="38">
        <f t="shared" si="126"/>
        <v>12.208978842778265</v>
      </c>
      <c r="BC53" s="37">
        <f t="shared" si="127"/>
        <v>57.375671196608707</v>
      </c>
      <c r="BD53" s="37">
        <f t="shared" si="127"/>
        <v>6.5480349909452515</v>
      </c>
      <c r="BE53" s="37">
        <f t="shared" si="127"/>
        <v>12.454723379961596</v>
      </c>
      <c r="BF53" s="38">
        <f t="shared" si="128"/>
        <v>2.5554454300982501</v>
      </c>
      <c r="BG53" s="38">
        <f t="shared" si="128"/>
        <v>10.463906156342505</v>
      </c>
      <c r="BH53" s="38">
        <f t="shared" si="109"/>
        <v>1.9731031327336268</v>
      </c>
      <c r="BI53" s="37">
        <f t="shared" si="110"/>
        <v>6.6700218125125597</v>
      </c>
      <c r="BJ53" s="5"/>
      <c r="BK53" s="5"/>
      <c r="BL53" s="19"/>
      <c r="BM53" s="19"/>
      <c r="BN53" s="39">
        <f t="shared" si="15"/>
        <v>90</v>
      </c>
      <c r="BO53" s="39">
        <f t="shared" si="16"/>
        <v>72.5</v>
      </c>
      <c r="BP53" s="39">
        <f t="shared" si="17"/>
        <v>72.5</v>
      </c>
      <c r="BQ53" s="39">
        <f t="shared" si="18"/>
        <v>47.5</v>
      </c>
      <c r="BR53" s="39">
        <f t="shared" si="19"/>
        <v>54.2</v>
      </c>
      <c r="BS53" s="39">
        <f t="shared" si="20"/>
        <v>47.5</v>
      </c>
      <c r="BT53" s="39">
        <f t="shared" si="21"/>
        <v>41.674999999999997</v>
      </c>
      <c r="BU53" s="39">
        <f t="shared" si="22"/>
        <v>41.674999999999997</v>
      </c>
      <c r="BV53" s="39">
        <f t="shared" si="23"/>
        <v>22.5</v>
      </c>
      <c r="BW53" s="39">
        <f t="shared" si="24"/>
        <v>33.3333333333333</v>
      </c>
      <c r="BX53" s="39">
        <f t="shared" si="25"/>
        <v>22.5</v>
      </c>
      <c r="BY53" s="39">
        <f t="shared" si="26"/>
        <v>22.9</v>
      </c>
      <c r="BZ53" s="39">
        <f t="shared" si="27"/>
        <v>22.9</v>
      </c>
      <c r="CA53" s="39">
        <f t="shared" si="28"/>
        <v>5</v>
      </c>
      <c r="CB53" s="39">
        <f t="shared" si="29"/>
        <v>16.649999999999999</v>
      </c>
      <c r="CC53" s="39">
        <f t="shared" si="30"/>
        <v>5</v>
      </c>
      <c r="CD53" s="39">
        <f t="shared" si="31"/>
        <v>5</v>
      </c>
      <c r="CE53" s="39">
        <f t="shared" si="32"/>
        <v>5</v>
      </c>
      <c r="CF53" s="39">
        <f t="shared" si="33"/>
        <v>5</v>
      </c>
      <c r="CG53" s="40">
        <f t="shared" si="34"/>
        <v>5</v>
      </c>
      <c r="CH53" s="40">
        <f t="shared" si="35"/>
        <v>5</v>
      </c>
      <c r="CI53" s="40">
        <f t="shared" si="36"/>
        <v>22.5</v>
      </c>
      <c r="CJ53" s="40">
        <f t="shared" si="37"/>
        <v>5</v>
      </c>
      <c r="CK53" s="40">
        <f t="shared" si="38"/>
        <v>22.9</v>
      </c>
      <c r="CL53" s="40">
        <f t="shared" si="39"/>
        <v>47.5</v>
      </c>
      <c r="CM53" s="40">
        <f t="shared" si="40"/>
        <v>16.649999999999999</v>
      </c>
      <c r="CN53" s="40">
        <f t="shared" si="41"/>
        <v>41.674999999999997</v>
      </c>
      <c r="CO53" s="40">
        <f t="shared" si="42"/>
        <v>5</v>
      </c>
      <c r="CP53" s="40">
        <f t="shared" si="43"/>
        <v>33.3333333333333</v>
      </c>
      <c r="CQ53" s="40">
        <f t="shared" si="44"/>
        <v>72.5</v>
      </c>
      <c r="CR53" s="40">
        <f t="shared" si="45"/>
        <v>22.9</v>
      </c>
      <c r="CS53" s="40">
        <f t="shared" si="46"/>
        <v>54.2</v>
      </c>
      <c r="CT53" s="40">
        <f t="shared" si="47"/>
        <v>5</v>
      </c>
      <c r="CU53" s="40">
        <f t="shared" si="48"/>
        <v>41.674999999999997</v>
      </c>
      <c r="CV53" s="40">
        <f t="shared" si="49"/>
        <v>90</v>
      </c>
      <c r="CW53" s="40">
        <f t="shared" si="50"/>
        <v>22.5</v>
      </c>
      <c r="CX53" s="40">
        <f t="shared" si="51"/>
        <v>72.5</v>
      </c>
      <c r="CY53" s="40">
        <f t="shared" si="52"/>
        <v>47.5</v>
      </c>
      <c r="CZ53" s="41">
        <f t="shared" si="53"/>
        <v>5</v>
      </c>
      <c r="DA53" s="41">
        <f t="shared" si="54"/>
        <v>22.5</v>
      </c>
      <c r="DB53" s="41">
        <f t="shared" si="55"/>
        <v>5</v>
      </c>
      <c r="DC53" s="41">
        <f t="shared" si="56"/>
        <v>47.5</v>
      </c>
      <c r="DD53" s="41">
        <f t="shared" si="57"/>
        <v>22.9</v>
      </c>
      <c r="DE53" s="41">
        <f t="shared" si="58"/>
        <v>5</v>
      </c>
      <c r="DF53" s="41">
        <f t="shared" si="59"/>
        <v>41.674999999999997</v>
      </c>
      <c r="DG53" s="41">
        <f t="shared" si="60"/>
        <v>16.649999999999999</v>
      </c>
      <c r="DH53" s="41">
        <f t="shared" si="61"/>
        <v>72.5</v>
      </c>
      <c r="DI53" s="41">
        <f t="shared" si="62"/>
        <v>33.3333333333333</v>
      </c>
      <c r="DJ53" s="41">
        <f t="shared" si="63"/>
        <v>5</v>
      </c>
      <c r="DK53" s="41">
        <f t="shared" si="64"/>
        <v>54.2</v>
      </c>
      <c r="DL53" s="41">
        <f t="shared" si="65"/>
        <v>22.9</v>
      </c>
      <c r="DM53" s="41">
        <f t="shared" si="66"/>
        <v>90</v>
      </c>
      <c r="DN53" s="41">
        <f t="shared" si="67"/>
        <v>41.674999999999997</v>
      </c>
      <c r="DO53" s="41">
        <f t="shared" si="68"/>
        <v>5</v>
      </c>
      <c r="DP53" s="41">
        <f t="shared" si="69"/>
        <v>72.5</v>
      </c>
      <c r="DQ53" s="41">
        <f t="shared" si="70"/>
        <v>22.5</v>
      </c>
      <c r="DR53" s="41">
        <f t="shared" si="71"/>
        <v>47.5</v>
      </c>
      <c r="DS53" s="42">
        <f t="shared" si="72"/>
        <v>9587.3710049112124</v>
      </c>
      <c r="DT53" s="42">
        <f t="shared" si="73"/>
        <v>7360.8192588131869</v>
      </c>
      <c r="DU53" s="42">
        <f t="shared" si="74"/>
        <v>5378.6348107505282</v>
      </c>
      <c r="DV53" s="42">
        <f t="shared" si="75"/>
        <v>6305.0310501017229</v>
      </c>
      <c r="DW53" s="42">
        <f t="shared" si="76"/>
        <v>3674.450768875161</v>
      </c>
      <c r="DX53" s="42">
        <f t="shared" si="77"/>
        <v>1491.154533378123</v>
      </c>
      <c r="DY53" s="42">
        <f t="shared" si="78"/>
        <v>4244.0476434759521</v>
      </c>
      <c r="DZ53" s="42">
        <f t="shared" si="79"/>
        <v>1409.5238827463509</v>
      </c>
      <c r="EA53" s="42">
        <f t="shared" si="80"/>
        <v>7749.242841390258</v>
      </c>
      <c r="EB53" s="42">
        <f t="shared" si="81"/>
        <v>2001.6667206828261</v>
      </c>
      <c r="EC53" s="42">
        <f t="shared" si="82"/>
        <v>103.67425600571812</v>
      </c>
      <c r="ED53" s="42">
        <f t="shared" si="83"/>
        <v>3917.6039315684079</v>
      </c>
      <c r="EE53" s="42">
        <f t="shared" si="84"/>
        <v>372.32546160490989</v>
      </c>
      <c r="EF53" s="42">
        <f t="shared" si="85"/>
        <v>10247.691095292234</v>
      </c>
      <c r="EG53" s="42">
        <f t="shared" si="86"/>
        <v>1603.9298858261752</v>
      </c>
      <c r="EH53" s="42">
        <f t="shared" si="87"/>
        <v>619.93806184503467</v>
      </c>
      <c r="EI53" s="42">
        <f t="shared" si="88"/>
        <v>5903.0066472295748</v>
      </c>
      <c r="EJ53" s="42">
        <f t="shared" si="89"/>
        <v>239.62250990769306</v>
      </c>
      <c r="EK53" s="42">
        <f t="shared" si="90"/>
        <v>1821.3145785686338</v>
      </c>
      <c r="EL53" s="1">
        <f t="shared" si="111"/>
        <v>103.67425600571812</v>
      </c>
      <c r="EM53" s="2">
        <f t="shared" si="102"/>
        <v>11</v>
      </c>
      <c r="EN53" s="44"/>
      <c r="EO53" s="44"/>
      <c r="EP53" s="45"/>
      <c r="EQ53" s="46"/>
      <c r="ER53" s="47"/>
      <c r="ES53" s="47"/>
      <c r="ET53" s="81"/>
      <c r="EU53" s="82"/>
      <c r="EV53" s="82"/>
      <c r="EW53" s="82"/>
      <c r="EX53" s="82"/>
      <c r="EY53" s="83"/>
      <c r="EZ53" s="83"/>
      <c r="FA53" s="83"/>
      <c r="FB53" s="83"/>
    </row>
    <row r="54" spans="1:158" s="80" customFormat="1" ht="13" x14ac:dyDescent="0.3">
      <c r="A54" s="104" t="s">
        <v>156</v>
      </c>
      <c r="B54" s="105"/>
      <c r="C54" s="106"/>
      <c r="D54" s="119" t="s">
        <v>87</v>
      </c>
      <c r="E54" s="119" t="s">
        <v>87</v>
      </c>
      <c r="F54" s="119" t="s">
        <v>87</v>
      </c>
      <c r="G54" s="115" t="e">
        <f t="shared" si="0"/>
        <v>#VALUE!</v>
      </c>
      <c r="H54" s="115" t="e">
        <f t="shared" si="1"/>
        <v>#VALUE!</v>
      </c>
      <c r="I54" s="115" t="e">
        <f t="shared" si="2"/>
        <v>#VALUE!</v>
      </c>
      <c r="J54" s="193">
        <v>620.20825000000002</v>
      </c>
      <c r="K54" s="194">
        <v>16.287933328244399</v>
      </c>
      <c r="L54" s="194">
        <v>13.7148652476543</v>
      </c>
      <c r="M54" s="84">
        <f t="shared" si="114"/>
        <v>56.774809917450341</v>
      </c>
      <c r="N54" s="85">
        <f t="shared" si="115"/>
        <v>0</v>
      </c>
      <c r="O54" s="85">
        <f t="shared" si="116"/>
        <v>43.225190082549666</v>
      </c>
      <c r="P54" s="86" t="str">
        <f t="shared" si="117"/>
        <v>57 : 0 : 43 %</v>
      </c>
      <c r="Q54" s="87" t="str">
        <f t="shared" ca="1" si="95"/>
        <v>CR</v>
      </c>
      <c r="R54" s="94">
        <f t="shared" si="104"/>
        <v>0</v>
      </c>
      <c r="S54" s="95">
        <f t="shared" si="113"/>
        <v>56.774809917450341</v>
      </c>
      <c r="T54" s="95">
        <f t="shared" si="105"/>
        <v>43.225190082549666</v>
      </c>
      <c r="U54" s="88">
        <f t="shared" si="106"/>
        <v>145</v>
      </c>
      <c r="V54" s="89">
        <f t="shared" si="107"/>
        <v>0</v>
      </c>
      <c r="W54" s="90">
        <f t="shared" si="108"/>
        <v>110</v>
      </c>
      <c r="X54" s="100" t="str">
        <f t="shared" si="118"/>
        <v>@rgb(145,0,110)</v>
      </c>
      <c r="Y54" s="101"/>
      <c r="Z54" s="79">
        <f t="shared" si="3"/>
        <v>277.63870565630947</v>
      </c>
      <c r="AA54" s="79">
        <f t="shared" si="4"/>
        <v>45.221607270700403</v>
      </c>
      <c r="AB54" s="79">
        <f t="shared" si="5"/>
        <v>3.747404172479309</v>
      </c>
      <c r="AC54" s="79" t="str">
        <f t="shared" si="97"/>
        <v>No</v>
      </c>
      <c r="AD54" s="79">
        <f t="shared" si="119"/>
        <v>16.287933328244403</v>
      </c>
      <c r="AE54" s="34">
        <f t="shared" si="120"/>
        <v>2.6336024800053912</v>
      </c>
      <c r="AF54" s="35">
        <f t="shared" si="121"/>
        <v>-1.6369585857818922</v>
      </c>
      <c r="AG54" s="35">
        <f t="shared" si="122"/>
        <v>2.6184802991611535</v>
      </c>
      <c r="AH54" s="36">
        <f t="shared" si="6"/>
        <v>3.4681631230808767</v>
      </c>
      <c r="AI54" s="37">
        <f t="shared" si="7"/>
        <v>-0.78925045974763286</v>
      </c>
      <c r="AJ54" s="37">
        <f t="shared" si="8"/>
        <v>0.5347804125168949</v>
      </c>
      <c r="AK54" s="37">
        <v>0</v>
      </c>
      <c r="AL54" s="37">
        <v>-0.75645121485307587</v>
      </c>
      <c r="AM54" s="37">
        <v>-11.346768222796136</v>
      </c>
      <c r="AN54" s="37">
        <f t="shared" si="123"/>
        <v>3.4681631230808767</v>
      </c>
      <c r="AO54" s="37">
        <f t="shared" si="123"/>
        <v>-0.75645121485307587</v>
      </c>
      <c r="AP54" s="37">
        <f t="shared" si="123"/>
        <v>0.5347804125168949</v>
      </c>
      <c r="AQ54" s="37">
        <v>57.375671196608707</v>
      </c>
      <c r="AR54" s="37">
        <v>5.7915837760921756</v>
      </c>
      <c r="AS54" s="37">
        <v>1.1079551571654598</v>
      </c>
      <c r="AT54" s="37">
        <f t="shared" si="124"/>
        <v>3.4681631230808767</v>
      </c>
      <c r="AU54" s="37">
        <f t="shared" si="124"/>
        <v>-0.75645121485307587</v>
      </c>
      <c r="AV54" s="37">
        <f t="shared" si="124"/>
        <v>0.5347804125168949</v>
      </c>
      <c r="AW54" s="38">
        <f t="shared" si="125"/>
        <v>0</v>
      </c>
      <c r="AX54" s="38">
        <f t="shared" si="125"/>
        <v>0.75645121485307587</v>
      </c>
      <c r="AY54" s="38">
        <f t="shared" si="125"/>
        <v>11.346768222796136</v>
      </c>
      <c r="AZ54" s="38">
        <f t="shared" si="126"/>
        <v>3.4681631230808767</v>
      </c>
      <c r="BA54" s="38">
        <f t="shared" si="126"/>
        <v>0</v>
      </c>
      <c r="BB54" s="38">
        <f t="shared" si="126"/>
        <v>11.881548635313031</v>
      </c>
      <c r="BC54" s="37">
        <f t="shared" si="127"/>
        <v>57.375671196608707</v>
      </c>
      <c r="BD54" s="37">
        <f t="shared" si="127"/>
        <v>6.5480349909452515</v>
      </c>
      <c r="BE54" s="37">
        <f t="shared" si="127"/>
        <v>12.454723379961596</v>
      </c>
      <c r="BF54" s="38">
        <f t="shared" si="128"/>
        <v>6.0446580419016849</v>
      </c>
      <c r="BG54" s="38">
        <f t="shared" si="128"/>
        <v>0</v>
      </c>
      <c r="BH54" s="38">
        <f t="shared" si="109"/>
        <v>4.6020672411781192</v>
      </c>
      <c r="BI54" s="37">
        <f t="shared" si="110"/>
        <v>9.3925594341129433</v>
      </c>
      <c r="BJ54" s="5"/>
      <c r="BK54" s="5"/>
      <c r="BL54" s="19"/>
      <c r="BM54" s="19"/>
      <c r="BN54" s="39">
        <f t="shared" si="15"/>
        <v>90</v>
      </c>
      <c r="BO54" s="39">
        <f t="shared" si="16"/>
        <v>72.5</v>
      </c>
      <c r="BP54" s="39">
        <f t="shared" si="17"/>
        <v>72.5</v>
      </c>
      <c r="BQ54" s="39">
        <f t="shared" si="18"/>
        <v>47.5</v>
      </c>
      <c r="BR54" s="39">
        <f t="shared" si="19"/>
        <v>54.2</v>
      </c>
      <c r="BS54" s="39">
        <f t="shared" si="20"/>
        <v>47.5</v>
      </c>
      <c r="BT54" s="39">
        <f t="shared" si="21"/>
        <v>41.674999999999997</v>
      </c>
      <c r="BU54" s="39">
        <f t="shared" si="22"/>
        <v>41.674999999999997</v>
      </c>
      <c r="BV54" s="39">
        <f t="shared" si="23"/>
        <v>22.5</v>
      </c>
      <c r="BW54" s="39">
        <f t="shared" si="24"/>
        <v>33.3333333333333</v>
      </c>
      <c r="BX54" s="39">
        <f t="shared" si="25"/>
        <v>22.5</v>
      </c>
      <c r="BY54" s="39">
        <f t="shared" si="26"/>
        <v>22.9</v>
      </c>
      <c r="BZ54" s="39">
        <f t="shared" si="27"/>
        <v>22.9</v>
      </c>
      <c r="CA54" s="39">
        <f t="shared" si="28"/>
        <v>5</v>
      </c>
      <c r="CB54" s="39">
        <f t="shared" si="29"/>
        <v>16.649999999999999</v>
      </c>
      <c r="CC54" s="39">
        <f t="shared" si="30"/>
        <v>5</v>
      </c>
      <c r="CD54" s="39">
        <f t="shared" si="31"/>
        <v>5</v>
      </c>
      <c r="CE54" s="39">
        <f t="shared" si="32"/>
        <v>5</v>
      </c>
      <c r="CF54" s="39">
        <f t="shared" si="33"/>
        <v>5</v>
      </c>
      <c r="CG54" s="40">
        <f t="shared" si="34"/>
        <v>5</v>
      </c>
      <c r="CH54" s="40">
        <f t="shared" si="35"/>
        <v>5</v>
      </c>
      <c r="CI54" s="40">
        <f t="shared" si="36"/>
        <v>22.5</v>
      </c>
      <c r="CJ54" s="40">
        <f t="shared" si="37"/>
        <v>5</v>
      </c>
      <c r="CK54" s="40">
        <f t="shared" si="38"/>
        <v>22.9</v>
      </c>
      <c r="CL54" s="40">
        <f t="shared" si="39"/>
        <v>47.5</v>
      </c>
      <c r="CM54" s="40">
        <f t="shared" si="40"/>
        <v>16.649999999999999</v>
      </c>
      <c r="CN54" s="40">
        <f t="shared" si="41"/>
        <v>41.674999999999997</v>
      </c>
      <c r="CO54" s="40">
        <f t="shared" si="42"/>
        <v>5</v>
      </c>
      <c r="CP54" s="40">
        <f t="shared" si="43"/>
        <v>33.3333333333333</v>
      </c>
      <c r="CQ54" s="40">
        <f t="shared" si="44"/>
        <v>72.5</v>
      </c>
      <c r="CR54" s="40">
        <f t="shared" si="45"/>
        <v>22.9</v>
      </c>
      <c r="CS54" s="40">
        <f t="shared" si="46"/>
        <v>54.2</v>
      </c>
      <c r="CT54" s="40">
        <f t="shared" si="47"/>
        <v>5</v>
      </c>
      <c r="CU54" s="40">
        <f t="shared" si="48"/>
        <v>41.674999999999997</v>
      </c>
      <c r="CV54" s="40">
        <f t="shared" si="49"/>
        <v>90</v>
      </c>
      <c r="CW54" s="40">
        <f t="shared" si="50"/>
        <v>22.5</v>
      </c>
      <c r="CX54" s="40">
        <f t="shared" si="51"/>
        <v>72.5</v>
      </c>
      <c r="CY54" s="40">
        <f t="shared" si="52"/>
        <v>47.5</v>
      </c>
      <c r="CZ54" s="41">
        <f t="shared" si="53"/>
        <v>5</v>
      </c>
      <c r="DA54" s="41">
        <f t="shared" si="54"/>
        <v>22.5</v>
      </c>
      <c r="DB54" s="41">
        <f t="shared" si="55"/>
        <v>5</v>
      </c>
      <c r="DC54" s="41">
        <f t="shared" si="56"/>
        <v>47.5</v>
      </c>
      <c r="DD54" s="41">
        <f t="shared" si="57"/>
        <v>22.9</v>
      </c>
      <c r="DE54" s="41">
        <f t="shared" si="58"/>
        <v>5</v>
      </c>
      <c r="DF54" s="41">
        <f t="shared" si="59"/>
        <v>41.674999999999997</v>
      </c>
      <c r="DG54" s="41">
        <f t="shared" si="60"/>
        <v>16.649999999999999</v>
      </c>
      <c r="DH54" s="41">
        <f t="shared" si="61"/>
        <v>72.5</v>
      </c>
      <c r="DI54" s="41">
        <f t="shared" si="62"/>
        <v>33.3333333333333</v>
      </c>
      <c r="DJ54" s="41">
        <f t="shared" si="63"/>
        <v>5</v>
      </c>
      <c r="DK54" s="41">
        <f t="shared" si="64"/>
        <v>54.2</v>
      </c>
      <c r="DL54" s="41">
        <f t="shared" si="65"/>
        <v>22.9</v>
      </c>
      <c r="DM54" s="41">
        <f t="shared" si="66"/>
        <v>90</v>
      </c>
      <c r="DN54" s="41">
        <f t="shared" si="67"/>
        <v>41.674999999999997</v>
      </c>
      <c r="DO54" s="41">
        <f t="shared" si="68"/>
        <v>5</v>
      </c>
      <c r="DP54" s="41">
        <f t="shared" si="69"/>
        <v>72.5</v>
      </c>
      <c r="DQ54" s="41">
        <f t="shared" si="70"/>
        <v>22.5</v>
      </c>
      <c r="DR54" s="41">
        <f t="shared" si="71"/>
        <v>47.5</v>
      </c>
      <c r="DS54" s="42">
        <f t="shared" si="72"/>
        <v>2590.0784128686096</v>
      </c>
      <c r="DT54" s="42">
        <f t="shared" si="73"/>
        <v>701.81510709013321</v>
      </c>
      <c r="DU54" s="42">
        <f t="shared" si="74"/>
        <v>2214.6967599793716</v>
      </c>
      <c r="DV54" s="42">
        <f t="shared" si="75"/>
        <v>129.29609883516693</v>
      </c>
      <c r="DW54" s="42">
        <f t="shared" si="76"/>
        <v>944.15299800277603</v>
      </c>
      <c r="DX54" s="42">
        <f t="shared" si="77"/>
        <v>3803.4372558518885</v>
      </c>
      <c r="DY54" s="42">
        <f t="shared" si="78"/>
        <v>507.62984883516708</v>
      </c>
      <c r="DZ54" s="42">
        <f t="shared" si="79"/>
        <v>2671.0506124667777</v>
      </c>
      <c r="EA54" s="42">
        <f t="shared" si="80"/>
        <v>2056.7770905802008</v>
      </c>
      <c r="EB54" s="42">
        <f t="shared" si="81"/>
        <v>1758.4627655018335</v>
      </c>
      <c r="EC54" s="42">
        <f t="shared" si="82"/>
        <v>7892.1777517244054</v>
      </c>
      <c r="ED54" s="42">
        <f t="shared" si="83"/>
        <v>1792.3591996675582</v>
      </c>
      <c r="EE54" s="42">
        <f t="shared" si="84"/>
        <v>4498.2560988351679</v>
      </c>
      <c r="EF54" s="42">
        <f t="shared" si="85"/>
        <v>4893.5137848017239</v>
      </c>
      <c r="EG54" s="42">
        <f t="shared" si="86"/>
        <v>3349.2090852035562</v>
      </c>
      <c r="EH54" s="42">
        <f t="shared" si="87"/>
        <v>12241.796098835168</v>
      </c>
      <c r="EI54" s="42">
        <f t="shared" si="88"/>
        <v>4043.8954376909624</v>
      </c>
      <c r="EJ54" s="42">
        <f t="shared" si="89"/>
        <v>8366.4144459459294</v>
      </c>
      <c r="EK54" s="42">
        <f t="shared" si="90"/>
        <v>4955.1549418184459</v>
      </c>
      <c r="EL54" s="1">
        <f t="shared" si="111"/>
        <v>129.29609883516693</v>
      </c>
      <c r="EM54" s="2">
        <f t="shared" si="102"/>
        <v>4</v>
      </c>
      <c r="EN54" s="44"/>
      <c r="EO54" s="44"/>
      <c r="EP54" s="45"/>
      <c r="EQ54" s="46"/>
      <c r="ER54" s="47"/>
      <c r="ES54" s="47"/>
      <c r="ET54" s="81"/>
      <c r="EU54" s="82"/>
      <c r="EV54" s="82"/>
      <c r="EW54" s="82"/>
      <c r="EX54" s="82"/>
      <c r="EY54" s="83"/>
      <c r="EZ54" s="83"/>
      <c r="FA54" s="83"/>
      <c r="FB54" s="83"/>
    </row>
    <row r="55" spans="1:158" s="80" customFormat="1" ht="13" x14ac:dyDescent="0.3">
      <c r="A55" s="104" t="s">
        <v>157</v>
      </c>
      <c r="B55" s="105"/>
      <c r="C55" s="106"/>
      <c r="D55" s="119" t="s">
        <v>87</v>
      </c>
      <c r="E55" s="119" t="s">
        <v>87</v>
      </c>
      <c r="F55" s="119" t="s">
        <v>87</v>
      </c>
      <c r="G55" s="115" t="e">
        <f t="shared" si="0"/>
        <v>#VALUE!</v>
      </c>
      <c r="H55" s="115" t="e">
        <f t="shared" si="1"/>
        <v>#VALUE!</v>
      </c>
      <c r="I55" s="115" t="e">
        <f t="shared" si="2"/>
        <v>#VALUE!</v>
      </c>
      <c r="J55" s="193">
        <v>3.9530133870643702</v>
      </c>
      <c r="K55" s="194">
        <v>59.647081313747996</v>
      </c>
      <c r="L55" s="194">
        <v>8.4886058441558401</v>
      </c>
      <c r="M55" s="84">
        <f t="shared" si="114"/>
        <v>0</v>
      </c>
      <c r="N55" s="85">
        <f t="shared" si="115"/>
        <v>100</v>
      </c>
      <c r="O55" s="85">
        <f t="shared" si="116"/>
        <v>0</v>
      </c>
      <c r="P55" s="86" t="str">
        <f t="shared" si="117"/>
        <v>0 : 100 : 0 %</v>
      </c>
      <c r="Q55" s="87" t="str">
        <f t="shared" ca="1" si="95"/>
        <v>S</v>
      </c>
      <c r="R55" s="94">
        <f t="shared" si="104"/>
        <v>100</v>
      </c>
      <c r="S55" s="95">
        <f t="shared" si="113"/>
        <v>0</v>
      </c>
      <c r="T55" s="95">
        <f t="shared" si="105"/>
        <v>0</v>
      </c>
      <c r="U55" s="88">
        <f t="shared" si="106"/>
        <v>0</v>
      </c>
      <c r="V55" s="89">
        <f t="shared" si="107"/>
        <v>255</v>
      </c>
      <c r="W55" s="90">
        <f t="shared" si="108"/>
        <v>0</v>
      </c>
      <c r="X55" s="100" t="str">
        <f t="shared" si="118"/>
        <v>@rgb(0,255,0)</v>
      </c>
      <c r="Y55" s="101"/>
      <c r="Z55" s="79">
        <f t="shared" si="3"/>
        <v>0.78073332898702741</v>
      </c>
      <c r="AA55" s="79">
        <f t="shared" si="4"/>
        <v>0.46568464358442391</v>
      </c>
      <c r="AB55" s="79">
        <f t="shared" si="5"/>
        <v>0.79698360353028908</v>
      </c>
      <c r="AC55" s="79" t="str">
        <f t="shared" si="97"/>
        <v>No</v>
      </c>
      <c r="AD55" s="79">
        <f t="shared" si="119"/>
        <v>59.647081313747996</v>
      </c>
      <c r="AE55" s="34">
        <f t="shared" si="120"/>
        <v>0.21025464329055576</v>
      </c>
      <c r="AF55" s="35">
        <f t="shared" si="121"/>
        <v>0.39078149081805247</v>
      </c>
      <c r="AG55" s="35">
        <f t="shared" si="122"/>
        <v>2.1387247753144312</v>
      </c>
      <c r="AH55" s="36">
        <f t="shared" si="6"/>
        <v>-0.52163675528642894</v>
      </c>
      <c r="AI55" s="37">
        <f t="shared" si="7"/>
        <v>1.7354742269465584</v>
      </c>
      <c r="AJ55" s="37">
        <f t="shared" si="8"/>
        <v>1.343495411302257</v>
      </c>
      <c r="AK55" s="37">
        <v>0</v>
      </c>
      <c r="AL55" s="37">
        <v>-0.75645121485307587</v>
      </c>
      <c r="AM55" s="37">
        <v>-11.346768222796136</v>
      </c>
      <c r="AN55" s="37">
        <f t="shared" si="123"/>
        <v>0</v>
      </c>
      <c r="AO55" s="37">
        <f t="shared" si="123"/>
        <v>1.7354742269465584</v>
      </c>
      <c r="AP55" s="37">
        <f t="shared" si="123"/>
        <v>1.343495411302257</v>
      </c>
      <c r="AQ55" s="37">
        <v>57.375671196608707</v>
      </c>
      <c r="AR55" s="37">
        <v>5.7915837760921756</v>
      </c>
      <c r="AS55" s="37">
        <v>1.1079551571654598</v>
      </c>
      <c r="AT55" s="37">
        <f t="shared" si="124"/>
        <v>0</v>
      </c>
      <c r="AU55" s="37">
        <f t="shared" si="124"/>
        <v>1.7354742269465584</v>
      </c>
      <c r="AV55" s="37">
        <f t="shared" si="124"/>
        <v>1.1079551571654598</v>
      </c>
      <c r="AW55" s="38">
        <f t="shared" si="125"/>
        <v>0</v>
      </c>
      <c r="AX55" s="38">
        <f t="shared" si="125"/>
        <v>0.75645121485307587</v>
      </c>
      <c r="AY55" s="38">
        <f t="shared" si="125"/>
        <v>11.346768222796136</v>
      </c>
      <c r="AZ55" s="38">
        <f t="shared" si="126"/>
        <v>0</v>
      </c>
      <c r="BA55" s="38">
        <f t="shared" si="126"/>
        <v>2.4919254417996344</v>
      </c>
      <c r="BB55" s="38">
        <f t="shared" si="126"/>
        <v>12.454723379961596</v>
      </c>
      <c r="BC55" s="37">
        <f t="shared" si="127"/>
        <v>57.375671196608707</v>
      </c>
      <c r="BD55" s="37">
        <f t="shared" si="127"/>
        <v>6.5480349909452515</v>
      </c>
      <c r="BE55" s="37">
        <f t="shared" si="127"/>
        <v>12.454723379961596</v>
      </c>
      <c r="BF55" s="38">
        <f t="shared" si="128"/>
        <v>0</v>
      </c>
      <c r="BG55" s="38">
        <f t="shared" si="128"/>
        <v>38.056080110224158</v>
      </c>
      <c r="BH55" s="38">
        <f t="shared" si="109"/>
        <v>0</v>
      </c>
      <c r="BI55" s="37">
        <f t="shared" si="110"/>
        <v>2.6277010062613875</v>
      </c>
      <c r="BJ55" s="5"/>
      <c r="BK55" s="5"/>
      <c r="BL55" s="19"/>
      <c r="BM55" s="19"/>
      <c r="BN55" s="39">
        <f t="shared" si="15"/>
        <v>90</v>
      </c>
      <c r="BO55" s="39">
        <f t="shared" si="16"/>
        <v>72.5</v>
      </c>
      <c r="BP55" s="39">
        <f t="shared" si="17"/>
        <v>72.5</v>
      </c>
      <c r="BQ55" s="39">
        <f t="shared" si="18"/>
        <v>47.5</v>
      </c>
      <c r="BR55" s="39">
        <f t="shared" si="19"/>
        <v>54.2</v>
      </c>
      <c r="BS55" s="39">
        <f t="shared" si="20"/>
        <v>47.5</v>
      </c>
      <c r="BT55" s="39">
        <f t="shared" si="21"/>
        <v>41.674999999999997</v>
      </c>
      <c r="BU55" s="39">
        <f t="shared" si="22"/>
        <v>41.674999999999997</v>
      </c>
      <c r="BV55" s="39">
        <f t="shared" si="23"/>
        <v>22.5</v>
      </c>
      <c r="BW55" s="39">
        <f t="shared" si="24"/>
        <v>33.3333333333333</v>
      </c>
      <c r="BX55" s="39">
        <f t="shared" si="25"/>
        <v>22.5</v>
      </c>
      <c r="BY55" s="39">
        <f t="shared" si="26"/>
        <v>22.9</v>
      </c>
      <c r="BZ55" s="39">
        <f t="shared" si="27"/>
        <v>22.9</v>
      </c>
      <c r="CA55" s="39">
        <f t="shared" si="28"/>
        <v>5</v>
      </c>
      <c r="CB55" s="39">
        <f t="shared" si="29"/>
        <v>16.649999999999999</v>
      </c>
      <c r="CC55" s="39">
        <f t="shared" si="30"/>
        <v>5</v>
      </c>
      <c r="CD55" s="39">
        <f t="shared" si="31"/>
        <v>5</v>
      </c>
      <c r="CE55" s="39">
        <f t="shared" si="32"/>
        <v>5</v>
      </c>
      <c r="CF55" s="39">
        <f t="shared" si="33"/>
        <v>5</v>
      </c>
      <c r="CG55" s="40">
        <f t="shared" si="34"/>
        <v>5</v>
      </c>
      <c r="CH55" s="40">
        <f t="shared" si="35"/>
        <v>5</v>
      </c>
      <c r="CI55" s="40">
        <f t="shared" si="36"/>
        <v>22.5</v>
      </c>
      <c r="CJ55" s="40">
        <f t="shared" si="37"/>
        <v>5</v>
      </c>
      <c r="CK55" s="40">
        <f t="shared" si="38"/>
        <v>22.9</v>
      </c>
      <c r="CL55" s="40">
        <f t="shared" si="39"/>
        <v>47.5</v>
      </c>
      <c r="CM55" s="40">
        <f t="shared" si="40"/>
        <v>16.649999999999999</v>
      </c>
      <c r="CN55" s="40">
        <f t="shared" si="41"/>
        <v>41.674999999999997</v>
      </c>
      <c r="CO55" s="40">
        <f t="shared" si="42"/>
        <v>5</v>
      </c>
      <c r="CP55" s="40">
        <f t="shared" si="43"/>
        <v>33.3333333333333</v>
      </c>
      <c r="CQ55" s="40">
        <f t="shared" si="44"/>
        <v>72.5</v>
      </c>
      <c r="CR55" s="40">
        <f t="shared" si="45"/>
        <v>22.9</v>
      </c>
      <c r="CS55" s="40">
        <f t="shared" si="46"/>
        <v>54.2</v>
      </c>
      <c r="CT55" s="40">
        <f t="shared" si="47"/>
        <v>5</v>
      </c>
      <c r="CU55" s="40">
        <f t="shared" si="48"/>
        <v>41.674999999999997</v>
      </c>
      <c r="CV55" s="40">
        <f t="shared" si="49"/>
        <v>90</v>
      </c>
      <c r="CW55" s="40">
        <f t="shared" si="50"/>
        <v>22.5</v>
      </c>
      <c r="CX55" s="40">
        <f t="shared" si="51"/>
        <v>72.5</v>
      </c>
      <c r="CY55" s="40">
        <f t="shared" si="52"/>
        <v>47.5</v>
      </c>
      <c r="CZ55" s="41">
        <f t="shared" si="53"/>
        <v>5</v>
      </c>
      <c r="DA55" s="41">
        <f t="shared" si="54"/>
        <v>22.5</v>
      </c>
      <c r="DB55" s="41">
        <f t="shared" si="55"/>
        <v>5</v>
      </c>
      <c r="DC55" s="41">
        <f t="shared" si="56"/>
        <v>47.5</v>
      </c>
      <c r="DD55" s="41">
        <f t="shared" si="57"/>
        <v>22.9</v>
      </c>
      <c r="DE55" s="41">
        <f t="shared" si="58"/>
        <v>5</v>
      </c>
      <c r="DF55" s="41">
        <f t="shared" si="59"/>
        <v>41.674999999999997</v>
      </c>
      <c r="DG55" s="41">
        <f t="shared" si="60"/>
        <v>16.649999999999999</v>
      </c>
      <c r="DH55" s="41">
        <f t="shared" si="61"/>
        <v>72.5</v>
      </c>
      <c r="DI55" s="41">
        <f t="shared" si="62"/>
        <v>33.3333333333333</v>
      </c>
      <c r="DJ55" s="41">
        <f t="shared" si="63"/>
        <v>5</v>
      </c>
      <c r="DK55" s="41">
        <f t="shared" si="64"/>
        <v>54.2</v>
      </c>
      <c r="DL55" s="41">
        <f t="shared" si="65"/>
        <v>22.9</v>
      </c>
      <c r="DM55" s="41">
        <f t="shared" si="66"/>
        <v>90</v>
      </c>
      <c r="DN55" s="41">
        <f t="shared" si="67"/>
        <v>41.674999999999997</v>
      </c>
      <c r="DO55" s="41">
        <f t="shared" si="68"/>
        <v>5</v>
      </c>
      <c r="DP55" s="41">
        <f t="shared" si="69"/>
        <v>72.5</v>
      </c>
      <c r="DQ55" s="41">
        <f t="shared" si="70"/>
        <v>22.5</v>
      </c>
      <c r="DR55" s="41">
        <f t="shared" si="71"/>
        <v>47.5</v>
      </c>
      <c r="DS55" s="42">
        <f t="shared" si="72"/>
        <v>17150</v>
      </c>
      <c r="DT55" s="42">
        <f t="shared" si="73"/>
        <v>14787.5</v>
      </c>
      <c r="DU55" s="42">
        <f t="shared" si="74"/>
        <v>11287.5</v>
      </c>
      <c r="DV55" s="42">
        <f t="shared" si="75"/>
        <v>13537.5</v>
      </c>
      <c r="DW55" s="42">
        <f t="shared" si="76"/>
        <v>9406.4599999999991</v>
      </c>
      <c r="DX55" s="42">
        <f t="shared" si="77"/>
        <v>5037.5</v>
      </c>
      <c r="DY55" s="42">
        <f t="shared" si="78"/>
        <v>10420.833749999998</v>
      </c>
      <c r="DZ55" s="42">
        <f t="shared" si="79"/>
        <v>5415.8337499999998</v>
      </c>
      <c r="EA55" s="42">
        <f t="shared" si="80"/>
        <v>14787.5</v>
      </c>
      <c r="EB55" s="42">
        <f t="shared" si="81"/>
        <v>6666.6666666666661</v>
      </c>
      <c r="EC55" s="42">
        <f t="shared" si="82"/>
        <v>1287.5</v>
      </c>
      <c r="ED55" s="42">
        <f t="shared" si="83"/>
        <v>9406.4599999999991</v>
      </c>
      <c r="EE55" s="42">
        <f t="shared" si="84"/>
        <v>3146.4599999999996</v>
      </c>
      <c r="EF55" s="42">
        <f t="shared" si="85"/>
        <v>17150</v>
      </c>
      <c r="EG55" s="42">
        <f t="shared" si="86"/>
        <v>5415.8337499999998</v>
      </c>
      <c r="EH55" s="42">
        <f t="shared" si="87"/>
        <v>150</v>
      </c>
      <c r="EI55" s="42">
        <f t="shared" si="88"/>
        <v>11287.5</v>
      </c>
      <c r="EJ55" s="42">
        <f t="shared" si="89"/>
        <v>1287.5</v>
      </c>
      <c r="EK55" s="42">
        <f t="shared" si="90"/>
        <v>5037.5</v>
      </c>
      <c r="EL55" s="1">
        <f t="shared" si="111"/>
        <v>150</v>
      </c>
      <c r="EM55" s="2">
        <f t="shared" si="102"/>
        <v>16</v>
      </c>
      <c r="EN55" s="44"/>
      <c r="EO55" s="44"/>
      <c r="EP55" s="45"/>
      <c r="EQ55" s="46"/>
      <c r="ER55" s="47"/>
      <c r="ES55" s="47"/>
      <c r="ET55" s="81"/>
      <c r="EU55" s="82"/>
      <c r="EV55" s="82"/>
      <c r="EW55" s="82"/>
      <c r="EX55" s="82"/>
      <c r="EY55" s="83"/>
      <c r="EZ55" s="83"/>
      <c r="FA55" s="83"/>
      <c r="FB55" s="83"/>
    </row>
    <row r="56" spans="1:158" s="80" customFormat="1" ht="13" x14ac:dyDescent="0.3">
      <c r="A56" s="104" t="s">
        <v>158</v>
      </c>
      <c r="B56" s="105"/>
      <c r="C56" s="106"/>
      <c r="D56" s="119" t="s">
        <v>87</v>
      </c>
      <c r="E56" s="119" t="s">
        <v>87</v>
      </c>
      <c r="F56" s="119" t="s">
        <v>87</v>
      </c>
      <c r="G56" s="115" t="e">
        <f t="shared" si="0"/>
        <v>#VALUE!</v>
      </c>
      <c r="H56" s="115" t="e">
        <f t="shared" si="1"/>
        <v>#VALUE!</v>
      </c>
      <c r="I56" s="115" t="e">
        <f t="shared" si="2"/>
        <v>#VALUE!</v>
      </c>
      <c r="J56" s="193">
        <v>181.96947311828001</v>
      </c>
      <c r="K56" s="194">
        <v>17.464220435445601</v>
      </c>
      <c r="L56" s="194">
        <v>15.8696123050008</v>
      </c>
      <c r="M56" s="84">
        <f t="shared" si="114"/>
        <v>24.300563463298559</v>
      </c>
      <c r="N56" s="85">
        <f t="shared" si="115"/>
        <v>13.940678918391068</v>
      </c>
      <c r="O56" s="85">
        <f t="shared" si="116"/>
        <v>61.758757618310362</v>
      </c>
      <c r="P56" s="86" t="str">
        <f t="shared" si="117"/>
        <v>24 : 14 : 62 %</v>
      </c>
      <c r="Q56" s="87" t="str">
        <f t="shared" ca="1" si="95"/>
        <v>R/CSR</v>
      </c>
      <c r="R56" s="94">
        <f t="shared" si="104"/>
        <v>13.940678918391068</v>
      </c>
      <c r="S56" s="95">
        <f t="shared" si="113"/>
        <v>24.300563463298559</v>
      </c>
      <c r="T56" s="95">
        <f t="shared" si="105"/>
        <v>61.758757618310362</v>
      </c>
      <c r="U56" s="88">
        <f t="shared" si="106"/>
        <v>62</v>
      </c>
      <c r="V56" s="89">
        <f t="shared" si="107"/>
        <v>36</v>
      </c>
      <c r="W56" s="90">
        <f t="shared" si="108"/>
        <v>157</v>
      </c>
      <c r="X56" s="100" t="str">
        <f t="shared" si="118"/>
        <v>@rgb(62,36,157)</v>
      </c>
      <c r="Y56" s="101"/>
      <c r="Z56" s="79">
        <f t="shared" si="3"/>
        <v>65.657299495551044</v>
      </c>
      <c r="AA56" s="79">
        <f t="shared" si="4"/>
        <v>11.466535515863747</v>
      </c>
      <c r="AB56" s="79">
        <f t="shared" si="5"/>
        <v>2.9780140070232188</v>
      </c>
      <c r="AC56" s="79" t="str">
        <f t="shared" si="97"/>
        <v>No</v>
      </c>
      <c r="AD56" s="79">
        <f t="shared" si="119"/>
        <v>17.464220435445601</v>
      </c>
      <c r="AE56" s="34">
        <f t="shared" si="120"/>
        <v>1.4265293841812132</v>
      </c>
      <c r="AF56" s="35">
        <f t="shared" si="121"/>
        <v>-1.5530776495701573</v>
      </c>
      <c r="AG56" s="35">
        <f t="shared" si="122"/>
        <v>2.7644061048133737</v>
      </c>
      <c r="AH56" s="36">
        <f t="shared" si="6"/>
        <v>1.4808379781159497</v>
      </c>
      <c r="AI56" s="37">
        <f t="shared" si="7"/>
        <v>-0.65949886553501802</v>
      </c>
      <c r="AJ56" s="37">
        <f t="shared" si="8"/>
        <v>0.29100406406602275</v>
      </c>
      <c r="AK56" s="37">
        <v>0</v>
      </c>
      <c r="AL56" s="37">
        <v>-0.75645121485307587</v>
      </c>
      <c r="AM56" s="37">
        <v>-11.346768222796136</v>
      </c>
      <c r="AN56" s="37">
        <f t="shared" si="123"/>
        <v>1.4808379781159497</v>
      </c>
      <c r="AO56" s="37">
        <f t="shared" si="123"/>
        <v>-0.65949886553501802</v>
      </c>
      <c r="AP56" s="37">
        <f t="shared" si="123"/>
        <v>0.29100406406602275</v>
      </c>
      <c r="AQ56" s="37">
        <v>57.375671196608707</v>
      </c>
      <c r="AR56" s="37">
        <v>5.7915837760921756</v>
      </c>
      <c r="AS56" s="37">
        <v>1.1079551571654598</v>
      </c>
      <c r="AT56" s="37">
        <f t="shared" si="124"/>
        <v>1.4808379781159497</v>
      </c>
      <c r="AU56" s="37">
        <f t="shared" si="124"/>
        <v>-0.65949886553501802</v>
      </c>
      <c r="AV56" s="37">
        <f t="shared" si="124"/>
        <v>0.29100406406602275</v>
      </c>
      <c r="AW56" s="38">
        <f t="shared" si="125"/>
        <v>0</v>
      </c>
      <c r="AX56" s="38">
        <f t="shared" si="125"/>
        <v>0.75645121485307587</v>
      </c>
      <c r="AY56" s="38">
        <f t="shared" si="125"/>
        <v>11.346768222796136</v>
      </c>
      <c r="AZ56" s="38">
        <f t="shared" si="126"/>
        <v>1.4808379781159497</v>
      </c>
      <c r="BA56" s="38">
        <f t="shared" si="126"/>
        <v>9.6952349318057851E-2</v>
      </c>
      <c r="BB56" s="38">
        <f t="shared" si="126"/>
        <v>11.637772286862159</v>
      </c>
      <c r="BC56" s="37">
        <f t="shared" si="127"/>
        <v>57.375671196608707</v>
      </c>
      <c r="BD56" s="37">
        <f t="shared" si="127"/>
        <v>6.5480349909452515</v>
      </c>
      <c r="BE56" s="37">
        <f t="shared" si="127"/>
        <v>12.454723379961596</v>
      </c>
      <c r="BF56" s="38">
        <f t="shared" si="128"/>
        <v>2.5809510324359874</v>
      </c>
      <c r="BG56" s="38">
        <f t="shared" si="128"/>
        <v>1.4806327310731453</v>
      </c>
      <c r="BH56" s="38">
        <f t="shared" si="109"/>
        <v>6.5593676244454286</v>
      </c>
      <c r="BI56" s="37">
        <f t="shared" si="110"/>
        <v>9.4153523867374105</v>
      </c>
      <c r="BJ56" s="5"/>
      <c r="BK56" s="5"/>
      <c r="BL56" s="19"/>
      <c r="BM56" s="19"/>
      <c r="BN56" s="39">
        <f t="shared" si="15"/>
        <v>90</v>
      </c>
      <c r="BO56" s="39">
        <f t="shared" si="16"/>
        <v>72.5</v>
      </c>
      <c r="BP56" s="39">
        <f t="shared" si="17"/>
        <v>72.5</v>
      </c>
      <c r="BQ56" s="39">
        <f t="shared" si="18"/>
        <v>47.5</v>
      </c>
      <c r="BR56" s="39">
        <f t="shared" si="19"/>
        <v>54.2</v>
      </c>
      <c r="BS56" s="39">
        <f t="shared" si="20"/>
        <v>47.5</v>
      </c>
      <c r="BT56" s="39">
        <f t="shared" si="21"/>
        <v>41.674999999999997</v>
      </c>
      <c r="BU56" s="39">
        <f t="shared" si="22"/>
        <v>41.674999999999997</v>
      </c>
      <c r="BV56" s="39">
        <f t="shared" si="23"/>
        <v>22.5</v>
      </c>
      <c r="BW56" s="39">
        <f t="shared" si="24"/>
        <v>33.3333333333333</v>
      </c>
      <c r="BX56" s="39">
        <f t="shared" si="25"/>
        <v>22.5</v>
      </c>
      <c r="BY56" s="39">
        <f t="shared" si="26"/>
        <v>22.9</v>
      </c>
      <c r="BZ56" s="39">
        <f t="shared" si="27"/>
        <v>22.9</v>
      </c>
      <c r="CA56" s="39">
        <f t="shared" si="28"/>
        <v>5</v>
      </c>
      <c r="CB56" s="39">
        <f t="shared" si="29"/>
        <v>16.649999999999999</v>
      </c>
      <c r="CC56" s="39">
        <f t="shared" si="30"/>
        <v>5</v>
      </c>
      <c r="CD56" s="39">
        <f t="shared" si="31"/>
        <v>5</v>
      </c>
      <c r="CE56" s="39">
        <f t="shared" si="32"/>
        <v>5</v>
      </c>
      <c r="CF56" s="39">
        <f t="shared" si="33"/>
        <v>5</v>
      </c>
      <c r="CG56" s="40">
        <f t="shared" si="34"/>
        <v>5</v>
      </c>
      <c r="CH56" s="40">
        <f t="shared" si="35"/>
        <v>5</v>
      </c>
      <c r="CI56" s="40">
        <f t="shared" si="36"/>
        <v>22.5</v>
      </c>
      <c r="CJ56" s="40">
        <f t="shared" si="37"/>
        <v>5</v>
      </c>
      <c r="CK56" s="40">
        <f t="shared" si="38"/>
        <v>22.9</v>
      </c>
      <c r="CL56" s="40">
        <f t="shared" si="39"/>
        <v>47.5</v>
      </c>
      <c r="CM56" s="40">
        <f t="shared" si="40"/>
        <v>16.649999999999999</v>
      </c>
      <c r="CN56" s="40">
        <f t="shared" si="41"/>
        <v>41.674999999999997</v>
      </c>
      <c r="CO56" s="40">
        <f t="shared" si="42"/>
        <v>5</v>
      </c>
      <c r="CP56" s="40">
        <f t="shared" si="43"/>
        <v>33.3333333333333</v>
      </c>
      <c r="CQ56" s="40">
        <f t="shared" si="44"/>
        <v>72.5</v>
      </c>
      <c r="CR56" s="40">
        <f t="shared" si="45"/>
        <v>22.9</v>
      </c>
      <c r="CS56" s="40">
        <f t="shared" si="46"/>
        <v>54.2</v>
      </c>
      <c r="CT56" s="40">
        <f t="shared" si="47"/>
        <v>5</v>
      </c>
      <c r="CU56" s="40">
        <f t="shared" si="48"/>
        <v>41.674999999999997</v>
      </c>
      <c r="CV56" s="40">
        <f t="shared" si="49"/>
        <v>90</v>
      </c>
      <c r="CW56" s="40">
        <f t="shared" si="50"/>
        <v>22.5</v>
      </c>
      <c r="CX56" s="40">
        <f t="shared" si="51"/>
        <v>72.5</v>
      </c>
      <c r="CY56" s="40">
        <f t="shared" si="52"/>
        <v>47.5</v>
      </c>
      <c r="CZ56" s="41">
        <f t="shared" si="53"/>
        <v>5</v>
      </c>
      <c r="DA56" s="41">
        <f t="shared" si="54"/>
        <v>22.5</v>
      </c>
      <c r="DB56" s="41">
        <f t="shared" si="55"/>
        <v>5</v>
      </c>
      <c r="DC56" s="41">
        <f t="shared" si="56"/>
        <v>47.5</v>
      </c>
      <c r="DD56" s="41">
        <f t="shared" si="57"/>
        <v>22.9</v>
      </c>
      <c r="DE56" s="41">
        <f t="shared" si="58"/>
        <v>5</v>
      </c>
      <c r="DF56" s="41">
        <f t="shared" si="59"/>
        <v>41.674999999999997</v>
      </c>
      <c r="DG56" s="41">
        <f t="shared" si="60"/>
        <v>16.649999999999999</v>
      </c>
      <c r="DH56" s="41">
        <f t="shared" si="61"/>
        <v>72.5</v>
      </c>
      <c r="DI56" s="41">
        <f t="shared" si="62"/>
        <v>33.3333333333333</v>
      </c>
      <c r="DJ56" s="41">
        <f t="shared" si="63"/>
        <v>5</v>
      </c>
      <c r="DK56" s="41">
        <f t="shared" si="64"/>
        <v>54.2</v>
      </c>
      <c r="DL56" s="41">
        <f t="shared" si="65"/>
        <v>22.9</v>
      </c>
      <c r="DM56" s="41">
        <f t="shared" si="66"/>
        <v>90</v>
      </c>
      <c r="DN56" s="41">
        <f t="shared" si="67"/>
        <v>41.674999999999997</v>
      </c>
      <c r="DO56" s="41">
        <f t="shared" si="68"/>
        <v>5</v>
      </c>
      <c r="DP56" s="41">
        <f t="shared" si="69"/>
        <v>72.5</v>
      </c>
      <c r="DQ56" s="41">
        <f t="shared" si="70"/>
        <v>22.5</v>
      </c>
      <c r="DR56" s="41">
        <f t="shared" si="71"/>
        <v>47.5</v>
      </c>
      <c r="DS56" s="42">
        <f t="shared" si="72"/>
        <v>7617.9082671359265</v>
      </c>
      <c r="DT56" s="42">
        <f t="shared" si="73"/>
        <v>3944.371471710514</v>
      </c>
      <c r="DU56" s="42">
        <f t="shared" si="74"/>
        <v>5618.0042262076895</v>
      </c>
      <c r="DV56" s="42">
        <f t="shared" si="75"/>
        <v>821.46176395992393</v>
      </c>
      <c r="DW56" s="42">
        <f t="shared" si="76"/>
        <v>2484.2487830941932</v>
      </c>
      <c r="DX56" s="42">
        <f t="shared" si="77"/>
        <v>4885.9984534530631</v>
      </c>
      <c r="DY56" s="42">
        <f t="shared" si="78"/>
        <v>712.56878576215604</v>
      </c>
      <c r="DZ56" s="42">
        <f t="shared" si="79"/>
        <v>3105.8636246931164</v>
      </c>
      <c r="EA56" s="42">
        <f t="shared" si="80"/>
        <v>198.55205620933387</v>
      </c>
      <c r="EB56" s="42">
        <f t="shared" si="81"/>
        <v>1265.6707225633495</v>
      </c>
      <c r="EC56" s="42">
        <f t="shared" si="82"/>
        <v>6653.9926806984386</v>
      </c>
      <c r="ED56" s="42">
        <f t="shared" si="83"/>
        <v>139.36582899045396</v>
      </c>
      <c r="EE56" s="42">
        <f t="shared" si="84"/>
        <v>3132.7775556054021</v>
      </c>
      <c r="EF56" s="42">
        <f t="shared" si="85"/>
        <v>1250.0152607839207</v>
      </c>
      <c r="EG56" s="42">
        <f t="shared" si="86"/>
        <v>1231.0810072347761</v>
      </c>
      <c r="EH56" s="42">
        <f t="shared" si="87"/>
        <v>9379.0886397702016</v>
      </c>
      <c r="EI56" s="42">
        <f t="shared" si="88"/>
        <v>561.14801528109604</v>
      </c>
      <c r="EJ56" s="42">
        <f t="shared" si="89"/>
        <v>5342.9558852730252</v>
      </c>
      <c r="EK56" s="42">
        <f t="shared" si="90"/>
        <v>1702.0519502770605</v>
      </c>
      <c r="EL56" s="1">
        <f t="shared" si="111"/>
        <v>139.36582899045396</v>
      </c>
      <c r="EM56" s="2">
        <f t="shared" si="102"/>
        <v>12</v>
      </c>
      <c r="EN56" s="44"/>
      <c r="EO56" s="44"/>
      <c r="EP56" s="45"/>
      <c r="EQ56" s="46"/>
      <c r="ER56" s="47"/>
      <c r="ES56" s="47"/>
      <c r="ET56" s="81"/>
      <c r="EU56" s="82"/>
      <c r="EV56" s="82"/>
      <c r="EW56" s="82"/>
      <c r="EX56" s="82"/>
      <c r="EY56" s="83"/>
      <c r="EZ56" s="83"/>
      <c r="FA56" s="83"/>
      <c r="FB56" s="83"/>
    </row>
    <row r="57" spans="1:158" s="80" customFormat="1" ht="13" x14ac:dyDescent="0.3">
      <c r="A57" s="104" t="s">
        <v>159</v>
      </c>
      <c r="B57" s="105"/>
      <c r="C57" s="106"/>
      <c r="D57" s="119" t="s">
        <v>87</v>
      </c>
      <c r="E57" s="119" t="s">
        <v>87</v>
      </c>
      <c r="F57" s="119" t="s">
        <v>87</v>
      </c>
      <c r="G57" s="115" t="e">
        <f t="shared" si="0"/>
        <v>#VALUE!</v>
      </c>
      <c r="H57" s="115" t="e">
        <f t="shared" si="1"/>
        <v>#VALUE!</v>
      </c>
      <c r="I57" s="115" t="e">
        <f t="shared" si="2"/>
        <v>#VALUE!</v>
      </c>
      <c r="J57" s="193">
        <v>496.37333333333299</v>
      </c>
      <c r="K57" s="194">
        <v>38.433110638508801</v>
      </c>
      <c r="L57" s="194">
        <v>4.82156172209005</v>
      </c>
      <c r="M57" s="84">
        <f t="shared" si="114"/>
        <v>18.034028357253963</v>
      </c>
      <c r="N57" s="85">
        <f t="shared" si="115"/>
        <v>81.965971642746041</v>
      </c>
      <c r="O57" s="85">
        <f t="shared" si="116"/>
        <v>0</v>
      </c>
      <c r="P57" s="86" t="str">
        <f t="shared" si="117"/>
        <v>18 : 82 : 0 %</v>
      </c>
      <c r="Q57" s="87" t="str">
        <f t="shared" ca="1" si="95"/>
        <v>S/CS</v>
      </c>
      <c r="R57" s="94">
        <f t="shared" si="104"/>
        <v>81.965971642746041</v>
      </c>
      <c r="S57" s="95">
        <f t="shared" si="113"/>
        <v>18.034028357253963</v>
      </c>
      <c r="T57" s="95">
        <f t="shared" si="105"/>
        <v>0</v>
      </c>
      <c r="U57" s="88">
        <f t="shared" si="106"/>
        <v>46</v>
      </c>
      <c r="V57" s="89">
        <f t="shared" si="107"/>
        <v>209</v>
      </c>
      <c r="W57" s="90">
        <f t="shared" si="108"/>
        <v>0</v>
      </c>
      <c r="X57" s="100" t="str">
        <f t="shared" si="118"/>
        <v>@rgb(46,209,0)</v>
      </c>
      <c r="Y57" s="101"/>
      <c r="Z57" s="79">
        <f t="shared" si="3"/>
        <v>267.86450898091113</v>
      </c>
      <c r="AA57" s="79">
        <f t="shared" si="4"/>
        <v>102.94866309793191</v>
      </c>
      <c r="AB57" s="79">
        <f t="shared" si="5"/>
        <v>3.3224155047876462</v>
      </c>
      <c r="AC57" s="79" t="str">
        <f t="shared" si="97"/>
        <v>No</v>
      </c>
      <c r="AD57" s="79">
        <f t="shared" si="119"/>
        <v>38.433110638508801</v>
      </c>
      <c r="AE57" s="34">
        <f t="shared" si="120"/>
        <v>2.3560563536143233</v>
      </c>
      <c r="AF57" s="35">
        <f t="shared" si="121"/>
        <v>-0.47120487138807404</v>
      </c>
      <c r="AG57" s="35">
        <f t="shared" si="122"/>
        <v>1.5730978843153907</v>
      </c>
      <c r="AH57" s="36">
        <f t="shared" si="6"/>
        <v>3.0112111805906223</v>
      </c>
      <c r="AI57" s="37">
        <f t="shared" si="7"/>
        <v>0.80549210459084852</v>
      </c>
      <c r="AJ57" s="37">
        <f t="shared" si="8"/>
        <v>2.3114267800340542</v>
      </c>
      <c r="AK57" s="37">
        <v>0</v>
      </c>
      <c r="AL57" s="37">
        <v>-0.75645121485307587</v>
      </c>
      <c r="AM57" s="37">
        <v>-11.346768222796136</v>
      </c>
      <c r="AN57" s="37">
        <f t="shared" si="123"/>
        <v>3.0112111805906223</v>
      </c>
      <c r="AO57" s="37">
        <f t="shared" si="123"/>
        <v>0.80549210459084852</v>
      </c>
      <c r="AP57" s="37">
        <f t="shared" si="123"/>
        <v>2.3114267800340542</v>
      </c>
      <c r="AQ57" s="37">
        <v>57.375671196608707</v>
      </c>
      <c r="AR57" s="37">
        <v>5.7915837760921756</v>
      </c>
      <c r="AS57" s="37">
        <v>1.1079551571654598</v>
      </c>
      <c r="AT57" s="37">
        <f t="shared" si="124"/>
        <v>3.0112111805906223</v>
      </c>
      <c r="AU57" s="37">
        <f t="shared" si="124"/>
        <v>0.80549210459084852</v>
      </c>
      <c r="AV57" s="37">
        <f t="shared" si="124"/>
        <v>1.1079551571654598</v>
      </c>
      <c r="AW57" s="38">
        <f t="shared" si="125"/>
        <v>0</v>
      </c>
      <c r="AX57" s="38">
        <f t="shared" si="125"/>
        <v>0.75645121485307587</v>
      </c>
      <c r="AY57" s="38">
        <f t="shared" si="125"/>
        <v>11.346768222796136</v>
      </c>
      <c r="AZ57" s="38">
        <f t="shared" si="126"/>
        <v>3.0112111805906223</v>
      </c>
      <c r="BA57" s="38">
        <f t="shared" si="126"/>
        <v>1.5619433194439245</v>
      </c>
      <c r="BB57" s="38">
        <f t="shared" si="126"/>
        <v>12.454723379961596</v>
      </c>
      <c r="BC57" s="37">
        <f t="shared" si="127"/>
        <v>57.375671196608707</v>
      </c>
      <c r="BD57" s="37">
        <f t="shared" si="127"/>
        <v>6.5480349909452515</v>
      </c>
      <c r="BE57" s="37">
        <f t="shared" si="127"/>
        <v>12.454723379961596</v>
      </c>
      <c r="BF57" s="38">
        <f t="shared" si="128"/>
        <v>5.2482369579122334</v>
      </c>
      <c r="BG57" s="38">
        <f t="shared" si="128"/>
        <v>23.85361901095229</v>
      </c>
      <c r="BH57" s="38">
        <f t="shared" si="109"/>
        <v>0</v>
      </c>
      <c r="BI57" s="37">
        <f t="shared" si="110"/>
        <v>3.4362069589990392</v>
      </c>
      <c r="BJ57" s="5"/>
      <c r="BK57" s="5"/>
      <c r="BL57" s="19"/>
      <c r="BM57" s="19"/>
      <c r="BN57" s="39">
        <f t="shared" si="15"/>
        <v>90</v>
      </c>
      <c r="BO57" s="39">
        <f t="shared" si="16"/>
        <v>72.5</v>
      </c>
      <c r="BP57" s="39">
        <f t="shared" si="17"/>
        <v>72.5</v>
      </c>
      <c r="BQ57" s="39">
        <f t="shared" si="18"/>
        <v>47.5</v>
      </c>
      <c r="BR57" s="39">
        <f t="shared" si="19"/>
        <v>54.2</v>
      </c>
      <c r="BS57" s="39">
        <f t="shared" si="20"/>
        <v>47.5</v>
      </c>
      <c r="BT57" s="39">
        <f t="shared" si="21"/>
        <v>41.674999999999997</v>
      </c>
      <c r="BU57" s="39">
        <f t="shared" si="22"/>
        <v>41.674999999999997</v>
      </c>
      <c r="BV57" s="39">
        <f t="shared" si="23"/>
        <v>22.5</v>
      </c>
      <c r="BW57" s="39">
        <f t="shared" si="24"/>
        <v>33.3333333333333</v>
      </c>
      <c r="BX57" s="39">
        <f t="shared" si="25"/>
        <v>22.5</v>
      </c>
      <c r="BY57" s="39">
        <f t="shared" si="26"/>
        <v>22.9</v>
      </c>
      <c r="BZ57" s="39">
        <f t="shared" si="27"/>
        <v>22.9</v>
      </c>
      <c r="CA57" s="39">
        <f t="shared" si="28"/>
        <v>5</v>
      </c>
      <c r="CB57" s="39">
        <f t="shared" si="29"/>
        <v>16.649999999999999</v>
      </c>
      <c r="CC57" s="39">
        <f t="shared" si="30"/>
        <v>5</v>
      </c>
      <c r="CD57" s="39">
        <f t="shared" si="31"/>
        <v>5</v>
      </c>
      <c r="CE57" s="39">
        <f t="shared" si="32"/>
        <v>5</v>
      </c>
      <c r="CF57" s="39">
        <f t="shared" si="33"/>
        <v>5</v>
      </c>
      <c r="CG57" s="40">
        <f t="shared" si="34"/>
        <v>5</v>
      </c>
      <c r="CH57" s="40">
        <f t="shared" si="35"/>
        <v>5</v>
      </c>
      <c r="CI57" s="40">
        <f t="shared" si="36"/>
        <v>22.5</v>
      </c>
      <c r="CJ57" s="40">
        <f t="shared" si="37"/>
        <v>5</v>
      </c>
      <c r="CK57" s="40">
        <f t="shared" si="38"/>
        <v>22.9</v>
      </c>
      <c r="CL57" s="40">
        <f t="shared" si="39"/>
        <v>47.5</v>
      </c>
      <c r="CM57" s="40">
        <f t="shared" si="40"/>
        <v>16.649999999999999</v>
      </c>
      <c r="CN57" s="40">
        <f t="shared" si="41"/>
        <v>41.674999999999997</v>
      </c>
      <c r="CO57" s="40">
        <f t="shared" si="42"/>
        <v>5</v>
      </c>
      <c r="CP57" s="40">
        <f t="shared" si="43"/>
        <v>33.3333333333333</v>
      </c>
      <c r="CQ57" s="40">
        <f t="shared" si="44"/>
        <v>72.5</v>
      </c>
      <c r="CR57" s="40">
        <f t="shared" si="45"/>
        <v>22.9</v>
      </c>
      <c r="CS57" s="40">
        <f t="shared" si="46"/>
        <v>54.2</v>
      </c>
      <c r="CT57" s="40">
        <f t="shared" si="47"/>
        <v>5</v>
      </c>
      <c r="CU57" s="40">
        <f t="shared" si="48"/>
        <v>41.674999999999997</v>
      </c>
      <c r="CV57" s="40">
        <f t="shared" si="49"/>
        <v>90</v>
      </c>
      <c r="CW57" s="40">
        <f t="shared" si="50"/>
        <v>22.5</v>
      </c>
      <c r="CX57" s="40">
        <f t="shared" si="51"/>
        <v>72.5</v>
      </c>
      <c r="CY57" s="40">
        <f t="shared" si="52"/>
        <v>47.5</v>
      </c>
      <c r="CZ57" s="41">
        <f t="shared" si="53"/>
        <v>5</v>
      </c>
      <c r="DA57" s="41">
        <f t="shared" si="54"/>
        <v>22.5</v>
      </c>
      <c r="DB57" s="41">
        <f t="shared" si="55"/>
        <v>5</v>
      </c>
      <c r="DC57" s="41">
        <f t="shared" si="56"/>
        <v>47.5</v>
      </c>
      <c r="DD57" s="41">
        <f t="shared" si="57"/>
        <v>22.9</v>
      </c>
      <c r="DE57" s="41">
        <f t="shared" si="58"/>
        <v>5</v>
      </c>
      <c r="DF57" s="41">
        <f t="shared" si="59"/>
        <v>41.674999999999997</v>
      </c>
      <c r="DG57" s="41">
        <f t="shared" si="60"/>
        <v>16.649999999999999</v>
      </c>
      <c r="DH57" s="41">
        <f t="shared" si="61"/>
        <v>72.5</v>
      </c>
      <c r="DI57" s="41">
        <f t="shared" si="62"/>
        <v>33.3333333333333</v>
      </c>
      <c r="DJ57" s="41">
        <f t="shared" si="63"/>
        <v>5</v>
      </c>
      <c r="DK57" s="41">
        <f t="shared" si="64"/>
        <v>54.2</v>
      </c>
      <c r="DL57" s="41">
        <f t="shared" si="65"/>
        <v>22.9</v>
      </c>
      <c r="DM57" s="41">
        <f t="shared" si="66"/>
        <v>90</v>
      </c>
      <c r="DN57" s="41">
        <f t="shared" si="67"/>
        <v>41.674999999999997</v>
      </c>
      <c r="DO57" s="41">
        <f t="shared" si="68"/>
        <v>5</v>
      </c>
      <c r="DP57" s="41">
        <f t="shared" si="69"/>
        <v>72.5</v>
      </c>
      <c r="DQ57" s="41">
        <f t="shared" si="70"/>
        <v>22.5</v>
      </c>
      <c r="DR57" s="41">
        <f t="shared" si="71"/>
        <v>47.5</v>
      </c>
      <c r="DS57" s="42">
        <f t="shared" si="72"/>
        <v>11127.861865396515</v>
      </c>
      <c r="DT57" s="42">
        <f t="shared" si="73"/>
        <v>9396.552857900404</v>
      </c>
      <c r="DU57" s="42">
        <f t="shared" si="74"/>
        <v>6527.743850404293</v>
      </c>
      <c r="DV57" s="42">
        <f t="shared" si="75"/>
        <v>9048.2542757631018</v>
      </c>
      <c r="DW57" s="42">
        <f t="shared" si="76"/>
        <v>5321.1765109655908</v>
      </c>
      <c r="DX57" s="42">
        <f t="shared" si="77"/>
        <v>2081.1466861296876</v>
      </c>
      <c r="DY57" s="42">
        <f t="shared" si="78"/>
        <v>6561.8773168491261</v>
      </c>
      <c r="DZ57" s="42">
        <f t="shared" si="79"/>
        <v>2459.4804361296879</v>
      </c>
      <c r="EA57" s="42">
        <f t="shared" si="80"/>
        <v>11199.9556936258</v>
      </c>
      <c r="EB57" s="42">
        <f t="shared" si="81"/>
        <v>3710.3133527963546</v>
      </c>
      <c r="EC57" s="42">
        <f t="shared" si="82"/>
        <v>134.54952185508392</v>
      </c>
      <c r="ED57" s="42">
        <f t="shared" si="83"/>
        <v>6450.1066861296886</v>
      </c>
      <c r="EE57" s="42">
        <f t="shared" si="84"/>
        <v>1319.0368612937857</v>
      </c>
      <c r="EF57" s="42">
        <f t="shared" si="85"/>
        <v>14193.646686129689</v>
      </c>
      <c r="EG57" s="42">
        <f t="shared" si="86"/>
        <v>3362.0835554102487</v>
      </c>
      <c r="EH57" s="42">
        <f t="shared" si="87"/>
        <v>259.43150686286117</v>
      </c>
      <c r="EI57" s="42">
        <f t="shared" si="88"/>
        <v>8962.3376786335775</v>
      </c>
      <c r="EJ57" s="42">
        <f t="shared" si="89"/>
        <v>765.74051435897263</v>
      </c>
      <c r="EK57" s="42">
        <f t="shared" si="90"/>
        <v>3614.0390964962744</v>
      </c>
      <c r="EL57" s="1">
        <f t="shared" si="111"/>
        <v>134.54952185508392</v>
      </c>
      <c r="EM57" s="2">
        <f t="shared" si="102"/>
        <v>11</v>
      </c>
      <c r="EN57" s="44"/>
      <c r="EO57" s="44"/>
      <c r="EP57" s="45"/>
      <c r="EQ57" s="46"/>
      <c r="ER57" s="47"/>
      <c r="ES57" s="47"/>
      <c r="ET57" s="81"/>
      <c r="EU57" s="82"/>
      <c r="EV57" s="82"/>
      <c r="EW57" s="82"/>
      <c r="EX57" s="82"/>
      <c r="EY57" s="83"/>
      <c r="EZ57" s="83"/>
      <c r="FA57" s="83"/>
      <c r="FB57" s="83"/>
    </row>
    <row r="58" spans="1:158" s="80" customFormat="1" ht="13" x14ac:dyDescent="0.3">
      <c r="A58" s="104" t="s">
        <v>160</v>
      </c>
      <c r="B58" s="105"/>
      <c r="C58" s="106"/>
      <c r="D58" s="119" t="s">
        <v>87</v>
      </c>
      <c r="E58" s="119" t="s">
        <v>87</v>
      </c>
      <c r="F58" s="119" t="s">
        <v>87</v>
      </c>
      <c r="G58" s="115" t="e">
        <f t="shared" si="0"/>
        <v>#VALUE!</v>
      </c>
      <c r="H58" s="115" t="e">
        <f t="shared" si="1"/>
        <v>#VALUE!</v>
      </c>
      <c r="I58" s="115" t="e">
        <f t="shared" si="2"/>
        <v>#VALUE!</v>
      </c>
      <c r="J58" s="193">
        <v>48.7858205128205</v>
      </c>
      <c r="K58" s="194">
        <v>49.795170384931403</v>
      </c>
      <c r="L58" s="194">
        <v>11.6708842669684</v>
      </c>
      <c r="M58" s="84">
        <f t="shared" si="114"/>
        <v>1.7408017077303763</v>
      </c>
      <c r="N58" s="85">
        <f t="shared" si="115"/>
        <v>91.296731698715007</v>
      </c>
      <c r="O58" s="85">
        <f t="shared" si="116"/>
        <v>6.962466593554633</v>
      </c>
      <c r="P58" s="86" t="str">
        <f t="shared" si="117"/>
        <v>2 : 91 : 7 %</v>
      </c>
      <c r="Q58" s="87" t="str">
        <f t="shared" ca="1" si="95"/>
        <v>S</v>
      </c>
      <c r="R58" s="94">
        <f t="shared" si="104"/>
        <v>91.296731698715007</v>
      </c>
      <c r="S58" s="95">
        <f t="shared" si="113"/>
        <v>1.7408017077303763</v>
      </c>
      <c r="T58" s="95">
        <f t="shared" si="105"/>
        <v>6.962466593554633</v>
      </c>
      <c r="U58" s="88">
        <f t="shared" si="106"/>
        <v>4</v>
      </c>
      <c r="V58" s="89">
        <f t="shared" si="107"/>
        <v>233</v>
      </c>
      <c r="W58" s="90">
        <f t="shared" si="108"/>
        <v>18</v>
      </c>
      <c r="X58" s="100" t="str">
        <f t="shared" si="118"/>
        <v>@rgb(4,233,18)</v>
      </c>
      <c r="Y58" s="101"/>
      <c r="Z58" s="79">
        <f t="shared" si="3"/>
        <v>8.3946506714939826</v>
      </c>
      <c r="AA58" s="79">
        <f t="shared" si="4"/>
        <v>4.1801306050902163</v>
      </c>
      <c r="AB58" s="79">
        <f t="shared" si="5"/>
        <v>0.86388217357054098</v>
      </c>
      <c r="AC58" s="79" t="str">
        <f t="shared" si="97"/>
        <v>No</v>
      </c>
      <c r="AD58" s="79">
        <f t="shared" si="119"/>
        <v>49.795170384931396</v>
      </c>
      <c r="AE58" s="34">
        <f t="shared" si="120"/>
        <v>0.73863223990023319</v>
      </c>
      <c r="AF58" s="35">
        <f t="shared" si="121"/>
        <v>-8.1932304360673482E-3</v>
      </c>
      <c r="AG58" s="35">
        <f t="shared" si="122"/>
        <v>2.4570972160901063</v>
      </c>
      <c r="AH58" s="36">
        <f t="shared" si="6"/>
        <v>0.34828411977174401</v>
      </c>
      <c r="AI58" s="37">
        <f t="shared" si="7"/>
        <v>1.3281491622762911</v>
      </c>
      <c r="AJ58" s="37">
        <f t="shared" si="8"/>
        <v>0.80557464344141039</v>
      </c>
      <c r="AK58" s="37">
        <v>0</v>
      </c>
      <c r="AL58" s="37">
        <v>-0.75645121485307587</v>
      </c>
      <c r="AM58" s="37">
        <v>-11.346768222796136</v>
      </c>
      <c r="AN58" s="37">
        <f t="shared" si="123"/>
        <v>0.34828411977174401</v>
      </c>
      <c r="AO58" s="37">
        <f t="shared" si="123"/>
        <v>1.3281491622762911</v>
      </c>
      <c r="AP58" s="37">
        <f t="shared" si="123"/>
        <v>0.80557464344141039</v>
      </c>
      <c r="AQ58" s="37">
        <v>57.375671196608707</v>
      </c>
      <c r="AR58" s="37">
        <v>5.7915837760921756</v>
      </c>
      <c r="AS58" s="37">
        <v>1.1079551571654598</v>
      </c>
      <c r="AT58" s="37">
        <f t="shared" si="124"/>
        <v>0.34828411977174401</v>
      </c>
      <c r="AU58" s="37">
        <f t="shared" si="124"/>
        <v>1.3281491622762911</v>
      </c>
      <c r="AV58" s="37">
        <f t="shared" si="124"/>
        <v>0.80557464344141039</v>
      </c>
      <c r="AW58" s="38">
        <f t="shared" si="125"/>
        <v>0</v>
      </c>
      <c r="AX58" s="38">
        <f t="shared" si="125"/>
        <v>0.75645121485307587</v>
      </c>
      <c r="AY58" s="38">
        <f t="shared" si="125"/>
        <v>11.346768222796136</v>
      </c>
      <c r="AZ58" s="38">
        <f t="shared" si="126"/>
        <v>0.34828411977174401</v>
      </c>
      <c r="BA58" s="38">
        <f t="shared" si="126"/>
        <v>2.0846003771293669</v>
      </c>
      <c r="BB58" s="38">
        <f t="shared" si="126"/>
        <v>12.152342866237547</v>
      </c>
      <c r="BC58" s="37">
        <f t="shared" si="127"/>
        <v>57.375671196608707</v>
      </c>
      <c r="BD58" s="37">
        <f t="shared" si="127"/>
        <v>6.5480349909452515</v>
      </c>
      <c r="BE58" s="37">
        <f t="shared" si="127"/>
        <v>12.454723379961596</v>
      </c>
      <c r="BF58" s="38">
        <f t="shared" si="128"/>
        <v>0.60702404435197266</v>
      </c>
      <c r="BG58" s="38">
        <f t="shared" si="128"/>
        <v>31.835510653379099</v>
      </c>
      <c r="BH58" s="38">
        <f t="shared" si="109"/>
        <v>2.4278380538788156</v>
      </c>
      <c r="BI58" s="37">
        <f t="shared" si="110"/>
        <v>2.8677640102193411</v>
      </c>
      <c r="BJ58" s="5"/>
      <c r="BK58" s="5"/>
      <c r="BL58" s="19"/>
      <c r="BM58" s="19"/>
      <c r="BN58" s="39">
        <f t="shared" si="15"/>
        <v>90</v>
      </c>
      <c r="BO58" s="39">
        <f t="shared" si="16"/>
        <v>72.5</v>
      </c>
      <c r="BP58" s="39">
        <f t="shared" si="17"/>
        <v>72.5</v>
      </c>
      <c r="BQ58" s="39">
        <f t="shared" si="18"/>
        <v>47.5</v>
      </c>
      <c r="BR58" s="39">
        <f t="shared" si="19"/>
        <v>54.2</v>
      </c>
      <c r="BS58" s="39">
        <f t="shared" si="20"/>
        <v>47.5</v>
      </c>
      <c r="BT58" s="39">
        <f t="shared" si="21"/>
        <v>41.674999999999997</v>
      </c>
      <c r="BU58" s="39">
        <f t="shared" si="22"/>
        <v>41.674999999999997</v>
      </c>
      <c r="BV58" s="39">
        <f t="shared" si="23"/>
        <v>22.5</v>
      </c>
      <c r="BW58" s="39">
        <f t="shared" si="24"/>
        <v>33.3333333333333</v>
      </c>
      <c r="BX58" s="39">
        <f t="shared" si="25"/>
        <v>22.5</v>
      </c>
      <c r="BY58" s="39">
        <f t="shared" si="26"/>
        <v>22.9</v>
      </c>
      <c r="BZ58" s="39">
        <f t="shared" si="27"/>
        <v>22.9</v>
      </c>
      <c r="CA58" s="39">
        <f t="shared" si="28"/>
        <v>5</v>
      </c>
      <c r="CB58" s="39">
        <f t="shared" si="29"/>
        <v>16.649999999999999</v>
      </c>
      <c r="CC58" s="39">
        <f t="shared" si="30"/>
        <v>5</v>
      </c>
      <c r="CD58" s="39">
        <f t="shared" si="31"/>
        <v>5</v>
      </c>
      <c r="CE58" s="39">
        <f t="shared" si="32"/>
        <v>5</v>
      </c>
      <c r="CF58" s="39">
        <f t="shared" si="33"/>
        <v>5</v>
      </c>
      <c r="CG58" s="40">
        <f t="shared" si="34"/>
        <v>5</v>
      </c>
      <c r="CH58" s="40">
        <f t="shared" si="35"/>
        <v>5</v>
      </c>
      <c r="CI58" s="40">
        <f t="shared" si="36"/>
        <v>22.5</v>
      </c>
      <c r="CJ58" s="40">
        <f t="shared" si="37"/>
        <v>5</v>
      </c>
      <c r="CK58" s="40">
        <f t="shared" si="38"/>
        <v>22.9</v>
      </c>
      <c r="CL58" s="40">
        <f t="shared" si="39"/>
        <v>47.5</v>
      </c>
      <c r="CM58" s="40">
        <f t="shared" si="40"/>
        <v>16.649999999999999</v>
      </c>
      <c r="CN58" s="40">
        <f t="shared" si="41"/>
        <v>41.674999999999997</v>
      </c>
      <c r="CO58" s="40">
        <f t="shared" si="42"/>
        <v>5</v>
      </c>
      <c r="CP58" s="40">
        <f t="shared" si="43"/>
        <v>33.3333333333333</v>
      </c>
      <c r="CQ58" s="40">
        <f t="shared" si="44"/>
        <v>72.5</v>
      </c>
      <c r="CR58" s="40">
        <f t="shared" si="45"/>
        <v>22.9</v>
      </c>
      <c r="CS58" s="40">
        <f t="shared" si="46"/>
        <v>54.2</v>
      </c>
      <c r="CT58" s="40">
        <f t="shared" si="47"/>
        <v>5</v>
      </c>
      <c r="CU58" s="40">
        <f t="shared" si="48"/>
        <v>41.674999999999997</v>
      </c>
      <c r="CV58" s="40">
        <f t="shared" si="49"/>
        <v>90</v>
      </c>
      <c r="CW58" s="40">
        <f t="shared" si="50"/>
        <v>22.5</v>
      </c>
      <c r="CX58" s="40">
        <f t="shared" si="51"/>
        <v>72.5</v>
      </c>
      <c r="CY58" s="40">
        <f t="shared" si="52"/>
        <v>47.5</v>
      </c>
      <c r="CZ58" s="41">
        <f t="shared" si="53"/>
        <v>5</v>
      </c>
      <c r="DA58" s="41">
        <f t="shared" si="54"/>
        <v>22.5</v>
      </c>
      <c r="DB58" s="41">
        <f t="shared" si="55"/>
        <v>5</v>
      </c>
      <c r="DC58" s="41">
        <f t="shared" si="56"/>
        <v>47.5</v>
      </c>
      <c r="DD58" s="41">
        <f t="shared" si="57"/>
        <v>22.9</v>
      </c>
      <c r="DE58" s="41">
        <f t="shared" si="58"/>
        <v>5</v>
      </c>
      <c r="DF58" s="41">
        <f t="shared" si="59"/>
        <v>41.674999999999997</v>
      </c>
      <c r="DG58" s="41">
        <f t="shared" si="60"/>
        <v>16.649999999999999</v>
      </c>
      <c r="DH58" s="41">
        <f t="shared" si="61"/>
        <v>72.5</v>
      </c>
      <c r="DI58" s="41">
        <f t="shared" si="62"/>
        <v>33.3333333333333</v>
      </c>
      <c r="DJ58" s="41">
        <f t="shared" si="63"/>
        <v>5</v>
      </c>
      <c r="DK58" s="41">
        <f t="shared" si="64"/>
        <v>54.2</v>
      </c>
      <c r="DL58" s="41">
        <f t="shared" si="65"/>
        <v>22.9</v>
      </c>
      <c r="DM58" s="41">
        <f t="shared" si="66"/>
        <v>90</v>
      </c>
      <c r="DN58" s="41">
        <f t="shared" si="67"/>
        <v>41.674999999999997</v>
      </c>
      <c r="DO58" s="41">
        <f t="shared" si="68"/>
        <v>5</v>
      </c>
      <c r="DP58" s="41">
        <f t="shared" si="69"/>
        <v>72.5</v>
      </c>
      <c r="DQ58" s="41">
        <f t="shared" si="70"/>
        <v>22.5</v>
      </c>
      <c r="DR58" s="41">
        <f t="shared" si="71"/>
        <v>47.5</v>
      </c>
      <c r="DS58" s="42">
        <f t="shared" si="72"/>
        <v>15240.663260204992</v>
      </c>
      <c r="DT58" s="42">
        <f t="shared" si="73"/>
        <v>12695.404989201143</v>
      </c>
      <c r="DU58" s="42">
        <f t="shared" si="74"/>
        <v>9743.7057105205295</v>
      </c>
      <c r="DV58" s="42">
        <f t="shared" si="75"/>
        <v>11184.321744909928</v>
      </c>
      <c r="DW58" s="42">
        <f t="shared" si="76"/>
        <v>7684.0853636152315</v>
      </c>
      <c r="DX58" s="42">
        <f t="shared" si="77"/>
        <v>4015.9092109712974</v>
      </c>
      <c r="DY58" s="42">
        <f t="shared" si="78"/>
        <v>8371.8347220398391</v>
      </c>
      <c r="DZ58" s="42">
        <f t="shared" si="79"/>
        <v>4150.9047535265627</v>
      </c>
      <c r="EA58" s="42">
        <f t="shared" si="80"/>
        <v>12173.238500618716</v>
      </c>
      <c r="EB58" s="42">
        <f t="shared" si="81"/>
        <v>5053.2662171858201</v>
      </c>
      <c r="EC58" s="42">
        <f t="shared" si="82"/>
        <v>788.11271142206544</v>
      </c>
      <c r="ED58" s="42">
        <f t="shared" si="83"/>
        <v>7357.2091417626334</v>
      </c>
      <c r="EE58" s="42">
        <f t="shared" si="84"/>
        <v>2077.8841461795942</v>
      </c>
      <c r="EF58" s="42">
        <f t="shared" si="85"/>
        <v>14352.980229614866</v>
      </c>
      <c r="EG58" s="42">
        <f t="shared" si="86"/>
        <v>3889.5604259910588</v>
      </c>
      <c r="EH58" s="42">
        <f t="shared" si="87"/>
        <v>16.155161737603464</v>
      </c>
      <c r="EI58" s="42">
        <f t="shared" si="88"/>
        <v>9038.7809509342533</v>
      </c>
      <c r="EJ58" s="42">
        <f t="shared" si="89"/>
        <v>605.35444041821654</v>
      </c>
      <c r="EK58" s="42">
        <f t="shared" si="90"/>
        <v>3572.0676956762354</v>
      </c>
      <c r="EL58" s="1">
        <f t="shared" si="111"/>
        <v>16.155161737603464</v>
      </c>
      <c r="EM58" s="2">
        <f t="shared" si="102"/>
        <v>16</v>
      </c>
      <c r="EN58" s="44"/>
      <c r="EO58" s="44"/>
      <c r="EP58" s="45"/>
      <c r="EQ58" s="46"/>
      <c r="ER58" s="47"/>
      <c r="ES58" s="47"/>
      <c r="ET58" s="81"/>
      <c r="EU58" s="82"/>
      <c r="EV58" s="82"/>
      <c r="EW58" s="82"/>
      <c r="EX58" s="82"/>
      <c r="EY58" s="83"/>
      <c r="EZ58" s="83"/>
      <c r="FA58" s="83"/>
      <c r="FB58" s="83"/>
    </row>
    <row r="59" spans="1:158" s="80" customFormat="1" ht="13" x14ac:dyDescent="0.3">
      <c r="A59" s="104" t="s">
        <v>161</v>
      </c>
      <c r="B59" s="105"/>
      <c r="C59" s="106"/>
      <c r="D59" s="119" t="s">
        <v>87</v>
      </c>
      <c r="E59" s="119" t="s">
        <v>87</v>
      </c>
      <c r="F59" s="119" t="s">
        <v>87</v>
      </c>
      <c r="G59" s="115" t="e">
        <f t="shared" si="0"/>
        <v>#VALUE!</v>
      </c>
      <c r="H59" s="115" t="e">
        <f t="shared" si="1"/>
        <v>#VALUE!</v>
      </c>
      <c r="I59" s="115" t="e">
        <f t="shared" si="2"/>
        <v>#VALUE!</v>
      </c>
      <c r="J59" s="193">
        <v>111.501977777778</v>
      </c>
      <c r="K59" s="194">
        <v>47.736269150514602</v>
      </c>
      <c r="L59" s="194">
        <v>9.5942934338196508</v>
      </c>
      <c r="M59" s="84">
        <f t="shared" si="114"/>
        <v>5.2591221746970636</v>
      </c>
      <c r="N59" s="85">
        <f t="shared" si="115"/>
        <v>94.740877825302945</v>
      </c>
      <c r="O59" s="85">
        <f t="shared" si="116"/>
        <v>0</v>
      </c>
      <c r="P59" s="86" t="str">
        <f t="shared" si="117"/>
        <v>5 : 95 : 0 %</v>
      </c>
      <c r="Q59" s="87" t="str">
        <f t="shared" ca="1" si="95"/>
        <v>S</v>
      </c>
      <c r="R59" s="94">
        <f t="shared" si="104"/>
        <v>94.740877825302945</v>
      </c>
      <c r="S59" s="95">
        <f t="shared" si="113"/>
        <v>5.2591221746970636</v>
      </c>
      <c r="T59" s="95">
        <f t="shared" si="105"/>
        <v>0</v>
      </c>
      <c r="U59" s="88">
        <f t="shared" si="106"/>
        <v>13</v>
      </c>
      <c r="V59" s="89">
        <f t="shared" si="107"/>
        <v>242</v>
      </c>
      <c r="W59" s="90">
        <f t="shared" si="108"/>
        <v>0</v>
      </c>
      <c r="X59" s="100" t="str">
        <f t="shared" si="118"/>
        <v>@rgb(13,242,0)</v>
      </c>
      <c r="Y59" s="101"/>
      <c r="Z59" s="79">
        <f t="shared" si="3"/>
        <v>24.345634651889576</v>
      </c>
      <c r="AA59" s="79">
        <f t="shared" si="4"/>
        <v>11.621697683826955</v>
      </c>
      <c r="AB59" s="79">
        <f t="shared" si="5"/>
        <v>1.1411400247465802</v>
      </c>
      <c r="AC59" s="79" t="str">
        <f t="shared" si="97"/>
        <v>No</v>
      </c>
      <c r="AD59" s="79">
        <f t="shared" si="119"/>
        <v>47.736269150514602</v>
      </c>
      <c r="AE59" s="34">
        <f t="shared" si="120"/>
        <v>1.1166645740028938</v>
      </c>
      <c r="AF59" s="35">
        <f t="shared" si="121"/>
        <v>-9.0611179182030099E-2</v>
      </c>
      <c r="AG59" s="35">
        <f t="shared" si="122"/>
        <v>2.2611684877507483</v>
      </c>
      <c r="AH59" s="36">
        <f t="shared" si="6"/>
        <v>0.97067655463836433</v>
      </c>
      <c r="AI59" s="37">
        <f t="shared" si="7"/>
        <v>1.2391873906334354</v>
      </c>
      <c r="AJ59" s="37">
        <f t="shared" si="8"/>
        <v>1.1360311260323783</v>
      </c>
      <c r="AK59" s="37">
        <v>0</v>
      </c>
      <c r="AL59" s="37">
        <v>-0.75645121485307587</v>
      </c>
      <c r="AM59" s="37">
        <v>-11.346768222796136</v>
      </c>
      <c r="AN59" s="37">
        <f t="shared" si="123"/>
        <v>0.97067655463836433</v>
      </c>
      <c r="AO59" s="37">
        <f t="shared" si="123"/>
        <v>1.2391873906334354</v>
      </c>
      <c r="AP59" s="37">
        <f t="shared" si="123"/>
        <v>1.1360311260323783</v>
      </c>
      <c r="AQ59" s="37">
        <v>57.375671196608707</v>
      </c>
      <c r="AR59" s="37">
        <v>5.7915837760921756</v>
      </c>
      <c r="AS59" s="37">
        <v>1.1079551571654598</v>
      </c>
      <c r="AT59" s="37">
        <f t="shared" si="124"/>
        <v>0.97067655463836433</v>
      </c>
      <c r="AU59" s="37">
        <f t="shared" si="124"/>
        <v>1.2391873906334354</v>
      </c>
      <c r="AV59" s="37">
        <f t="shared" si="124"/>
        <v>1.1079551571654598</v>
      </c>
      <c r="AW59" s="38">
        <f t="shared" si="125"/>
        <v>0</v>
      </c>
      <c r="AX59" s="38">
        <f t="shared" si="125"/>
        <v>0.75645121485307587</v>
      </c>
      <c r="AY59" s="38">
        <f t="shared" si="125"/>
        <v>11.346768222796136</v>
      </c>
      <c r="AZ59" s="38">
        <f t="shared" si="126"/>
        <v>0.97067655463836433</v>
      </c>
      <c r="BA59" s="38">
        <f t="shared" si="126"/>
        <v>1.9956386054865112</v>
      </c>
      <c r="BB59" s="38">
        <f t="shared" si="126"/>
        <v>12.454723379961596</v>
      </c>
      <c r="BC59" s="37">
        <f t="shared" si="127"/>
        <v>57.375671196608707</v>
      </c>
      <c r="BD59" s="37">
        <f t="shared" si="127"/>
        <v>6.5480349909452515</v>
      </c>
      <c r="BE59" s="37">
        <f t="shared" si="127"/>
        <v>12.454723379961596</v>
      </c>
      <c r="BF59" s="38">
        <f t="shared" si="128"/>
        <v>1.6917911971995159</v>
      </c>
      <c r="BG59" s="38">
        <f t="shared" si="128"/>
        <v>30.476908083816269</v>
      </c>
      <c r="BH59" s="38">
        <f t="shared" si="109"/>
        <v>0</v>
      </c>
      <c r="BI59" s="37">
        <f t="shared" si="110"/>
        <v>3.1086118567129808</v>
      </c>
      <c r="BJ59" s="5"/>
      <c r="BK59" s="5"/>
      <c r="BL59" s="19"/>
      <c r="BM59" s="19"/>
      <c r="BN59" s="39">
        <f t="shared" si="15"/>
        <v>90</v>
      </c>
      <c r="BO59" s="39">
        <f t="shared" si="16"/>
        <v>72.5</v>
      </c>
      <c r="BP59" s="39">
        <f t="shared" si="17"/>
        <v>72.5</v>
      </c>
      <c r="BQ59" s="39">
        <f t="shared" si="18"/>
        <v>47.5</v>
      </c>
      <c r="BR59" s="39">
        <f t="shared" si="19"/>
        <v>54.2</v>
      </c>
      <c r="BS59" s="39">
        <f t="shared" si="20"/>
        <v>47.5</v>
      </c>
      <c r="BT59" s="39">
        <f t="shared" si="21"/>
        <v>41.674999999999997</v>
      </c>
      <c r="BU59" s="39">
        <f t="shared" si="22"/>
        <v>41.674999999999997</v>
      </c>
      <c r="BV59" s="39">
        <f t="shared" si="23"/>
        <v>22.5</v>
      </c>
      <c r="BW59" s="39">
        <f t="shared" si="24"/>
        <v>33.3333333333333</v>
      </c>
      <c r="BX59" s="39">
        <f t="shared" si="25"/>
        <v>22.5</v>
      </c>
      <c r="BY59" s="39">
        <f t="shared" si="26"/>
        <v>22.9</v>
      </c>
      <c r="BZ59" s="39">
        <f t="shared" si="27"/>
        <v>22.9</v>
      </c>
      <c r="CA59" s="39">
        <f t="shared" si="28"/>
        <v>5</v>
      </c>
      <c r="CB59" s="39">
        <f t="shared" si="29"/>
        <v>16.649999999999999</v>
      </c>
      <c r="CC59" s="39">
        <f t="shared" si="30"/>
        <v>5</v>
      </c>
      <c r="CD59" s="39">
        <f t="shared" si="31"/>
        <v>5</v>
      </c>
      <c r="CE59" s="39">
        <f t="shared" si="32"/>
        <v>5</v>
      </c>
      <c r="CF59" s="39">
        <f t="shared" si="33"/>
        <v>5</v>
      </c>
      <c r="CG59" s="40">
        <f t="shared" si="34"/>
        <v>5</v>
      </c>
      <c r="CH59" s="40">
        <f t="shared" si="35"/>
        <v>5</v>
      </c>
      <c r="CI59" s="40">
        <f t="shared" si="36"/>
        <v>22.5</v>
      </c>
      <c r="CJ59" s="40">
        <f t="shared" si="37"/>
        <v>5</v>
      </c>
      <c r="CK59" s="40">
        <f t="shared" si="38"/>
        <v>22.9</v>
      </c>
      <c r="CL59" s="40">
        <f t="shared" si="39"/>
        <v>47.5</v>
      </c>
      <c r="CM59" s="40">
        <f t="shared" si="40"/>
        <v>16.649999999999999</v>
      </c>
      <c r="CN59" s="40">
        <f t="shared" si="41"/>
        <v>41.674999999999997</v>
      </c>
      <c r="CO59" s="40">
        <f t="shared" si="42"/>
        <v>5</v>
      </c>
      <c r="CP59" s="40">
        <f t="shared" si="43"/>
        <v>33.3333333333333</v>
      </c>
      <c r="CQ59" s="40">
        <f t="shared" si="44"/>
        <v>72.5</v>
      </c>
      <c r="CR59" s="40">
        <f t="shared" si="45"/>
        <v>22.9</v>
      </c>
      <c r="CS59" s="40">
        <f t="shared" si="46"/>
        <v>54.2</v>
      </c>
      <c r="CT59" s="40">
        <f t="shared" si="47"/>
        <v>5</v>
      </c>
      <c r="CU59" s="40">
        <f t="shared" si="48"/>
        <v>41.674999999999997</v>
      </c>
      <c r="CV59" s="40">
        <f t="shared" si="49"/>
        <v>90</v>
      </c>
      <c r="CW59" s="40">
        <f t="shared" si="50"/>
        <v>22.5</v>
      </c>
      <c r="CX59" s="40">
        <f t="shared" si="51"/>
        <v>72.5</v>
      </c>
      <c r="CY59" s="40">
        <f t="shared" si="52"/>
        <v>47.5</v>
      </c>
      <c r="CZ59" s="41">
        <f t="shared" si="53"/>
        <v>5</v>
      </c>
      <c r="DA59" s="41">
        <f t="shared" si="54"/>
        <v>22.5</v>
      </c>
      <c r="DB59" s="41">
        <f t="shared" si="55"/>
        <v>5</v>
      </c>
      <c r="DC59" s="41">
        <f t="shared" si="56"/>
        <v>47.5</v>
      </c>
      <c r="DD59" s="41">
        <f t="shared" si="57"/>
        <v>22.9</v>
      </c>
      <c r="DE59" s="41">
        <f t="shared" si="58"/>
        <v>5</v>
      </c>
      <c r="DF59" s="41">
        <f t="shared" si="59"/>
        <v>41.674999999999997</v>
      </c>
      <c r="DG59" s="41">
        <f t="shared" si="60"/>
        <v>16.649999999999999</v>
      </c>
      <c r="DH59" s="41">
        <f t="shared" si="61"/>
        <v>72.5</v>
      </c>
      <c r="DI59" s="41">
        <f t="shared" si="62"/>
        <v>33.3333333333333</v>
      </c>
      <c r="DJ59" s="41">
        <f t="shared" si="63"/>
        <v>5</v>
      </c>
      <c r="DK59" s="41">
        <f t="shared" si="64"/>
        <v>54.2</v>
      </c>
      <c r="DL59" s="41">
        <f t="shared" si="65"/>
        <v>22.9</v>
      </c>
      <c r="DM59" s="41">
        <f t="shared" si="66"/>
        <v>90</v>
      </c>
      <c r="DN59" s="41">
        <f t="shared" si="67"/>
        <v>41.674999999999997</v>
      </c>
      <c r="DO59" s="41">
        <f t="shared" si="68"/>
        <v>5</v>
      </c>
      <c r="DP59" s="41">
        <f t="shared" si="69"/>
        <v>72.5</v>
      </c>
      <c r="DQ59" s="41">
        <f t="shared" si="70"/>
        <v>22.5</v>
      </c>
      <c r="DR59" s="41">
        <f t="shared" si="71"/>
        <v>47.5</v>
      </c>
      <c r="DS59" s="42">
        <f t="shared" si="72"/>
        <v>15259.441527458868</v>
      </c>
      <c r="DT59" s="42">
        <f t="shared" si="73"/>
        <v>13081.010803573266</v>
      </c>
      <c r="DU59" s="42">
        <f t="shared" si="74"/>
        <v>9765.0800796876629</v>
      </c>
      <c r="DV59" s="42">
        <f t="shared" si="75"/>
        <v>12093.966912308118</v>
      </c>
      <c r="DW59" s="42">
        <f t="shared" si="76"/>
        <v>8080.7312490213344</v>
      </c>
      <c r="DX59" s="42">
        <f t="shared" si="77"/>
        <v>4040.9922971573692</v>
      </c>
      <c r="DY59" s="42">
        <f t="shared" si="78"/>
        <v>9161.1069823137823</v>
      </c>
      <c r="DZ59" s="42">
        <f t="shared" si="79"/>
        <v>4419.3260471573685</v>
      </c>
      <c r="EA59" s="42">
        <f t="shared" si="80"/>
        <v>13606.923021042972</v>
      </c>
      <c r="EB59" s="42">
        <f t="shared" si="81"/>
        <v>5670.1589638240357</v>
      </c>
      <c r="EC59" s="42">
        <f t="shared" si="82"/>
        <v>816.90451462707483</v>
      </c>
      <c r="ED59" s="42">
        <f t="shared" si="83"/>
        <v>8409.9522971573715</v>
      </c>
      <c r="EE59" s="42">
        <f t="shared" si="84"/>
        <v>2479.1733452934045</v>
      </c>
      <c r="EF59" s="42">
        <f t="shared" si="85"/>
        <v>16153.492297157369</v>
      </c>
      <c r="EG59" s="42">
        <f t="shared" si="86"/>
        <v>4682.5451120009566</v>
      </c>
      <c r="EH59" s="42">
        <f t="shared" si="87"/>
        <v>47.543066855868915</v>
      </c>
      <c r="EI59" s="42">
        <f t="shared" si="88"/>
        <v>10475.061573271767</v>
      </c>
      <c r="EJ59" s="42">
        <f t="shared" si="89"/>
        <v>1000.9737907414719</v>
      </c>
      <c r="EK59" s="42">
        <f t="shared" si="90"/>
        <v>4488.017682006619</v>
      </c>
      <c r="EL59" s="1">
        <f t="shared" si="111"/>
        <v>47.543066855868915</v>
      </c>
      <c r="EM59" s="2">
        <f t="shared" si="102"/>
        <v>16</v>
      </c>
      <c r="EN59" s="44"/>
      <c r="EO59" s="44"/>
      <c r="EP59" s="45"/>
      <c r="EQ59" s="46"/>
      <c r="ER59" s="47"/>
      <c r="ES59" s="47"/>
      <c r="ET59" s="81"/>
      <c r="EU59" s="82"/>
      <c r="EV59" s="82"/>
      <c r="EW59" s="82"/>
      <c r="EX59" s="82"/>
      <c r="EY59" s="83"/>
      <c r="EZ59" s="83"/>
      <c r="FA59" s="83"/>
      <c r="FB59" s="83"/>
    </row>
    <row r="60" spans="1:158" s="80" customFormat="1" ht="13" x14ac:dyDescent="0.3">
      <c r="A60" s="104" t="s">
        <v>162</v>
      </c>
      <c r="B60" s="105"/>
      <c r="C60" s="106"/>
      <c r="D60" s="119" t="s">
        <v>87</v>
      </c>
      <c r="E60" s="119" t="s">
        <v>87</v>
      </c>
      <c r="F60" s="119" t="s">
        <v>87</v>
      </c>
      <c r="G60" s="115" t="e">
        <f t="shared" si="0"/>
        <v>#VALUE!</v>
      </c>
      <c r="H60" s="115" t="e">
        <f t="shared" si="1"/>
        <v>#VALUE!</v>
      </c>
      <c r="I60" s="115" t="e">
        <f t="shared" si="2"/>
        <v>#VALUE!</v>
      </c>
      <c r="J60" s="193">
        <v>283.81212962963002</v>
      </c>
      <c r="K60" s="194">
        <v>31.0580401836669</v>
      </c>
      <c r="L60" s="194">
        <v>7.4967212365465503</v>
      </c>
      <c r="M60" s="84">
        <f t="shared" si="114"/>
        <v>16.907571419415007</v>
      </c>
      <c r="N60" s="85">
        <f t="shared" si="115"/>
        <v>83.092428580584993</v>
      </c>
      <c r="O60" s="85">
        <f t="shared" si="116"/>
        <v>0</v>
      </c>
      <c r="P60" s="86" t="str">
        <f t="shared" si="117"/>
        <v>17 : 83 : 0 %</v>
      </c>
      <c r="Q60" s="87" t="str">
        <f t="shared" ca="1" si="95"/>
        <v>S/CS</v>
      </c>
      <c r="R60" s="94">
        <f t="shared" si="104"/>
        <v>83.092428580584993</v>
      </c>
      <c r="S60" s="95">
        <f t="shared" si="113"/>
        <v>16.907571419415007</v>
      </c>
      <c r="T60" s="95">
        <f t="shared" si="105"/>
        <v>0</v>
      </c>
      <c r="U60" s="88">
        <f t="shared" si="106"/>
        <v>43</v>
      </c>
      <c r="V60" s="89">
        <f t="shared" si="107"/>
        <v>212</v>
      </c>
      <c r="W60" s="90">
        <f t="shared" si="108"/>
        <v>0</v>
      </c>
      <c r="X60" s="100" t="str">
        <f t="shared" si="118"/>
        <v>@rgb(43,212,0)</v>
      </c>
      <c r="Y60" s="101"/>
      <c r="Z60" s="79">
        <f t="shared" si="3"/>
        <v>121.89490211536513</v>
      </c>
      <c r="AA60" s="79">
        <f t="shared" si="4"/>
        <v>37.858167680831535</v>
      </c>
      <c r="AB60" s="79">
        <f t="shared" si="5"/>
        <v>2.960998691077795</v>
      </c>
      <c r="AC60" s="79" t="str">
        <f t="shared" si="97"/>
        <v>No</v>
      </c>
      <c r="AD60" s="79">
        <f t="shared" si="119"/>
        <v>31.0580401836669</v>
      </c>
      <c r="AE60" s="34">
        <f t="shared" si="120"/>
        <v>1.7815455440656129</v>
      </c>
      <c r="AF60" s="35">
        <f t="shared" si="121"/>
        <v>-0.79740727056701977</v>
      </c>
      <c r="AG60" s="35">
        <f t="shared" si="122"/>
        <v>2.0144657564958144</v>
      </c>
      <c r="AH60" s="36">
        <f t="shared" si="6"/>
        <v>2.0653365837496254</v>
      </c>
      <c r="AI60" s="37">
        <f t="shared" si="7"/>
        <v>0.4019373779051274</v>
      </c>
      <c r="AJ60" s="37">
        <f t="shared" si="8"/>
        <v>1.5547847684310412</v>
      </c>
      <c r="AK60" s="37">
        <v>0</v>
      </c>
      <c r="AL60" s="37">
        <v>-0.75645121485307587</v>
      </c>
      <c r="AM60" s="37">
        <v>-11.346768222796136</v>
      </c>
      <c r="AN60" s="37">
        <f t="shared" si="123"/>
        <v>2.0653365837496254</v>
      </c>
      <c r="AO60" s="37">
        <f t="shared" si="123"/>
        <v>0.4019373779051274</v>
      </c>
      <c r="AP60" s="37">
        <f t="shared" si="123"/>
        <v>1.5547847684310412</v>
      </c>
      <c r="AQ60" s="37">
        <v>57.375671196608707</v>
      </c>
      <c r="AR60" s="37">
        <v>5.7915837760921756</v>
      </c>
      <c r="AS60" s="37">
        <v>1.1079551571654598</v>
      </c>
      <c r="AT60" s="37">
        <f t="shared" si="124"/>
        <v>2.0653365837496254</v>
      </c>
      <c r="AU60" s="37">
        <f t="shared" si="124"/>
        <v>0.4019373779051274</v>
      </c>
      <c r="AV60" s="37">
        <f t="shared" si="124"/>
        <v>1.1079551571654598</v>
      </c>
      <c r="AW60" s="38">
        <f t="shared" si="125"/>
        <v>0</v>
      </c>
      <c r="AX60" s="38">
        <f t="shared" si="125"/>
        <v>0.75645121485307587</v>
      </c>
      <c r="AY60" s="38">
        <f t="shared" si="125"/>
        <v>11.346768222796136</v>
      </c>
      <c r="AZ60" s="38">
        <f t="shared" si="126"/>
        <v>2.0653365837496254</v>
      </c>
      <c r="BA60" s="38">
        <f t="shared" si="126"/>
        <v>1.1583885927582034</v>
      </c>
      <c r="BB60" s="38">
        <f t="shared" si="126"/>
        <v>12.454723379961596</v>
      </c>
      <c r="BC60" s="37">
        <f t="shared" si="127"/>
        <v>57.375671196608707</v>
      </c>
      <c r="BD60" s="37">
        <f t="shared" si="127"/>
        <v>6.5480349909452515</v>
      </c>
      <c r="BE60" s="37">
        <f t="shared" si="127"/>
        <v>12.454723379961596</v>
      </c>
      <c r="BF60" s="38">
        <f t="shared" si="128"/>
        <v>3.599673068176152</v>
      </c>
      <c r="BG60" s="38">
        <f t="shared" si="128"/>
        <v>17.690629240070425</v>
      </c>
      <c r="BH60" s="38">
        <f t="shared" si="109"/>
        <v>0</v>
      </c>
      <c r="BI60" s="37">
        <f t="shared" si="110"/>
        <v>4.6969741693741023</v>
      </c>
      <c r="BJ60" s="5"/>
      <c r="BK60" s="5"/>
      <c r="BL60" s="19"/>
      <c r="BM60" s="19"/>
      <c r="BN60" s="39">
        <f t="shared" si="15"/>
        <v>90</v>
      </c>
      <c r="BO60" s="39">
        <f t="shared" si="16"/>
        <v>72.5</v>
      </c>
      <c r="BP60" s="39">
        <f t="shared" si="17"/>
        <v>72.5</v>
      </c>
      <c r="BQ60" s="39">
        <f t="shared" si="18"/>
        <v>47.5</v>
      </c>
      <c r="BR60" s="39">
        <f t="shared" si="19"/>
        <v>54.2</v>
      </c>
      <c r="BS60" s="39">
        <f t="shared" si="20"/>
        <v>47.5</v>
      </c>
      <c r="BT60" s="39">
        <f t="shared" si="21"/>
        <v>41.674999999999997</v>
      </c>
      <c r="BU60" s="39">
        <f t="shared" si="22"/>
        <v>41.674999999999997</v>
      </c>
      <c r="BV60" s="39">
        <f t="shared" si="23"/>
        <v>22.5</v>
      </c>
      <c r="BW60" s="39">
        <f t="shared" si="24"/>
        <v>33.3333333333333</v>
      </c>
      <c r="BX60" s="39">
        <f t="shared" si="25"/>
        <v>22.5</v>
      </c>
      <c r="BY60" s="39">
        <f t="shared" si="26"/>
        <v>22.9</v>
      </c>
      <c r="BZ60" s="39">
        <f t="shared" si="27"/>
        <v>22.9</v>
      </c>
      <c r="CA60" s="39">
        <f t="shared" si="28"/>
        <v>5</v>
      </c>
      <c r="CB60" s="39">
        <f t="shared" si="29"/>
        <v>16.649999999999999</v>
      </c>
      <c r="CC60" s="39">
        <f t="shared" si="30"/>
        <v>5</v>
      </c>
      <c r="CD60" s="39">
        <f t="shared" si="31"/>
        <v>5</v>
      </c>
      <c r="CE60" s="39">
        <f t="shared" si="32"/>
        <v>5</v>
      </c>
      <c r="CF60" s="39">
        <f t="shared" si="33"/>
        <v>5</v>
      </c>
      <c r="CG60" s="40">
        <f t="shared" si="34"/>
        <v>5</v>
      </c>
      <c r="CH60" s="40">
        <f t="shared" si="35"/>
        <v>5</v>
      </c>
      <c r="CI60" s="40">
        <f t="shared" si="36"/>
        <v>22.5</v>
      </c>
      <c r="CJ60" s="40">
        <f t="shared" si="37"/>
        <v>5</v>
      </c>
      <c r="CK60" s="40">
        <f t="shared" si="38"/>
        <v>22.9</v>
      </c>
      <c r="CL60" s="40">
        <f t="shared" si="39"/>
        <v>47.5</v>
      </c>
      <c r="CM60" s="40">
        <f t="shared" si="40"/>
        <v>16.649999999999999</v>
      </c>
      <c r="CN60" s="40">
        <f t="shared" si="41"/>
        <v>41.674999999999997</v>
      </c>
      <c r="CO60" s="40">
        <f t="shared" si="42"/>
        <v>5</v>
      </c>
      <c r="CP60" s="40">
        <f t="shared" si="43"/>
        <v>33.3333333333333</v>
      </c>
      <c r="CQ60" s="40">
        <f t="shared" si="44"/>
        <v>72.5</v>
      </c>
      <c r="CR60" s="40">
        <f t="shared" si="45"/>
        <v>22.9</v>
      </c>
      <c r="CS60" s="40">
        <f t="shared" si="46"/>
        <v>54.2</v>
      </c>
      <c r="CT60" s="40">
        <f t="shared" si="47"/>
        <v>5</v>
      </c>
      <c r="CU60" s="40">
        <f t="shared" si="48"/>
        <v>41.674999999999997</v>
      </c>
      <c r="CV60" s="40">
        <f t="shared" si="49"/>
        <v>90</v>
      </c>
      <c r="CW60" s="40">
        <f t="shared" si="50"/>
        <v>22.5</v>
      </c>
      <c r="CX60" s="40">
        <f t="shared" si="51"/>
        <v>72.5</v>
      </c>
      <c r="CY60" s="40">
        <f t="shared" si="52"/>
        <v>47.5</v>
      </c>
      <c r="CZ60" s="41">
        <f t="shared" si="53"/>
        <v>5</v>
      </c>
      <c r="DA60" s="41">
        <f t="shared" si="54"/>
        <v>22.5</v>
      </c>
      <c r="DB60" s="41">
        <f t="shared" si="55"/>
        <v>5</v>
      </c>
      <c r="DC60" s="41">
        <f t="shared" si="56"/>
        <v>47.5</v>
      </c>
      <c r="DD60" s="41">
        <f t="shared" si="57"/>
        <v>22.9</v>
      </c>
      <c r="DE60" s="41">
        <f t="shared" si="58"/>
        <v>5</v>
      </c>
      <c r="DF60" s="41">
        <f t="shared" si="59"/>
        <v>41.674999999999997</v>
      </c>
      <c r="DG60" s="41">
        <f t="shared" si="60"/>
        <v>16.649999999999999</v>
      </c>
      <c r="DH60" s="41">
        <f t="shared" si="61"/>
        <v>72.5</v>
      </c>
      <c r="DI60" s="41">
        <f t="shared" si="62"/>
        <v>33.3333333333333</v>
      </c>
      <c r="DJ60" s="41">
        <f t="shared" si="63"/>
        <v>5</v>
      </c>
      <c r="DK60" s="41">
        <f t="shared" si="64"/>
        <v>54.2</v>
      </c>
      <c r="DL60" s="41">
        <f t="shared" si="65"/>
        <v>22.9</v>
      </c>
      <c r="DM60" s="41">
        <f t="shared" si="66"/>
        <v>90</v>
      </c>
      <c r="DN60" s="41">
        <f t="shared" si="67"/>
        <v>41.674999999999997</v>
      </c>
      <c r="DO60" s="41">
        <f t="shared" si="68"/>
        <v>5</v>
      </c>
      <c r="DP60" s="41">
        <f t="shared" si="69"/>
        <v>72.5</v>
      </c>
      <c r="DQ60" s="41">
        <f t="shared" si="70"/>
        <v>22.5</v>
      </c>
      <c r="DR60" s="41">
        <f t="shared" si="71"/>
        <v>47.5</v>
      </c>
      <c r="DS60" s="42">
        <f t="shared" si="72"/>
        <v>11465.930517421686</v>
      </c>
      <c r="DT60" s="42">
        <f t="shared" si="73"/>
        <v>9695.1955171012105</v>
      </c>
      <c r="DU60" s="42">
        <f t="shared" si="74"/>
        <v>6786.9605167807367</v>
      </c>
      <c r="DV60" s="42">
        <f t="shared" si="75"/>
        <v>9290.5740880719604</v>
      </c>
      <c r="DW60" s="42">
        <f t="shared" si="76"/>
        <v>5538.2636878668582</v>
      </c>
      <c r="DX60" s="42">
        <f t="shared" si="77"/>
        <v>2227.717658722237</v>
      </c>
      <c r="DY60" s="42">
        <f t="shared" si="78"/>
        <v>6764.8274591805157</v>
      </c>
      <c r="DZ60" s="42">
        <f t="shared" si="79"/>
        <v>2606.0514087222368</v>
      </c>
      <c r="EA60" s="42">
        <f t="shared" si="80"/>
        <v>11385.952659042712</v>
      </c>
      <c r="EB60" s="42">
        <f t="shared" si="81"/>
        <v>3856.8843253889036</v>
      </c>
      <c r="EC60" s="42">
        <f t="shared" si="82"/>
        <v>168.47480066373771</v>
      </c>
      <c r="ED60" s="42">
        <f t="shared" si="83"/>
        <v>6596.6776587222375</v>
      </c>
      <c r="EE60" s="42">
        <f t="shared" si="84"/>
        <v>1395.0916295776165</v>
      </c>
      <c r="EF60" s="42">
        <f t="shared" si="85"/>
        <v>14340.217658722237</v>
      </c>
      <c r="EG60" s="42">
        <f t="shared" si="86"/>
        <v>3452.275358263958</v>
      </c>
      <c r="EH60" s="42">
        <f t="shared" si="87"/>
        <v>214.50480002278817</v>
      </c>
      <c r="EI60" s="42">
        <f t="shared" si="88"/>
        <v>9069.4826584017628</v>
      </c>
      <c r="EJ60" s="42">
        <f t="shared" si="89"/>
        <v>760.23980034326291</v>
      </c>
      <c r="EK60" s="42">
        <f t="shared" si="90"/>
        <v>3664.8612293725128</v>
      </c>
      <c r="EL60" s="1">
        <f t="shared" si="111"/>
        <v>168.47480066373771</v>
      </c>
      <c r="EM60" s="2">
        <f t="shared" si="102"/>
        <v>11</v>
      </c>
      <c r="EN60" s="44"/>
      <c r="EO60" s="44"/>
      <c r="EP60" s="45"/>
      <c r="EQ60" s="46"/>
      <c r="ER60" s="47"/>
      <c r="ES60" s="47"/>
      <c r="ET60" s="81"/>
      <c r="EU60" s="82"/>
      <c r="EV60" s="82"/>
      <c r="EW60" s="82"/>
      <c r="EX60" s="82"/>
      <c r="EY60" s="83"/>
      <c r="EZ60" s="83"/>
      <c r="FA60" s="83"/>
      <c r="FB60" s="83"/>
    </row>
    <row r="61" spans="1:158" s="80" customFormat="1" ht="13" x14ac:dyDescent="0.3">
      <c r="A61" s="104" t="s">
        <v>163</v>
      </c>
      <c r="B61" s="105"/>
      <c r="C61" s="106"/>
      <c r="D61" s="119" t="s">
        <v>87</v>
      </c>
      <c r="E61" s="119" t="s">
        <v>87</v>
      </c>
      <c r="F61" s="119" t="s">
        <v>87</v>
      </c>
      <c r="G61" s="115" t="e">
        <f t="shared" si="0"/>
        <v>#VALUE!</v>
      </c>
      <c r="H61" s="115" t="e">
        <f t="shared" si="1"/>
        <v>#VALUE!</v>
      </c>
      <c r="I61" s="115" t="e">
        <f t="shared" si="2"/>
        <v>#VALUE!</v>
      </c>
      <c r="J61" s="193" t="s">
        <v>195</v>
      </c>
      <c r="K61" s="194" t="s">
        <v>195</v>
      </c>
      <c r="L61" s="194" t="s">
        <v>195</v>
      </c>
      <c r="M61" s="84" t="e">
        <f t="shared" si="114"/>
        <v>#VALUE!</v>
      </c>
      <c r="N61" s="85" t="e">
        <f t="shared" si="115"/>
        <v>#VALUE!</v>
      </c>
      <c r="O61" s="85" t="e">
        <f t="shared" si="116"/>
        <v>#VALUE!</v>
      </c>
      <c r="P61" s="86" t="e">
        <f t="shared" si="117"/>
        <v>#VALUE!</v>
      </c>
      <c r="Q61" s="87" t="e">
        <f t="shared" ca="1" si="95"/>
        <v>#VALUE!</v>
      </c>
      <c r="R61" s="94" t="e">
        <f t="shared" si="104"/>
        <v>#VALUE!</v>
      </c>
      <c r="S61" s="95" t="e">
        <f t="shared" si="113"/>
        <v>#VALUE!</v>
      </c>
      <c r="T61" s="95" t="e">
        <f t="shared" si="105"/>
        <v>#VALUE!</v>
      </c>
      <c r="U61" s="88" t="e">
        <f t="shared" si="106"/>
        <v>#VALUE!</v>
      </c>
      <c r="V61" s="89" t="e">
        <f t="shared" si="107"/>
        <v>#VALUE!</v>
      </c>
      <c r="W61" s="90" t="e">
        <f t="shared" si="108"/>
        <v>#VALUE!</v>
      </c>
      <c r="X61" s="100" t="e">
        <f t="shared" si="118"/>
        <v>#VALUE!</v>
      </c>
      <c r="Y61" s="101"/>
      <c r="Z61" s="79" t="e">
        <f t="shared" si="3"/>
        <v>#VALUE!</v>
      </c>
      <c r="AA61" s="79" t="e">
        <f t="shared" si="4"/>
        <v>#VALUE!</v>
      </c>
      <c r="AB61" s="79" t="e">
        <f t="shared" si="5"/>
        <v>#VALUE!</v>
      </c>
      <c r="AC61" s="79" t="e">
        <f t="shared" si="97"/>
        <v>#VALUE!</v>
      </c>
      <c r="AD61" s="79" t="e">
        <f t="shared" si="119"/>
        <v>#VALUE!</v>
      </c>
      <c r="AE61" s="34" t="e">
        <f t="shared" si="120"/>
        <v>#VALUE!</v>
      </c>
      <c r="AF61" s="35" t="e">
        <f t="shared" si="121"/>
        <v>#VALUE!</v>
      </c>
      <c r="AG61" s="35" t="e">
        <f t="shared" si="122"/>
        <v>#VALUE!</v>
      </c>
      <c r="AH61" s="36" t="e">
        <f t="shared" si="6"/>
        <v>#VALUE!</v>
      </c>
      <c r="AI61" s="37" t="e">
        <f t="shared" si="7"/>
        <v>#VALUE!</v>
      </c>
      <c r="AJ61" s="37" t="e">
        <f t="shared" si="8"/>
        <v>#VALUE!</v>
      </c>
      <c r="AK61" s="37">
        <v>0</v>
      </c>
      <c r="AL61" s="37">
        <v>-0.75645121485307587</v>
      </c>
      <c r="AM61" s="37">
        <v>-11.346768222796136</v>
      </c>
      <c r="AN61" s="37" t="e">
        <f t="shared" si="123"/>
        <v>#VALUE!</v>
      </c>
      <c r="AO61" s="37" t="e">
        <f t="shared" si="123"/>
        <v>#VALUE!</v>
      </c>
      <c r="AP61" s="37" t="e">
        <f t="shared" si="123"/>
        <v>#VALUE!</v>
      </c>
      <c r="AQ61" s="37">
        <v>57.375671196608707</v>
      </c>
      <c r="AR61" s="37">
        <v>5.7915837760921756</v>
      </c>
      <c r="AS61" s="37">
        <v>1.1079551571654598</v>
      </c>
      <c r="AT61" s="37" t="e">
        <f t="shared" si="124"/>
        <v>#VALUE!</v>
      </c>
      <c r="AU61" s="37" t="e">
        <f t="shared" si="124"/>
        <v>#VALUE!</v>
      </c>
      <c r="AV61" s="37" t="e">
        <f t="shared" si="124"/>
        <v>#VALUE!</v>
      </c>
      <c r="AW61" s="38">
        <f t="shared" si="125"/>
        <v>0</v>
      </c>
      <c r="AX61" s="38">
        <f t="shared" si="125"/>
        <v>0.75645121485307587</v>
      </c>
      <c r="AY61" s="38">
        <f t="shared" si="125"/>
        <v>11.346768222796136</v>
      </c>
      <c r="AZ61" s="38" t="e">
        <f t="shared" si="126"/>
        <v>#VALUE!</v>
      </c>
      <c r="BA61" s="38" t="e">
        <f t="shared" si="126"/>
        <v>#VALUE!</v>
      </c>
      <c r="BB61" s="38" t="e">
        <f t="shared" si="126"/>
        <v>#VALUE!</v>
      </c>
      <c r="BC61" s="37">
        <f t="shared" si="127"/>
        <v>57.375671196608707</v>
      </c>
      <c r="BD61" s="37">
        <f t="shared" si="127"/>
        <v>6.5480349909452515</v>
      </c>
      <c r="BE61" s="37">
        <f t="shared" si="127"/>
        <v>12.454723379961596</v>
      </c>
      <c r="BF61" s="38" t="e">
        <f t="shared" si="128"/>
        <v>#VALUE!</v>
      </c>
      <c r="BG61" s="38" t="e">
        <f t="shared" si="128"/>
        <v>#VALUE!</v>
      </c>
      <c r="BH61" s="38" t="e">
        <f t="shared" si="109"/>
        <v>#VALUE!</v>
      </c>
      <c r="BI61" s="37" t="e">
        <f t="shared" si="110"/>
        <v>#VALUE!</v>
      </c>
      <c r="BJ61" s="5"/>
      <c r="BK61" s="5"/>
      <c r="BL61" s="19"/>
      <c r="BM61" s="19"/>
      <c r="BN61" s="39">
        <f t="shared" si="15"/>
        <v>90</v>
      </c>
      <c r="BO61" s="39">
        <f t="shared" si="16"/>
        <v>72.5</v>
      </c>
      <c r="BP61" s="39">
        <f t="shared" si="17"/>
        <v>72.5</v>
      </c>
      <c r="BQ61" s="39">
        <f t="shared" si="18"/>
        <v>47.5</v>
      </c>
      <c r="BR61" s="39">
        <f t="shared" si="19"/>
        <v>54.2</v>
      </c>
      <c r="BS61" s="39">
        <f t="shared" si="20"/>
        <v>47.5</v>
      </c>
      <c r="BT61" s="39">
        <f t="shared" si="21"/>
        <v>41.674999999999997</v>
      </c>
      <c r="BU61" s="39">
        <f t="shared" si="22"/>
        <v>41.674999999999997</v>
      </c>
      <c r="BV61" s="39">
        <f t="shared" si="23"/>
        <v>22.5</v>
      </c>
      <c r="BW61" s="39">
        <f t="shared" si="24"/>
        <v>33.3333333333333</v>
      </c>
      <c r="BX61" s="39">
        <f t="shared" si="25"/>
        <v>22.5</v>
      </c>
      <c r="BY61" s="39">
        <f t="shared" si="26"/>
        <v>22.9</v>
      </c>
      <c r="BZ61" s="39">
        <f t="shared" si="27"/>
        <v>22.9</v>
      </c>
      <c r="CA61" s="39">
        <f t="shared" si="28"/>
        <v>5</v>
      </c>
      <c r="CB61" s="39">
        <f t="shared" si="29"/>
        <v>16.649999999999999</v>
      </c>
      <c r="CC61" s="39">
        <f t="shared" si="30"/>
        <v>5</v>
      </c>
      <c r="CD61" s="39">
        <f t="shared" si="31"/>
        <v>5</v>
      </c>
      <c r="CE61" s="39">
        <f t="shared" si="32"/>
        <v>5</v>
      </c>
      <c r="CF61" s="39">
        <f t="shared" si="33"/>
        <v>5</v>
      </c>
      <c r="CG61" s="40">
        <f t="shared" si="34"/>
        <v>5</v>
      </c>
      <c r="CH61" s="40">
        <f t="shared" si="35"/>
        <v>5</v>
      </c>
      <c r="CI61" s="40">
        <f t="shared" si="36"/>
        <v>22.5</v>
      </c>
      <c r="CJ61" s="40">
        <f t="shared" si="37"/>
        <v>5</v>
      </c>
      <c r="CK61" s="40">
        <f t="shared" si="38"/>
        <v>22.9</v>
      </c>
      <c r="CL61" s="40">
        <f t="shared" si="39"/>
        <v>47.5</v>
      </c>
      <c r="CM61" s="40">
        <f t="shared" si="40"/>
        <v>16.649999999999999</v>
      </c>
      <c r="CN61" s="40">
        <f t="shared" si="41"/>
        <v>41.674999999999997</v>
      </c>
      <c r="CO61" s="40">
        <f t="shared" si="42"/>
        <v>5</v>
      </c>
      <c r="CP61" s="40">
        <f t="shared" si="43"/>
        <v>33.3333333333333</v>
      </c>
      <c r="CQ61" s="40">
        <f t="shared" si="44"/>
        <v>72.5</v>
      </c>
      <c r="CR61" s="40">
        <f t="shared" si="45"/>
        <v>22.9</v>
      </c>
      <c r="CS61" s="40">
        <f t="shared" si="46"/>
        <v>54.2</v>
      </c>
      <c r="CT61" s="40">
        <f t="shared" si="47"/>
        <v>5</v>
      </c>
      <c r="CU61" s="40">
        <f t="shared" si="48"/>
        <v>41.674999999999997</v>
      </c>
      <c r="CV61" s="40">
        <f t="shared" si="49"/>
        <v>90</v>
      </c>
      <c r="CW61" s="40">
        <f t="shared" si="50"/>
        <v>22.5</v>
      </c>
      <c r="CX61" s="40">
        <f t="shared" si="51"/>
        <v>72.5</v>
      </c>
      <c r="CY61" s="40">
        <f t="shared" si="52"/>
        <v>47.5</v>
      </c>
      <c r="CZ61" s="41">
        <f t="shared" si="53"/>
        <v>5</v>
      </c>
      <c r="DA61" s="41">
        <f t="shared" si="54"/>
        <v>22.5</v>
      </c>
      <c r="DB61" s="41">
        <f t="shared" si="55"/>
        <v>5</v>
      </c>
      <c r="DC61" s="41">
        <f t="shared" si="56"/>
        <v>47.5</v>
      </c>
      <c r="DD61" s="41">
        <f t="shared" si="57"/>
        <v>22.9</v>
      </c>
      <c r="DE61" s="41">
        <f t="shared" si="58"/>
        <v>5</v>
      </c>
      <c r="DF61" s="41">
        <f t="shared" si="59"/>
        <v>41.674999999999997</v>
      </c>
      <c r="DG61" s="41">
        <f t="shared" si="60"/>
        <v>16.649999999999999</v>
      </c>
      <c r="DH61" s="41">
        <f t="shared" si="61"/>
        <v>72.5</v>
      </c>
      <c r="DI61" s="41">
        <f t="shared" si="62"/>
        <v>33.3333333333333</v>
      </c>
      <c r="DJ61" s="41">
        <f t="shared" si="63"/>
        <v>5</v>
      </c>
      <c r="DK61" s="41">
        <f t="shared" si="64"/>
        <v>54.2</v>
      </c>
      <c r="DL61" s="41">
        <f t="shared" si="65"/>
        <v>22.9</v>
      </c>
      <c r="DM61" s="41">
        <f t="shared" si="66"/>
        <v>90</v>
      </c>
      <c r="DN61" s="41">
        <f t="shared" si="67"/>
        <v>41.674999999999997</v>
      </c>
      <c r="DO61" s="41">
        <f t="shared" si="68"/>
        <v>5</v>
      </c>
      <c r="DP61" s="41">
        <f t="shared" si="69"/>
        <v>72.5</v>
      </c>
      <c r="DQ61" s="41">
        <f t="shared" si="70"/>
        <v>22.5</v>
      </c>
      <c r="DR61" s="41">
        <f t="shared" si="71"/>
        <v>47.5</v>
      </c>
      <c r="DS61" s="42" t="e">
        <f t="shared" si="72"/>
        <v>#VALUE!</v>
      </c>
      <c r="DT61" s="42" t="e">
        <f t="shared" si="73"/>
        <v>#VALUE!</v>
      </c>
      <c r="DU61" s="42" t="e">
        <f t="shared" si="74"/>
        <v>#VALUE!</v>
      </c>
      <c r="DV61" s="42" t="e">
        <f t="shared" si="75"/>
        <v>#VALUE!</v>
      </c>
      <c r="DW61" s="42" t="e">
        <f t="shared" si="76"/>
        <v>#VALUE!</v>
      </c>
      <c r="DX61" s="42" t="e">
        <f t="shared" si="77"/>
        <v>#VALUE!</v>
      </c>
      <c r="DY61" s="42" t="e">
        <f t="shared" si="78"/>
        <v>#VALUE!</v>
      </c>
      <c r="DZ61" s="42" t="e">
        <f t="shared" si="79"/>
        <v>#VALUE!</v>
      </c>
      <c r="EA61" s="42" t="e">
        <f t="shared" si="80"/>
        <v>#VALUE!</v>
      </c>
      <c r="EB61" s="42" t="e">
        <f t="shared" si="81"/>
        <v>#VALUE!</v>
      </c>
      <c r="EC61" s="42" t="e">
        <f t="shared" si="82"/>
        <v>#VALUE!</v>
      </c>
      <c r="ED61" s="42" t="e">
        <f t="shared" si="83"/>
        <v>#VALUE!</v>
      </c>
      <c r="EE61" s="42" t="e">
        <f t="shared" si="84"/>
        <v>#VALUE!</v>
      </c>
      <c r="EF61" s="42" t="e">
        <f t="shared" si="85"/>
        <v>#VALUE!</v>
      </c>
      <c r="EG61" s="42" t="e">
        <f t="shared" si="86"/>
        <v>#VALUE!</v>
      </c>
      <c r="EH61" s="42" t="e">
        <f t="shared" si="87"/>
        <v>#VALUE!</v>
      </c>
      <c r="EI61" s="42" t="e">
        <f t="shared" si="88"/>
        <v>#VALUE!</v>
      </c>
      <c r="EJ61" s="42" t="e">
        <f t="shared" si="89"/>
        <v>#VALUE!</v>
      </c>
      <c r="EK61" s="42" t="e">
        <f t="shared" si="90"/>
        <v>#VALUE!</v>
      </c>
      <c r="EL61" s="1" t="e">
        <f t="shared" si="111"/>
        <v>#VALUE!</v>
      </c>
      <c r="EM61" s="2" t="e">
        <f t="shared" si="102"/>
        <v>#VALUE!</v>
      </c>
      <c r="EN61" s="44"/>
      <c r="EO61" s="44"/>
      <c r="EP61" s="45"/>
      <c r="EQ61" s="46"/>
      <c r="ER61" s="47"/>
      <c r="ES61" s="47"/>
      <c r="ET61" s="81"/>
      <c r="EU61" s="82"/>
      <c r="EV61" s="82"/>
      <c r="EW61" s="82"/>
      <c r="EX61" s="82"/>
      <c r="EY61" s="83"/>
      <c r="EZ61" s="83"/>
      <c r="FA61" s="83"/>
      <c r="FB61" s="83"/>
    </row>
    <row r="62" spans="1:158" s="80" customFormat="1" ht="13" x14ac:dyDescent="0.3">
      <c r="A62" s="104" t="s">
        <v>164</v>
      </c>
      <c r="B62" s="105"/>
      <c r="C62" s="106"/>
      <c r="D62" s="119" t="s">
        <v>87</v>
      </c>
      <c r="E62" s="119" t="s">
        <v>87</v>
      </c>
      <c r="F62" s="119" t="s">
        <v>87</v>
      </c>
      <c r="G62" s="115" t="e">
        <f t="shared" si="0"/>
        <v>#VALUE!</v>
      </c>
      <c r="H62" s="115" t="e">
        <f t="shared" si="1"/>
        <v>#VALUE!</v>
      </c>
      <c r="I62" s="115" t="e">
        <f t="shared" si="2"/>
        <v>#VALUE!</v>
      </c>
      <c r="J62" s="193">
        <v>257.36293809523801</v>
      </c>
      <c r="K62" s="194">
        <v>39.594745036690703</v>
      </c>
      <c r="L62" s="194">
        <v>10.3779270313042</v>
      </c>
      <c r="M62" s="84">
        <f t="shared" si="114"/>
        <v>11.59849072580014</v>
      </c>
      <c r="N62" s="85">
        <f t="shared" si="115"/>
        <v>85.499535486265103</v>
      </c>
      <c r="O62" s="85">
        <f t="shared" si="116"/>
        <v>2.9019737879347556</v>
      </c>
      <c r="P62" s="86" t="str">
        <f t="shared" si="117"/>
        <v>12 : 85 : 3 %</v>
      </c>
      <c r="Q62" s="87" t="str">
        <f t="shared" ca="1" si="95"/>
        <v>S</v>
      </c>
      <c r="R62" s="94">
        <f t="shared" si="104"/>
        <v>85.499535486265103</v>
      </c>
      <c r="S62" s="95">
        <f t="shared" si="113"/>
        <v>11.59849072580014</v>
      </c>
      <c r="T62" s="95">
        <f t="shared" si="105"/>
        <v>2.9019737879347556</v>
      </c>
      <c r="U62" s="88">
        <f t="shared" si="106"/>
        <v>30</v>
      </c>
      <c r="V62" s="89">
        <f t="shared" si="107"/>
        <v>218</v>
      </c>
      <c r="W62" s="90">
        <f t="shared" si="108"/>
        <v>7</v>
      </c>
      <c r="X62" s="100" t="str">
        <f t="shared" si="118"/>
        <v>@rgb(30,218,7)</v>
      </c>
      <c r="Y62" s="101"/>
      <c r="Z62" s="79">
        <f t="shared" si="3"/>
        <v>62.632225309366341</v>
      </c>
      <c r="AA62" s="79">
        <f t="shared" si="4"/>
        <v>24.799069922049267</v>
      </c>
      <c r="AB62" s="79">
        <f t="shared" si="5"/>
        <v>1.4700312200087176</v>
      </c>
      <c r="AC62" s="79" t="str">
        <f t="shared" si="97"/>
        <v>No</v>
      </c>
      <c r="AD62" s="79">
        <f t="shared" si="119"/>
        <v>39.594745036690703</v>
      </c>
      <c r="AE62" s="34">
        <f t="shared" si="120"/>
        <v>1.6965023125739869</v>
      </c>
      <c r="AF62" s="35">
        <f t="shared" si="121"/>
        <v>-0.42237969549885318</v>
      </c>
      <c r="AG62" s="35">
        <f t="shared" si="122"/>
        <v>2.3396811498266112</v>
      </c>
      <c r="AH62" s="36">
        <f t="shared" si="6"/>
        <v>1.9253214074218121</v>
      </c>
      <c r="AI62" s="37">
        <f t="shared" si="7"/>
        <v>0.86330154211390475</v>
      </c>
      <c r="AJ62" s="37">
        <f t="shared" si="8"/>
        <v>1.0033864947687192</v>
      </c>
      <c r="AK62" s="37">
        <v>0</v>
      </c>
      <c r="AL62" s="37">
        <v>-0.75645121485307587</v>
      </c>
      <c r="AM62" s="37">
        <v>-11.346768222796136</v>
      </c>
      <c r="AN62" s="37">
        <f t="shared" si="123"/>
        <v>1.9253214074218121</v>
      </c>
      <c r="AO62" s="37">
        <f t="shared" si="123"/>
        <v>0.86330154211390475</v>
      </c>
      <c r="AP62" s="37">
        <f t="shared" si="123"/>
        <v>1.0033864947687192</v>
      </c>
      <c r="AQ62" s="37">
        <v>57.375671196608707</v>
      </c>
      <c r="AR62" s="37">
        <v>5.7915837760921756</v>
      </c>
      <c r="AS62" s="37">
        <v>1.1079551571654598</v>
      </c>
      <c r="AT62" s="37">
        <f t="shared" si="124"/>
        <v>1.9253214074218121</v>
      </c>
      <c r="AU62" s="37">
        <f t="shared" si="124"/>
        <v>0.86330154211390475</v>
      </c>
      <c r="AV62" s="37">
        <f t="shared" si="124"/>
        <v>1.0033864947687192</v>
      </c>
      <c r="AW62" s="38">
        <f t="shared" si="125"/>
        <v>0</v>
      </c>
      <c r="AX62" s="38">
        <f t="shared" si="125"/>
        <v>0.75645121485307587</v>
      </c>
      <c r="AY62" s="38">
        <f t="shared" si="125"/>
        <v>11.346768222796136</v>
      </c>
      <c r="AZ62" s="38">
        <f t="shared" si="126"/>
        <v>1.9253214074218121</v>
      </c>
      <c r="BA62" s="38">
        <f t="shared" si="126"/>
        <v>1.6197527569669807</v>
      </c>
      <c r="BB62" s="38">
        <f t="shared" si="126"/>
        <v>12.350154717564855</v>
      </c>
      <c r="BC62" s="37">
        <f t="shared" si="127"/>
        <v>57.375671196608707</v>
      </c>
      <c r="BD62" s="37">
        <f t="shared" si="127"/>
        <v>6.5480349909452515</v>
      </c>
      <c r="BE62" s="37">
        <f t="shared" si="127"/>
        <v>12.454723379961596</v>
      </c>
      <c r="BF62" s="38">
        <f t="shared" si="128"/>
        <v>3.3556407572546387</v>
      </c>
      <c r="BG62" s="38">
        <f t="shared" si="128"/>
        <v>24.736470700092561</v>
      </c>
      <c r="BH62" s="38">
        <f t="shared" si="109"/>
        <v>0.83959040443227195</v>
      </c>
      <c r="BI62" s="37">
        <f t="shared" si="110"/>
        <v>3.4564160960094106</v>
      </c>
      <c r="BJ62" s="5"/>
      <c r="BK62" s="5"/>
      <c r="BL62" s="19"/>
      <c r="BM62" s="19"/>
      <c r="BN62" s="39">
        <f t="shared" si="15"/>
        <v>90</v>
      </c>
      <c r="BO62" s="39">
        <f t="shared" si="16"/>
        <v>72.5</v>
      </c>
      <c r="BP62" s="39">
        <f t="shared" si="17"/>
        <v>72.5</v>
      </c>
      <c r="BQ62" s="39">
        <f t="shared" si="18"/>
        <v>47.5</v>
      </c>
      <c r="BR62" s="39">
        <f t="shared" si="19"/>
        <v>54.2</v>
      </c>
      <c r="BS62" s="39">
        <f t="shared" si="20"/>
        <v>47.5</v>
      </c>
      <c r="BT62" s="39">
        <f t="shared" si="21"/>
        <v>41.674999999999997</v>
      </c>
      <c r="BU62" s="39">
        <f t="shared" si="22"/>
        <v>41.674999999999997</v>
      </c>
      <c r="BV62" s="39">
        <f t="shared" si="23"/>
        <v>22.5</v>
      </c>
      <c r="BW62" s="39">
        <f t="shared" si="24"/>
        <v>33.3333333333333</v>
      </c>
      <c r="BX62" s="39">
        <f t="shared" si="25"/>
        <v>22.5</v>
      </c>
      <c r="BY62" s="39">
        <f t="shared" si="26"/>
        <v>22.9</v>
      </c>
      <c r="BZ62" s="39">
        <f t="shared" si="27"/>
        <v>22.9</v>
      </c>
      <c r="CA62" s="39">
        <f t="shared" si="28"/>
        <v>5</v>
      </c>
      <c r="CB62" s="39">
        <f t="shared" si="29"/>
        <v>16.649999999999999</v>
      </c>
      <c r="CC62" s="39">
        <f t="shared" si="30"/>
        <v>5</v>
      </c>
      <c r="CD62" s="39">
        <f t="shared" si="31"/>
        <v>5</v>
      </c>
      <c r="CE62" s="39">
        <f t="shared" si="32"/>
        <v>5</v>
      </c>
      <c r="CF62" s="39">
        <f t="shared" si="33"/>
        <v>5</v>
      </c>
      <c r="CG62" s="40">
        <f t="shared" si="34"/>
        <v>5</v>
      </c>
      <c r="CH62" s="40">
        <f t="shared" si="35"/>
        <v>5</v>
      </c>
      <c r="CI62" s="40">
        <f t="shared" si="36"/>
        <v>22.5</v>
      </c>
      <c r="CJ62" s="40">
        <f t="shared" si="37"/>
        <v>5</v>
      </c>
      <c r="CK62" s="40">
        <f t="shared" si="38"/>
        <v>22.9</v>
      </c>
      <c r="CL62" s="40">
        <f t="shared" si="39"/>
        <v>47.5</v>
      </c>
      <c r="CM62" s="40">
        <f t="shared" si="40"/>
        <v>16.649999999999999</v>
      </c>
      <c r="CN62" s="40">
        <f t="shared" si="41"/>
        <v>41.674999999999997</v>
      </c>
      <c r="CO62" s="40">
        <f t="shared" si="42"/>
        <v>5</v>
      </c>
      <c r="CP62" s="40">
        <f t="shared" si="43"/>
        <v>33.3333333333333</v>
      </c>
      <c r="CQ62" s="40">
        <f t="shared" si="44"/>
        <v>72.5</v>
      </c>
      <c r="CR62" s="40">
        <f t="shared" si="45"/>
        <v>22.9</v>
      </c>
      <c r="CS62" s="40">
        <f t="shared" si="46"/>
        <v>54.2</v>
      </c>
      <c r="CT62" s="40">
        <f t="shared" si="47"/>
        <v>5</v>
      </c>
      <c r="CU62" s="40">
        <f t="shared" si="48"/>
        <v>41.674999999999997</v>
      </c>
      <c r="CV62" s="40">
        <f t="shared" si="49"/>
        <v>90</v>
      </c>
      <c r="CW62" s="40">
        <f t="shared" si="50"/>
        <v>22.5</v>
      </c>
      <c r="CX62" s="40">
        <f t="shared" si="51"/>
        <v>72.5</v>
      </c>
      <c r="CY62" s="40">
        <f t="shared" si="52"/>
        <v>47.5</v>
      </c>
      <c r="CZ62" s="41">
        <f t="shared" si="53"/>
        <v>5</v>
      </c>
      <c r="DA62" s="41">
        <f t="shared" si="54"/>
        <v>22.5</v>
      </c>
      <c r="DB62" s="41">
        <f t="shared" si="55"/>
        <v>5</v>
      </c>
      <c r="DC62" s="41">
        <f t="shared" si="56"/>
        <v>47.5</v>
      </c>
      <c r="DD62" s="41">
        <f t="shared" si="57"/>
        <v>22.9</v>
      </c>
      <c r="DE62" s="41">
        <f t="shared" si="58"/>
        <v>5</v>
      </c>
      <c r="DF62" s="41">
        <f t="shared" si="59"/>
        <v>41.674999999999997</v>
      </c>
      <c r="DG62" s="41">
        <f t="shared" si="60"/>
        <v>16.649999999999999</v>
      </c>
      <c r="DH62" s="41">
        <f t="shared" si="61"/>
        <v>72.5</v>
      </c>
      <c r="DI62" s="41">
        <f t="shared" si="62"/>
        <v>33.3333333333333</v>
      </c>
      <c r="DJ62" s="41">
        <f t="shared" si="63"/>
        <v>5</v>
      </c>
      <c r="DK62" s="41">
        <f t="shared" si="64"/>
        <v>54.2</v>
      </c>
      <c r="DL62" s="41">
        <f t="shared" si="65"/>
        <v>22.9</v>
      </c>
      <c r="DM62" s="41">
        <f t="shared" si="66"/>
        <v>90</v>
      </c>
      <c r="DN62" s="41">
        <f t="shared" si="67"/>
        <v>41.674999999999997</v>
      </c>
      <c r="DO62" s="41">
        <f t="shared" si="68"/>
        <v>5</v>
      </c>
      <c r="DP62" s="41">
        <f t="shared" si="69"/>
        <v>72.5</v>
      </c>
      <c r="DQ62" s="41">
        <f t="shared" si="70"/>
        <v>22.5</v>
      </c>
      <c r="DR62" s="41">
        <f t="shared" si="71"/>
        <v>47.5</v>
      </c>
      <c r="DS62" s="42">
        <f t="shared" si="72"/>
        <v>12631.373583963416</v>
      </c>
      <c r="DT62" s="42">
        <f t="shared" si="73"/>
        <v>10573.251676788703</v>
      </c>
      <c r="DU62" s="42">
        <f t="shared" si="74"/>
        <v>7682.3370173471403</v>
      </c>
      <c r="DV62" s="42">
        <f t="shared" si="75"/>
        <v>9758.0775236819718</v>
      </c>
      <c r="DW62" s="42">
        <f t="shared" si="76"/>
        <v>6133.5114879143493</v>
      </c>
      <c r="DX62" s="42">
        <f t="shared" si="77"/>
        <v>2737.2847793238921</v>
      </c>
      <c r="DY62" s="42">
        <f t="shared" si="78"/>
        <v>7148.2025084370052</v>
      </c>
      <c r="DZ62" s="42">
        <f t="shared" si="79"/>
        <v>3014.1945454355728</v>
      </c>
      <c r="EA62" s="42">
        <f t="shared" si="80"/>
        <v>11442.903370575241</v>
      </c>
      <c r="EB62" s="42">
        <f t="shared" si="81"/>
        <v>4119.7836740161047</v>
      </c>
      <c r="EC62" s="42">
        <f t="shared" si="82"/>
        <v>292.23254130064407</v>
      </c>
      <c r="ED62" s="42">
        <f t="shared" si="83"/>
        <v>6677.9134482247227</v>
      </c>
      <c r="EE62" s="42">
        <f t="shared" si="84"/>
        <v>1507.306085909242</v>
      </c>
      <c r="EF62" s="42">
        <f t="shared" si="85"/>
        <v>14109.78146340053</v>
      </c>
      <c r="EG62" s="42">
        <f t="shared" si="86"/>
        <v>3449.4552181757354</v>
      </c>
      <c r="EH62" s="42">
        <f t="shared" si="87"/>
        <v>68.19597468437037</v>
      </c>
      <c r="EI62" s="42">
        <f t="shared" si="88"/>
        <v>8856.3668039589684</v>
      </c>
      <c r="EJ62" s="42">
        <f t="shared" si="89"/>
        <v>596.61063412593239</v>
      </c>
      <c r="EK62" s="42">
        <f t="shared" si="90"/>
        <v>3476.4887190424497</v>
      </c>
      <c r="EL62" s="1">
        <f t="shared" si="111"/>
        <v>68.19597468437037</v>
      </c>
      <c r="EM62" s="2">
        <f t="shared" si="102"/>
        <v>16</v>
      </c>
      <c r="EN62" s="44"/>
      <c r="EO62" s="44"/>
      <c r="EP62" s="45"/>
      <c r="EQ62" s="46"/>
      <c r="ER62" s="47"/>
      <c r="ES62" s="47"/>
      <c r="ET62" s="81"/>
      <c r="EU62" s="82"/>
      <c r="EV62" s="82"/>
      <c r="EW62" s="82"/>
      <c r="EX62" s="82"/>
      <c r="EY62" s="83"/>
      <c r="EZ62" s="83"/>
      <c r="FA62" s="83"/>
      <c r="FB62" s="83"/>
    </row>
    <row r="63" spans="1:158" s="80" customFormat="1" ht="13" x14ac:dyDescent="0.3">
      <c r="A63" s="104" t="s">
        <v>165</v>
      </c>
      <c r="B63" s="105"/>
      <c r="C63" s="106"/>
      <c r="D63" s="119" t="s">
        <v>87</v>
      </c>
      <c r="E63" s="119" t="s">
        <v>87</v>
      </c>
      <c r="F63" s="119" t="s">
        <v>87</v>
      </c>
      <c r="G63" s="115" t="e">
        <f t="shared" si="0"/>
        <v>#VALUE!</v>
      </c>
      <c r="H63" s="115" t="e">
        <f t="shared" si="1"/>
        <v>#VALUE!</v>
      </c>
      <c r="I63" s="115" t="e">
        <f t="shared" si="2"/>
        <v>#VALUE!</v>
      </c>
      <c r="J63" s="193" t="s">
        <v>195</v>
      </c>
      <c r="K63" s="194">
        <v>43.738658777667197</v>
      </c>
      <c r="L63" s="194">
        <v>5.4370095360884898</v>
      </c>
      <c r="M63" s="84" t="e">
        <f t="shared" si="114"/>
        <v>#VALUE!</v>
      </c>
      <c r="N63" s="85" t="e">
        <f t="shared" si="115"/>
        <v>#VALUE!</v>
      </c>
      <c r="O63" s="85" t="e">
        <f t="shared" si="116"/>
        <v>#VALUE!</v>
      </c>
      <c r="P63" s="86" t="e">
        <f t="shared" si="117"/>
        <v>#VALUE!</v>
      </c>
      <c r="Q63" s="87" t="e">
        <f t="shared" ca="1" si="95"/>
        <v>#VALUE!</v>
      </c>
      <c r="R63" s="94" t="e">
        <f t="shared" si="104"/>
        <v>#VALUE!</v>
      </c>
      <c r="S63" s="95" t="e">
        <f t="shared" si="113"/>
        <v>#VALUE!</v>
      </c>
      <c r="T63" s="95" t="e">
        <f t="shared" si="105"/>
        <v>#VALUE!</v>
      </c>
      <c r="U63" s="88" t="e">
        <f t="shared" si="106"/>
        <v>#VALUE!</v>
      </c>
      <c r="V63" s="89" t="e">
        <f t="shared" si="107"/>
        <v>#VALUE!</v>
      </c>
      <c r="W63" s="90" t="e">
        <f t="shared" si="108"/>
        <v>#VALUE!</v>
      </c>
      <c r="X63" s="100" t="e">
        <f t="shared" si="118"/>
        <v>#VALUE!</v>
      </c>
      <c r="Y63" s="101"/>
      <c r="Z63" s="79" t="e">
        <f t="shared" si="3"/>
        <v>#VALUE!</v>
      </c>
      <c r="AA63" s="79" t="e">
        <f t="shared" si="4"/>
        <v>#VALUE!</v>
      </c>
      <c r="AB63" s="79" t="e">
        <f t="shared" si="5"/>
        <v>#VALUE!</v>
      </c>
      <c r="AC63" s="79" t="e">
        <f t="shared" si="97"/>
        <v>#VALUE!</v>
      </c>
      <c r="AD63" s="79" t="e">
        <f t="shared" si="119"/>
        <v>#VALUE!</v>
      </c>
      <c r="AE63" s="34" t="e">
        <f t="shared" si="120"/>
        <v>#VALUE!</v>
      </c>
      <c r="AF63" s="35" t="e">
        <f t="shared" si="121"/>
        <v>#VALUE!</v>
      </c>
      <c r="AG63" s="35">
        <f t="shared" si="122"/>
        <v>1.6932291920869262</v>
      </c>
      <c r="AH63" s="36" t="e">
        <f t="shared" si="6"/>
        <v>#VALUE!</v>
      </c>
      <c r="AI63" s="37" t="e">
        <f t="shared" si="7"/>
        <v>#VALUE!</v>
      </c>
      <c r="AJ63" s="37">
        <f t="shared" si="8"/>
        <v>2.1045307325039246</v>
      </c>
      <c r="AK63" s="37">
        <v>0</v>
      </c>
      <c r="AL63" s="37">
        <v>-0.75645121485307587</v>
      </c>
      <c r="AM63" s="37">
        <v>-11.346768222796136</v>
      </c>
      <c r="AN63" s="37" t="e">
        <f t="shared" si="123"/>
        <v>#VALUE!</v>
      </c>
      <c r="AO63" s="37" t="e">
        <f t="shared" si="123"/>
        <v>#VALUE!</v>
      </c>
      <c r="AP63" s="37">
        <f t="shared" si="123"/>
        <v>2.1045307325039246</v>
      </c>
      <c r="AQ63" s="37">
        <v>57.375671196608707</v>
      </c>
      <c r="AR63" s="37">
        <v>5.7915837760921756</v>
      </c>
      <c r="AS63" s="37">
        <v>1.1079551571654598</v>
      </c>
      <c r="AT63" s="37" t="e">
        <f t="shared" si="124"/>
        <v>#VALUE!</v>
      </c>
      <c r="AU63" s="37" t="e">
        <f t="shared" si="124"/>
        <v>#VALUE!</v>
      </c>
      <c r="AV63" s="37">
        <f t="shared" si="124"/>
        <v>1.1079551571654598</v>
      </c>
      <c r="AW63" s="38">
        <f t="shared" si="125"/>
        <v>0</v>
      </c>
      <c r="AX63" s="38">
        <f t="shared" si="125"/>
        <v>0.75645121485307587</v>
      </c>
      <c r="AY63" s="38">
        <f t="shared" si="125"/>
        <v>11.346768222796136</v>
      </c>
      <c r="AZ63" s="38" t="e">
        <f t="shared" si="126"/>
        <v>#VALUE!</v>
      </c>
      <c r="BA63" s="38" t="e">
        <f t="shared" si="126"/>
        <v>#VALUE!</v>
      </c>
      <c r="BB63" s="38">
        <f t="shared" si="126"/>
        <v>12.454723379961596</v>
      </c>
      <c r="BC63" s="37">
        <f t="shared" si="127"/>
        <v>57.375671196608707</v>
      </c>
      <c r="BD63" s="37">
        <f t="shared" si="127"/>
        <v>6.5480349909452515</v>
      </c>
      <c r="BE63" s="37">
        <f t="shared" si="127"/>
        <v>12.454723379961596</v>
      </c>
      <c r="BF63" s="38" t="e">
        <f t="shared" si="128"/>
        <v>#VALUE!</v>
      </c>
      <c r="BG63" s="38" t="e">
        <f t="shared" si="128"/>
        <v>#VALUE!</v>
      </c>
      <c r="BH63" s="38">
        <f t="shared" si="109"/>
        <v>0</v>
      </c>
      <c r="BI63" s="37" t="e">
        <f t="shared" si="110"/>
        <v>#VALUE!</v>
      </c>
      <c r="BJ63" s="5"/>
      <c r="BK63" s="5"/>
      <c r="BL63" s="19"/>
      <c r="BM63" s="19"/>
      <c r="BN63" s="39">
        <f t="shared" si="15"/>
        <v>90</v>
      </c>
      <c r="BO63" s="39">
        <f t="shared" si="16"/>
        <v>72.5</v>
      </c>
      <c r="BP63" s="39">
        <f t="shared" si="17"/>
        <v>72.5</v>
      </c>
      <c r="BQ63" s="39">
        <f t="shared" si="18"/>
        <v>47.5</v>
      </c>
      <c r="BR63" s="39">
        <f t="shared" si="19"/>
        <v>54.2</v>
      </c>
      <c r="BS63" s="39">
        <f t="shared" si="20"/>
        <v>47.5</v>
      </c>
      <c r="BT63" s="39">
        <f t="shared" si="21"/>
        <v>41.674999999999997</v>
      </c>
      <c r="BU63" s="39">
        <f t="shared" si="22"/>
        <v>41.674999999999997</v>
      </c>
      <c r="BV63" s="39">
        <f t="shared" si="23"/>
        <v>22.5</v>
      </c>
      <c r="BW63" s="39">
        <f t="shared" si="24"/>
        <v>33.3333333333333</v>
      </c>
      <c r="BX63" s="39">
        <f t="shared" si="25"/>
        <v>22.5</v>
      </c>
      <c r="BY63" s="39">
        <f t="shared" si="26"/>
        <v>22.9</v>
      </c>
      <c r="BZ63" s="39">
        <f t="shared" si="27"/>
        <v>22.9</v>
      </c>
      <c r="CA63" s="39">
        <f t="shared" si="28"/>
        <v>5</v>
      </c>
      <c r="CB63" s="39">
        <f t="shared" si="29"/>
        <v>16.649999999999999</v>
      </c>
      <c r="CC63" s="39">
        <f t="shared" si="30"/>
        <v>5</v>
      </c>
      <c r="CD63" s="39">
        <f t="shared" si="31"/>
        <v>5</v>
      </c>
      <c r="CE63" s="39">
        <f t="shared" si="32"/>
        <v>5</v>
      </c>
      <c r="CF63" s="39">
        <f t="shared" si="33"/>
        <v>5</v>
      </c>
      <c r="CG63" s="40">
        <f t="shared" si="34"/>
        <v>5</v>
      </c>
      <c r="CH63" s="40">
        <f t="shared" si="35"/>
        <v>5</v>
      </c>
      <c r="CI63" s="40">
        <f t="shared" si="36"/>
        <v>22.5</v>
      </c>
      <c r="CJ63" s="40">
        <f t="shared" si="37"/>
        <v>5</v>
      </c>
      <c r="CK63" s="40">
        <f t="shared" si="38"/>
        <v>22.9</v>
      </c>
      <c r="CL63" s="40">
        <f t="shared" si="39"/>
        <v>47.5</v>
      </c>
      <c r="CM63" s="40">
        <f t="shared" si="40"/>
        <v>16.649999999999999</v>
      </c>
      <c r="CN63" s="40">
        <f t="shared" si="41"/>
        <v>41.674999999999997</v>
      </c>
      <c r="CO63" s="40">
        <f t="shared" si="42"/>
        <v>5</v>
      </c>
      <c r="CP63" s="40">
        <f t="shared" si="43"/>
        <v>33.3333333333333</v>
      </c>
      <c r="CQ63" s="40">
        <f t="shared" si="44"/>
        <v>72.5</v>
      </c>
      <c r="CR63" s="40">
        <f t="shared" si="45"/>
        <v>22.9</v>
      </c>
      <c r="CS63" s="40">
        <f t="shared" si="46"/>
        <v>54.2</v>
      </c>
      <c r="CT63" s="40">
        <f t="shared" si="47"/>
        <v>5</v>
      </c>
      <c r="CU63" s="40">
        <f t="shared" si="48"/>
        <v>41.674999999999997</v>
      </c>
      <c r="CV63" s="40">
        <f t="shared" si="49"/>
        <v>90</v>
      </c>
      <c r="CW63" s="40">
        <f t="shared" si="50"/>
        <v>22.5</v>
      </c>
      <c r="CX63" s="40">
        <f t="shared" si="51"/>
        <v>72.5</v>
      </c>
      <c r="CY63" s="40">
        <f t="shared" si="52"/>
        <v>47.5</v>
      </c>
      <c r="CZ63" s="41">
        <f t="shared" si="53"/>
        <v>5</v>
      </c>
      <c r="DA63" s="41">
        <f t="shared" si="54"/>
        <v>22.5</v>
      </c>
      <c r="DB63" s="41">
        <f t="shared" si="55"/>
        <v>5</v>
      </c>
      <c r="DC63" s="41">
        <f t="shared" si="56"/>
        <v>47.5</v>
      </c>
      <c r="DD63" s="41">
        <f t="shared" si="57"/>
        <v>22.9</v>
      </c>
      <c r="DE63" s="41">
        <f t="shared" si="58"/>
        <v>5</v>
      </c>
      <c r="DF63" s="41">
        <f t="shared" si="59"/>
        <v>41.674999999999997</v>
      </c>
      <c r="DG63" s="41">
        <f t="shared" si="60"/>
        <v>16.649999999999999</v>
      </c>
      <c r="DH63" s="41">
        <f t="shared" si="61"/>
        <v>72.5</v>
      </c>
      <c r="DI63" s="41">
        <f t="shared" si="62"/>
        <v>33.3333333333333</v>
      </c>
      <c r="DJ63" s="41">
        <f t="shared" si="63"/>
        <v>5</v>
      </c>
      <c r="DK63" s="41">
        <f t="shared" si="64"/>
        <v>54.2</v>
      </c>
      <c r="DL63" s="41">
        <f t="shared" si="65"/>
        <v>22.9</v>
      </c>
      <c r="DM63" s="41">
        <f t="shared" si="66"/>
        <v>90</v>
      </c>
      <c r="DN63" s="41">
        <f t="shared" si="67"/>
        <v>41.674999999999997</v>
      </c>
      <c r="DO63" s="41">
        <f t="shared" si="68"/>
        <v>5</v>
      </c>
      <c r="DP63" s="41">
        <f t="shared" si="69"/>
        <v>72.5</v>
      </c>
      <c r="DQ63" s="41">
        <f t="shared" si="70"/>
        <v>22.5</v>
      </c>
      <c r="DR63" s="41">
        <f t="shared" si="71"/>
        <v>47.5</v>
      </c>
      <c r="DS63" s="42" t="e">
        <f t="shared" si="72"/>
        <v>#VALUE!</v>
      </c>
      <c r="DT63" s="42" t="e">
        <f t="shared" si="73"/>
        <v>#VALUE!</v>
      </c>
      <c r="DU63" s="42" t="e">
        <f t="shared" si="74"/>
        <v>#VALUE!</v>
      </c>
      <c r="DV63" s="42" t="e">
        <f t="shared" si="75"/>
        <v>#VALUE!</v>
      </c>
      <c r="DW63" s="42" t="e">
        <f t="shared" si="76"/>
        <v>#VALUE!</v>
      </c>
      <c r="DX63" s="42" t="e">
        <f t="shared" si="77"/>
        <v>#VALUE!</v>
      </c>
      <c r="DY63" s="42" t="e">
        <f t="shared" si="78"/>
        <v>#VALUE!</v>
      </c>
      <c r="DZ63" s="42" t="e">
        <f t="shared" si="79"/>
        <v>#VALUE!</v>
      </c>
      <c r="EA63" s="42" t="e">
        <f t="shared" si="80"/>
        <v>#VALUE!</v>
      </c>
      <c r="EB63" s="42" t="e">
        <f t="shared" si="81"/>
        <v>#VALUE!</v>
      </c>
      <c r="EC63" s="42" t="e">
        <f t="shared" si="82"/>
        <v>#VALUE!</v>
      </c>
      <c r="ED63" s="42" t="e">
        <f t="shared" si="83"/>
        <v>#VALUE!</v>
      </c>
      <c r="EE63" s="42" t="e">
        <f t="shared" si="84"/>
        <v>#VALUE!</v>
      </c>
      <c r="EF63" s="42" t="e">
        <f t="shared" si="85"/>
        <v>#VALUE!</v>
      </c>
      <c r="EG63" s="42" t="e">
        <f t="shared" si="86"/>
        <v>#VALUE!</v>
      </c>
      <c r="EH63" s="42" t="e">
        <f t="shared" si="87"/>
        <v>#VALUE!</v>
      </c>
      <c r="EI63" s="42" t="e">
        <f t="shared" si="88"/>
        <v>#VALUE!</v>
      </c>
      <c r="EJ63" s="42" t="e">
        <f t="shared" si="89"/>
        <v>#VALUE!</v>
      </c>
      <c r="EK63" s="42" t="e">
        <f t="shared" si="90"/>
        <v>#VALUE!</v>
      </c>
      <c r="EL63" s="1" t="e">
        <f t="shared" si="111"/>
        <v>#VALUE!</v>
      </c>
      <c r="EM63" s="2" t="e">
        <f t="shared" si="102"/>
        <v>#VALUE!</v>
      </c>
      <c r="EN63" s="44"/>
      <c r="EO63" s="44"/>
      <c r="EP63" s="45"/>
      <c r="EQ63" s="46"/>
      <c r="ER63" s="47"/>
      <c r="ES63" s="47"/>
      <c r="ET63" s="81"/>
      <c r="EU63" s="82"/>
      <c r="EV63" s="82"/>
      <c r="EW63" s="82"/>
      <c r="EX63" s="82"/>
      <c r="EY63" s="83"/>
      <c r="EZ63" s="83"/>
      <c r="FA63" s="83"/>
      <c r="FB63" s="83"/>
    </row>
    <row r="64" spans="1:158" s="80" customFormat="1" ht="13" x14ac:dyDescent="0.3">
      <c r="A64" s="104" t="s">
        <v>166</v>
      </c>
      <c r="B64" s="105"/>
      <c r="C64" s="106"/>
      <c r="D64" s="119" t="s">
        <v>87</v>
      </c>
      <c r="E64" s="119" t="s">
        <v>87</v>
      </c>
      <c r="F64" s="119" t="s">
        <v>87</v>
      </c>
      <c r="G64" s="115" t="e">
        <f t="shared" si="0"/>
        <v>#VALUE!</v>
      </c>
      <c r="H64" s="115" t="e">
        <f t="shared" si="1"/>
        <v>#VALUE!</v>
      </c>
      <c r="I64" s="115" t="e">
        <f t="shared" si="2"/>
        <v>#VALUE!</v>
      </c>
      <c r="J64" s="193">
        <v>5.3218959213250496</v>
      </c>
      <c r="K64" s="194">
        <v>34.693654591725803</v>
      </c>
      <c r="L64" s="194">
        <v>21.618317460317499</v>
      </c>
      <c r="M64" s="84">
        <f t="shared" si="114"/>
        <v>0</v>
      </c>
      <c r="N64" s="85">
        <f t="shared" si="115"/>
        <v>66.145344236257387</v>
      </c>
      <c r="O64" s="85">
        <f t="shared" si="116"/>
        <v>33.854655763742606</v>
      </c>
      <c r="P64" s="86" t="str">
        <f t="shared" si="117"/>
        <v>0 : 66 : 34 %</v>
      </c>
      <c r="Q64" s="87" t="str">
        <f t="shared" ca="1" si="95"/>
        <v>S/SR</v>
      </c>
      <c r="R64" s="94">
        <f t="shared" si="104"/>
        <v>66.145344236257387</v>
      </c>
      <c r="S64" s="95">
        <f t="shared" si="113"/>
        <v>0</v>
      </c>
      <c r="T64" s="95">
        <f t="shared" si="105"/>
        <v>33.854655763742606</v>
      </c>
      <c r="U64" s="88">
        <f t="shared" si="106"/>
        <v>0</v>
      </c>
      <c r="V64" s="89">
        <f t="shared" si="107"/>
        <v>169</v>
      </c>
      <c r="W64" s="90">
        <f t="shared" si="108"/>
        <v>86</v>
      </c>
      <c r="X64" s="100" t="str">
        <f t="shared" si="118"/>
        <v>@rgb(0,169,86)</v>
      </c>
      <c r="Y64" s="101"/>
      <c r="Z64" s="79">
        <f t="shared" si="3"/>
        <v>0.70956867802877022</v>
      </c>
      <c r="AA64" s="79">
        <f t="shared" si="4"/>
        <v>0.24617530624637654</v>
      </c>
      <c r="AB64" s="79">
        <f t="shared" si="5"/>
        <v>0.8707298651323826</v>
      </c>
      <c r="AC64" s="79" t="str">
        <f t="shared" si="97"/>
        <v>No</v>
      </c>
      <c r="AD64" s="79">
        <f t="shared" si="119"/>
        <v>34.69365459172581</v>
      </c>
      <c r="AE64" s="34">
        <f t="shared" si="120"/>
        <v>0.24395776250463572</v>
      </c>
      <c r="AF64" s="35">
        <f t="shared" si="121"/>
        <v>-0.63253239929631644</v>
      </c>
      <c r="AG64" s="35">
        <f t="shared" si="122"/>
        <v>3.0735409858856095</v>
      </c>
      <c r="AH64" s="36">
        <f t="shared" si="6"/>
        <v>-0.46614793981236774</v>
      </c>
      <c r="AI64" s="37">
        <f t="shared" si="7"/>
        <v>0.60973830239123172</v>
      </c>
      <c r="AJ64" s="37">
        <f t="shared" si="8"/>
        <v>-0.22204950919671518</v>
      </c>
      <c r="AK64" s="37">
        <v>0</v>
      </c>
      <c r="AL64" s="37">
        <v>-0.75645121485307587</v>
      </c>
      <c r="AM64" s="37">
        <v>-11.346768222796136</v>
      </c>
      <c r="AN64" s="37">
        <f t="shared" si="123"/>
        <v>0</v>
      </c>
      <c r="AO64" s="37">
        <f t="shared" si="123"/>
        <v>0.60973830239123172</v>
      </c>
      <c r="AP64" s="37">
        <f t="shared" si="123"/>
        <v>-0.22204950919671518</v>
      </c>
      <c r="AQ64" s="37">
        <v>57.375671196608707</v>
      </c>
      <c r="AR64" s="37">
        <v>5.7915837760921756</v>
      </c>
      <c r="AS64" s="37">
        <v>1.1079551571654598</v>
      </c>
      <c r="AT64" s="37">
        <f t="shared" si="124"/>
        <v>0</v>
      </c>
      <c r="AU64" s="37">
        <f t="shared" si="124"/>
        <v>0.60973830239123172</v>
      </c>
      <c r="AV64" s="37">
        <f t="shared" si="124"/>
        <v>-0.22204950919671518</v>
      </c>
      <c r="AW64" s="38">
        <f t="shared" si="125"/>
        <v>0</v>
      </c>
      <c r="AX64" s="38">
        <f t="shared" si="125"/>
        <v>0.75645121485307587</v>
      </c>
      <c r="AY64" s="38">
        <f t="shared" si="125"/>
        <v>11.346768222796136</v>
      </c>
      <c r="AZ64" s="38">
        <f t="shared" si="126"/>
        <v>0</v>
      </c>
      <c r="BA64" s="38">
        <f t="shared" si="126"/>
        <v>1.3661895172443077</v>
      </c>
      <c r="BB64" s="38">
        <f t="shared" si="126"/>
        <v>11.124718713599421</v>
      </c>
      <c r="BC64" s="37">
        <f t="shared" si="127"/>
        <v>57.375671196608707</v>
      </c>
      <c r="BD64" s="37">
        <f t="shared" si="127"/>
        <v>6.5480349909452515</v>
      </c>
      <c r="BE64" s="37">
        <f t="shared" si="127"/>
        <v>12.454723379961596</v>
      </c>
      <c r="BF64" s="38">
        <f t="shared" si="128"/>
        <v>0</v>
      </c>
      <c r="BG64" s="38">
        <f t="shared" si="128"/>
        <v>20.864114488293065</v>
      </c>
      <c r="BH64" s="38">
        <f t="shared" si="109"/>
        <v>10.678717027967238</v>
      </c>
      <c r="BI64" s="37">
        <f t="shared" si="110"/>
        <v>3.1702924307366027</v>
      </c>
      <c r="BJ64" s="5"/>
      <c r="BK64" s="5"/>
      <c r="BL64" s="19"/>
      <c r="BM64" s="19"/>
      <c r="BN64" s="39">
        <f t="shared" si="15"/>
        <v>90</v>
      </c>
      <c r="BO64" s="39">
        <f t="shared" si="16"/>
        <v>72.5</v>
      </c>
      <c r="BP64" s="39">
        <f t="shared" si="17"/>
        <v>72.5</v>
      </c>
      <c r="BQ64" s="39">
        <f t="shared" si="18"/>
        <v>47.5</v>
      </c>
      <c r="BR64" s="39">
        <f t="shared" si="19"/>
        <v>54.2</v>
      </c>
      <c r="BS64" s="39">
        <f t="shared" si="20"/>
        <v>47.5</v>
      </c>
      <c r="BT64" s="39">
        <f t="shared" si="21"/>
        <v>41.674999999999997</v>
      </c>
      <c r="BU64" s="39">
        <f t="shared" si="22"/>
        <v>41.674999999999997</v>
      </c>
      <c r="BV64" s="39">
        <f t="shared" si="23"/>
        <v>22.5</v>
      </c>
      <c r="BW64" s="39">
        <f t="shared" si="24"/>
        <v>33.3333333333333</v>
      </c>
      <c r="BX64" s="39">
        <f t="shared" si="25"/>
        <v>22.5</v>
      </c>
      <c r="BY64" s="39">
        <f t="shared" si="26"/>
        <v>22.9</v>
      </c>
      <c r="BZ64" s="39">
        <f t="shared" si="27"/>
        <v>22.9</v>
      </c>
      <c r="CA64" s="39">
        <f t="shared" si="28"/>
        <v>5</v>
      </c>
      <c r="CB64" s="39">
        <f t="shared" si="29"/>
        <v>16.649999999999999</v>
      </c>
      <c r="CC64" s="39">
        <f t="shared" si="30"/>
        <v>5</v>
      </c>
      <c r="CD64" s="39">
        <f t="shared" si="31"/>
        <v>5</v>
      </c>
      <c r="CE64" s="39">
        <f t="shared" si="32"/>
        <v>5</v>
      </c>
      <c r="CF64" s="39">
        <f t="shared" si="33"/>
        <v>5</v>
      </c>
      <c r="CG64" s="40">
        <f t="shared" si="34"/>
        <v>5</v>
      </c>
      <c r="CH64" s="40">
        <f t="shared" si="35"/>
        <v>5</v>
      </c>
      <c r="CI64" s="40">
        <f t="shared" si="36"/>
        <v>22.5</v>
      </c>
      <c r="CJ64" s="40">
        <f t="shared" si="37"/>
        <v>5</v>
      </c>
      <c r="CK64" s="40">
        <f t="shared" si="38"/>
        <v>22.9</v>
      </c>
      <c r="CL64" s="40">
        <f t="shared" si="39"/>
        <v>47.5</v>
      </c>
      <c r="CM64" s="40">
        <f t="shared" si="40"/>
        <v>16.649999999999999</v>
      </c>
      <c r="CN64" s="40">
        <f t="shared" si="41"/>
        <v>41.674999999999997</v>
      </c>
      <c r="CO64" s="40">
        <f t="shared" si="42"/>
        <v>5</v>
      </c>
      <c r="CP64" s="40">
        <f t="shared" si="43"/>
        <v>33.3333333333333</v>
      </c>
      <c r="CQ64" s="40">
        <f t="shared" si="44"/>
        <v>72.5</v>
      </c>
      <c r="CR64" s="40">
        <f t="shared" si="45"/>
        <v>22.9</v>
      </c>
      <c r="CS64" s="40">
        <f t="shared" si="46"/>
        <v>54.2</v>
      </c>
      <c r="CT64" s="40">
        <f t="shared" si="47"/>
        <v>5</v>
      </c>
      <c r="CU64" s="40">
        <f t="shared" si="48"/>
        <v>41.674999999999997</v>
      </c>
      <c r="CV64" s="40">
        <f t="shared" si="49"/>
        <v>90</v>
      </c>
      <c r="CW64" s="40">
        <f t="shared" si="50"/>
        <v>22.5</v>
      </c>
      <c r="CX64" s="40">
        <f t="shared" si="51"/>
        <v>72.5</v>
      </c>
      <c r="CY64" s="40">
        <f t="shared" si="52"/>
        <v>47.5</v>
      </c>
      <c r="CZ64" s="41">
        <f t="shared" si="53"/>
        <v>5</v>
      </c>
      <c r="DA64" s="41">
        <f t="shared" si="54"/>
        <v>22.5</v>
      </c>
      <c r="DB64" s="41">
        <f t="shared" si="55"/>
        <v>5</v>
      </c>
      <c r="DC64" s="41">
        <f t="shared" si="56"/>
        <v>47.5</v>
      </c>
      <c r="DD64" s="41">
        <f t="shared" si="57"/>
        <v>22.9</v>
      </c>
      <c r="DE64" s="41">
        <f t="shared" si="58"/>
        <v>5</v>
      </c>
      <c r="DF64" s="41">
        <f t="shared" si="59"/>
        <v>41.674999999999997</v>
      </c>
      <c r="DG64" s="41">
        <f t="shared" si="60"/>
        <v>16.649999999999999</v>
      </c>
      <c r="DH64" s="41">
        <f t="shared" si="61"/>
        <v>72.5</v>
      </c>
      <c r="DI64" s="41">
        <f t="shared" si="62"/>
        <v>33.3333333333333</v>
      </c>
      <c r="DJ64" s="41">
        <f t="shared" si="63"/>
        <v>5</v>
      </c>
      <c r="DK64" s="41">
        <f t="shared" si="64"/>
        <v>54.2</v>
      </c>
      <c r="DL64" s="41">
        <f t="shared" si="65"/>
        <v>22.9</v>
      </c>
      <c r="DM64" s="41">
        <f t="shared" si="66"/>
        <v>90</v>
      </c>
      <c r="DN64" s="41">
        <f t="shared" si="67"/>
        <v>41.674999999999997</v>
      </c>
      <c r="DO64" s="41">
        <f t="shared" si="68"/>
        <v>5</v>
      </c>
      <c r="DP64" s="41">
        <f t="shared" si="69"/>
        <v>72.5</v>
      </c>
      <c r="DQ64" s="41">
        <f t="shared" si="70"/>
        <v>22.5</v>
      </c>
      <c r="DR64" s="41">
        <f t="shared" si="71"/>
        <v>47.5</v>
      </c>
      <c r="DS64" s="42">
        <f t="shared" si="72"/>
        <v>12671.344281014499</v>
      </c>
      <c r="DT64" s="42">
        <f t="shared" si="73"/>
        <v>9123.9313292835068</v>
      </c>
      <c r="DU64" s="42">
        <f t="shared" si="74"/>
        <v>7993.75723274549</v>
      </c>
      <c r="DV64" s="42">
        <f t="shared" si="75"/>
        <v>6181.1985410963771</v>
      </c>
      <c r="DW64" s="42">
        <f t="shared" si="76"/>
        <v>4927.8042810144998</v>
      </c>
      <c r="DX64" s="42">
        <f t="shared" si="77"/>
        <v>3436.4900209326211</v>
      </c>
      <c r="DY64" s="42">
        <f t="shared" si="78"/>
        <v>4247.7525100391822</v>
      </c>
      <c r="DZ64" s="42">
        <f t="shared" si="79"/>
        <v>2631.6035519898169</v>
      </c>
      <c r="EA64" s="42">
        <f t="shared" si="80"/>
        <v>5738.4657529092474</v>
      </c>
      <c r="EB64" s="42">
        <f t="shared" si="81"/>
        <v>2188.0109476811658</v>
      </c>
      <c r="EC64" s="42">
        <f t="shared" si="82"/>
        <v>1379.2228091197517</v>
      </c>
      <c r="ED64" s="42">
        <f t="shared" si="83"/>
        <v>2808.5028302042119</v>
      </c>
      <c r="EE64" s="42">
        <f t="shared" si="84"/>
        <v>787.10573182478652</v>
      </c>
      <c r="EF64" s="42">
        <f t="shared" si="85"/>
        <v>6916.0528011782553</v>
      </c>
      <c r="EG64" s="42">
        <f t="shared" si="86"/>
        <v>937.17803101449942</v>
      </c>
      <c r="EH64" s="42">
        <f t="shared" si="87"/>
        <v>1426.6357608507433</v>
      </c>
      <c r="EI64" s="42">
        <f t="shared" si="88"/>
        <v>3423.3787046402385</v>
      </c>
      <c r="EJ64" s="42">
        <f t="shared" si="89"/>
        <v>194.30985738876041</v>
      </c>
      <c r="EK64" s="42">
        <f t="shared" si="90"/>
        <v>558.84428101449942</v>
      </c>
      <c r="EL64" s="1">
        <f t="shared" si="111"/>
        <v>194.30985738876041</v>
      </c>
      <c r="EM64" s="2">
        <f t="shared" si="102"/>
        <v>18</v>
      </c>
      <c r="EN64" s="44"/>
      <c r="EO64" s="44"/>
      <c r="EP64" s="45"/>
      <c r="EQ64" s="46"/>
      <c r="ER64" s="47"/>
      <c r="ES64" s="47"/>
      <c r="ET64" s="81"/>
      <c r="EU64" s="82"/>
      <c r="EV64" s="82"/>
      <c r="EW64" s="82"/>
      <c r="EX64" s="82"/>
      <c r="EY64" s="83"/>
      <c r="EZ64" s="83"/>
      <c r="FA64" s="83"/>
      <c r="FB64" s="83"/>
    </row>
    <row r="65" spans="1:158" s="80" customFormat="1" ht="13" x14ac:dyDescent="0.3">
      <c r="A65" s="104" t="s">
        <v>167</v>
      </c>
      <c r="B65" s="105"/>
      <c r="C65" s="106"/>
      <c r="D65" s="119" t="s">
        <v>87</v>
      </c>
      <c r="E65" s="119" t="s">
        <v>87</v>
      </c>
      <c r="F65" s="119" t="s">
        <v>87</v>
      </c>
      <c r="G65" s="115" t="e">
        <f t="shared" si="0"/>
        <v>#VALUE!</v>
      </c>
      <c r="H65" s="115" t="e">
        <f t="shared" si="1"/>
        <v>#VALUE!</v>
      </c>
      <c r="I65" s="115" t="e">
        <f t="shared" si="2"/>
        <v>#VALUE!</v>
      </c>
      <c r="J65" s="193">
        <v>233.39444444444399</v>
      </c>
      <c r="K65" s="194">
        <v>13.707578136527101</v>
      </c>
      <c r="L65" s="194">
        <v>3.65110775941625</v>
      </c>
      <c r="M65" s="84">
        <f t="shared" si="114"/>
        <v>5.2512930414185321</v>
      </c>
      <c r="N65" s="85">
        <f t="shared" si="115"/>
        <v>94.748706958581479</v>
      </c>
      <c r="O65" s="85">
        <f t="shared" si="116"/>
        <v>0</v>
      </c>
      <c r="P65" s="86" t="str">
        <f t="shared" si="117"/>
        <v>5 : 95 : 0 %</v>
      </c>
      <c r="Q65" s="87" t="str">
        <f t="shared" ca="1" si="95"/>
        <v>S</v>
      </c>
      <c r="R65" s="94">
        <f t="shared" si="104"/>
        <v>94.748706958581479</v>
      </c>
      <c r="S65" s="95">
        <f t="shared" si="113"/>
        <v>5.2512930414185321</v>
      </c>
      <c r="T65" s="95">
        <f t="shared" si="105"/>
        <v>0</v>
      </c>
      <c r="U65" s="88">
        <f t="shared" si="106"/>
        <v>13</v>
      </c>
      <c r="V65" s="89">
        <f t="shared" si="107"/>
        <v>242</v>
      </c>
      <c r="W65" s="90">
        <f t="shared" si="108"/>
        <v>0</v>
      </c>
      <c r="X65" s="100" t="str">
        <f t="shared" si="118"/>
        <v>@rgb(13,242,0)</v>
      </c>
      <c r="Y65" s="101"/>
      <c r="Z65" s="79">
        <f t="shared" si="3"/>
        <v>466.34264657031719</v>
      </c>
      <c r="AA65" s="79">
        <f t="shared" si="4"/>
        <v>63.924282662574655</v>
      </c>
      <c r="AB65" s="79">
        <f t="shared" si="5"/>
        <v>17.241985552211041</v>
      </c>
      <c r="AC65" s="79" t="str">
        <f t="shared" si="97"/>
        <v>Suc!</v>
      </c>
      <c r="AD65" s="79">
        <f t="shared" si="119"/>
        <v>86.292421863472896</v>
      </c>
      <c r="AE65" s="34">
        <f t="shared" si="120"/>
        <v>1.6155734599905474</v>
      </c>
      <c r="AF65" s="35">
        <f t="shared" si="121"/>
        <v>1.8397929541311095</v>
      </c>
      <c r="AG65" s="35">
        <f t="shared" si="122"/>
        <v>1.2950306172793666</v>
      </c>
      <c r="AH65" s="36">
        <f t="shared" si="6"/>
        <v>1.7920801445284376</v>
      </c>
      <c r="AI65" s="37">
        <f t="shared" si="7"/>
        <v>2.9337298676653214</v>
      </c>
      <c r="AJ65" s="37">
        <f t="shared" si="8"/>
        <v>2.7930828879868912</v>
      </c>
      <c r="AK65" s="37">
        <v>0</v>
      </c>
      <c r="AL65" s="37">
        <v>-0.75645121485307587</v>
      </c>
      <c r="AM65" s="37">
        <v>-11.346768222796136</v>
      </c>
      <c r="AN65" s="37">
        <f t="shared" si="123"/>
        <v>1.7920801445284376</v>
      </c>
      <c r="AO65" s="37">
        <f t="shared" si="123"/>
        <v>2.9337298676653214</v>
      </c>
      <c r="AP65" s="37">
        <f t="shared" si="123"/>
        <v>2.7930828879868912</v>
      </c>
      <c r="AQ65" s="37">
        <v>57.375671196608707</v>
      </c>
      <c r="AR65" s="37">
        <v>5.7915837760921756</v>
      </c>
      <c r="AS65" s="37">
        <v>1.1079551571654598</v>
      </c>
      <c r="AT65" s="37">
        <f t="shared" si="124"/>
        <v>1.7920801445284376</v>
      </c>
      <c r="AU65" s="37">
        <f t="shared" si="124"/>
        <v>2.9337298676653214</v>
      </c>
      <c r="AV65" s="37">
        <f t="shared" si="124"/>
        <v>1.1079551571654598</v>
      </c>
      <c r="AW65" s="38">
        <f t="shared" si="125"/>
        <v>0</v>
      </c>
      <c r="AX65" s="38">
        <f t="shared" si="125"/>
        <v>0.75645121485307587</v>
      </c>
      <c r="AY65" s="38">
        <f t="shared" si="125"/>
        <v>11.346768222796136</v>
      </c>
      <c r="AZ65" s="38">
        <f t="shared" si="126"/>
        <v>1.7920801445284376</v>
      </c>
      <c r="BA65" s="38">
        <f t="shared" si="126"/>
        <v>3.6901810825183974</v>
      </c>
      <c r="BB65" s="38">
        <f t="shared" si="126"/>
        <v>12.454723379961596</v>
      </c>
      <c r="BC65" s="37">
        <f t="shared" si="127"/>
        <v>57.375671196608707</v>
      </c>
      <c r="BD65" s="37">
        <f t="shared" si="127"/>
        <v>6.5480349909452515</v>
      </c>
      <c r="BE65" s="37">
        <f t="shared" si="127"/>
        <v>12.454723379961596</v>
      </c>
      <c r="BF65" s="38">
        <f t="shared" si="128"/>
        <v>3.1234146932896563</v>
      </c>
      <c r="BG65" s="38">
        <f t="shared" si="128"/>
        <v>56.355549223870227</v>
      </c>
      <c r="BH65" s="38">
        <f t="shared" si="109"/>
        <v>0</v>
      </c>
      <c r="BI65" s="37">
        <f t="shared" si="110"/>
        <v>1.6812666767241664</v>
      </c>
      <c r="BJ65" s="5"/>
      <c r="BK65" s="5"/>
      <c r="BL65" s="19"/>
      <c r="BM65" s="19"/>
      <c r="BN65" s="39">
        <f t="shared" si="15"/>
        <v>90</v>
      </c>
      <c r="BO65" s="39">
        <f t="shared" si="16"/>
        <v>72.5</v>
      </c>
      <c r="BP65" s="39">
        <f t="shared" si="17"/>
        <v>72.5</v>
      </c>
      <c r="BQ65" s="39">
        <f t="shared" si="18"/>
        <v>47.5</v>
      </c>
      <c r="BR65" s="39">
        <f t="shared" si="19"/>
        <v>54.2</v>
      </c>
      <c r="BS65" s="39">
        <f t="shared" si="20"/>
        <v>47.5</v>
      </c>
      <c r="BT65" s="39">
        <f t="shared" si="21"/>
        <v>41.674999999999997</v>
      </c>
      <c r="BU65" s="39">
        <f t="shared" si="22"/>
        <v>41.674999999999997</v>
      </c>
      <c r="BV65" s="39">
        <f t="shared" si="23"/>
        <v>22.5</v>
      </c>
      <c r="BW65" s="39">
        <f t="shared" si="24"/>
        <v>33.3333333333333</v>
      </c>
      <c r="BX65" s="39">
        <f t="shared" si="25"/>
        <v>22.5</v>
      </c>
      <c r="BY65" s="39">
        <f t="shared" si="26"/>
        <v>22.9</v>
      </c>
      <c r="BZ65" s="39">
        <f t="shared" si="27"/>
        <v>22.9</v>
      </c>
      <c r="CA65" s="39">
        <f t="shared" si="28"/>
        <v>5</v>
      </c>
      <c r="CB65" s="39">
        <f t="shared" si="29"/>
        <v>16.649999999999999</v>
      </c>
      <c r="CC65" s="39">
        <f t="shared" si="30"/>
        <v>5</v>
      </c>
      <c r="CD65" s="39">
        <f t="shared" si="31"/>
        <v>5</v>
      </c>
      <c r="CE65" s="39">
        <f t="shared" si="32"/>
        <v>5</v>
      </c>
      <c r="CF65" s="39">
        <f t="shared" si="33"/>
        <v>5</v>
      </c>
      <c r="CG65" s="40">
        <f t="shared" si="34"/>
        <v>5</v>
      </c>
      <c r="CH65" s="40">
        <f t="shared" si="35"/>
        <v>5</v>
      </c>
      <c r="CI65" s="40">
        <f t="shared" si="36"/>
        <v>22.5</v>
      </c>
      <c r="CJ65" s="40">
        <f t="shared" si="37"/>
        <v>5</v>
      </c>
      <c r="CK65" s="40">
        <f t="shared" si="38"/>
        <v>22.9</v>
      </c>
      <c r="CL65" s="40">
        <f t="shared" si="39"/>
        <v>47.5</v>
      </c>
      <c r="CM65" s="40">
        <f t="shared" si="40"/>
        <v>16.649999999999999</v>
      </c>
      <c r="CN65" s="40">
        <f t="shared" si="41"/>
        <v>41.674999999999997</v>
      </c>
      <c r="CO65" s="40">
        <f t="shared" si="42"/>
        <v>5</v>
      </c>
      <c r="CP65" s="40">
        <f t="shared" si="43"/>
        <v>33.3333333333333</v>
      </c>
      <c r="CQ65" s="40">
        <f t="shared" si="44"/>
        <v>72.5</v>
      </c>
      <c r="CR65" s="40">
        <f t="shared" si="45"/>
        <v>22.9</v>
      </c>
      <c r="CS65" s="40">
        <f t="shared" si="46"/>
        <v>54.2</v>
      </c>
      <c r="CT65" s="40">
        <f t="shared" si="47"/>
        <v>5</v>
      </c>
      <c r="CU65" s="40">
        <f t="shared" si="48"/>
        <v>41.674999999999997</v>
      </c>
      <c r="CV65" s="40">
        <f t="shared" si="49"/>
        <v>90</v>
      </c>
      <c r="CW65" s="40">
        <f t="shared" si="50"/>
        <v>22.5</v>
      </c>
      <c r="CX65" s="40">
        <f t="shared" si="51"/>
        <v>72.5</v>
      </c>
      <c r="CY65" s="40">
        <f t="shared" si="52"/>
        <v>47.5</v>
      </c>
      <c r="CZ65" s="41">
        <f t="shared" si="53"/>
        <v>5</v>
      </c>
      <c r="DA65" s="41">
        <f t="shared" si="54"/>
        <v>22.5</v>
      </c>
      <c r="DB65" s="41">
        <f t="shared" si="55"/>
        <v>5</v>
      </c>
      <c r="DC65" s="41">
        <f t="shared" si="56"/>
        <v>47.5</v>
      </c>
      <c r="DD65" s="41">
        <f t="shared" si="57"/>
        <v>22.9</v>
      </c>
      <c r="DE65" s="41">
        <f t="shared" si="58"/>
        <v>5</v>
      </c>
      <c r="DF65" s="41">
        <f t="shared" si="59"/>
        <v>41.674999999999997</v>
      </c>
      <c r="DG65" s="41">
        <f t="shared" si="60"/>
        <v>16.649999999999999</v>
      </c>
      <c r="DH65" s="41">
        <f t="shared" si="61"/>
        <v>72.5</v>
      </c>
      <c r="DI65" s="41">
        <f t="shared" si="62"/>
        <v>33.3333333333333</v>
      </c>
      <c r="DJ65" s="41">
        <f t="shared" si="63"/>
        <v>5</v>
      </c>
      <c r="DK65" s="41">
        <f t="shared" si="64"/>
        <v>54.2</v>
      </c>
      <c r="DL65" s="41">
        <f t="shared" si="65"/>
        <v>22.9</v>
      </c>
      <c r="DM65" s="41">
        <f t="shared" si="66"/>
        <v>90</v>
      </c>
      <c r="DN65" s="41">
        <f t="shared" si="67"/>
        <v>41.674999999999997</v>
      </c>
      <c r="DO65" s="41">
        <f t="shared" si="68"/>
        <v>5</v>
      </c>
      <c r="DP65" s="41">
        <f t="shared" si="69"/>
        <v>72.5</v>
      </c>
      <c r="DQ65" s="41">
        <f t="shared" si="70"/>
        <v>22.5</v>
      </c>
      <c r="DR65" s="41">
        <f t="shared" si="71"/>
        <v>47.5</v>
      </c>
      <c r="DS65" s="42">
        <f t="shared" si="72"/>
        <v>15262.173731888846</v>
      </c>
      <c r="DT65" s="42">
        <f t="shared" si="73"/>
        <v>13083.468988338494</v>
      </c>
      <c r="DU65" s="42">
        <f t="shared" si="74"/>
        <v>9767.2642447881426</v>
      </c>
      <c r="DV65" s="42">
        <f t="shared" si="75"/>
        <v>12096.033640409421</v>
      </c>
      <c r="DW65" s="42">
        <f t="shared" si="76"/>
        <v>8082.6226045371986</v>
      </c>
      <c r="DX65" s="42">
        <f t="shared" si="77"/>
        <v>4042.3935489299956</v>
      </c>
      <c r="DY65" s="42">
        <f t="shared" si="78"/>
        <v>9162.9000822069993</v>
      </c>
      <c r="DZ65" s="42">
        <f t="shared" si="79"/>
        <v>4420.7272989299963</v>
      </c>
      <c r="EA65" s="42">
        <f t="shared" si="80"/>
        <v>13608.598292480348</v>
      </c>
      <c r="EB65" s="42">
        <f t="shared" si="81"/>
        <v>5671.5602155966626</v>
      </c>
      <c r="EC65" s="42">
        <f t="shared" si="82"/>
        <v>817.52285307184866</v>
      </c>
      <c r="ED65" s="42">
        <f t="shared" si="83"/>
        <v>8411.3535489299975</v>
      </c>
      <c r="EE65" s="42">
        <f t="shared" si="84"/>
        <v>2480.0844933227954</v>
      </c>
      <c r="EF65" s="42">
        <f t="shared" si="85"/>
        <v>16154.893548929998</v>
      </c>
      <c r="EG65" s="42">
        <f t="shared" si="86"/>
        <v>4683.5545156529934</v>
      </c>
      <c r="EH65" s="42">
        <f t="shared" si="87"/>
        <v>47.613365971145541</v>
      </c>
      <c r="EI65" s="42">
        <f t="shared" si="88"/>
        <v>10476.188805379647</v>
      </c>
      <c r="EJ65" s="42">
        <f t="shared" si="89"/>
        <v>1001.3181095214973</v>
      </c>
      <c r="EK65" s="42">
        <f t="shared" si="90"/>
        <v>4488.7534574505717</v>
      </c>
      <c r="EL65" s="1">
        <f t="shared" si="111"/>
        <v>47.613365971145541</v>
      </c>
      <c r="EM65" s="2">
        <f t="shared" si="102"/>
        <v>16</v>
      </c>
      <c r="EN65" s="44"/>
      <c r="EO65" s="44"/>
      <c r="EP65" s="45"/>
      <c r="EQ65" s="46"/>
      <c r="ER65" s="47"/>
      <c r="ES65" s="47"/>
      <c r="ET65" s="81"/>
      <c r="EU65" s="82"/>
      <c r="EV65" s="82"/>
      <c r="EW65" s="82"/>
      <c r="EX65" s="82"/>
      <c r="EY65" s="83"/>
      <c r="EZ65" s="83"/>
      <c r="FA65" s="83"/>
      <c r="FB65" s="83"/>
    </row>
    <row r="66" spans="1:158" s="80" customFormat="1" ht="13" x14ac:dyDescent="0.3">
      <c r="A66" s="104" t="s">
        <v>168</v>
      </c>
      <c r="B66" s="105"/>
      <c r="C66" s="106"/>
      <c r="D66" s="119" t="s">
        <v>87</v>
      </c>
      <c r="E66" s="119" t="s">
        <v>87</v>
      </c>
      <c r="F66" s="119" t="s">
        <v>87</v>
      </c>
      <c r="G66" s="115" t="e">
        <f t="shared" si="0"/>
        <v>#VALUE!</v>
      </c>
      <c r="H66" s="115" t="e">
        <f t="shared" si="1"/>
        <v>#VALUE!</v>
      </c>
      <c r="I66" s="115" t="e">
        <f t="shared" si="2"/>
        <v>#VALUE!</v>
      </c>
      <c r="J66" s="193">
        <v>553.1</v>
      </c>
      <c r="K66" s="194">
        <v>11.4649681528662</v>
      </c>
      <c r="L66" s="194">
        <v>3.5229299363057298</v>
      </c>
      <c r="M66" s="84">
        <f t="shared" si="114"/>
        <v>8.7741851403674165</v>
      </c>
      <c r="N66" s="85">
        <f t="shared" si="115"/>
        <v>91.225814859632592</v>
      </c>
      <c r="O66" s="85">
        <f t="shared" si="116"/>
        <v>0</v>
      </c>
      <c r="P66" s="86" t="str">
        <f t="shared" si="117"/>
        <v>9 : 91 : 0 %</v>
      </c>
      <c r="Q66" s="87" t="str">
        <f t="shared" ca="1" si="95"/>
        <v>S</v>
      </c>
      <c r="R66" s="94">
        <f t="shared" si="104"/>
        <v>91.225814859632592</v>
      </c>
      <c r="S66" s="95">
        <f t="shared" si="113"/>
        <v>8.7741851403674165</v>
      </c>
      <c r="T66" s="95">
        <f t="shared" si="105"/>
        <v>0</v>
      </c>
      <c r="U66" s="88">
        <f t="shared" si="106"/>
        <v>22</v>
      </c>
      <c r="V66" s="89">
        <f t="shared" si="107"/>
        <v>233</v>
      </c>
      <c r="W66" s="90">
        <f t="shared" si="108"/>
        <v>0</v>
      </c>
      <c r="X66" s="100" t="str">
        <f t="shared" si="118"/>
        <v>@rgb(22,233,0)</v>
      </c>
      <c r="Y66" s="101"/>
      <c r="Z66" s="79">
        <f t="shared" si="3"/>
        <v>1369.3888888888948</v>
      </c>
      <c r="AA66" s="79">
        <f t="shared" si="4"/>
        <v>157.00000000000011</v>
      </c>
      <c r="AB66" s="79">
        <f t="shared" si="5"/>
        <v>21.919885895658915</v>
      </c>
      <c r="AC66" s="79" t="str">
        <f t="shared" si="97"/>
        <v>Suc!</v>
      </c>
      <c r="AD66" s="79">
        <f t="shared" si="119"/>
        <v>88.535031847133794</v>
      </c>
      <c r="AE66" s="34">
        <f t="shared" si="120"/>
        <v>2.4870429321802612</v>
      </c>
      <c r="AF66" s="35">
        <f t="shared" si="121"/>
        <v>2.0441021752345305</v>
      </c>
      <c r="AG66" s="35">
        <f t="shared" si="122"/>
        <v>1.2592930116523235</v>
      </c>
      <c r="AH66" s="36">
        <f t="shared" si="6"/>
        <v>3.2268674835415823</v>
      </c>
      <c r="AI66" s="37">
        <f t="shared" si="7"/>
        <v>3.0724600395492949</v>
      </c>
      <c r="AJ66" s="37">
        <f t="shared" si="8"/>
        <v>2.8552662214829425</v>
      </c>
      <c r="AK66" s="37">
        <v>0</v>
      </c>
      <c r="AL66" s="37">
        <v>-0.75645121485307587</v>
      </c>
      <c r="AM66" s="37">
        <v>-11.346768222796136</v>
      </c>
      <c r="AN66" s="37">
        <f t="shared" si="123"/>
        <v>3.2268674835415823</v>
      </c>
      <c r="AO66" s="37">
        <f t="shared" si="123"/>
        <v>3.0724600395492949</v>
      </c>
      <c r="AP66" s="37">
        <f t="shared" si="123"/>
        <v>2.8552662214829425</v>
      </c>
      <c r="AQ66" s="37">
        <v>57.375671196608707</v>
      </c>
      <c r="AR66" s="37">
        <v>5.7915837760921756</v>
      </c>
      <c r="AS66" s="37">
        <v>1.1079551571654598</v>
      </c>
      <c r="AT66" s="37">
        <f t="shared" si="124"/>
        <v>3.2268674835415823</v>
      </c>
      <c r="AU66" s="37">
        <f t="shared" si="124"/>
        <v>3.0724600395492949</v>
      </c>
      <c r="AV66" s="37">
        <f t="shared" si="124"/>
        <v>1.1079551571654598</v>
      </c>
      <c r="AW66" s="38">
        <f t="shared" si="125"/>
        <v>0</v>
      </c>
      <c r="AX66" s="38">
        <f t="shared" si="125"/>
        <v>0.75645121485307587</v>
      </c>
      <c r="AY66" s="38">
        <f t="shared" si="125"/>
        <v>11.346768222796136</v>
      </c>
      <c r="AZ66" s="38">
        <f t="shared" si="126"/>
        <v>3.2268674835415823</v>
      </c>
      <c r="BA66" s="38">
        <f t="shared" si="126"/>
        <v>3.8289112544023709</v>
      </c>
      <c r="BB66" s="38">
        <f t="shared" si="126"/>
        <v>12.454723379961596</v>
      </c>
      <c r="BC66" s="37">
        <f t="shared" si="127"/>
        <v>57.375671196608707</v>
      </c>
      <c r="BD66" s="37">
        <f t="shared" si="127"/>
        <v>6.5480349909452515</v>
      </c>
      <c r="BE66" s="37">
        <f t="shared" si="127"/>
        <v>12.454723379961596</v>
      </c>
      <c r="BF66" s="38">
        <f t="shared" si="128"/>
        <v>5.624104112846199</v>
      </c>
      <c r="BG66" s="38">
        <f t="shared" si="128"/>
        <v>58.474202714204537</v>
      </c>
      <c r="BH66" s="38">
        <f t="shared" si="109"/>
        <v>0</v>
      </c>
      <c r="BI66" s="37">
        <f t="shared" si="110"/>
        <v>1.5601036119381246</v>
      </c>
      <c r="BJ66" s="5"/>
      <c r="BK66" s="5"/>
      <c r="BL66" s="19"/>
      <c r="BM66" s="19"/>
      <c r="BN66" s="39">
        <f t="shared" si="15"/>
        <v>90</v>
      </c>
      <c r="BO66" s="39">
        <f t="shared" si="16"/>
        <v>72.5</v>
      </c>
      <c r="BP66" s="39">
        <f t="shared" si="17"/>
        <v>72.5</v>
      </c>
      <c r="BQ66" s="39">
        <f t="shared" si="18"/>
        <v>47.5</v>
      </c>
      <c r="BR66" s="39">
        <f t="shared" si="19"/>
        <v>54.2</v>
      </c>
      <c r="BS66" s="39">
        <f t="shared" si="20"/>
        <v>47.5</v>
      </c>
      <c r="BT66" s="39">
        <f t="shared" si="21"/>
        <v>41.674999999999997</v>
      </c>
      <c r="BU66" s="39">
        <f t="shared" si="22"/>
        <v>41.674999999999997</v>
      </c>
      <c r="BV66" s="39">
        <f t="shared" si="23"/>
        <v>22.5</v>
      </c>
      <c r="BW66" s="39">
        <f t="shared" si="24"/>
        <v>33.3333333333333</v>
      </c>
      <c r="BX66" s="39">
        <f t="shared" si="25"/>
        <v>22.5</v>
      </c>
      <c r="BY66" s="39">
        <f t="shared" si="26"/>
        <v>22.9</v>
      </c>
      <c r="BZ66" s="39">
        <f t="shared" si="27"/>
        <v>22.9</v>
      </c>
      <c r="CA66" s="39">
        <f t="shared" si="28"/>
        <v>5</v>
      </c>
      <c r="CB66" s="39">
        <f t="shared" si="29"/>
        <v>16.649999999999999</v>
      </c>
      <c r="CC66" s="39">
        <f t="shared" si="30"/>
        <v>5</v>
      </c>
      <c r="CD66" s="39">
        <f t="shared" si="31"/>
        <v>5</v>
      </c>
      <c r="CE66" s="39">
        <f t="shared" si="32"/>
        <v>5</v>
      </c>
      <c r="CF66" s="39">
        <f t="shared" si="33"/>
        <v>5</v>
      </c>
      <c r="CG66" s="40">
        <f t="shared" si="34"/>
        <v>5</v>
      </c>
      <c r="CH66" s="40">
        <f t="shared" si="35"/>
        <v>5</v>
      </c>
      <c r="CI66" s="40">
        <f t="shared" si="36"/>
        <v>22.5</v>
      </c>
      <c r="CJ66" s="40">
        <f t="shared" si="37"/>
        <v>5</v>
      </c>
      <c r="CK66" s="40">
        <f t="shared" si="38"/>
        <v>22.9</v>
      </c>
      <c r="CL66" s="40">
        <f t="shared" si="39"/>
        <v>47.5</v>
      </c>
      <c r="CM66" s="40">
        <f t="shared" si="40"/>
        <v>16.649999999999999</v>
      </c>
      <c r="CN66" s="40">
        <f t="shared" si="41"/>
        <v>41.674999999999997</v>
      </c>
      <c r="CO66" s="40">
        <f t="shared" si="42"/>
        <v>5</v>
      </c>
      <c r="CP66" s="40">
        <f t="shared" si="43"/>
        <v>33.3333333333333</v>
      </c>
      <c r="CQ66" s="40">
        <f t="shared" si="44"/>
        <v>72.5</v>
      </c>
      <c r="CR66" s="40">
        <f t="shared" si="45"/>
        <v>22.9</v>
      </c>
      <c r="CS66" s="40">
        <f t="shared" si="46"/>
        <v>54.2</v>
      </c>
      <c r="CT66" s="40">
        <f t="shared" si="47"/>
        <v>5</v>
      </c>
      <c r="CU66" s="40">
        <f t="shared" si="48"/>
        <v>41.674999999999997</v>
      </c>
      <c r="CV66" s="40">
        <f t="shared" si="49"/>
        <v>90</v>
      </c>
      <c r="CW66" s="40">
        <f t="shared" si="50"/>
        <v>22.5</v>
      </c>
      <c r="CX66" s="40">
        <f t="shared" si="51"/>
        <v>72.5</v>
      </c>
      <c r="CY66" s="40">
        <f t="shared" si="52"/>
        <v>47.5</v>
      </c>
      <c r="CZ66" s="41">
        <f t="shared" si="53"/>
        <v>5</v>
      </c>
      <c r="DA66" s="41">
        <f t="shared" si="54"/>
        <v>22.5</v>
      </c>
      <c r="DB66" s="41">
        <f t="shared" si="55"/>
        <v>5</v>
      </c>
      <c r="DC66" s="41">
        <f t="shared" si="56"/>
        <v>47.5</v>
      </c>
      <c r="DD66" s="41">
        <f t="shared" si="57"/>
        <v>22.9</v>
      </c>
      <c r="DE66" s="41">
        <f t="shared" si="58"/>
        <v>5</v>
      </c>
      <c r="DF66" s="41">
        <f t="shared" si="59"/>
        <v>41.674999999999997</v>
      </c>
      <c r="DG66" s="41">
        <f t="shared" si="60"/>
        <v>16.649999999999999</v>
      </c>
      <c r="DH66" s="41">
        <f t="shared" si="61"/>
        <v>72.5</v>
      </c>
      <c r="DI66" s="41">
        <f t="shared" si="62"/>
        <v>33.3333333333333</v>
      </c>
      <c r="DJ66" s="41">
        <f t="shared" si="63"/>
        <v>5</v>
      </c>
      <c r="DK66" s="41">
        <f t="shared" si="64"/>
        <v>54.2</v>
      </c>
      <c r="DL66" s="41">
        <f t="shared" si="65"/>
        <v>22.9</v>
      </c>
      <c r="DM66" s="41">
        <f t="shared" si="66"/>
        <v>90</v>
      </c>
      <c r="DN66" s="41">
        <f t="shared" si="67"/>
        <v>41.674999999999997</v>
      </c>
      <c r="DO66" s="41">
        <f t="shared" si="68"/>
        <v>5</v>
      </c>
      <c r="DP66" s="41">
        <f t="shared" si="69"/>
        <v>72.5</v>
      </c>
      <c r="DQ66" s="41">
        <f t="shared" si="70"/>
        <v>22.5</v>
      </c>
      <c r="DR66" s="41">
        <f t="shared" si="71"/>
        <v>47.5</v>
      </c>
      <c r="DS66" s="42">
        <f t="shared" si="72"/>
        <v>14057.524147818945</v>
      </c>
      <c r="DT66" s="42">
        <f t="shared" si="73"/>
        <v>12002.120627731805</v>
      </c>
      <c r="DU66" s="42">
        <f t="shared" si="74"/>
        <v>8809.2171076446648</v>
      </c>
      <c r="DV66" s="42">
        <f t="shared" si="75"/>
        <v>11190.829884750176</v>
      </c>
      <c r="DW66" s="42">
        <f t="shared" si="76"/>
        <v>7256.3316318944071</v>
      </c>
      <c r="DX66" s="42">
        <f t="shared" si="77"/>
        <v>3436.6356216814065</v>
      </c>
      <c r="DY66" s="42">
        <f t="shared" si="78"/>
        <v>8380.8214054060172</v>
      </c>
      <c r="DZ66" s="42">
        <f t="shared" si="79"/>
        <v>3814.9693716814063</v>
      </c>
      <c r="EA66" s="42">
        <f t="shared" si="80"/>
        <v>12879.539141768546</v>
      </c>
      <c r="EB66" s="42">
        <f t="shared" si="81"/>
        <v>5065.8022883480726</v>
      </c>
      <c r="EC66" s="42">
        <f t="shared" si="82"/>
        <v>564.05413571814745</v>
      </c>
      <c r="ED66" s="42">
        <f t="shared" si="83"/>
        <v>7805.5956216814084</v>
      </c>
      <c r="EE66" s="42">
        <f t="shared" si="84"/>
        <v>2094.859611468406</v>
      </c>
      <c r="EF66" s="42">
        <f t="shared" si="85"/>
        <v>15549.135621681406</v>
      </c>
      <c r="EG66" s="42">
        <f t="shared" si="86"/>
        <v>4254.1173379567954</v>
      </c>
      <c r="EH66" s="42">
        <f t="shared" si="87"/>
        <v>40.747095543866287</v>
      </c>
      <c r="EI66" s="42">
        <f t="shared" si="88"/>
        <v>9993.7321015942653</v>
      </c>
      <c r="EJ66" s="42">
        <f t="shared" si="89"/>
        <v>871.15061563100699</v>
      </c>
      <c r="EK66" s="42">
        <f t="shared" si="90"/>
        <v>4182.4413586126366</v>
      </c>
      <c r="EL66" s="1">
        <f t="shared" si="111"/>
        <v>40.747095543866287</v>
      </c>
      <c r="EM66" s="2">
        <f t="shared" si="102"/>
        <v>16</v>
      </c>
      <c r="EN66" s="44"/>
      <c r="EO66" s="44"/>
      <c r="EP66" s="45"/>
      <c r="EQ66" s="46"/>
      <c r="ER66" s="47"/>
      <c r="ES66" s="47"/>
      <c r="ET66" s="81"/>
      <c r="EU66" s="82"/>
      <c r="EV66" s="82"/>
      <c r="EW66" s="82"/>
      <c r="EX66" s="82"/>
      <c r="EY66" s="83"/>
      <c r="EZ66" s="83"/>
      <c r="FA66" s="83"/>
      <c r="FB66" s="83"/>
    </row>
    <row r="67" spans="1:158" s="80" customFormat="1" ht="13" x14ac:dyDescent="0.3">
      <c r="A67" s="104" t="s">
        <v>169</v>
      </c>
      <c r="B67" s="105"/>
      <c r="C67" s="106"/>
      <c r="D67" s="119" t="s">
        <v>87</v>
      </c>
      <c r="E67" s="119" t="s">
        <v>87</v>
      </c>
      <c r="F67" s="119" t="s">
        <v>87</v>
      </c>
      <c r="G67" s="115" t="e">
        <f t="shared" si="0"/>
        <v>#VALUE!</v>
      </c>
      <c r="H67" s="115" t="e">
        <f t="shared" si="1"/>
        <v>#VALUE!</v>
      </c>
      <c r="I67" s="115" t="e">
        <f t="shared" si="2"/>
        <v>#VALUE!</v>
      </c>
      <c r="J67" s="193">
        <v>669.03357142857101</v>
      </c>
      <c r="K67" s="194">
        <v>39.601717476803998</v>
      </c>
      <c r="L67" s="194">
        <v>2.3442449200657798</v>
      </c>
      <c r="M67" s="84">
        <f t="shared" si="114"/>
        <v>14.126076901311409</v>
      </c>
      <c r="N67" s="85">
        <f t="shared" si="115"/>
        <v>85.873923098688607</v>
      </c>
      <c r="O67" s="85">
        <f t="shared" si="116"/>
        <v>0</v>
      </c>
      <c r="P67" s="86" t="str">
        <f t="shared" si="117"/>
        <v>14 : 86 : 0 %</v>
      </c>
      <c r="Q67" s="87" t="str">
        <f t="shared" ca="1" si="95"/>
        <v>S</v>
      </c>
      <c r="R67" s="94">
        <f t="shared" si="104"/>
        <v>85.873923098688607</v>
      </c>
      <c r="S67" s="95">
        <f t="shared" si="113"/>
        <v>14.126076901311409</v>
      </c>
      <c r="T67" s="95">
        <f t="shared" si="105"/>
        <v>0</v>
      </c>
      <c r="U67" s="88">
        <f t="shared" si="106"/>
        <v>36</v>
      </c>
      <c r="V67" s="89">
        <f t="shared" si="107"/>
        <v>219</v>
      </c>
      <c r="W67" s="90">
        <f t="shared" si="108"/>
        <v>0</v>
      </c>
      <c r="X67" s="100" t="str">
        <f t="shared" si="118"/>
        <v>@rgb(36,219,0)</v>
      </c>
      <c r="Y67" s="101"/>
      <c r="Z67" s="79">
        <f t="shared" si="3"/>
        <v>720.66081094844458</v>
      </c>
      <c r="AA67" s="79">
        <f t="shared" si="4"/>
        <v>285.39405831784757</v>
      </c>
      <c r="AB67" s="79">
        <f t="shared" si="5"/>
        <v>6.5059030102358326</v>
      </c>
      <c r="AC67" s="79" t="str">
        <f t="shared" si="97"/>
        <v>Suc!</v>
      </c>
      <c r="AD67" s="79">
        <f t="shared" si="119"/>
        <v>60.398282523196009</v>
      </c>
      <c r="AE67" s="34">
        <f t="shared" si="120"/>
        <v>2.7353027898042934</v>
      </c>
      <c r="AF67" s="35">
        <f t="shared" si="121"/>
        <v>0.42208818154374217</v>
      </c>
      <c r="AG67" s="35">
        <f t="shared" si="122"/>
        <v>0.85196335433893722</v>
      </c>
      <c r="AH67" s="36">
        <f t="shared" si="6"/>
        <v>3.6356025131337892</v>
      </c>
      <c r="AI67" s="37">
        <f t="shared" si="7"/>
        <v>1.7658639153792852</v>
      </c>
      <c r="AJ67" s="37">
        <f t="shared" si="8"/>
        <v>3.5685591570111299</v>
      </c>
      <c r="AK67" s="37">
        <v>0</v>
      </c>
      <c r="AL67" s="37">
        <v>-0.75645121485307587</v>
      </c>
      <c r="AM67" s="37">
        <v>-11.346768222796136</v>
      </c>
      <c r="AN67" s="37">
        <f t="shared" si="123"/>
        <v>3.6356025131337892</v>
      </c>
      <c r="AO67" s="37">
        <f t="shared" si="123"/>
        <v>1.7658639153792852</v>
      </c>
      <c r="AP67" s="37">
        <f t="shared" si="123"/>
        <v>3.5685591570111299</v>
      </c>
      <c r="AQ67" s="37">
        <v>57.375671196608707</v>
      </c>
      <c r="AR67" s="37">
        <v>5.7915837760921756</v>
      </c>
      <c r="AS67" s="37">
        <v>1.1079551571654598</v>
      </c>
      <c r="AT67" s="37">
        <f t="shared" si="124"/>
        <v>3.6356025131337892</v>
      </c>
      <c r="AU67" s="37">
        <f t="shared" si="124"/>
        <v>1.7658639153792852</v>
      </c>
      <c r="AV67" s="37">
        <f t="shared" si="124"/>
        <v>1.1079551571654598</v>
      </c>
      <c r="AW67" s="38">
        <f t="shared" si="125"/>
        <v>0</v>
      </c>
      <c r="AX67" s="38">
        <f t="shared" si="125"/>
        <v>0.75645121485307587</v>
      </c>
      <c r="AY67" s="38">
        <f t="shared" si="125"/>
        <v>11.346768222796136</v>
      </c>
      <c r="AZ67" s="38">
        <f t="shared" si="126"/>
        <v>3.6356025131337892</v>
      </c>
      <c r="BA67" s="38">
        <f t="shared" si="126"/>
        <v>2.5223151302323612</v>
      </c>
      <c r="BB67" s="38">
        <f t="shared" si="126"/>
        <v>12.454723379961596</v>
      </c>
      <c r="BC67" s="37">
        <f t="shared" si="127"/>
        <v>57.375671196608707</v>
      </c>
      <c r="BD67" s="37">
        <f t="shared" si="127"/>
        <v>6.5480349909452515</v>
      </c>
      <c r="BE67" s="37">
        <f t="shared" si="127"/>
        <v>12.454723379961596</v>
      </c>
      <c r="BF67" s="38">
        <f t="shared" si="128"/>
        <v>6.3364879875229736</v>
      </c>
      <c r="BG67" s="38">
        <f t="shared" si="128"/>
        <v>38.52018405094455</v>
      </c>
      <c r="BH67" s="38">
        <f t="shared" si="109"/>
        <v>0</v>
      </c>
      <c r="BI67" s="37">
        <f t="shared" si="110"/>
        <v>2.2293227619348017</v>
      </c>
      <c r="BJ67" s="5"/>
      <c r="BK67" s="5"/>
      <c r="BL67" s="19"/>
      <c r="BM67" s="19"/>
      <c r="BN67" s="39">
        <f t="shared" si="15"/>
        <v>90</v>
      </c>
      <c r="BO67" s="39">
        <f t="shared" si="16"/>
        <v>72.5</v>
      </c>
      <c r="BP67" s="39">
        <f t="shared" si="17"/>
        <v>72.5</v>
      </c>
      <c r="BQ67" s="39">
        <f t="shared" si="18"/>
        <v>47.5</v>
      </c>
      <c r="BR67" s="39">
        <f t="shared" si="19"/>
        <v>54.2</v>
      </c>
      <c r="BS67" s="39">
        <f t="shared" si="20"/>
        <v>47.5</v>
      </c>
      <c r="BT67" s="39">
        <f t="shared" si="21"/>
        <v>41.674999999999997</v>
      </c>
      <c r="BU67" s="39">
        <f t="shared" si="22"/>
        <v>41.674999999999997</v>
      </c>
      <c r="BV67" s="39">
        <f t="shared" si="23"/>
        <v>22.5</v>
      </c>
      <c r="BW67" s="39">
        <f t="shared" si="24"/>
        <v>33.3333333333333</v>
      </c>
      <c r="BX67" s="39">
        <f t="shared" si="25"/>
        <v>22.5</v>
      </c>
      <c r="BY67" s="39">
        <f t="shared" si="26"/>
        <v>22.9</v>
      </c>
      <c r="BZ67" s="39">
        <f t="shared" si="27"/>
        <v>22.9</v>
      </c>
      <c r="CA67" s="39">
        <f t="shared" si="28"/>
        <v>5</v>
      </c>
      <c r="CB67" s="39">
        <f t="shared" si="29"/>
        <v>16.649999999999999</v>
      </c>
      <c r="CC67" s="39">
        <f t="shared" si="30"/>
        <v>5</v>
      </c>
      <c r="CD67" s="39">
        <f t="shared" si="31"/>
        <v>5</v>
      </c>
      <c r="CE67" s="39">
        <f t="shared" si="32"/>
        <v>5</v>
      </c>
      <c r="CF67" s="39">
        <f t="shared" si="33"/>
        <v>5</v>
      </c>
      <c r="CG67" s="40">
        <f t="shared" si="34"/>
        <v>5</v>
      </c>
      <c r="CH67" s="40">
        <f t="shared" si="35"/>
        <v>5</v>
      </c>
      <c r="CI67" s="40">
        <f t="shared" si="36"/>
        <v>22.5</v>
      </c>
      <c r="CJ67" s="40">
        <f t="shared" si="37"/>
        <v>5</v>
      </c>
      <c r="CK67" s="40">
        <f t="shared" si="38"/>
        <v>22.9</v>
      </c>
      <c r="CL67" s="40">
        <f t="shared" si="39"/>
        <v>47.5</v>
      </c>
      <c r="CM67" s="40">
        <f t="shared" si="40"/>
        <v>16.649999999999999</v>
      </c>
      <c r="CN67" s="40">
        <f t="shared" si="41"/>
        <v>41.674999999999997</v>
      </c>
      <c r="CO67" s="40">
        <f t="shared" si="42"/>
        <v>5</v>
      </c>
      <c r="CP67" s="40">
        <f t="shared" si="43"/>
        <v>33.3333333333333</v>
      </c>
      <c r="CQ67" s="40">
        <f t="shared" si="44"/>
        <v>72.5</v>
      </c>
      <c r="CR67" s="40">
        <f t="shared" si="45"/>
        <v>22.9</v>
      </c>
      <c r="CS67" s="40">
        <f t="shared" si="46"/>
        <v>54.2</v>
      </c>
      <c r="CT67" s="40">
        <f t="shared" si="47"/>
        <v>5</v>
      </c>
      <c r="CU67" s="40">
        <f t="shared" si="48"/>
        <v>41.674999999999997</v>
      </c>
      <c r="CV67" s="40">
        <f t="shared" si="49"/>
        <v>90</v>
      </c>
      <c r="CW67" s="40">
        <f t="shared" si="50"/>
        <v>22.5</v>
      </c>
      <c r="CX67" s="40">
        <f t="shared" si="51"/>
        <v>72.5</v>
      </c>
      <c r="CY67" s="40">
        <f t="shared" si="52"/>
        <v>47.5</v>
      </c>
      <c r="CZ67" s="41">
        <f t="shared" si="53"/>
        <v>5</v>
      </c>
      <c r="DA67" s="41">
        <f t="shared" si="54"/>
        <v>22.5</v>
      </c>
      <c r="DB67" s="41">
        <f t="shared" si="55"/>
        <v>5</v>
      </c>
      <c r="DC67" s="41">
        <f t="shared" si="56"/>
        <v>47.5</v>
      </c>
      <c r="DD67" s="41">
        <f t="shared" si="57"/>
        <v>22.9</v>
      </c>
      <c r="DE67" s="41">
        <f t="shared" si="58"/>
        <v>5</v>
      </c>
      <c r="DF67" s="41">
        <f t="shared" si="59"/>
        <v>41.674999999999997</v>
      </c>
      <c r="DG67" s="41">
        <f t="shared" si="60"/>
        <v>16.649999999999999</v>
      </c>
      <c r="DH67" s="41">
        <f t="shared" si="61"/>
        <v>72.5</v>
      </c>
      <c r="DI67" s="41">
        <f t="shared" si="62"/>
        <v>33.3333333333333</v>
      </c>
      <c r="DJ67" s="41">
        <f t="shared" si="63"/>
        <v>5</v>
      </c>
      <c r="DK67" s="41">
        <f t="shared" si="64"/>
        <v>54.2</v>
      </c>
      <c r="DL67" s="41">
        <f t="shared" si="65"/>
        <v>22.9</v>
      </c>
      <c r="DM67" s="41">
        <f t="shared" si="66"/>
        <v>90</v>
      </c>
      <c r="DN67" s="41">
        <f t="shared" si="67"/>
        <v>41.674999999999997</v>
      </c>
      <c r="DO67" s="41">
        <f t="shared" si="68"/>
        <v>5</v>
      </c>
      <c r="DP67" s="41">
        <f t="shared" si="69"/>
        <v>72.5</v>
      </c>
      <c r="DQ67" s="41">
        <f t="shared" si="70"/>
        <v>22.5</v>
      </c>
      <c r="DR67" s="41">
        <f t="shared" si="71"/>
        <v>47.5</v>
      </c>
      <c r="DS67" s="42">
        <f t="shared" si="72"/>
        <v>12322.44364375831</v>
      </c>
      <c r="DT67" s="42">
        <f t="shared" si="73"/>
        <v>10454.356335304208</v>
      </c>
      <c r="DU67" s="42">
        <f t="shared" si="74"/>
        <v>7448.7690268501065</v>
      </c>
      <c r="DV67" s="42">
        <f t="shared" si="75"/>
        <v>9910.6601803697777</v>
      </c>
      <c r="DW67" s="42">
        <f t="shared" si="76"/>
        <v>6096.0443029591534</v>
      </c>
      <c r="DX67" s="42">
        <f t="shared" si="77"/>
        <v>2611.3767169812472</v>
      </c>
      <c r="DY67" s="42">
        <f t="shared" si="78"/>
        <v>7287.7003180706106</v>
      </c>
      <c r="DZ67" s="42">
        <f t="shared" si="79"/>
        <v>2989.710466981247</v>
      </c>
      <c r="EA67" s="42">
        <f t="shared" si="80"/>
        <v>11866.964025435349</v>
      </c>
      <c r="EB67" s="42">
        <f t="shared" si="81"/>
        <v>4240.5433836479142</v>
      </c>
      <c r="EC67" s="42">
        <f t="shared" si="82"/>
        <v>273.98440711238698</v>
      </c>
      <c r="ED67" s="42">
        <f t="shared" si="83"/>
        <v>6980.3367169812482</v>
      </c>
      <c r="EE67" s="42">
        <f t="shared" si="84"/>
        <v>1604.6291310033407</v>
      </c>
      <c r="EF67" s="42">
        <f t="shared" si="85"/>
        <v>14723.876716981249</v>
      </c>
      <c r="EG67" s="42">
        <f t="shared" si="86"/>
        <v>3696.720615891883</v>
      </c>
      <c r="EH67" s="42">
        <f t="shared" si="87"/>
        <v>125.30979020418508</v>
      </c>
      <c r="EI67" s="42">
        <f t="shared" si="88"/>
        <v>9355.7894085271473</v>
      </c>
      <c r="EJ67" s="42">
        <f t="shared" si="89"/>
        <v>768.39709865828627</v>
      </c>
      <c r="EK67" s="42">
        <f t="shared" si="90"/>
        <v>3812.0932535927168</v>
      </c>
      <c r="EL67" s="1">
        <f t="shared" si="111"/>
        <v>125.30979020418508</v>
      </c>
      <c r="EM67" s="2">
        <f t="shared" si="102"/>
        <v>16</v>
      </c>
      <c r="EN67" s="44"/>
      <c r="EO67" s="44"/>
      <c r="EP67" s="45"/>
      <c r="EQ67" s="46"/>
      <c r="ER67" s="47"/>
      <c r="ES67" s="47"/>
      <c r="ET67" s="81"/>
      <c r="EU67" s="82"/>
      <c r="EV67" s="82"/>
      <c r="EW67" s="82"/>
      <c r="EX67" s="82"/>
      <c r="EY67" s="83"/>
      <c r="EZ67" s="83"/>
      <c r="FA67" s="83"/>
      <c r="FB67" s="83"/>
    </row>
    <row r="68" spans="1:158" s="80" customFormat="1" ht="13" x14ac:dyDescent="0.3">
      <c r="A68" s="104" t="s">
        <v>170</v>
      </c>
      <c r="B68" s="105"/>
      <c r="C68" s="106"/>
      <c r="D68" s="119" t="s">
        <v>87</v>
      </c>
      <c r="E68" s="119" t="s">
        <v>87</v>
      </c>
      <c r="F68" s="119" t="s">
        <v>87</v>
      </c>
      <c r="G68" s="115" t="e">
        <f t="shared" si="0"/>
        <v>#VALUE!</v>
      </c>
      <c r="H68" s="115" t="e">
        <f t="shared" si="1"/>
        <v>#VALUE!</v>
      </c>
      <c r="I68" s="115" t="e">
        <f t="shared" si="2"/>
        <v>#VALUE!</v>
      </c>
      <c r="J68" s="193">
        <v>252.16410256410299</v>
      </c>
      <c r="K68" s="194">
        <v>25.0442522235784</v>
      </c>
      <c r="L68" s="194">
        <v>6.5926089338732199</v>
      </c>
      <c r="M68" s="84">
        <f t="shared" si="114"/>
        <v>22.152477029024379</v>
      </c>
      <c r="N68" s="85">
        <f t="shared" si="115"/>
        <v>77.847522970975632</v>
      </c>
      <c r="O68" s="85">
        <f t="shared" si="116"/>
        <v>0</v>
      </c>
      <c r="P68" s="86" t="str">
        <f t="shared" si="117"/>
        <v>22 : 78 : 0 %</v>
      </c>
      <c r="Q68" s="87" t="str">
        <f t="shared" ca="1" si="95"/>
        <v>S/CS</v>
      </c>
      <c r="R68" s="94">
        <f t="shared" si="104"/>
        <v>77.847522970975632</v>
      </c>
      <c r="S68" s="95">
        <f t="shared" si="113"/>
        <v>22.152477029024379</v>
      </c>
      <c r="T68" s="95">
        <f t="shared" si="105"/>
        <v>0</v>
      </c>
      <c r="U68" s="88">
        <f t="shared" si="106"/>
        <v>56</v>
      </c>
      <c r="V68" s="89">
        <f t="shared" si="107"/>
        <v>199</v>
      </c>
      <c r="W68" s="90">
        <f t="shared" si="108"/>
        <v>0</v>
      </c>
      <c r="X68" s="100" t="str">
        <f t="shared" si="118"/>
        <v>@rgb(56,199,0)</v>
      </c>
      <c r="Y68" s="101"/>
      <c r="Z68" s="79">
        <f t="shared" si="3"/>
        <v>152.72772335651223</v>
      </c>
      <c r="AA68" s="79">
        <f t="shared" si="4"/>
        <v>38.249516252733983</v>
      </c>
      <c r="AB68" s="79">
        <f t="shared" si="5"/>
        <v>4.5398296561532421</v>
      </c>
      <c r="AC68" s="79" t="str">
        <f t="shared" si="97"/>
        <v>No</v>
      </c>
      <c r="AD68" s="79">
        <f t="shared" si="119"/>
        <v>25.0442522235784</v>
      </c>
      <c r="AE68" s="34">
        <f t="shared" si="120"/>
        <v>1.6792798770731894</v>
      </c>
      <c r="AF68" s="35">
        <f t="shared" si="121"/>
        <v>-1.0962535607024633</v>
      </c>
      <c r="AG68" s="35">
        <f t="shared" si="122"/>
        <v>1.8859491630182623</v>
      </c>
      <c r="AH68" s="36">
        <f t="shared" si="6"/>
        <v>1.8969663896132993</v>
      </c>
      <c r="AI68" s="37">
        <f t="shared" si="7"/>
        <v>4.3397600074888132E-3</v>
      </c>
      <c r="AJ68" s="37">
        <f t="shared" si="8"/>
        <v>1.7741105782961668</v>
      </c>
      <c r="AK68" s="37">
        <v>0</v>
      </c>
      <c r="AL68" s="37">
        <v>-0.75645121485307587</v>
      </c>
      <c r="AM68" s="37">
        <v>-11.346768222796136</v>
      </c>
      <c r="AN68" s="37">
        <f t="shared" si="123"/>
        <v>1.8969663896132993</v>
      </c>
      <c r="AO68" s="37">
        <f t="shared" si="123"/>
        <v>4.3397600074888132E-3</v>
      </c>
      <c r="AP68" s="37">
        <f t="shared" si="123"/>
        <v>1.7741105782961668</v>
      </c>
      <c r="AQ68" s="37">
        <v>57.375671196608707</v>
      </c>
      <c r="AR68" s="37">
        <v>5.7915837760921756</v>
      </c>
      <c r="AS68" s="37">
        <v>1.1079551571654598</v>
      </c>
      <c r="AT68" s="37">
        <f t="shared" si="124"/>
        <v>1.8969663896132993</v>
      </c>
      <c r="AU68" s="37">
        <f t="shared" si="124"/>
        <v>4.3397600074888132E-3</v>
      </c>
      <c r="AV68" s="37">
        <f t="shared" si="124"/>
        <v>1.1079551571654598</v>
      </c>
      <c r="AW68" s="38">
        <f t="shared" si="125"/>
        <v>0</v>
      </c>
      <c r="AX68" s="38">
        <f t="shared" si="125"/>
        <v>0.75645121485307587</v>
      </c>
      <c r="AY68" s="38">
        <f t="shared" si="125"/>
        <v>11.346768222796136</v>
      </c>
      <c r="AZ68" s="38">
        <f t="shared" si="126"/>
        <v>1.8969663896132993</v>
      </c>
      <c r="BA68" s="38">
        <f t="shared" si="126"/>
        <v>0.76079097486056468</v>
      </c>
      <c r="BB68" s="38">
        <f t="shared" si="126"/>
        <v>12.454723379961596</v>
      </c>
      <c r="BC68" s="37">
        <f t="shared" si="127"/>
        <v>57.375671196608707</v>
      </c>
      <c r="BD68" s="37">
        <f t="shared" si="127"/>
        <v>6.5480349909452515</v>
      </c>
      <c r="BE68" s="37">
        <f t="shared" si="127"/>
        <v>12.454723379961596</v>
      </c>
      <c r="BF68" s="38">
        <f t="shared" si="128"/>
        <v>3.3062208250479221</v>
      </c>
      <c r="BG68" s="38">
        <f t="shared" si="128"/>
        <v>11.61861498774214</v>
      </c>
      <c r="BH68" s="38">
        <f t="shared" si="109"/>
        <v>0</v>
      </c>
      <c r="BI68" s="37">
        <f t="shared" si="110"/>
        <v>6.7002412123223163</v>
      </c>
      <c r="BJ68" s="5"/>
      <c r="BK68" s="5"/>
      <c r="BL68" s="19"/>
      <c r="BM68" s="19"/>
      <c r="BN68" s="39">
        <f t="shared" si="15"/>
        <v>90</v>
      </c>
      <c r="BO68" s="39">
        <f t="shared" si="16"/>
        <v>72.5</v>
      </c>
      <c r="BP68" s="39">
        <f t="shared" si="17"/>
        <v>72.5</v>
      </c>
      <c r="BQ68" s="39">
        <f t="shared" si="18"/>
        <v>47.5</v>
      </c>
      <c r="BR68" s="39">
        <f t="shared" si="19"/>
        <v>54.2</v>
      </c>
      <c r="BS68" s="39">
        <f t="shared" si="20"/>
        <v>47.5</v>
      </c>
      <c r="BT68" s="39">
        <f t="shared" si="21"/>
        <v>41.674999999999997</v>
      </c>
      <c r="BU68" s="39">
        <f t="shared" si="22"/>
        <v>41.674999999999997</v>
      </c>
      <c r="BV68" s="39">
        <f t="shared" si="23"/>
        <v>22.5</v>
      </c>
      <c r="BW68" s="39">
        <f t="shared" si="24"/>
        <v>33.3333333333333</v>
      </c>
      <c r="BX68" s="39">
        <f t="shared" si="25"/>
        <v>22.5</v>
      </c>
      <c r="BY68" s="39">
        <f t="shared" si="26"/>
        <v>22.9</v>
      </c>
      <c r="BZ68" s="39">
        <f t="shared" si="27"/>
        <v>22.9</v>
      </c>
      <c r="CA68" s="39">
        <f t="shared" si="28"/>
        <v>5</v>
      </c>
      <c r="CB68" s="39">
        <f t="shared" si="29"/>
        <v>16.649999999999999</v>
      </c>
      <c r="CC68" s="39">
        <f t="shared" si="30"/>
        <v>5</v>
      </c>
      <c r="CD68" s="39">
        <f t="shared" si="31"/>
        <v>5</v>
      </c>
      <c r="CE68" s="39">
        <f t="shared" si="32"/>
        <v>5</v>
      </c>
      <c r="CF68" s="39">
        <f t="shared" si="33"/>
        <v>5</v>
      </c>
      <c r="CG68" s="40">
        <f t="shared" si="34"/>
        <v>5</v>
      </c>
      <c r="CH68" s="40">
        <f t="shared" si="35"/>
        <v>5</v>
      </c>
      <c r="CI68" s="40">
        <f t="shared" si="36"/>
        <v>22.5</v>
      </c>
      <c r="CJ68" s="40">
        <f t="shared" si="37"/>
        <v>5</v>
      </c>
      <c r="CK68" s="40">
        <f t="shared" si="38"/>
        <v>22.9</v>
      </c>
      <c r="CL68" s="40">
        <f t="shared" si="39"/>
        <v>47.5</v>
      </c>
      <c r="CM68" s="40">
        <f t="shared" si="40"/>
        <v>16.649999999999999</v>
      </c>
      <c r="CN68" s="40">
        <f t="shared" si="41"/>
        <v>41.674999999999997</v>
      </c>
      <c r="CO68" s="40">
        <f t="shared" si="42"/>
        <v>5</v>
      </c>
      <c r="CP68" s="40">
        <f t="shared" si="43"/>
        <v>33.3333333333333</v>
      </c>
      <c r="CQ68" s="40">
        <f t="shared" si="44"/>
        <v>72.5</v>
      </c>
      <c r="CR68" s="40">
        <f t="shared" si="45"/>
        <v>22.9</v>
      </c>
      <c r="CS68" s="40">
        <f t="shared" si="46"/>
        <v>54.2</v>
      </c>
      <c r="CT68" s="40">
        <f t="shared" si="47"/>
        <v>5</v>
      </c>
      <c r="CU68" s="40">
        <f t="shared" si="48"/>
        <v>41.674999999999997</v>
      </c>
      <c r="CV68" s="40">
        <f t="shared" si="49"/>
        <v>90</v>
      </c>
      <c r="CW68" s="40">
        <f t="shared" si="50"/>
        <v>22.5</v>
      </c>
      <c r="CX68" s="40">
        <f t="shared" si="51"/>
        <v>72.5</v>
      </c>
      <c r="CY68" s="40">
        <f t="shared" si="52"/>
        <v>47.5</v>
      </c>
      <c r="CZ68" s="41">
        <f t="shared" si="53"/>
        <v>5</v>
      </c>
      <c r="DA68" s="41">
        <f t="shared" si="54"/>
        <v>22.5</v>
      </c>
      <c r="DB68" s="41">
        <f t="shared" si="55"/>
        <v>5</v>
      </c>
      <c r="DC68" s="41">
        <f t="shared" si="56"/>
        <v>47.5</v>
      </c>
      <c r="DD68" s="41">
        <f t="shared" si="57"/>
        <v>22.9</v>
      </c>
      <c r="DE68" s="41">
        <f t="shared" si="58"/>
        <v>5</v>
      </c>
      <c r="DF68" s="41">
        <f t="shared" si="59"/>
        <v>41.674999999999997</v>
      </c>
      <c r="DG68" s="41">
        <f t="shared" si="60"/>
        <v>16.649999999999999</v>
      </c>
      <c r="DH68" s="41">
        <f t="shared" si="61"/>
        <v>72.5</v>
      </c>
      <c r="DI68" s="41">
        <f t="shared" si="62"/>
        <v>33.3333333333333</v>
      </c>
      <c r="DJ68" s="41">
        <f t="shared" si="63"/>
        <v>5</v>
      </c>
      <c r="DK68" s="41">
        <f t="shared" si="64"/>
        <v>54.2</v>
      </c>
      <c r="DL68" s="41">
        <f t="shared" si="65"/>
        <v>22.9</v>
      </c>
      <c r="DM68" s="41">
        <f t="shared" si="66"/>
        <v>90</v>
      </c>
      <c r="DN68" s="41">
        <f t="shared" si="67"/>
        <v>41.674999999999997</v>
      </c>
      <c r="DO68" s="41">
        <f t="shared" si="68"/>
        <v>5</v>
      </c>
      <c r="DP68" s="41">
        <f t="shared" si="69"/>
        <v>72.5</v>
      </c>
      <c r="DQ68" s="41">
        <f t="shared" si="70"/>
        <v>22.5</v>
      </c>
      <c r="DR68" s="41">
        <f t="shared" si="71"/>
        <v>47.5</v>
      </c>
      <c r="DS68" s="42">
        <f t="shared" si="72"/>
        <v>9935.0479763038857</v>
      </c>
      <c r="DT68" s="42">
        <f t="shared" si="73"/>
        <v>8347.8846723197385</v>
      </c>
      <c r="DU68" s="42">
        <f t="shared" si="74"/>
        <v>5623.2213683355931</v>
      </c>
      <c r="DV68" s="42">
        <f t="shared" si="75"/>
        <v>8205.5085237709591</v>
      </c>
      <c r="DW68" s="42">
        <f t="shared" si="76"/>
        <v>4570.684009221105</v>
      </c>
      <c r="DX68" s="42">
        <f t="shared" si="77"/>
        <v>1588.4690712380304</v>
      </c>
      <c r="DY68" s="42">
        <f t="shared" si="78"/>
        <v>5863.071345935361</v>
      </c>
      <c r="DZ68" s="42">
        <f t="shared" si="79"/>
        <v>1966.8028212380304</v>
      </c>
      <c r="EA68" s="42">
        <f t="shared" si="80"/>
        <v>10563.132375222178</v>
      </c>
      <c r="EB68" s="42">
        <f t="shared" si="81"/>
        <v>3217.6357379046976</v>
      </c>
      <c r="EC68" s="42">
        <f t="shared" si="82"/>
        <v>53.71677414046777</v>
      </c>
      <c r="ED68" s="42">
        <f t="shared" si="83"/>
        <v>5957.4290712380316</v>
      </c>
      <c r="EE68" s="42">
        <f t="shared" si="84"/>
        <v>1084.1741332549564</v>
      </c>
      <c r="EF68" s="42">
        <f t="shared" si="85"/>
        <v>13700.969071238031</v>
      </c>
      <c r="EG68" s="42">
        <f t="shared" si="86"/>
        <v>3075.5342965407008</v>
      </c>
      <c r="EH68" s="42">
        <f t="shared" si="87"/>
        <v>466.89016617217391</v>
      </c>
      <c r="EI68" s="42">
        <f t="shared" si="88"/>
        <v>8613.8057672538853</v>
      </c>
      <c r="EJ68" s="42">
        <f t="shared" si="89"/>
        <v>829.05347015632105</v>
      </c>
      <c r="EK68" s="42">
        <f t="shared" si="90"/>
        <v>3471.4296187051027</v>
      </c>
      <c r="EL68" s="1">
        <f t="shared" si="111"/>
        <v>53.71677414046777</v>
      </c>
      <c r="EM68" s="2">
        <f t="shared" si="102"/>
        <v>11</v>
      </c>
      <c r="EN68" s="44"/>
      <c r="EO68" s="44"/>
      <c r="EP68" s="45"/>
      <c r="EQ68" s="46"/>
      <c r="ER68" s="47"/>
      <c r="ES68" s="47"/>
      <c r="ET68" s="81"/>
      <c r="EU68" s="82"/>
      <c r="EV68" s="82"/>
      <c r="EW68" s="82"/>
      <c r="EX68" s="82"/>
      <c r="EY68" s="83"/>
      <c r="EZ68" s="83"/>
      <c r="FA68" s="83"/>
      <c r="FB68" s="83"/>
    </row>
    <row r="69" spans="1:158" s="80" customFormat="1" ht="13" x14ac:dyDescent="0.3">
      <c r="A69" s="104" t="s">
        <v>171</v>
      </c>
      <c r="B69" s="105"/>
      <c r="C69" s="106"/>
      <c r="D69" s="119" t="s">
        <v>87</v>
      </c>
      <c r="E69" s="119" t="s">
        <v>87</v>
      </c>
      <c r="F69" s="119" t="s">
        <v>87</v>
      </c>
      <c r="G69" s="115" t="e">
        <f t="shared" ref="G69:G92" si="129">(E69-F69)/(D69/10)</f>
        <v>#VALUE!</v>
      </c>
      <c r="H69" s="115" t="e">
        <f t="shared" ref="H69:H92" si="130">((E69-F69)/E69)*100</f>
        <v>#VALUE!</v>
      </c>
      <c r="I69" s="115" t="e">
        <f t="shared" ref="I69:I92" si="131">F69/(D69/1000)</f>
        <v>#VALUE!</v>
      </c>
      <c r="J69" s="193">
        <v>51.832057142857103</v>
      </c>
      <c r="K69" s="194">
        <v>20.538835594734</v>
      </c>
      <c r="L69" s="194">
        <v>11.514147399267401</v>
      </c>
      <c r="M69" s="84">
        <f t="shared" si="114"/>
        <v>7.4918952000203145</v>
      </c>
      <c r="N69" s="85">
        <f t="shared" si="115"/>
        <v>67.484149149191978</v>
      </c>
      <c r="O69" s="85">
        <f t="shared" si="116"/>
        <v>25.023955650787713</v>
      </c>
      <c r="P69" s="86" t="str">
        <f t="shared" si="117"/>
        <v>7 : 67 : 25 %</v>
      </c>
      <c r="Q69" s="87" t="str">
        <f t="shared" ca="1" si="95"/>
        <v>S/SR</v>
      </c>
      <c r="R69" s="94">
        <f t="shared" si="104"/>
        <v>67.484149149191978</v>
      </c>
      <c r="S69" s="95">
        <f t="shared" si="113"/>
        <v>7.4918952000203145</v>
      </c>
      <c r="T69" s="95">
        <f t="shared" si="105"/>
        <v>25.023955650787713</v>
      </c>
      <c r="U69" s="88">
        <f t="shared" si="106"/>
        <v>19</v>
      </c>
      <c r="V69" s="89">
        <f t="shared" si="107"/>
        <v>172</v>
      </c>
      <c r="W69" s="90">
        <f t="shared" si="108"/>
        <v>64</v>
      </c>
      <c r="X69" s="100" t="str">
        <f t="shared" si="118"/>
        <v>@rgb(19,172,64)</v>
      </c>
      <c r="Y69" s="101"/>
      <c r="Z69" s="79">
        <f t="shared" ref="Z69:Z92" si="132">(100/K69)*AA69</f>
        <v>21.917491275792116</v>
      </c>
      <c r="AA69" s="79">
        <f t="shared" ref="AA69:AA92" si="133">J69/L69</f>
        <v>4.5015974996251105</v>
      </c>
      <c r="AB69" s="79">
        <f t="shared" ref="AB69:AB92" si="134">(Z69-AA69)/(J69/10)</f>
        <v>3.3600622348764069</v>
      </c>
      <c r="AC69" s="79" t="str">
        <f t="shared" si="97"/>
        <v>No</v>
      </c>
      <c r="AD69" s="79">
        <f t="shared" si="119"/>
        <v>20.538835594734003</v>
      </c>
      <c r="AE69" s="34">
        <f t="shared" si="120"/>
        <v>0.76134355543565491</v>
      </c>
      <c r="AF69" s="35">
        <f t="shared" si="121"/>
        <v>-1.3529508910087225</v>
      </c>
      <c r="AG69" s="35">
        <f t="shared" si="122"/>
        <v>2.4435764879145458</v>
      </c>
      <c r="AH69" s="36">
        <f t="shared" ref="AH69:AH92" si="135">-0.8678 + 1.6464 * AE69</f>
        <v>0.38567602966926218</v>
      </c>
      <c r="AI69" s="37">
        <f t="shared" ref="AI69:AI92" si="136">1.3369+0.000010019*(1-EXP(-0.0000000000022303*AF69))+4.5835*(1-EXP(-0.2328*AF69))</f>
        <v>-0.35997609136216835</v>
      </c>
      <c r="AJ69" s="37">
        <f t="shared" ref="AJ69:AJ92" si="137">-57.5924 + 62.6802*EXP(-0.0288*AG69)</f>
        <v>0.82831906592396365</v>
      </c>
      <c r="AK69" s="37">
        <v>0</v>
      </c>
      <c r="AL69" s="37">
        <v>-0.75645121485307587</v>
      </c>
      <c r="AM69" s="37">
        <v>-11.346768222796136</v>
      </c>
      <c r="AN69" s="37">
        <f t="shared" si="123"/>
        <v>0.38567602966926218</v>
      </c>
      <c r="AO69" s="37">
        <f t="shared" si="123"/>
        <v>-0.35997609136216835</v>
      </c>
      <c r="AP69" s="37">
        <f t="shared" si="123"/>
        <v>0.82831906592396365</v>
      </c>
      <c r="AQ69" s="37">
        <v>57.375671196608707</v>
      </c>
      <c r="AR69" s="37">
        <v>5.7915837760921756</v>
      </c>
      <c r="AS69" s="37">
        <v>1.1079551571654598</v>
      </c>
      <c r="AT69" s="37">
        <f t="shared" si="124"/>
        <v>0.38567602966926218</v>
      </c>
      <c r="AU69" s="37">
        <f t="shared" si="124"/>
        <v>-0.35997609136216835</v>
      </c>
      <c r="AV69" s="37">
        <f t="shared" si="124"/>
        <v>0.82831906592396365</v>
      </c>
      <c r="AW69" s="38">
        <f t="shared" si="125"/>
        <v>0</v>
      </c>
      <c r="AX69" s="38">
        <f t="shared" si="125"/>
        <v>0.75645121485307587</v>
      </c>
      <c r="AY69" s="38">
        <f t="shared" si="125"/>
        <v>11.346768222796136</v>
      </c>
      <c r="AZ69" s="38">
        <f t="shared" si="126"/>
        <v>0.38567602966926218</v>
      </c>
      <c r="BA69" s="38">
        <f t="shared" si="126"/>
        <v>0.39647512349090752</v>
      </c>
      <c r="BB69" s="38">
        <f t="shared" si="126"/>
        <v>12.1750872887201</v>
      </c>
      <c r="BC69" s="37">
        <f t="shared" si="127"/>
        <v>57.375671196608707</v>
      </c>
      <c r="BD69" s="37">
        <f t="shared" si="127"/>
        <v>6.5480349909452515</v>
      </c>
      <c r="BE69" s="37">
        <f t="shared" si="127"/>
        <v>12.454723379961596</v>
      </c>
      <c r="BF69" s="38">
        <f t="shared" si="128"/>
        <v>0.67219436675114363</v>
      </c>
      <c r="BG69" s="38">
        <f t="shared" si="128"/>
        <v>6.0548717903792655</v>
      </c>
      <c r="BH69" s="38">
        <f t="shared" si="109"/>
        <v>2.2452212121499429</v>
      </c>
      <c r="BI69" s="37">
        <f t="shared" si="110"/>
        <v>11.145429909254098</v>
      </c>
      <c r="BJ69" s="5"/>
      <c r="BK69" s="5"/>
      <c r="BL69" s="19"/>
      <c r="BM69" s="19"/>
      <c r="BN69" s="39">
        <f t="shared" ref="BN69:BN92" si="138">$EP$7</f>
        <v>90</v>
      </c>
      <c r="BO69" s="39">
        <f t="shared" ref="BO69:BO92" si="139">$EP$8</f>
        <v>72.5</v>
      </c>
      <c r="BP69" s="39">
        <f t="shared" ref="BP69:BP92" si="140">$EP$9</f>
        <v>72.5</v>
      </c>
      <c r="BQ69" s="39">
        <f t="shared" ref="BQ69:BQ92" si="141">$EP$10</f>
        <v>47.5</v>
      </c>
      <c r="BR69" s="39">
        <f t="shared" ref="BR69:BR92" si="142">$EP$11</f>
        <v>54.2</v>
      </c>
      <c r="BS69" s="39">
        <f t="shared" ref="BS69:BS92" si="143">$EP$12</f>
        <v>47.5</v>
      </c>
      <c r="BT69" s="39">
        <f t="shared" ref="BT69:BT92" si="144">$EP$13</f>
        <v>41.674999999999997</v>
      </c>
      <c r="BU69" s="39">
        <f t="shared" ref="BU69:BU92" si="145">$EP$14</f>
        <v>41.674999999999997</v>
      </c>
      <c r="BV69" s="39">
        <f t="shared" ref="BV69:BV92" si="146">$EP$15</f>
        <v>22.5</v>
      </c>
      <c r="BW69" s="39">
        <f t="shared" ref="BW69:BW92" si="147">$EP$16</f>
        <v>33.3333333333333</v>
      </c>
      <c r="BX69" s="39">
        <f t="shared" ref="BX69:BX92" si="148">$EP$17</f>
        <v>22.5</v>
      </c>
      <c r="BY69" s="39">
        <f t="shared" ref="BY69:BY92" si="149">$EP$18</f>
        <v>22.9</v>
      </c>
      <c r="BZ69" s="39">
        <f t="shared" ref="BZ69:BZ92" si="150">$EP$19</f>
        <v>22.9</v>
      </c>
      <c r="CA69" s="39">
        <f t="shared" ref="CA69:CA92" si="151">$EP$20</f>
        <v>5</v>
      </c>
      <c r="CB69" s="39">
        <f t="shared" ref="CB69:CB92" si="152">$EP$21</f>
        <v>16.649999999999999</v>
      </c>
      <c r="CC69" s="39">
        <f t="shared" ref="CC69:CC92" si="153">$EP$22</f>
        <v>5</v>
      </c>
      <c r="CD69" s="39">
        <f t="shared" ref="CD69:CD92" si="154">$EP$23</f>
        <v>5</v>
      </c>
      <c r="CE69" s="39">
        <f t="shared" ref="CE69:CE92" si="155">$EP$24</f>
        <v>5</v>
      </c>
      <c r="CF69" s="39">
        <f t="shared" ref="CF69:CF92" si="156">$EP$25</f>
        <v>5</v>
      </c>
      <c r="CG69" s="40">
        <f t="shared" ref="CG69:CG92" si="157">$EQ$7</f>
        <v>5</v>
      </c>
      <c r="CH69" s="40">
        <f t="shared" ref="CH69:CH92" si="158">$EQ$8</f>
        <v>5</v>
      </c>
      <c r="CI69" s="40">
        <f t="shared" ref="CI69:CI92" si="159">$EQ$9</f>
        <v>22.5</v>
      </c>
      <c r="CJ69" s="40">
        <f t="shared" ref="CJ69:CJ92" si="160">$EQ$10</f>
        <v>5</v>
      </c>
      <c r="CK69" s="40">
        <f t="shared" ref="CK69:CK92" si="161">$EQ$11</f>
        <v>22.9</v>
      </c>
      <c r="CL69" s="40">
        <f t="shared" ref="CL69:CL92" si="162">$EQ$12</f>
        <v>47.5</v>
      </c>
      <c r="CM69" s="40">
        <f t="shared" ref="CM69:CM92" si="163">$EQ$13</f>
        <v>16.649999999999999</v>
      </c>
      <c r="CN69" s="40">
        <f t="shared" ref="CN69:CN92" si="164">$EQ$14</f>
        <v>41.674999999999997</v>
      </c>
      <c r="CO69" s="40">
        <f t="shared" ref="CO69:CO92" si="165">$EQ$15</f>
        <v>5</v>
      </c>
      <c r="CP69" s="40">
        <f t="shared" ref="CP69:CP92" si="166">$EQ$16</f>
        <v>33.3333333333333</v>
      </c>
      <c r="CQ69" s="40">
        <f t="shared" ref="CQ69:CQ92" si="167">$EQ$17</f>
        <v>72.5</v>
      </c>
      <c r="CR69" s="40">
        <f t="shared" ref="CR69:CR92" si="168">$EQ$18</f>
        <v>22.9</v>
      </c>
      <c r="CS69" s="40">
        <f t="shared" ref="CS69:CS92" si="169">$EQ$19</f>
        <v>54.2</v>
      </c>
      <c r="CT69" s="40">
        <f t="shared" ref="CT69:CT92" si="170">$EQ$20</f>
        <v>5</v>
      </c>
      <c r="CU69" s="40">
        <f t="shared" ref="CU69:CU92" si="171">$EQ$21</f>
        <v>41.674999999999997</v>
      </c>
      <c r="CV69" s="40">
        <f t="shared" ref="CV69:CV92" si="172">$EQ$22</f>
        <v>90</v>
      </c>
      <c r="CW69" s="40">
        <f t="shared" ref="CW69:CW92" si="173">$EQ$23</f>
        <v>22.5</v>
      </c>
      <c r="CX69" s="40">
        <f t="shared" ref="CX69:CX92" si="174">$EQ$24</f>
        <v>72.5</v>
      </c>
      <c r="CY69" s="40">
        <f t="shared" ref="CY69:CY92" si="175">$EQ$25</f>
        <v>47.5</v>
      </c>
      <c r="CZ69" s="41">
        <f t="shared" ref="CZ69:CZ92" si="176">$ER$7</f>
        <v>5</v>
      </c>
      <c r="DA69" s="41">
        <f t="shared" ref="DA69:DA92" si="177">$ER$8</f>
        <v>22.5</v>
      </c>
      <c r="DB69" s="41">
        <f t="shared" ref="DB69:DB92" si="178">$ER$9</f>
        <v>5</v>
      </c>
      <c r="DC69" s="41">
        <f t="shared" ref="DC69:DC92" si="179">$ER$10</f>
        <v>47.5</v>
      </c>
      <c r="DD69" s="41">
        <f t="shared" ref="DD69:DD92" si="180">$ER$11</f>
        <v>22.9</v>
      </c>
      <c r="DE69" s="41">
        <f t="shared" ref="DE69:DE92" si="181">$ER$12</f>
        <v>5</v>
      </c>
      <c r="DF69" s="41">
        <f t="shared" ref="DF69:DF92" si="182">$ER$13</f>
        <v>41.674999999999997</v>
      </c>
      <c r="DG69" s="41">
        <f t="shared" ref="DG69:DG92" si="183">$ER$14</f>
        <v>16.649999999999999</v>
      </c>
      <c r="DH69" s="41">
        <f t="shared" ref="DH69:DH92" si="184">$ER$15</f>
        <v>72.5</v>
      </c>
      <c r="DI69" s="41">
        <f t="shared" ref="DI69:DI92" si="185">$ER$16</f>
        <v>33.3333333333333</v>
      </c>
      <c r="DJ69" s="41">
        <f t="shared" ref="DJ69:DJ92" si="186">$ER$17</f>
        <v>5</v>
      </c>
      <c r="DK69" s="41">
        <f t="shared" ref="DK69:DK92" si="187">$ER$18</f>
        <v>54.2</v>
      </c>
      <c r="DL69" s="41">
        <f t="shared" ref="DL69:DL92" si="188">$ER$19</f>
        <v>22.9</v>
      </c>
      <c r="DM69" s="41">
        <f t="shared" ref="DM69:DM92" si="189">$ER$20</f>
        <v>90</v>
      </c>
      <c r="DN69" s="41">
        <f t="shared" ref="DN69:DN92" si="190">$ER$21</f>
        <v>41.674999999999997</v>
      </c>
      <c r="DO69" s="41">
        <f t="shared" ref="DO69:DO92" si="191">$ER$22</f>
        <v>5</v>
      </c>
      <c r="DP69" s="41">
        <f t="shared" ref="DP69:DP92" si="192">$ER$23</f>
        <v>72.5</v>
      </c>
      <c r="DQ69" s="41">
        <f t="shared" ref="DQ69:DQ92" si="193">$ER$24</f>
        <v>22.5</v>
      </c>
      <c r="DR69" s="41">
        <f t="shared" ref="DR69:DR92" si="194">$ER$25</f>
        <v>47.5</v>
      </c>
      <c r="DS69" s="42">
        <f t="shared" ref="DS69:DS92" si="195" xml:space="preserve"> ($M69-BN69)^2 + ($N69-CG69)^2 + ($O69-CZ69)^2</f>
        <v>11112.815052487613</v>
      </c>
      <c r="DT69" s="42">
        <f t="shared" ref="DT69:DT92" si="196" xml:space="preserve"> ($M69-BO69)^2 + ($N69-CH69)^2 + ($O69-DA69)^2</f>
        <v>8136.692936710755</v>
      </c>
      <c r="DU69" s="42">
        <f t="shared" ref="DU69:DU92" si="197" xml:space="preserve"> ($M69-BP69)^2 + ($N69-CI69)^2 + ($O69-DB69)^2</f>
        <v>6650.586164266605</v>
      </c>
      <c r="DV69" s="42">
        <f t="shared" ref="DV69:DV92" si="198" xml:space="preserve"> ($M69-BQ69)^2 + ($N69-CJ69)^2 + ($O69-DC69)^2</f>
        <v>6010.0899141723839</v>
      </c>
      <c r="DW69" s="42">
        <f t="shared" ref="DW69:DW92" si="199" xml:space="preserve"> ($M69-BR69)^2 + ($N69-CK69)^2 + ($O69-DD69)^2</f>
        <v>4173.9045969697945</v>
      </c>
      <c r="DX69" s="42">
        <f t="shared" ref="DX69:DX92" si="200" xml:space="preserve"> ($M69-BS69)^2 + ($N69-CL69)^2 + ($O69-DE69)^2</f>
        <v>2400.9734668080209</v>
      </c>
      <c r="DY69" s="42">
        <f t="shared" ref="DY69:DY92" si="201" xml:space="preserve"> ($M69-BT69)^2 + ($N69-CM69)^2 + ($O69-DF69)^2</f>
        <v>4029.8526514081236</v>
      </c>
      <c r="DZ69" s="42">
        <f t="shared" ref="DZ69:DZ92" si="202" xml:space="preserve"> ($M69-BU69)^2 + ($N69-CN69)^2 + ($O69-DG69)^2</f>
        <v>1904.7199668129906</v>
      </c>
      <c r="EA69" s="42">
        <f t="shared" ref="EA69:EA92" si="203" xml:space="preserve"> ($M69-BV69)^2 + ($N69-CO69)^2 + ($O69-DH69)^2</f>
        <v>6383.4868916340147</v>
      </c>
      <c r="EB69" s="42">
        <f t="shared" ref="EB69:EB92" si="204" xml:space="preserve"> ($M69-BW69)^2 + ($N69-CP69)^2 + ($O69-DI69)^2</f>
        <v>1903.1039031577325</v>
      </c>
      <c r="EC69" s="42">
        <f t="shared" ref="EC69:EC92" si="205" xml:space="preserve"> ($M69-BX69)^2 + ($N69-CQ69)^2 + ($O69-DJ69)^2</f>
        <v>651.36076934943799</v>
      </c>
      <c r="ED69" s="42">
        <f t="shared" ref="ED69:ED92" si="206" xml:space="preserve"> ($M69-BY69)^2 + ($N69-CR69)^2 + ($O69-DK69)^2</f>
        <v>3076.3976127517553</v>
      </c>
      <c r="EE69" s="42">
        <f t="shared" ref="EE69:EE92" si="207" xml:space="preserve"> ($M69-BZ69)^2 + ($N69-CS69)^2 + ($O69-DL69)^2</f>
        <v>418.38949975164792</v>
      </c>
      <c r="EF69" s="42">
        <f t="shared" ref="EF69:EF92" si="208" xml:space="preserve"> ($M69-CA69)^2 + ($N69-CT69)^2 + ($O69-DM69)^2</f>
        <v>8132.3647758571551</v>
      </c>
      <c r="EG69" s="42">
        <f t="shared" ref="EG69:EG92" si="209" xml:space="preserve"> ($M69-CB69)^2 + ($N69-CU69)^2 + ($O69-DN69)^2</f>
        <v>1027.2403412520823</v>
      </c>
      <c r="EH69" s="42">
        <f t="shared" ref="EH69:EH92" si="210" xml:space="preserve"> ($M69-CC69)^2 + ($N69-CV69)^2 + ($O69-DO69)^2</f>
        <v>914.13188112842977</v>
      </c>
      <c r="EI69" s="42">
        <f t="shared" ref="EI69:EI92" si="211" xml:space="preserve"> ($M69-CD69)^2 + ($N69-CW69)^2 + ($O69-DP69)^2</f>
        <v>4283.758003413006</v>
      </c>
      <c r="EJ69" s="42">
        <f t="shared" ref="EJ69:EJ92" si="212" xml:space="preserve"> ($M69-CE69)^2 + ($N69-CX69)^2 + ($O69-DQ69)^2</f>
        <v>37.738653572579061</v>
      </c>
      <c r="EK69" s="42">
        <f t="shared" ref="EK69:EK92" si="213" xml:space="preserve"> ($M69-CF69)^2 + ($N69-CY69)^2 + ($O69-DR69)^2</f>
        <v>910.74832849279233</v>
      </c>
      <c r="EL69" s="1">
        <f t="shared" si="111"/>
        <v>37.738653572579061</v>
      </c>
      <c r="EM69" s="2">
        <f t="shared" si="102"/>
        <v>18</v>
      </c>
      <c r="EN69" s="44"/>
      <c r="EO69" s="44"/>
      <c r="EP69" s="45"/>
      <c r="EQ69" s="46"/>
      <c r="ER69" s="47"/>
      <c r="ES69" s="47"/>
      <c r="ET69" s="81"/>
      <c r="EU69" s="82"/>
      <c r="EV69" s="82"/>
      <c r="EW69" s="82"/>
      <c r="EX69" s="82"/>
      <c r="EY69" s="83"/>
      <c r="EZ69" s="83"/>
      <c r="FA69" s="83"/>
      <c r="FB69" s="83"/>
    </row>
    <row r="70" spans="1:158" s="80" customFormat="1" ht="13" x14ac:dyDescent="0.3">
      <c r="A70" s="104" t="s">
        <v>172</v>
      </c>
      <c r="B70" s="105"/>
      <c r="C70" s="106"/>
      <c r="D70" s="119" t="s">
        <v>87</v>
      </c>
      <c r="E70" s="119" t="s">
        <v>87</v>
      </c>
      <c r="F70" s="119" t="s">
        <v>87</v>
      </c>
      <c r="G70" s="115" t="e">
        <f t="shared" si="129"/>
        <v>#VALUE!</v>
      </c>
      <c r="H70" s="115" t="e">
        <f t="shared" si="130"/>
        <v>#VALUE!</v>
      </c>
      <c r="I70" s="115" t="e">
        <f t="shared" si="131"/>
        <v>#VALUE!</v>
      </c>
      <c r="J70" s="193">
        <v>10.4139060755041</v>
      </c>
      <c r="K70" s="194">
        <v>19.8732115524972</v>
      </c>
      <c r="L70" s="194">
        <v>32.504397283272297</v>
      </c>
      <c r="M70" s="84">
        <f t="shared" si="114"/>
        <v>0</v>
      </c>
      <c r="N70" s="85">
        <f t="shared" si="115"/>
        <v>24.207277425529611</v>
      </c>
      <c r="O70" s="85">
        <f t="shared" si="116"/>
        <v>75.792722574470389</v>
      </c>
      <c r="P70" s="86" t="str">
        <f t="shared" si="117"/>
        <v>0 : 24 : 76 %</v>
      </c>
      <c r="Q70" s="87" t="str">
        <f t="shared" ref="Q70:Q92" ca="1" si="214">INDIRECT(ADDRESS(6+$EM70,$EP$1))</f>
        <v>R/SR</v>
      </c>
      <c r="R70" s="94">
        <f t="shared" si="104"/>
        <v>24.207277425529611</v>
      </c>
      <c r="S70" s="95">
        <f t="shared" si="113"/>
        <v>0</v>
      </c>
      <c r="T70" s="95">
        <f t="shared" si="105"/>
        <v>75.792722574470389</v>
      </c>
      <c r="U70" s="88">
        <f t="shared" si="106"/>
        <v>0</v>
      </c>
      <c r="V70" s="89">
        <f t="shared" si="107"/>
        <v>62</v>
      </c>
      <c r="W70" s="90">
        <f t="shared" si="108"/>
        <v>193</v>
      </c>
      <c r="X70" s="100" t="str">
        <f t="shared" si="118"/>
        <v>@rgb(0,62,193)</v>
      </c>
      <c r="Y70" s="101"/>
      <c r="Z70" s="79">
        <f t="shared" si="132"/>
        <v>1.6121427080113488</v>
      </c>
      <c r="AA70" s="79">
        <f t="shared" si="133"/>
        <v>0.32038453089125257</v>
      </c>
      <c r="AB70" s="79">
        <f t="shared" si="134"/>
        <v>1.240416581208283</v>
      </c>
      <c r="AC70" s="79" t="str">
        <f t="shared" ref="AC70:AC92" si="215">IF(AB70&gt;5, "Suc!", "No")</f>
        <v>No</v>
      </c>
      <c r="AD70" s="79">
        <f t="shared" si="119"/>
        <v>19.8732115524972</v>
      </c>
      <c r="AE70" s="34">
        <f t="shared" si="120"/>
        <v>0.34126227468039988</v>
      </c>
      <c r="AF70" s="35">
        <f t="shared" si="121"/>
        <v>-1.394237563997887</v>
      </c>
      <c r="AG70" s="35">
        <f t="shared" si="122"/>
        <v>3.4813753812070969</v>
      </c>
      <c r="AH70" s="36">
        <f t="shared" si="135"/>
        <v>-0.30594579096618968</v>
      </c>
      <c r="AI70" s="37">
        <f t="shared" si="136"/>
        <v>-0.42063118892251627</v>
      </c>
      <c r="AJ70" s="37">
        <f t="shared" si="137"/>
        <v>-0.89195849915402903</v>
      </c>
      <c r="AK70" s="37">
        <v>0</v>
      </c>
      <c r="AL70" s="37">
        <v>-0.75645121485307587</v>
      </c>
      <c r="AM70" s="37">
        <v>-11.346768222796136</v>
      </c>
      <c r="AN70" s="37">
        <f t="shared" si="123"/>
        <v>0</v>
      </c>
      <c r="AO70" s="37">
        <f t="shared" si="123"/>
        <v>-0.42063118892251627</v>
      </c>
      <c r="AP70" s="37">
        <f t="shared" si="123"/>
        <v>-0.89195849915402903</v>
      </c>
      <c r="AQ70" s="37">
        <v>57.375671196608707</v>
      </c>
      <c r="AR70" s="37">
        <v>5.7915837760921756</v>
      </c>
      <c r="AS70" s="37">
        <v>1.1079551571654598</v>
      </c>
      <c r="AT70" s="37">
        <f t="shared" si="124"/>
        <v>0</v>
      </c>
      <c r="AU70" s="37">
        <f t="shared" si="124"/>
        <v>-0.42063118892251627</v>
      </c>
      <c r="AV70" s="37">
        <f t="shared" si="124"/>
        <v>-0.89195849915402903</v>
      </c>
      <c r="AW70" s="38">
        <f t="shared" si="125"/>
        <v>0</v>
      </c>
      <c r="AX70" s="38">
        <f t="shared" si="125"/>
        <v>0.75645121485307587</v>
      </c>
      <c r="AY70" s="38">
        <f t="shared" si="125"/>
        <v>11.346768222796136</v>
      </c>
      <c r="AZ70" s="38">
        <f t="shared" si="126"/>
        <v>0</v>
      </c>
      <c r="BA70" s="38">
        <f t="shared" si="126"/>
        <v>0.3358200259305596</v>
      </c>
      <c r="BB70" s="38">
        <f t="shared" si="126"/>
        <v>10.454809723642107</v>
      </c>
      <c r="BC70" s="37">
        <f t="shared" si="127"/>
        <v>57.375671196608707</v>
      </c>
      <c r="BD70" s="37">
        <f t="shared" si="127"/>
        <v>6.5480349909452515</v>
      </c>
      <c r="BE70" s="37">
        <f t="shared" si="127"/>
        <v>12.454723379961596</v>
      </c>
      <c r="BF70" s="38">
        <f t="shared" si="128"/>
        <v>0</v>
      </c>
      <c r="BG70" s="38">
        <f t="shared" si="128"/>
        <v>5.1285618723012014</v>
      </c>
      <c r="BH70" s="38">
        <f t="shared" si="109"/>
        <v>16.057471493402659</v>
      </c>
      <c r="BI70" s="37">
        <f t="shared" si="110"/>
        <v>4.720090744399605</v>
      </c>
      <c r="BJ70" s="5"/>
      <c r="BK70" s="5"/>
      <c r="BL70" s="19"/>
      <c r="BM70" s="19"/>
      <c r="BN70" s="39">
        <f t="shared" si="138"/>
        <v>90</v>
      </c>
      <c r="BO70" s="39">
        <f t="shared" si="139"/>
        <v>72.5</v>
      </c>
      <c r="BP70" s="39">
        <f t="shared" si="140"/>
        <v>72.5</v>
      </c>
      <c r="BQ70" s="39">
        <f t="shared" si="141"/>
        <v>47.5</v>
      </c>
      <c r="BR70" s="39">
        <f t="shared" si="142"/>
        <v>54.2</v>
      </c>
      <c r="BS70" s="39">
        <f t="shared" si="143"/>
        <v>47.5</v>
      </c>
      <c r="BT70" s="39">
        <f t="shared" si="144"/>
        <v>41.674999999999997</v>
      </c>
      <c r="BU70" s="39">
        <f t="shared" si="145"/>
        <v>41.674999999999997</v>
      </c>
      <c r="BV70" s="39">
        <f t="shared" si="146"/>
        <v>22.5</v>
      </c>
      <c r="BW70" s="39">
        <f t="shared" si="147"/>
        <v>33.3333333333333</v>
      </c>
      <c r="BX70" s="39">
        <f t="shared" si="148"/>
        <v>22.5</v>
      </c>
      <c r="BY70" s="39">
        <f t="shared" si="149"/>
        <v>22.9</v>
      </c>
      <c r="BZ70" s="39">
        <f t="shared" si="150"/>
        <v>22.9</v>
      </c>
      <c r="CA70" s="39">
        <f t="shared" si="151"/>
        <v>5</v>
      </c>
      <c r="CB70" s="39">
        <f t="shared" si="152"/>
        <v>16.649999999999999</v>
      </c>
      <c r="CC70" s="39">
        <f t="shared" si="153"/>
        <v>5</v>
      </c>
      <c r="CD70" s="39">
        <f t="shared" si="154"/>
        <v>5</v>
      </c>
      <c r="CE70" s="39">
        <f t="shared" si="155"/>
        <v>5</v>
      </c>
      <c r="CF70" s="39">
        <f t="shared" si="156"/>
        <v>5</v>
      </c>
      <c r="CG70" s="40">
        <f t="shared" si="157"/>
        <v>5</v>
      </c>
      <c r="CH70" s="40">
        <f t="shared" si="158"/>
        <v>5</v>
      </c>
      <c r="CI70" s="40">
        <f t="shared" si="159"/>
        <v>22.5</v>
      </c>
      <c r="CJ70" s="40">
        <f t="shared" si="160"/>
        <v>5</v>
      </c>
      <c r="CK70" s="40">
        <f t="shared" si="161"/>
        <v>22.9</v>
      </c>
      <c r="CL70" s="40">
        <f t="shared" si="162"/>
        <v>47.5</v>
      </c>
      <c r="CM70" s="40">
        <f t="shared" si="163"/>
        <v>16.649999999999999</v>
      </c>
      <c r="CN70" s="40">
        <f t="shared" si="164"/>
        <v>41.674999999999997</v>
      </c>
      <c r="CO70" s="40">
        <f t="shared" si="165"/>
        <v>5</v>
      </c>
      <c r="CP70" s="40">
        <f t="shared" si="166"/>
        <v>33.3333333333333</v>
      </c>
      <c r="CQ70" s="40">
        <f t="shared" si="167"/>
        <v>72.5</v>
      </c>
      <c r="CR70" s="40">
        <f t="shared" si="168"/>
        <v>22.9</v>
      </c>
      <c r="CS70" s="40">
        <f t="shared" si="169"/>
        <v>54.2</v>
      </c>
      <c r="CT70" s="40">
        <f t="shared" si="170"/>
        <v>5</v>
      </c>
      <c r="CU70" s="40">
        <f t="shared" si="171"/>
        <v>41.674999999999997</v>
      </c>
      <c r="CV70" s="40">
        <f t="shared" si="172"/>
        <v>90</v>
      </c>
      <c r="CW70" s="40">
        <f t="shared" si="173"/>
        <v>22.5</v>
      </c>
      <c r="CX70" s="40">
        <f t="shared" si="174"/>
        <v>72.5</v>
      </c>
      <c r="CY70" s="40">
        <f t="shared" si="175"/>
        <v>47.5</v>
      </c>
      <c r="CZ70" s="41">
        <f t="shared" si="176"/>
        <v>5</v>
      </c>
      <c r="DA70" s="41">
        <f t="shared" si="177"/>
        <v>22.5</v>
      </c>
      <c r="DB70" s="41">
        <f t="shared" si="178"/>
        <v>5</v>
      </c>
      <c r="DC70" s="41">
        <f t="shared" si="179"/>
        <v>47.5</v>
      </c>
      <c r="DD70" s="41">
        <f t="shared" si="180"/>
        <v>22.9</v>
      </c>
      <c r="DE70" s="41">
        <f t="shared" si="181"/>
        <v>5</v>
      </c>
      <c r="DF70" s="41">
        <f t="shared" si="182"/>
        <v>41.674999999999997</v>
      </c>
      <c r="DG70" s="41">
        <f t="shared" si="183"/>
        <v>16.649999999999999</v>
      </c>
      <c r="DH70" s="41">
        <f t="shared" si="184"/>
        <v>72.5</v>
      </c>
      <c r="DI70" s="41">
        <f t="shared" si="185"/>
        <v>33.3333333333333</v>
      </c>
      <c r="DJ70" s="41">
        <f t="shared" si="186"/>
        <v>5</v>
      </c>
      <c r="DK70" s="41">
        <f t="shared" si="187"/>
        <v>54.2</v>
      </c>
      <c r="DL70" s="41">
        <f t="shared" si="188"/>
        <v>22.9</v>
      </c>
      <c r="DM70" s="41">
        <f t="shared" si="189"/>
        <v>90</v>
      </c>
      <c r="DN70" s="41">
        <f t="shared" si="190"/>
        <v>41.674999999999997</v>
      </c>
      <c r="DO70" s="41">
        <f t="shared" si="191"/>
        <v>5</v>
      </c>
      <c r="DP70" s="41">
        <f t="shared" si="192"/>
        <v>72.5</v>
      </c>
      <c r="DQ70" s="41">
        <f t="shared" si="193"/>
        <v>22.5</v>
      </c>
      <c r="DR70" s="41">
        <f t="shared" si="194"/>
        <v>47.5</v>
      </c>
      <c r="DS70" s="42">
        <f t="shared" si="195"/>
        <v>13480.529075607188</v>
      </c>
      <c r="DT70" s="42">
        <f t="shared" si="196"/>
        <v>8465.2837855007256</v>
      </c>
      <c r="DU70" s="42">
        <f t="shared" si="197"/>
        <v>10270.774365713653</v>
      </c>
      <c r="DV70" s="42">
        <f t="shared" si="198"/>
        <v>3425.6476567772056</v>
      </c>
      <c r="DW70" s="42">
        <f t="shared" si="199"/>
        <v>5736.9890756071891</v>
      </c>
      <c r="DX70" s="42">
        <f t="shared" si="200"/>
        <v>7810.410494437172</v>
      </c>
      <c r="DY70" s="42">
        <f t="shared" si="201"/>
        <v>2957.9370607549454</v>
      </c>
      <c r="DZ70" s="42">
        <f t="shared" si="202"/>
        <v>5539.7885904594314</v>
      </c>
      <c r="EA70" s="42">
        <f t="shared" si="203"/>
        <v>886.01152805368633</v>
      </c>
      <c r="EB70" s="42">
        <f t="shared" si="204"/>
        <v>2997.1957422738556</v>
      </c>
      <c r="EC70" s="42">
        <f t="shared" si="205"/>
        <v>7850.0466231606915</v>
      </c>
      <c r="ED70" s="42">
        <f t="shared" si="206"/>
        <v>992.36464244534238</v>
      </c>
      <c r="EE70" s="42">
        <f t="shared" si="207"/>
        <v>4221.6135087690354</v>
      </c>
      <c r="EF70" s="42">
        <f t="shared" si="208"/>
        <v>595.76623794722263</v>
      </c>
      <c r="EG70" s="42">
        <f t="shared" si="209"/>
        <v>1746.3628256071888</v>
      </c>
      <c r="EH70" s="42">
        <f t="shared" si="210"/>
        <v>9365.2919132671559</v>
      </c>
      <c r="EI70" s="42">
        <f t="shared" si="211"/>
        <v>38.756818160149919</v>
      </c>
      <c r="EJ70" s="42">
        <f t="shared" si="212"/>
        <v>5197.3013330542271</v>
      </c>
      <c r="EK70" s="42">
        <f t="shared" si="213"/>
        <v>1368.0290756071888</v>
      </c>
      <c r="EL70" s="1">
        <f t="shared" si="111"/>
        <v>38.756818160149919</v>
      </c>
      <c r="EM70" s="2">
        <f t="shared" ref="EM70:EM92" si="216">MATCH($EL70,$DS70:$EK70,0)</f>
        <v>17</v>
      </c>
      <c r="EN70" s="44"/>
      <c r="EO70" s="44"/>
      <c r="EP70" s="45"/>
      <c r="EQ70" s="46"/>
      <c r="ER70" s="47"/>
      <c r="ES70" s="47"/>
      <c r="ET70" s="81"/>
      <c r="EU70" s="82"/>
      <c r="EV70" s="82"/>
      <c r="EW70" s="82"/>
      <c r="EX70" s="82"/>
      <c r="EY70" s="83"/>
      <c r="EZ70" s="83"/>
      <c r="FA70" s="83"/>
      <c r="FB70" s="83"/>
    </row>
    <row r="71" spans="1:158" s="80" customFormat="1" ht="13" x14ac:dyDescent="0.3">
      <c r="A71" s="104" t="s">
        <v>173</v>
      </c>
      <c r="B71" s="105"/>
      <c r="C71" s="106"/>
      <c r="D71" s="119" t="s">
        <v>87</v>
      </c>
      <c r="E71" s="119" t="s">
        <v>87</v>
      </c>
      <c r="F71" s="119" t="s">
        <v>87</v>
      </c>
      <c r="G71" s="115" t="e">
        <f t="shared" si="129"/>
        <v>#VALUE!</v>
      </c>
      <c r="H71" s="115" t="e">
        <f t="shared" si="130"/>
        <v>#VALUE!</v>
      </c>
      <c r="I71" s="115" t="e">
        <f t="shared" si="131"/>
        <v>#VALUE!</v>
      </c>
      <c r="J71" s="193">
        <v>155.97833333333301</v>
      </c>
      <c r="K71" s="194">
        <v>26.4260054287416</v>
      </c>
      <c r="L71" s="194">
        <v>9.5872212104051897</v>
      </c>
      <c r="M71" s="84">
        <f t="shared" si="114"/>
        <v>14.784026028741655</v>
      </c>
      <c r="N71" s="85">
        <f t="shared" si="115"/>
        <v>85.21597397125835</v>
      </c>
      <c r="O71" s="85">
        <f t="shared" si="116"/>
        <v>0</v>
      </c>
      <c r="P71" s="86" t="str">
        <f t="shared" si="117"/>
        <v>15 : 85 : 0 %</v>
      </c>
      <c r="Q71" s="87" t="str">
        <f t="shared" ca="1" si="214"/>
        <v>S</v>
      </c>
      <c r="R71" s="94">
        <f t="shared" si="104"/>
        <v>85.21597397125835</v>
      </c>
      <c r="S71" s="95">
        <f t="shared" si="113"/>
        <v>14.784026028741655</v>
      </c>
      <c r="T71" s="95">
        <f t="shared" si="105"/>
        <v>0</v>
      </c>
      <c r="U71" s="88">
        <f t="shared" si="106"/>
        <v>38</v>
      </c>
      <c r="V71" s="89">
        <f t="shared" si="107"/>
        <v>217</v>
      </c>
      <c r="W71" s="90">
        <f t="shared" si="108"/>
        <v>0</v>
      </c>
      <c r="X71" s="100" t="str">
        <f t="shared" si="118"/>
        <v>@rgb(38,217,0)</v>
      </c>
      <c r="Y71" s="101"/>
      <c r="Z71" s="79">
        <f t="shared" si="132"/>
        <v>61.565868085479451</v>
      </c>
      <c r="AA71" s="79">
        <f t="shared" si="133"/>
        <v>16.269399642520693</v>
      </c>
      <c r="AB71" s="79">
        <f t="shared" si="134"/>
        <v>2.9040231085273924</v>
      </c>
      <c r="AC71" s="79" t="str">
        <f t="shared" si="215"/>
        <v>No</v>
      </c>
      <c r="AD71" s="79">
        <f t="shared" si="119"/>
        <v>26.426005428741604</v>
      </c>
      <c r="AE71" s="34">
        <f t="shared" si="120"/>
        <v>1.3207286252934209</v>
      </c>
      <c r="AF71" s="35">
        <f t="shared" si="121"/>
        <v>-1.0239430492439645</v>
      </c>
      <c r="AG71" s="35">
        <f t="shared" si="122"/>
        <v>2.2604310878252365</v>
      </c>
      <c r="AH71" s="36">
        <f t="shared" si="135"/>
        <v>1.3066476086830883</v>
      </c>
      <c r="AI71" s="37">
        <f t="shared" si="136"/>
        <v>0.10309648804174132</v>
      </c>
      <c r="AJ71" s="37">
        <f t="shared" si="137"/>
        <v>1.1372783618894218</v>
      </c>
      <c r="AK71" s="37">
        <v>0</v>
      </c>
      <c r="AL71" s="37">
        <v>-0.75645121485307587</v>
      </c>
      <c r="AM71" s="37">
        <v>-11.346768222796136</v>
      </c>
      <c r="AN71" s="37">
        <f t="shared" si="123"/>
        <v>1.3066476086830883</v>
      </c>
      <c r="AO71" s="37">
        <f t="shared" si="123"/>
        <v>0.10309648804174132</v>
      </c>
      <c r="AP71" s="37">
        <f t="shared" si="123"/>
        <v>1.1372783618894218</v>
      </c>
      <c r="AQ71" s="37">
        <v>57.375671196608707</v>
      </c>
      <c r="AR71" s="37">
        <v>5.7915837760921756</v>
      </c>
      <c r="AS71" s="37">
        <v>1.1079551571654598</v>
      </c>
      <c r="AT71" s="37">
        <f t="shared" si="124"/>
        <v>1.3066476086830883</v>
      </c>
      <c r="AU71" s="37">
        <f t="shared" si="124"/>
        <v>0.10309648804174132</v>
      </c>
      <c r="AV71" s="37">
        <f t="shared" si="124"/>
        <v>1.1079551571654598</v>
      </c>
      <c r="AW71" s="38">
        <f t="shared" si="125"/>
        <v>0</v>
      </c>
      <c r="AX71" s="38">
        <f t="shared" si="125"/>
        <v>0.75645121485307587</v>
      </c>
      <c r="AY71" s="38">
        <f t="shared" si="125"/>
        <v>11.346768222796136</v>
      </c>
      <c r="AZ71" s="38">
        <f t="shared" si="126"/>
        <v>1.3066476086830883</v>
      </c>
      <c r="BA71" s="38">
        <f t="shared" si="126"/>
        <v>0.85954770289481719</v>
      </c>
      <c r="BB71" s="38">
        <f t="shared" si="126"/>
        <v>12.454723379961596</v>
      </c>
      <c r="BC71" s="37">
        <f t="shared" si="127"/>
        <v>57.375671196608707</v>
      </c>
      <c r="BD71" s="37">
        <f t="shared" si="127"/>
        <v>6.5480349909452515</v>
      </c>
      <c r="BE71" s="37">
        <f t="shared" si="127"/>
        <v>12.454723379961596</v>
      </c>
      <c r="BF71" s="38">
        <f t="shared" si="128"/>
        <v>2.2773548115988227</v>
      </c>
      <c r="BG71" s="38">
        <f t="shared" si="128"/>
        <v>13.126803752322891</v>
      </c>
      <c r="BH71" s="38">
        <f t="shared" si="109"/>
        <v>0</v>
      </c>
      <c r="BI71" s="37">
        <f t="shared" si="110"/>
        <v>6.4917534823493277</v>
      </c>
      <c r="BJ71" s="5"/>
      <c r="BK71" s="5"/>
      <c r="BL71" s="19"/>
      <c r="BM71" s="19"/>
      <c r="BN71" s="39">
        <f t="shared" si="138"/>
        <v>90</v>
      </c>
      <c r="BO71" s="39">
        <f t="shared" si="139"/>
        <v>72.5</v>
      </c>
      <c r="BP71" s="39">
        <f t="shared" si="140"/>
        <v>72.5</v>
      </c>
      <c r="BQ71" s="39">
        <f t="shared" si="141"/>
        <v>47.5</v>
      </c>
      <c r="BR71" s="39">
        <f t="shared" si="142"/>
        <v>54.2</v>
      </c>
      <c r="BS71" s="39">
        <f t="shared" si="143"/>
        <v>47.5</v>
      </c>
      <c r="BT71" s="39">
        <f t="shared" si="144"/>
        <v>41.674999999999997</v>
      </c>
      <c r="BU71" s="39">
        <f t="shared" si="145"/>
        <v>41.674999999999997</v>
      </c>
      <c r="BV71" s="39">
        <f t="shared" si="146"/>
        <v>22.5</v>
      </c>
      <c r="BW71" s="39">
        <f t="shared" si="147"/>
        <v>33.3333333333333</v>
      </c>
      <c r="BX71" s="39">
        <f t="shared" si="148"/>
        <v>22.5</v>
      </c>
      <c r="BY71" s="39">
        <f t="shared" si="149"/>
        <v>22.9</v>
      </c>
      <c r="BZ71" s="39">
        <f t="shared" si="150"/>
        <v>22.9</v>
      </c>
      <c r="CA71" s="39">
        <f t="shared" si="151"/>
        <v>5</v>
      </c>
      <c r="CB71" s="39">
        <f t="shared" si="152"/>
        <v>16.649999999999999</v>
      </c>
      <c r="CC71" s="39">
        <f t="shared" si="153"/>
        <v>5</v>
      </c>
      <c r="CD71" s="39">
        <f t="shared" si="154"/>
        <v>5</v>
      </c>
      <c r="CE71" s="39">
        <f t="shared" si="155"/>
        <v>5</v>
      </c>
      <c r="CF71" s="39">
        <f t="shared" si="156"/>
        <v>5</v>
      </c>
      <c r="CG71" s="40">
        <f t="shared" si="157"/>
        <v>5</v>
      </c>
      <c r="CH71" s="40">
        <f t="shared" si="158"/>
        <v>5</v>
      </c>
      <c r="CI71" s="40">
        <f t="shared" si="159"/>
        <v>22.5</v>
      </c>
      <c r="CJ71" s="40">
        <f t="shared" si="160"/>
        <v>5</v>
      </c>
      <c r="CK71" s="40">
        <f t="shared" si="161"/>
        <v>22.9</v>
      </c>
      <c r="CL71" s="40">
        <f t="shared" si="162"/>
        <v>47.5</v>
      </c>
      <c r="CM71" s="40">
        <f t="shared" si="163"/>
        <v>16.649999999999999</v>
      </c>
      <c r="CN71" s="40">
        <f t="shared" si="164"/>
        <v>41.674999999999997</v>
      </c>
      <c r="CO71" s="40">
        <f t="shared" si="165"/>
        <v>5</v>
      </c>
      <c r="CP71" s="40">
        <f t="shared" si="166"/>
        <v>33.3333333333333</v>
      </c>
      <c r="CQ71" s="40">
        <f t="shared" si="167"/>
        <v>72.5</v>
      </c>
      <c r="CR71" s="40">
        <f t="shared" si="168"/>
        <v>22.9</v>
      </c>
      <c r="CS71" s="40">
        <f t="shared" si="169"/>
        <v>54.2</v>
      </c>
      <c r="CT71" s="40">
        <f t="shared" si="170"/>
        <v>5</v>
      </c>
      <c r="CU71" s="40">
        <f t="shared" si="171"/>
        <v>41.674999999999997</v>
      </c>
      <c r="CV71" s="40">
        <f t="shared" si="172"/>
        <v>90</v>
      </c>
      <c r="CW71" s="40">
        <f t="shared" si="173"/>
        <v>22.5</v>
      </c>
      <c r="CX71" s="40">
        <f t="shared" si="174"/>
        <v>72.5</v>
      </c>
      <c r="CY71" s="40">
        <f t="shared" si="175"/>
        <v>47.5</v>
      </c>
      <c r="CZ71" s="41">
        <f t="shared" si="176"/>
        <v>5</v>
      </c>
      <c r="DA71" s="41">
        <f t="shared" si="177"/>
        <v>22.5</v>
      </c>
      <c r="DB71" s="41">
        <f t="shared" si="178"/>
        <v>5</v>
      </c>
      <c r="DC71" s="41">
        <f t="shared" si="179"/>
        <v>47.5</v>
      </c>
      <c r="DD71" s="41">
        <f t="shared" si="180"/>
        <v>22.9</v>
      </c>
      <c r="DE71" s="41">
        <f t="shared" si="181"/>
        <v>5</v>
      </c>
      <c r="DF71" s="41">
        <f t="shared" si="182"/>
        <v>41.674999999999997</v>
      </c>
      <c r="DG71" s="41">
        <f t="shared" si="183"/>
        <v>16.649999999999999</v>
      </c>
      <c r="DH71" s="41">
        <f t="shared" si="184"/>
        <v>72.5</v>
      </c>
      <c r="DI71" s="41">
        <f t="shared" si="185"/>
        <v>33.3333333333333</v>
      </c>
      <c r="DJ71" s="41">
        <f t="shared" si="186"/>
        <v>5</v>
      </c>
      <c r="DK71" s="41">
        <f t="shared" si="187"/>
        <v>54.2</v>
      </c>
      <c r="DL71" s="41">
        <f t="shared" si="188"/>
        <v>22.9</v>
      </c>
      <c r="DM71" s="41">
        <f t="shared" si="189"/>
        <v>90</v>
      </c>
      <c r="DN71" s="41">
        <f t="shared" si="190"/>
        <v>41.674999999999997</v>
      </c>
      <c r="DO71" s="41">
        <f t="shared" si="191"/>
        <v>5</v>
      </c>
      <c r="DP71" s="41">
        <f t="shared" si="192"/>
        <v>72.5</v>
      </c>
      <c r="DQ71" s="41">
        <f t="shared" si="193"/>
        <v>22.5</v>
      </c>
      <c r="DR71" s="41">
        <f t="shared" si="194"/>
        <v>47.5</v>
      </c>
      <c r="DS71" s="42">
        <f t="shared" si="195"/>
        <v>12117.045220602609</v>
      </c>
      <c r="DT71" s="42">
        <f t="shared" si="196"/>
        <v>10271.986131608568</v>
      </c>
      <c r="DU71" s="42">
        <f t="shared" si="197"/>
        <v>7289.4270426145258</v>
      </c>
      <c r="DV71" s="42">
        <f t="shared" si="198"/>
        <v>9761.1874330456503</v>
      </c>
      <c r="DW71" s="42">
        <f t="shared" si="199"/>
        <v>5961.3096160894638</v>
      </c>
      <c r="DX71" s="42">
        <f t="shared" si="200"/>
        <v>2517.8296454886904</v>
      </c>
      <c r="DY71" s="42">
        <f t="shared" si="201"/>
        <v>7161.2228927501719</v>
      </c>
      <c r="DZ71" s="42">
        <f t="shared" si="202"/>
        <v>2896.1633954886906</v>
      </c>
      <c r="EA71" s="42">
        <f t="shared" si="203"/>
        <v>11750.388734482733</v>
      </c>
      <c r="EB71" s="42">
        <f t="shared" si="204"/>
        <v>4146.9963121553574</v>
      </c>
      <c r="EC71" s="42">
        <f t="shared" si="205"/>
        <v>246.23224836285613</v>
      </c>
      <c r="ED71" s="42">
        <f t="shared" si="206"/>
        <v>6886.7896454886923</v>
      </c>
      <c r="EE71" s="42">
        <f t="shared" si="207"/>
        <v>1552.2696748879184</v>
      </c>
      <c r="EF71" s="42">
        <f t="shared" si="208"/>
        <v>14630.329645488691</v>
      </c>
      <c r="EG71" s="42">
        <f t="shared" si="209"/>
        <v>3636.1038982272107</v>
      </c>
      <c r="EH71" s="42">
        <f t="shared" si="210"/>
        <v>143.61407037477181</v>
      </c>
      <c r="EI71" s="42">
        <f t="shared" si="211"/>
        <v>9285.2705564946482</v>
      </c>
      <c r="EJ71" s="42">
        <f t="shared" si="212"/>
        <v>763.67315936881403</v>
      </c>
      <c r="EK71" s="42">
        <f t="shared" si="213"/>
        <v>3774.4718579317314</v>
      </c>
      <c r="EL71" s="1">
        <f t="shared" si="111"/>
        <v>143.61407037477181</v>
      </c>
      <c r="EM71" s="2">
        <f t="shared" si="216"/>
        <v>16</v>
      </c>
      <c r="EN71" s="44"/>
      <c r="EO71" s="44"/>
      <c r="EP71" s="45"/>
      <c r="EQ71" s="46"/>
      <c r="ER71" s="47"/>
      <c r="ES71" s="47"/>
      <c r="ET71" s="81"/>
      <c r="EU71" s="82"/>
      <c r="EV71" s="82"/>
      <c r="EW71" s="82"/>
      <c r="EX71" s="82"/>
      <c r="EY71" s="83"/>
      <c r="EZ71" s="83"/>
      <c r="FA71" s="83"/>
      <c r="FB71" s="83"/>
    </row>
    <row r="72" spans="1:158" s="80" customFormat="1" ht="13" x14ac:dyDescent="0.3">
      <c r="A72" s="104" t="s">
        <v>174</v>
      </c>
      <c r="B72" s="105"/>
      <c r="C72" s="106"/>
      <c r="D72" s="119" t="s">
        <v>87</v>
      </c>
      <c r="E72" s="119" t="s">
        <v>87</v>
      </c>
      <c r="F72" s="119" t="s">
        <v>87</v>
      </c>
      <c r="G72" s="115" t="e">
        <f t="shared" si="129"/>
        <v>#VALUE!</v>
      </c>
      <c r="H72" s="115" t="e">
        <f t="shared" si="130"/>
        <v>#VALUE!</v>
      </c>
      <c r="I72" s="115" t="e">
        <f t="shared" si="131"/>
        <v>#VALUE!</v>
      </c>
      <c r="J72" s="193">
        <v>3058.6624999999999</v>
      </c>
      <c r="K72" s="194">
        <v>13.4647077945919</v>
      </c>
      <c r="L72" s="194">
        <v>2.42852893467678</v>
      </c>
      <c r="M72" s="84">
        <f t="shared" si="114"/>
        <v>21.254116294172409</v>
      </c>
      <c r="N72" s="85">
        <f t="shared" si="115"/>
        <v>78.745883705827595</v>
      </c>
      <c r="O72" s="85">
        <f t="shared" si="116"/>
        <v>0</v>
      </c>
      <c r="P72" s="86" t="str">
        <f t="shared" si="117"/>
        <v>21 : 79 : 0 %</v>
      </c>
      <c r="Q72" s="87" t="str">
        <f t="shared" ca="1" si="214"/>
        <v>S/CS</v>
      </c>
      <c r="R72" s="94">
        <f t="shared" si="104"/>
        <v>78.745883705827595</v>
      </c>
      <c r="S72" s="95">
        <f t="shared" si="113"/>
        <v>21.254116294172409</v>
      </c>
      <c r="T72" s="95">
        <f t="shared" si="105"/>
        <v>0</v>
      </c>
      <c r="U72" s="88">
        <f t="shared" si="106"/>
        <v>54</v>
      </c>
      <c r="V72" s="89">
        <f t="shared" si="107"/>
        <v>201</v>
      </c>
      <c r="W72" s="90">
        <f t="shared" si="108"/>
        <v>0</v>
      </c>
      <c r="X72" s="100" t="str">
        <f t="shared" si="118"/>
        <v>@rgb(54,201,0)</v>
      </c>
      <c r="Y72" s="101"/>
      <c r="Z72" s="79">
        <f t="shared" si="132"/>
        <v>9353.8702918845993</v>
      </c>
      <c r="AA72" s="79">
        <f t="shared" si="133"/>
        <v>1259.4713022874016</v>
      </c>
      <c r="AB72" s="79">
        <f t="shared" si="134"/>
        <v>26.463851404321979</v>
      </c>
      <c r="AC72" s="79" t="str">
        <f t="shared" si="215"/>
        <v>Suc!</v>
      </c>
      <c r="AD72" s="79">
        <f t="shared" si="119"/>
        <v>86.535292205408098</v>
      </c>
      <c r="AE72" s="34">
        <f t="shared" si="120"/>
        <v>5.8485368728416516</v>
      </c>
      <c r="AF72" s="35">
        <f t="shared" si="121"/>
        <v>1.8604803081812418</v>
      </c>
      <c r="AG72" s="35">
        <f t="shared" si="122"/>
        <v>0.88728569736178819</v>
      </c>
      <c r="AH72" s="36">
        <f t="shared" si="135"/>
        <v>8.7612311074464948</v>
      </c>
      <c r="AI72" s="37">
        <f t="shared" si="136"/>
        <v>2.9480791379850366</v>
      </c>
      <c r="AJ72" s="37">
        <f t="shared" si="137"/>
        <v>3.5063727596575589</v>
      </c>
      <c r="AK72" s="37">
        <v>0</v>
      </c>
      <c r="AL72" s="37">
        <v>-0.75645121485307587</v>
      </c>
      <c r="AM72" s="37">
        <v>-11.346768222796136</v>
      </c>
      <c r="AN72" s="37">
        <f t="shared" si="123"/>
        <v>8.7612311074464948</v>
      </c>
      <c r="AO72" s="37">
        <f t="shared" si="123"/>
        <v>2.9480791379850366</v>
      </c>
      <c r="AP72" s="37">
        <f t="shared" si="123"/>
        <v>3.5063727596575589</v>
      </c>
      <c r="AQ72" s="37">
        <v>57.375671196608707</v>
      </c>
      <c r="AR72" s="37">
        <v>5.7915837760921756</v>
      </c>
      <c r="AS72" s="37">
        <v>1.1079551571654598</v>
      </c>
      <c r="AT72" s="37">
        <f t="shared" si="124"/>
        <v>8.7612311074464948</v>
      </c>
      <c r="AU72" s="37">
        <f t="shared" si="124"/>
        <v>2.9480791379850366</v>
      </c>
      <c r="AV72" s="37">
        <f t="shared" si="124"/>
        <v>1.1079551571654598</v>
      </c>
      <c r="AW72" s="38">
        <f t="shared" si="125"/>
        <v>0</v>
      </c>
      <c r="AX72" s="38">
        <f t="shared" si="125"/>
        <v>0.75645121485307587</v>
      </c>
      <c r="AY72" s="38">
        <f t="shared" si="125"/>
        <v>11.346768222796136</v>
      </c>
      <c r="AZ72" s="38">
        <f t="shared" si="126"/>
        <v>8.7612311074464948</v>
      </c>
      <c r="BA72" s="38">
        <f t="shared" si="126"/>
        <v>3.7045303528381126</v>
      </c>
      <c r="BB72" s="38">
        <f t="shared" si="126"/>
        <v>12.454723379961596</v>
      </c>
      <c r="BC72" s="37">
        <f t="shared" si="127"/>
        <v>57.375671196608707</v>
      </c>
      <c r="BD72" s="37">
        <f t="shared" si="127"/>
        <v>6.5480349909452515</v>
      </c>
      <c r="BE72" s="37">
        <f t="shared" si="127"/>
        <v>12.454723379961596</v>
      </c>
      <c r="BF72" s="38">
        <f t="shared" si="128"/>
        <v>15.269940943129818</v>
      </c>
      <c r="BG72" s="38">
        <f t="shared" si="128"/>
        <v>56.574687795053144</v>
      </c>
      <c r="BH72" s="38">
        <f t="shared" si="109"/>
        <v>0</v>
      </c>
      <c r="BI72" s="37">
        <f t="shared" si="110"/>
        <v>1.3918925013089172</v>
      </c>
      <c r="BJ72" s="5"/>
      <c r="BK72" s="5"/>
      <c r="BL72" s="19"/>
      <c r="BM72" s="19"/>
      <c r="BN72" s="39">
        <f t="shared" si="138"/>
        <v>90</v>
      </c>
      <c r="BO72" s="39">
        <f t="shared" si="139"/>
        <v>72.5</v>
      </c>
      <c r="BP72" s="39">
        <f t="shared" si="140"/>
        <v>72.5</v>
      </c>
      <c r="BQ72" s="39">
        <f t="shared" si="141"/>
        <v>47.5</v>
      </c>
      <c r="BR72" s="39">
        <f t="shared" si="142"/>
        <v>54.2</v>
      </c>
      <c r="BS72" s="39">
        <f t="shared" si="143"/>
        <v>47.5</v>
      </c>
      <c r="BT72" s="39">
        <f t="shared" si="144"/>
        <v>41.674999999999997</v>
      </c>
      <c r="BU72" s="39">
        <f t="shared" si="145"/>
        <v>41.674999999999997</v>
      </c>
      <c r="BV72" s="39">
        <f t="shared" si="146"/>
        <v>22.5</v>
      </c>
      <c r="BW72" s="39">
        <f t="shared" si="147"/>
        <v>33.3333333333333</v>
      </c>
      <c r="BX72" s="39">
        <f t="shared" si="148"/>
        <v>22.5</v>
      </c>
      <c r="BY72" s="39">
        <f t="shared" si="149"/>
        <v>22.9</v>
      </c>
      <c r="BZ72" s="39">
        <f t="shared" si="150"/>
        <v>22.9</v>
      </c>
      <c r="CA72" s="39">
        <f t="shared" si="151"/>
        <v>5</v>
      </c>
      <c r="CB72" s="39">
        <f t="shared" si="152"/>
        <v>16.649999999999999</v>
      </c>
      <c r="CC72" s="39">
        <f t="shared" si="153"/>
        <v>5</v>
      </c>
      <c r="CD72" s="39">
        <f t="shared" si="154"/>
        <v>5</v>
      </c>
      <c r="CE72" s="39">
        <f t="shared" si="155"/>
        <v>5</v>
      </c>
      <c r="CF72" s="39">
        <f t="shared" si="156"/>
        <v>5</v>
      </c>
      <c r="CG72" s="40">
        <f t="shared" si="157"/>
        <v>5</v>
      </c>
      <c r="CH72" s="40">
        <f t="shared" si="158"/>
        <v>5</v>
      </c>
      <c r="CI72" s="40">
        <f t="shared" si="159"/>
        <v>22.5</v>
      </c>
      <c r="CJ72" s="40">
        <f t="shared" si="160"/>
        <v>5</v>
      </c>
      <c r="CK72" s="40">
        <f t="shared" si="161"/>
        <v>22.9</v>
      </c>
      <c r="CL72" s="40">
        <f t="shared" si="162"/>
        <v>47.5</v>
      </c>
      <c r="CM72" s="40">
        <f t="shared" si="163"/>
        <v>16.649999999999999</v>
      </c>
      <c r="CN72" s="40">
        <f t="shared" si="164"/>
        <v>41.674999999999997</v>
      </c>
      <c r="CO72" s="40">
        <f t="shared" si="165"/>
        <v>5</v>
      </c>
      <c r="CP72" s="40">
        <f t="shared" si="166"/>
        <v>33.3333333333333</v>
      </c>
      <c r="CQ72" s="40">
        <f t="shared" si="167"/>
        <v>72.5</v>
      </c>
      <c r="CR72" s="40">
        <f t="shared" si="168"/>
        <v>22.9</v>
      </c>
      <c r="CS72" s="40">
        <f t="shared" si="169"/>
        <v>54.2</v>
      </c>
      <c r="CT72" s="40">
        <f t="shared" si="170"/>
        <v>5</v>
      </c>
      <c r="CU72" s="40">
        <f t="shared" si="171"/>
        <v>41.674999999999997</v>
      </c>
      <c r="CV72" s="40">
        <f t="shared" si="172"/>
        <v>90</v>
      </c>
      <c r="CW72" s="40">
        <f t="shared" si="173"/>
        <v>22.5</v>
      </c>
      <c r="CX72" s="40">
        <f t="shared" si="174"/>
        <v>72.5</v>
      </c>
      <c r="CY72" s="40">
        <f t="shared" si="175"/>
        <v>47.5</v>
      </c>
      <c r="CZ72" s="41">
        <f t="shared" si="176"/>
        <v>5</v>
      </c>
      <c r="DA72" s="41">
        <f t="shared" si="177"/>
        <v>22.5</v>
      </c>
      <c r="DB72" s="41">
        <f t="shared" si="178"/>
        <v>5</v>
      </c>
      <c r="DC72" s="41">
        <f t="shared" si="179"/>
        <v>47.5</v>
      </c>
      <c r="DD72" s="41">
        <f t="shared" si="180"/>
        <v>22.9</v>
      </c>
      <c r="DE72" s="41">
        <f t="shared" si="181"/>
        <v>5</v>
      </c>
      <c r="DF72" s="41">
        <f t="shared" si="182"/>
        <v>41.674999999999997</v>
      </c>
      <c r="DG72" s="41">
        <f t="shared" si="183"/>
        <v>16.649999999999999</v>
      </c>
      <c r="DH72" s="41">
        <f t="shared" si="184"/>
        <v>72.5</v>
      </c>
      <c r="DI72" s="41">
        <f t="shared" si="185"/>
        <v>33.3333333333333</v>
      </c>
      <c r="DJ72" s="41">
        <f t="shared" si="186"/>
        <v>5</v>
      </c>
      <c r="DK72" s="41">
        <f t="shared" si="187"/>
        <v>54.2</v>
      </c>
      <c r="DL72" s="41">
        <f t="shared" si="188"/>
        <v>22.9</v>
      </c>
      <c r="DM72" s="41">
        <f t="shared" si="189"/>
        <v>90</v>
      </c>
      <c r="DN72" s="41">
        <f t="shared" si="190"/>
        <v>41.674999999999997</v>
      </c>
      <c r="DO72" s="41">
        <f t="shared" si="191"/>
        <v>5</v>
      </c>
      <c r="DP72" s="41">
        <f t="shared" si="192"/>
        <v>72.5</v>
      </c>
      <c r="DQ72" s="41">
        <f t="shared" si="193"/>
        <v>22.5</v>
      </c>
      <c r="DR72" s="41">
        <f t="shared" si="194"/>
        <v>47.5</v>
      </c>
      <c r="DS72" s="42">
        <f t="shared" si="195"/>
        <v>10189.451890048618</v>
      </c>
      <c r="DT72" s="42">
        <f t="shared" si="196"/>
        <v>8570.8459603446536</v>
      </c>
      <c r="DU72" s="42">
        <f t="shared" si="197"/>
        <v>5814.740030640688</v>
      </c>
      <c r="DV72" s="42">
        <f t="shared" si="198"/>
        <v>8383.5517750532745</v>
      </c>
      <c r="DW72" s="42">
        <f t="shared" si="199"/>
        <v>4728.6039800427361</v>
      </c>
      <c r="DX72" s="42">
        <f t="shared" si="200"/>
        <v>1690.1516600579284</v>
      </c>
      <c r="DY72" s="42">
        <f t="shared" si="201"/>
        <v>6009.7168895346003</v>
      </c>
      <c r="DZ72" s="42">
        <f t="shared" si="202"/>
        <v>2068.4854100579287</v>
      </c>
      <c r="EA72" s="42">
        <f t="shared" si="203"/>
        <v>10696.257589761895</v>
      </c>
      <c r="EB72" s="42">
        <f t="shared" si="204"/>
        <v>3319.318326724595</v>
      </c>
      <c r="EC72" s="42">
        <f t="shared" si="205"/>
        <v>65.563289475169341</v>
      </c>
      <c r="ED72" s="42">
        <f t="shared" si="206"/>
        <v>6059.1116600579289</v>
      </c>
      <c r="EE72" s="42">
        <f t="shared" si="207"/>
        <v>1129.6193400731213</v>
      </c>
      <c r="EF72" s="42">
        <f t="shared" si="208"/>
        <v>13802.651660057929</v>
      </c>
      <c r="EG72" s="42">
        <f t="shared" si="209"/>
        <v>3132.2539305812579</v>
      </c>
      <c r="EH72" s="42">
        <f t="shared" si="210"/>
        <v>415.8514300672378</v>
      </c>
      <c r="EI72" s="42">
        <f t="shared" si="211"/>
        <v>8684.0457303539624</v>
      </c>
      <c r="EJ72" s="42">
        <f t="shared" si="212"/>
        <v>809.45735977120364</v>
      </c>
      <c r="EK72" s="42">
        <f t="shared" si="213"/>
        <v>3496.7515450625833</v>
      </c>
      <c r="EL72" s="1">
        <f t="shared" si="111"/>
        <v>65.563289475169341</v>
      </c>
      <c r="EM72" s="2">
        <f t="shared" si="216"/>
        <v>11</v>
      </c>
      <c r="EN72" s="44"/>
      <c r="EO72" s="44"/>
      <c r="EP72" s="45"/>
      <c r="EQ72" s="46"/>
      <c r="ER72" s="47"/>
      <c r="ES72" s="47"/>
      <c r="ET72" s="81"/>
      <c r="EU72" s="82"/>
      <c r="EV72" s="82"/>
      <c r="EW72" s="82"/>
      <c r="EX72" s="82"/>
      <c r="EY72" s="83"/>
      <c r="EZ72" s="83"/>
      <c r="FA72" s="83"/>
      <c r="FB72" s="83"/>
    </row>
    <row r="73" spans="1:158" s="80" customFormat="1" ht="13" x14ac:dyDescent="0.3">
      <c r="A73" s="104" t="s">
        <v>175</v>
      </c>
      <c r="B73" s="105"/>
      <c r="C73" s="106"/>
      <c r="D73" s="119" t="s">
        <v>87</v>
      </c>
      <c r="E73" s="119" t="s">
        <v>87</v>
      </c>
      <c r="F73" s="119" t="s">
        <v>87</v>
      </c>
      <c r="G73" s="115" t="e">
        <f t="shared" si="129"/>
        <v>#VALUE!</v>
      </c>
      <c r="H73" s="115" t="e">
        <f t="shared" si="130"/>
        <v>#VALUE!</v>
      </c>
      <c r="I73" s="115" t="e">
        <f t="shared" si="131"/>
        <v>#VALUE!</v>
      </c>
      <c r="J73" s="193">
        <v>428.293571428571</v>
      </c>
      <c r="K73" s="194">
        <v>21.132817608817799</v>
      </c>
      <c r="L73" s="194">
        <v>3.9716481226889</v>
      </c>
      <c r="M73" s="84">
        <f t="shared" si="114"/>
        <v>8.633806214669054</v>
      </c>
      <c r="N73" s="85">
        <f t="shared" si="115"/>
        <v>91.366193785330935</v>
      </c>
      <c r="O73" s="85">
        <f t="shared" si="116"/>
        <v>0</v>
      </c>
      <c r="P73" s="86" t="str">
        <f t="shared" si="117"/>
        <v>9 : 91 : 0 %</v>
      </c>
      <c r="Q73" s="87" t="str">
        <f t="shared" ca="1" si="214"/>
        <v>S</v>
      </c>
      <c r="R73" s="94">
        <f t="shared" ref="R73:R92" si="217">N73</f>
        <v>91.366193785330935</v>
      </c>
      <c r="S73" s="95">
        <f t="shared" ref="S73:S92" si="218">M73</f>
        <v>8.633806214669054</v>
      </c>
      <c r="T73" s="95">
        <f t="shared" ref="T73:T92" si="219">O73</f>
        <v>0</v>
      </c>
      <c r="U73" s="88">
        <f t="shared" ref="U73:U92" si="220">ROUND((255/100*S73),0)</f>
        <v>22</v>
      </c>
      <c r="V73" s="89">
        <f t="shared" ref="V73:V92" si="221">ROUND((255/100*R73),0)</f>
        <v>233</v>
      </c>
      <c r="W73" s="90">
        <f t="shared" ref="W73:W92" si="222">ROUND((255/100*T73),0)</f>
        <v>0</v>
      </c>
      <c r="X73" s="100" t="str">
        <f t="shared" si="118"/>
        <v>@rgb(22,233,0)</v>
      </c>
      <c r="Y73" s="101"/>
      <c r="Z73" s="79">
        <f t="shared" si="132"/>
        <v>510.28568679964371</v>
      </c>
      <c r="AA73" s="79">
        <f t="shared" si="133"/>
        <v>107.83774347527195</v>
      </c>
      <c r="AB73" s="79">
        <f t="shared" si="134"/>
        <v>9.3965441036625581</v>
      </c>
      <c r="AC73" s="79" t="str">
        <f t="shared" si="215"/>
        <v>Suc!</v>
      </c>
      <c r="AD73" s="79">
        <f t="shared" si="119"/>
        <v>78.867182391182197</v>
      </c>
      <c r="AE73" s="34">
        <f t="shared" si="120"/>
        <v>2.1885286228396001</v>
      </c>
      <c r="AF73" s="35">
        <f t="shared" si="121"/>
        <v>1.3169380329407763</v>
      </c>
      <c r="AG73" s="35">
        <f t="shared" si="122"/>
        <v>1.379181152804696</v>
      </c>
      <c r="AH73" s="36">
        <f t="shared" si="135"/>
        <v>2.735393524643118</v>
      </c>
      <c r="AI73" s="37">
        <f t="shared" si="136"/>
        <v>2.547139701376735</v>
      </c>
      <c r="AJ73" s="37">
        <f t="shared" si="137"/>
        <v>2.6469137257802657</v>
      </c>
      <c r="AK73" s="37">
        <v>0</v>
      </c>
      <c r="AL73" s="37">
        <v>-0.75645121485307587</v>
      </c>
      <c r="AM73" s="37">
        <v>-11.346768222796136</v>
      </c>
      <c r="AN73" s="37">
        <f t="shared" si="123"/>
        <v>2.735393524643118</v>
      </c>
      <c r="AO73" s="37">
        <f t="shared" si="123"/>
        <v>2.547139701376735</v>
      </c>
      <c r="AP73" s="37">
        <f t="shared" si="123"/>
        <v>2.6469137257802657</v>
      </c>
      <c r="AQ73" s="37">
        <v>57.375671196608707</v>
      </c>
      <c r="AR73" s="37">
        <v>5.7915837760921756</v>
      </c>
      <c r="AS73" s="37">
        <v>1.1079551571654598</v>
      </c>
      <c r="AT73" s="37">
        <f t="shared" si="124"/>
        <v>2.735393524643118</v>
      </c>
      <c r="AU73" s="37">
        <f t="shared" si="124"/>
        <v>2.547139701376735</v>
      </c>
      <c r="AV73" s="37">
        <f t="shared" si="124"/>
        <v>1.1079551571654598</v>
      </c>
      <c r="AW73" s="38">
        <f t="shared" si="125"/>
        <v>0</v>
      </c>
      <c r="AX73" s="38">
        <f t="shared" si="125"/>
        <v>0.75645121485307587</v>
      </c>
      <c r="AY73" s="38">
        <f t="shared" si="125"/>
        <v>11.346768222796136</v>
      </c>
      <c r="AZ73" s="38">
        <f t="shared" si="126"/>
        <v>2.735393524643118</v>
      </c>
      <c r="BA73" s="38">
        <f t="shared" si="126"/>
        <v>3.3035909162298109</v>
      </c>
      <c r="BB73" s="38">
        <f t="shared" si="126"/>
        <v>12.454723379961596</v>
      </c>
      <c r="BC73" s="37">
        <f t="shared" si="127"/>
        <v>57.375671196608707</v>
      </c>
      <c r="BD73" s="37">
        <f t="shared" si="127"/>
        <v>6.5480349909452515</v>
      </c>
      <c r="BE73" s="37">
        <f t="shared" si="127"/>
        <v>12.454723379961596</v>
      </c>
      <c r="BF73" s="38">
        <f t="shared" si="128"/>
        <v>4.7675146409525544</v>
      </c>
      <c r="BG73" s="38">
        <f t="shared" si="128"/>
        <v>50.451638099033978</v>
      </c>
      <c r="BH73" s="38">
        <f t="shared" ref="BH73:BH92" si="223">100-(BB73/BE73*100)</f>
        <v>0</v>
      </c>
      <c r="BI73" s="37">
        <f t="shared" ref="BI73:BI92" si="224">100/(SUM(BF73:BH73))</f>
        <v>1.8109658522084811</v>
      </c>
      <c r="BJ73" s="5"/>
      <c r="BK73" s="5"/>
      <c r="BL73" s="19"/>
      <c r="BM73" s="19"/>
      <c r="BN73" s="39">
        <f t="shared" si="138"/>
        <v>90</v>
      </c>
      <c r="BO73" s="39">
        <f t="shared" si="139"/>
        <v>72.5</v>
      </c>
      <c r="BP73" s="39">
        <f t="shared" si="140"/>
        <v>72.5</v>
      </c>
      <c r="BQ73" s="39">
        <f t="shared" si="141"/>
        <v>47.5</v>
      </c>
      <c r="BR73" s="39">
        <f t="shared" si="142"/>
        <v>54.2</v>
      </c>
      <c r="BS73" s="39">
        <f t="shared" si="143"/>
        <v>47.5</v>
      </c>
      <c r="BT73" s="39">
        <f t="shared" si="144"/>
        <v>41.674999999999997</v>
      </c>
      <c r="BU73" s="39">
        <f t="shared" si="145"/>
        <v>41.674999999999997</v>
      </c>
      <c r="BV73" s="39">
        <f t="shared" si="146"/>
        <v>22.5</v>
      </c>
      <c r="BW73" s="39">
        <f t="shared" si="147"/>
        <v>33.3333333333333</v>
      </c>
      <c r="BX73" s="39">
        <f t="shared" si="148"/>
        <v>22.5</v>
      </c>
      <c r="BY73" s="39">
        <f t="shared" si="149"/>
        <v>22.9</v>
      </c>
      <c r="BZ73" s="39">
        <f t="shared" si="150"/>
        <v>22.9</v>
      </c>
      <c r="CA73" s="39">
        <f t="shared" si="151"/>
        <v>5</v>
      </c>
      <c r="CB73" s="39">
        <f t="shared" si="152"/>
        <v>16.649999999999999</v>
      </c>
      <c r="CC73" s="39">
        <f t="shared" si="153"/>
        <v>5</v>
      </c>
      <c r="CD73" s="39">
        <f t="shared" si="154"/>
        <v>5</v>
      </c>
      <c r="CE73" s="39">
        <f t="shared" si="155"/>
        <v>5</v>
      </c>
      <c r="CF73" s="39">
        <f t="shared" si="156"/>
        <v>5</v>
      </c>
      <c r="CG73" s="40">
        <f t="shared" si="157"/>
        <v>5</v>
      </c>
      <c r="CH73" s="40">
        <f t="shared" si="158"/>
        <v>5</v>
      </c>
      <c r="CI73" s="40">
        <f t="shared" si="159"/>
        <v>22.5</v>
      </c>
      <c r="CJ73" s="40">
        <f t="shared" si="160"/>
        <v>5</v>
      </c>
      <c r="CK73" s="40">
        <f t="shared" si="161"/>
        <v>22.9</v>
      </c>
      <c r="CL73" s="40">
        <f t="shared" si="162"/>
        <v>47.5</v>
      </c>
      <c r="CM73" s="40">
        <f t="shared" si="163"/>
        <v>16.649999999999999</v>
      </c>
      <c r="CN73" s="40">
        <f t="shared" si="164"/>
        <v>41.674999999999997</v>
      </c>
      <c r="CO73" s="40">
        <f t="shared" si="165"/>
        <v>5</v>
      </c>
      <c r="CP73" s="40">
        <f t="shared" si="166"/>
        <v>33.3333333333333</v>
      </c>
      <c r="CQ73" s="40">
        <f t="shared" si="167"/>
        <v>72.5</v>
      </c>
      <c r="CR73" s="40">
        <f t="shared" si="168"/>
        <v>22.9</v>
      </c>
      <c r="CS73" s="40">
        <f t="shared" si="169"/>
        <v>54.2</v>
      </c>
      <c r="CT73" s="40">
        <f t="shared" si="170"/>
        <v>5</v>
      </c>
      <c r="CU73" s="40">
        <f t="shared" si="171"/>
        <v>41.674999999999997</v>
      </c>
      <c r="CV73" s="40">
        <f t="shared" si="172"/>
        <v>90</v>
      </c>
      <c r="CW73" s="40">
        <f t="shared" si="173"/>
        <v>22.5</v>
      </c>
      <c r="CX73" s="40">
        <f t="shared" si="174"/>
        <v>72.5</v>
      </c>
      <c r="CY73" s="40">
        <f t="shared" si="175"/>
        <v>47.5</v>
      </c>
      <c r="CZ73" s="41">
        <f t="shared" si="176"/>
        <v>5</v>
      </c>
      <c r="DA73" s="41">
        <f t="shared" si="177"/>
        <v>22.5</v>
      </c>
      <c r="DB73" s="41">
        <f t="shared" si="178"/>
        <v>5</v>
      </c>
      <c r="DC73" s="41">
        <f t="shared" si="179"/>
        <v>47.5</v>
      </c>
      <c r="DD73" s="41">
        <f t="shared" si="180"/>
        <v>22.9</v>
      </c>
      <c r="DE73" s="41">
        <f t="shared" si="181"/>
        <v>5</v>
      </c>
      <c r="DF73" s="41">
        <f t="shared" si="182"/>
        <v>41.674999999999997</v>
      </c>
      <c r="DG73" s="41">
        <f t="shared" si="183"/>
        <v>16.649999999999999</v>
      </c>
      <c r="DH73" s="41">
        <f t="shared" si="184"/>
        <v>72.5</v>
      </c>
      <c r="DI73" s="41">
        <f t="shared" si="185"/>
        <v>33.3333333333333</v>
      </c>
      <c r="DJ73" s="41">
        <f t="shared" si="186"/>
        <v>5</v>
      </c>
      <c r="DK73" s="41">
        <f t="shared" si="187"/>
        <v>54.2</v>
      </c>
      <c r="DL73" s="41">
        <f t="shared" si="188"/>
        <v>22.9</v>
      </c>
      <c r="DM73" s="41">
        <f t="shared" si="189"/>
        <v>90</v>
      </c>
      <c r="DN73" s="41">
        <f t="shared" si="190"/>
        <v>41.674999999999997</v>
      </c>
      <c r="DO73" s="41">
        <f t="shared" si="191"/>
        <v>5</v>
      </c>
      <c r="DP73" s="41">
        <f t="shared" si="192"/>
        <v>72.5</v>
      </c>
      <c r="DQ73" s="41">
        <f t="shared" si="193"/>
        <v>22.5</v>
      </c>
      <c r="DR73" s="41">
        <f t="shared" si="194"/>
        <v>47.5</v>
      </c>
      <c r="DS73" s="42">
        <f t="shared" si="195"/>
        <v>14104.576920077365</v>
      </c>
      <c r="DT73" s="42">
        <f t="shared" si="196"/>
        <v>12044.260137590782</v>
      </c>
      <c r="DU73" s="42">
        <f t="shared" si="197"/>
        <v>8846.4433551041984</v>
      </c>
      <c r="DV73" s="42">
        <f t="shared" si="198"/>
        <v>11225.950448324234</v>
      </c>
      <c r="DW73" s="42">
        <f t="shared" si="199"/>
        <v>7288.3077075328229</v>
      </c>
      <c r="DX73" s="42">
        <f t="shared" si="200"/>
        <v>3459.8239765711046</v>
      </c>
      <c r="DY73" s="42">
        <f t="shared" si="201"/>
        <v>8411.0357255269173</v>
      </c>
      <c r="DZ73" s="42">
        <f t="shared" si="202"/>
        <v>3838.1577265711039</v>
      </c>
      <c r="EA73" s="42">
        <f t="shared" si="203"/>
        <v>12907.640759057686</v>
      </c>
      <c r="EB73" s="42">
        <f t="shared" si="204"/>
        <v>5088.9906432377702</v>
      </c>
      <c r="EC73" s="42">
        <f t="shared" si="205"/>
        <v>573.2045980380102</v>
      </c>
      <c r="ED73" s="42">
        <f t="shared" si="206"/>
        <v>7828.7839765711051</v>
      </c>
      <c r="EE73" s="42">
        <f t="shared" si="207"/>
        <v>2109.2602456093869</v>
      </c>
      <c r="EF73" s="42">
        <f t="shared" si="208"/>
        <v>15572.323976571104</v>
      </c>
      <c r="EG73" s="42">
        <f t="shared" si="209"/>
        <v>4270.2797276152905</v>
      </c>
      <c r="EH73" s="42">
        <f t="shared" si="210"/>
        <v>40.071033064844308</v>
      </c>
      <c r="EI73" s="42">
        <f t="shared" si="211"/>
        <v>10012.007194084521</v>
      </c>
      <c r="EJ73" s="42">
        <f t="shared" si="212"/>
        <v>875.38781555142714</v>
      </c>
      <c r="EK73" s="42">
        <f t="shared" si="213"/>
        <v>4193.6975048179738</v>
      </c>
      <c r="EL73" s="1">
        <f t="shared" ref="EL73:EL92" si="225">MIN(DS73:EK73)</f>
        <v>40.071033064844308</v>
      </c>
      <c r="EM73" s="2">
        <f t="shared" si="216"/>
        <v>16</v>
      </c>
      <c r="EN73" s="44"/>
      <c r="EO73" s="44"/>
      <c r="EP73" s="45"/>
      <c r="EQ73" s="46"/>
      <c r="ER73" s="47"/>
      <c r="ES73" s="47"/>
      <c r="ET73" s="81"/>
      <c r="EU73" s="82"/>
      <c r="EV73" s="82"/>
      <c r="EW73" s="82"/>
      <c r="EX73" s="82"/>
      <c r="EY73" s="83"/>
      <c r="EZ73" s="83"/>
      <c r="FA73" s="83"/>
      <c r="FB73" s="83"/>
    </row>
    <row r="74" spans="1:158" s="80" customFormat="1" ht="13" x14ac:dyDescent="0.3">
      <c r="A74" s="104" t="s">
        <v>176</v>
      </c>
      <c r="B74" s="105"/>
      <c r="C74" s="106"/>
      <c r="D74" s="119" t="s">
        <v>87</v>
      </c>
      <c r="E74" s="119" t="s">
        <v>87</v>
      </c>
      <c r="F74" s="119" t="s">
        <v>87</v>
      </c>
      <c r="G74" s="115" t="e">
        <f t="shared" si="129"/>
        <v>#VALUE!</v>
      </c>
      <c r="H74" s="115" t="e">
        <f t="shared" si="130"/>
        <v>#VALUE!</v>
      </c>
      <c r="I74" s="115" t="e">
        <f t="shared" si="131"/>
        <v>#VALUE!</v>
      </c>
      <c r="J74" s="193">
        <v>7.4227625570776299</v>
      </c>
      <c r="K74" s="194">
        <v>36.671961920520197</v>
      </c>
      <c r="L74" s="194">
        <v>13.096119658119701</v>
      </c>
      <c r="M74" s="84">
        <f t="shared" si="114"/>
        <v>0</v>
      </c>
      <c r="N74" s="85">
        <f t="shared" si="115"/>
        <v>84.952302309054232</v>
      </c>
      <c r="O74" s="85">
        <f t="shared" si="116"/>
        <v>15.047697690945773</v>
      </c>
      <c r="P74" s="86" t="str">
        <f t="shared" si="117"/>
        <v>0 : 85 : 15 %</v>
      </c>
      <c r="Q74" s="87" t="str">
        <f t="shared" ca="1" si="214"/>
        <v>S</v>
      </c>
      <c r="R74" s="94">
        <f t="shared" si="217"/>
        <v>84.952302309054232</v>
      </c>
      <c r="S74" s="95">
        <f t="shared" si="218"/>
        <v>0</v>
      </c>
      <c r="T74" s="95">
        <f t="shared" si="219"/>
        <v>15.047697690945773</v>
      </c>
      <c r="U74" s="88">
        <f t="shared" si="220"/>
        <v>0</v>
      </c>
      <c r="V74" s="89">
        <f t="shared" si="221"/>
        <v>217</v>
      </c>
      <c r="W74" s="90">
        <f t="shared" si="222"/>
        <v>38</v>
      </c>
      <c r="X74" s="100" t="str">
        <f t="shared" si="118"/>
        <v>@rgb(0,217,38)</v>
      </c>
      <c r="Y74" s="101"/>
      <c r="Z74" s="79">
        <f t="shared" si="132"/>
        <v>1.5455703895841408</v>
      </c>
      <c r="AA74" s="79">
        <f t="shared" si="133"/>
        <v>0.56679098472313183</v>
      </c>
      <c r="AB74" s="79">
        <f t="shared" si="134"/>
        <v>1.3186187721008795</v>
      </c>
      <c r="AC74" s="79" t="str">
        <f t="shared" si="215"/>
        <v>No</v>
      </c>
      <c r="AD74" s="79">
        <f t="shared" si="119"/>
        <v>36.671961920520204</v>
      </c>
      <c r="AE74" s="34">
        <f t="shared" si="120"/>
        <v>0.2881139172321841</v>
      </c>
      <c r="AF74" s="35">
        <f t="shared" si="121"/>
        <v>-0.54631568801404962</v>
      </c>
      <c r="AG74" s="35">
        <f t="shared" si="122"/>
        <v>2.5723159770246253</v>
      </c>
      <c r="AH74" s="36">
        <f t="shared" si="135"/>
        <v>-0.39344924666893211</v>
      </c>
      <c r="AI74" s="37">
        <f t="shared" si="136"/>
        <v>0.71526733054997593</v>
      </c>
      <c r="AJ74" s="37">
        <f t="shared" si="137"/>
        <v>0.61211378392557236</v>
      </c>
      <c r="AK74" s="37">
        <v>0</v>
      </c>
      <c r="AL74" s="37">
        <v>-0.75645121485307587</v>
      </c>
      <c r="AM74" s="37">
        <v>-11.346768222796136</v>
      </c>
      <c r="AN74" s="37">
        <f t="shared" si="123"/>
        <v>0</v>
      </c>
      <c r="AO74" s="37">
        <f t="shared" si="123"/>
        <v>0.71526733054997593</v>
      </c>
      <c r="AP74" s="37">
        <f t="shared" si="123"/>
        <v>0.61211378392557236</v>
      </c>
      <c r="AQ74" s="37">
        <v>57.375671196608707</v>
      </c>
      <c r="AR74" s="37">
        <v>5.7915837760921756</v>
      </c>
      <c r="AS74" s="37">
        <v>1.1079551571654598</v>
      </c>
      <c r="AT74" s="37">
        <f t="shared" si="124"/>
        <v>0</v>
      </c>
      <c r="AU74" s="37">
        <f t="shared" si="124"/>
        <v>0.71526733054997593</v>
      </c>
      <c r="AV74" s="37">
        <f t="shared" si="124"/>
        <v>0.61211378392557236</v>
      </c>
      <c r="AW74" s="38">
        <f t="shared" si="125"/>
        <v>0</v>
      </c>
      <c r="AX74" s="38">
        <f t="shared" si="125"/>
        <v>0.75645121485307587</v>
      </c>
      <c r="AY74" s="38">
        <f t="shared" si="125"/>
        <v>11.346768222796136</v>
      </c>
      <c r="AZ74" s="38">
        <f t="shared" si="126"/>
        <v>0</v>
      </c>
      <c r="BA74" s="38">
        <f t="shared" si="126"/>
        <v>1.4717185454030517</v>
      </c>
      <c r="BB74" s="38">
        <f t="shared" si="126"/>
        <v>11.958882006721709</v>
      </c>
      <c r="BC74" s="37">
        <f t="shared" si="127"/>
        <v>57.375671196608707</v>
      </c>
      <c r="BD74" s="37">
        <f t="shared" si="127"/>
        <v>6.5480349909452515</v>
      </c>
      <c r="BE74" s="37">
        <f t="shared" si="127"/>
        <v>12.454723379961596</v>
      </c>
      <c r="BF74" s="38">
        <f t="shared" si="128"/>
        <v>0</v>
      </c>
      <c r="BG74" s="38">
        <f t="shared" si="128"/>
        <v>22.47572817552399</v>
      </c>
      <c r="BH74" s="38">
        <f t="shared" si="223"/>
        <v>3.9811512316495623</v>
      </c>
      <c r="BI74" s="37">
        <f t="shared" si="224"/>
        <v>3.7797352613281321</v>
      </c>
      <c r="BJ74" s="5"/>
      <c r="BK74" s="5"/>
      <c r="BL74" s="19"/>
      <c r="BM74" s="19"/>
      <c r="BN74" s="39">
        <f t="shared" si="138"/>
        <v>90</v>
      </c>
      <c r="BO74" s="39">
        <f t="shared" si="139"/>
        <v>72.5</v>
      </c>
      <c r="BP74" s="39">
        <f t="shared" si="140"/>
        <v>72.5</v>
      </c>
      <c r="BQ74" s="39">
        <f t="shared" si="141"/>
        <v>47.5</v>
      </c>
      <c r="BR74" s="39">
        <f t="shared" si="142"/>
        <v>54.2</v>
      </c>
      <c r="BS74" s="39">
        <f t="shared" si="143"/>
        <v>47.5</v>
      </c>
      <c r="BT74" s="39">
        <f t="shared" si="144"/>
        <v>41.674999999999997</v>
      </c>
      <c r="BU74" s="39">
        <f t="shared" si="145"/>
        <v>41.674999999999997</v>
      </c>
      <c r="BV74" s="39">
        <f t="shared" si="146"/>
        <v>22.5</v>
      </c>
      <c r="BW74" s="39">
        <f t="shared" si="147"/>
        <v>33.3333333333333</v>
      </c>
      <c r="BX74" s="39">
        <f t="shared" si="148"/>
        <v>22.5</v>
      </c>
      <c r="BY74" s="39">
        <f t="shared" si="149"/>
        <v>22.9</v>
      </c>
      <c r="BZ74" s="39">
        <f t="shared" si="150"/>
        <v>22.9</v>
      </c>
      <c r="CA74" s="39">
        <f t="shared" si="151"/>
        <v>5</v>
      </c>
      <c r="CB74" s="39">
        <f t="shared" si="152"/>
        <v>16.649999999999999</v>
      </c>
      <c r="CC74" s="39">
        <f t="shared" si="153"/>
        <v>5</v>
      </c>
      <c r="CD74" s="39">
        <f t="shared" si="154"/>
        <v>5</v>
      </c>
      <c r="CE74" s="39">
        <f t="shared" si="155"/>
        <v>5</v>
      </c>
      <c r="CF74" s="39">
        <f t="shared" si="156"/>
        <v>5</v>
      </c>
      <c r="CG74" s="40">
        <f t="shared" si="157"/>
        <v>5</v>
      </c>
      <c r="CH74" s="40">
        <f t="shared" si="158"/>
        <v>5</v>
      </c>
      <c r="CI74" s="40">
        <f t="shared" si="159"/>
        <v>22.5</v>
      </c>
      <c r="CJ74" s="40">
        <f t="shared" si="160"/>
        <v>5</v>
      </c>
      <c r="CK74" s="40">
        <f t="shared" si="161"/>
        <v>22.9</v>
      </c>
      <c r="CL74" s="40">
        <f t="shared" si="162"/>
        <v>47.5</v>
      </c>
      <c r="CM74" s="40">
        <f t="shared" si="163"/>
        <v>16.649999999999999</v>
      </c>
      <c r="CN74" s="40">
        <f t="shared" si="164"/>
        <v>41.674999999999997</v>
      </c>
      <c r="CO74" s="40">
        <f t="shared" si="165"/>
        <v>5</v>
      </c>
      <c r="CP74" s="40">
        <f t="shared" si="166"/>
        <v>33.3333333333333</v>
      </c>
      <c r="CQ74" s="40">
        <f t="shared" si="167"/>
        <v>72.5</v>
      </c>
      <c r="CR74" s="40">
        <f t="shared" si="168"/>
        <v>22.9</v>
      </c>
      <c r="CS74" s="40">
        <f t="shared" si="169"/>
        <v>54.2</v>
      </c>
      <c r="CT74" s="40">
        <f t="shared" si="170"/>
        <v>5</v>
      </c>
      <c r="CU74" s="40">
        <f t="shared" si="171"/>
        <v>41.674999999999997</v>
      </c>
      <c r="CV74" s="40">
        <f t="shared" si="172"/>
        <v>90</v>
      </c>
      <c r="CW74" s="40">
        <f t="shared" si="173"/>
        <v>22.5</v>
      </c>
      <c r="CX74" s="40">
        <f t="shared" si="174"/>
        <v>72.5</v>
      </c>
      <c r="CY74" s="40">
        <f t="shared" si="175"/>
        <v>47.5</v>
      </c>
      <c r="CZ74" s="41">
        <f t="shared" si="176"/>
        <v>5</v>
      </c>
      <c r="DA74" s="41">
        <f t="shared" si="177"/>
        <v>22.5</v>
      </c>
      <c r="DB74" s="41">
        <f t="shared" si="178"/>
        <v>5</v>
      </c>
      <c r="DC74" s="41">
        <f t="shared" si="179"/>
        <v>47.5</v>
      </c>
      <c r="DD74" s="41">
        <f t="shared" si="180"/>
        <v>22.9</v>
      </c>
      <c r="DE74" s="41">
        <f t="shared" si="181"/>
        <v>5</v>
      </c>
      <c r="DF74" s="41">
        <f t="shared" si="182"/>
        <v>41.674999999999997</v>
      </c>
      <c r="DG74" s="41">
        <f t="shared" si="183"/>
        <v>16.649999999999999</v>
      </c>
      <c r="DH74" s="41">
        <f t="shared" si="184"/>
        <v>72.5</v>
      </c>
      <c r="DI74" s="41">
        <f t="shared" si="185"/>
        <v>33.3333333333333</v>
      </c>
      <c r="DJ74" s="41">
        <f t="shared" si="186"/>
        <v>5</v>
      </c>
      <c r="DK74" s="41">
        <f t="shared" si="187"/>
        <v>54.2</v>
      </c>
      <c r="DL74" s="41">
        <f t="shared" si="188"/>
        <v>22.9</v>
      </c>
      <c r="DM74" s="41">
        <f t="shared" si="189"/>
        <v>90</v>
      </c>
      <c r="DN74" s="41">
        <f t="shared" si="190"/>
        <v>41.674999999999997</v>
      </c>
      <c r="DO74" s="41">
        <f t="shared" si="191"/>
        <v>5</v>
      </c>
      <c r="DP74" s="41">
        <f t="shared" si="192"/>
        <v>72.5</v>
      </c>
      <c r="DQ74" s="41">
        <f t="shared" si="193"/>
        <v>22.5</v>
      </c>
      <c r="DR74" s="41">
        <f t="shared" si="194"/>
        <v>47.5</v>
      </c>
      <c r="DS74" s="42">
        <f t="shared" si="195"/>
        <v>14593.326873407037</v>
      </c>
      <c r="DT74" s="42">
        <f t="shared" si="196"/>
        <v>11704.157454223934</v>
      </c>
      <c r="DU74" s="42">
        <f t="shared" si="197"/>
        <v>9257.4962925901382</v>
      </c>
      <c r="DV74" s="42">
        <f t="shared" si="198"/>
        <v>9701.7725696766465</v>
      </c>
      <c r="DW74" s="42">
        <f t="shared" si="199"/>
        <v>6849.7868734070362</v>
      </c>
      <c r="DX74" s="42">
        <f t="shared" si="200"/>
        <v>3759.8811771374258</v>
      </c>
      <c r="DY74" s="42">
        <f t="shared" si="201"/>
        <v>7111.0233539751989</v>
      </c>
      <c r="DZ74" s="42">
        <f t="shared" si="202"/>
        <v>3612.2978928388716</v>
      </c>
      <c r="EA74" s="42">
        <f t="shared" si="203"/>
        <v>10199.387685129357</v>
      </c>
      <c r="EB74" s="42">
        <f t="shared" si="204"/>
        <v>4109.9935400737022</v>
      </c>
      <c r="EC74" s="42">
        <f t="shared" si="205"/>
        <v>762.26606168471437</v>
      </c>
      <c r="ED74" s="42">
        <f t="shared" si="206"/>
        <v>5907.800997953831</v>
      </c>
      <c r="EE74" s="42">
        <f t="shared" si="207"/>
        <v>1531.7727488602404</v>
      </c>
      <c r="EF74" s="42">
        <f t="shared" si="208"/>
        <v>12035.218265946256</v>
      </c>
      <c r="EG74" s="42">
        <f t="shared" si="209"/>
        <v>2859.1606234070355</v>
      </c>
      <c r="EH74" s="42">
        <f t="shared" si="210"/>
        <v>151.43548086781624</v>
      </c>
      <c r="EI74" s="42">
        <f t="shared" si="211"/>
        <v>7226.0571043124583</v>
      </c>
      <c r="EJ74" s="42">
        <f t="shared" si="212"/>
        <v>235.59664250161234</v>
      </c>
      <c r="EK74" s="42">
        <f t="shared" si="213"/>
        <v>2480.8268734070352</v>
      </c>
      <c r="EL74" s="1">
        <f t="shared" si="225"/>
        <v>151.43548086781624</v>
      </c>
      <c r="EM74" s="2">
        <f t="shared" si="216"/>
        <v>16</v>
      </c>
      <c r="EN74" s="44"/>
      <c r="EO74" s="44"/>
      <c r="EP74" s="45"/>
      <c r="EQ74" s="46"/>
      <c r="ER74" s="47"/>
      <c r="ES74" s="47"/>
      <c r="ET74" s="81"/>
      <c r="EU74" s="82"/>
      <c r="EV74" s="82"/>
      <c r="EW74" s="82"/>
      <c r="EX74" s="82"/>
      <c r="EY74" s="83"/>
      <c r="EZ74" s="83"/>
      <c r="FA74" s="83"/>
      <c r="FB74" s="83"/>
    </row>
    <row r="75" spans="1:158" s="80" customFormat="1" ht="13" x14ac:dyDescent="0.3">
      <c r="A75" s="104" t="s">
        <v>177</v>
      </c>
      <c r="B75" s="105"/>
      <c r="C75" s="106"/>
      <c r="D75" s="119" t="s">
        <v>87</v>
      </c>
      <c r="E75" s="119" t="s">
        <v>87</v>
      </c>
      <c r="F75" s="119" t="s">
        <v>87</v>
      </c>
      <c r="G75" s="115" t="e">
        <f t="shared" si="129"/>
        <v>#VALUE!</v>
      </c>
      <c r="H75" s="115" t="e">
        <f t="shared" si="130"/>
        <v>#VALUE!</v>
      </c>
      <c r="I75" s="115" t="e">
        <f t="shared" si="131"/>
        <v>#VALUE!</v>
      </c>
      <c r="J75" s="193">
        <v>366.28785714285698</v>
      </c>
      <c r="K75" s="194">
        <v>30.874571280522801</v>
      </c>
      <c r="L75" s="194">
        <v>9.3606455497275505</v>
      </c>
      <c r="M75" s="84">
        <f t="shared" si="114"/>
        <v>19.687004582578357</v>
      </c>
      <c r="N75" s="85">
        <f t="shared" si="115"/>
        <v>80.312995417421646</v>
      </c>
      <c r="O75" s="85">
        <f t="shared" si="116"/>
        <v>0</v>
      </c>
      <c r="P75" s="86" t="str">
        <f t="shared" si="117"/>
        <v>20 : 80 : 0 %</v>
      </c>
      <c r="Q75" s="87" t="str">
        <f t="shared" ca="1" si="214"/>
        <v>S/CS</v>
      </c>
      <c r="R75" s="94">
        <f t="shared" si="217"/>
        <v>80.312995417421646</v>
      </c>
      <c r="S75" s="95">
        <f t="shared" si="218"/>
        <v>19.687004582578357</v>
      </c>
      <c r="T75" s="95">
        <f t="shared" si="219"/>
        <v>0</v>
      </c>
      <c r="U75" s="88">
        <f t="shared" si="220"/>
        <v>50</v>
      </c>
      <c r="V75" s="89">
        <f t="shared" si="221"/>
        <v>205</v>
      </c>
      <c r="W75" s="90">
        <f t="shared" si="222"/>
        <v>0</v>
      </c>
      <c r="X75" s="100" t="str">
        <f t="shared" si="118"/>
        <v>@rgb(50,205,0)</v>
      </c>
      <c r="Y75" s="101"/>
      <c r="Z75" s="79">
        <f t="shared" si="132"/>
        <v>126.74060771912043</v>
      </c>
      <c r="AA75" s="79">
        <f t="shared" si="133"/>
        <v>39.130619271607621</v>
      </c>
      <c r="AB75" s="79">
        <f t="shared" si="134"/>
        <v>2.3918343657606917</v>
      </c>
      <c r="AC75" s="79" t="str">
        <f t="shared" si="215"/>
        <v>No</v>
      </c>
      <c r="AD75" s="79">
        <f t="shared" si="119"/>
        <v>30.874571280522801</v>
      </c>
      <c r="AE75" s="34">
        <f t="shared" si="120"/>
        <v>2.0239170723178206</v>
      </c>
      <c r="AF75" s="35">
        <f t="shared" si="121"/>
        <v>-0.80598975271270068</v>
      </c>
      <c r="AG75" s="35">
        <f t="shared" si="122"/>
        <v>2.2365142570992353</v>
      </c>
      <c r="AH75" s="36">
        <f t="shared" si="135"/>
        <v>2.46437706786406</v>
      </c>
      <c r="AI75" s="37">
        <f t="shared" si="136"/>
        <v>0.3909004571904745</v>
      </c>
      <c r="AJ75" s="37">
        <f t="shared" si="137"/>
        <v>1.1777455772420566</v>
      </c>
      <c r="AK75" s="37">
        <v>0</v>
      </c>
      <c r="AL75" s="37">
        <v>-0.75645121485307587</v>
      </c>
      <c r="AM75" s="37">
        <v>-11.346768222796136</v>
      </c>
      <c r="AN75" s="37">
        <f t="shared" si="123"/>
        <v>2.46437706786406</v>
      </c>
      <c r="AO75" s="37">
        <f t="shared" si="123"/>
        <v>0.3909004571904745</v>
      </c>
      <c r="AP75" s="37">
        <f t="shared" si="123"/>
        <v>1.1777455772420566</v>
      </c>
      <c r="AQ75" s="37">
        <v>57.375671196608707</v>
      </c>
      <c r="AR75" s="37">
        <v>5.7915837760921756</v>
      </c>
      <c r="AS75" s="37">
        <v>1.1079551571654598</v>
      </c>
      <c r="AT75" s="37">
        <f t="shared" si="124"/>
        <v>2.46437706786406</v>
      </c>
      <c r="AU75" s="37">
        <f t="shared" si="124"/>
        <v>0.3909004571904745</v>
      </c>
      <c r="AV75" s="37">
        <f t="shared" si="124"/>
        <v>1.1079551571654598</v>
      </c>
      <c r="AW75" s="38">
        <f t="shared" si="125"/>
        <v>0</v>
      </c>
      <c r="AX75" s="38">
        <f t="shared" si="125"/>
        <v>0.75645121485307587</v>
      </c>
      <c r="AY75" s="38">
        <f t="shared" si="125"/>
        <v>11.346768222796136</v>
      </c>
      <c r="AZ75" s="38">
        <f t="shared" si="126"/>
        <v>2.46437706786406</v>
      </c>
      <c r="BA75" s="38">
        <f t="shared" si="126"/>
        <v>1.1473516720435504</v>
      </c>
      <c r="BB75" s="38">
        <f t="shared" si="126"/>
        <v>12.454723379961596</v>
      </c>
      <c r="BC75" s="37">
        <f t="shared" si="127"/>
        <v>57.375671196608707</v>
      </c>
      <c r="BD75" s="37">
        <f t="shared" si="127"/>
        <v>6.5480349909452515</v>
      </c>
      <c r="BE75" s="37">
        <f t="shared" si="127"/>
        <v>12.454723379961596</v>
      </c>
      <c r="BF75" s="38">
        <f t="shared" si="128"/>
        <v>4.2951603292263041</v>
      </c>
      <c r="BG75" s="38">
        <f t="shared" si="128"/>
        <v>17.52207606755508</v>
      </c>
      <c r="BH75" s="38">
        <f t="shared" si="223"/>
        <v>0</v>
      </c>
      <c r="BI75" s="37">
        <f t="shared" si="224"/>
        <v>4.5835319460879393</v>
      </c>
      <c r="BJ75" s="5"/>
      <c r="BK75" s="5"/>
      <c r="BL75" s="19"/>
      <c r="BM75" s="19"/>
      <c r="BN75" s="39">
        <f t="shared" si="138"/>
        <v>90</v>
      </c>
      <c r="BO75" s="39">
        <f t="shared" si="139"/>
        <v>72.5</v>
      </c>
      <c r="BP75" s="39">
        <f t="shared" si="140"/>
        <v>72.5</v>
      </c>
      <c r="BQ75" s="39">
        <f t="shared" si="141"/>
        <v>47.5</v>
      </c>
      <c r="BR75" s="39">
        <f t="shared" si="142"/>
        <v>54.2</v>
      </c>
      <c r="BS75" s="39">
        <f t="shared" si="143"/>
        <v>47.5</v>
      </c>
      <c r="BT75" s="39">
        <f t="shared" si="144"/>
        <v>41.674999999999997</v>
      </c>
      <c r="BU75" s="39">
        <f t="shared" si="145"/>
        <v>41.674999999999997</v>
      </c>
      <c r="BV75" s="39">
        <f t="shared" si="146"/>
        <v>22.5</v>
      </c>
      <c r="BW75" s="39">
        <f t="shared" si="147"/>
        <v>33.3333333333333</v>
      </c>
      <c r="BX75" s="39">
        <f t="shared" si="148"/>
        <v>22.5</v>
      </c>
      <c r="BY75" s="39">
        <f t="shared" si="149"/>
        <v>22.9</v>
      </c>
      <c r="BZ75" s="39">
        <f t="shared" si="150"/>
        <v>22.9</v>
      </c>
      <c r="CA75" s="39">
        <f t="shared" si="151"/>
        <v>5</v>
      </c>
      <c r="CB75" s="39">
        <f t="shared" si="152"/>
        <v>16.649999999999999</v>
      </c>
      <c r="CC75" s="39">
        <f t="shared" si="153"/>
        <v>5</v>
      </c>
      <c r="CD75" s="39">
        <f t="shared" si="154"/>
        <v>5</v>
      </c>
      <c r="CE75" s="39">
        <f t="shared" si="155"/>
        <v>5</v>
      </c>
      <c r="CF75" s="39">
        <f t="shared" si="156"/>
        <v>5</v>
      </c>
      <c r="CG75" s="40">
        <f t="shared" si="157"/>
        <v>5</v>
      </c>
      <c r="CH75" s="40">
        <f t="shared" si="158"/>
        <v>5</v>
      </c>
      <c r="CI75" s="40">
        <f t="shared" si="159"/>
        <v>22.5</v>
      </c>
      <c r="CJ75" s="40">
        <f t="shared" si="160"/>
        <v>5</v>
      </c>
      <c r="CK75" s="40">
        <f t="shared" si="161"/>
        <v>22.9</v>
      </c>
      <c r="CL75" s="40">
        <f t="shared" si="162"/>
        <v>47.5</v>
      </c>
      <c r="CM75" s="40">
        <f t="shared" si="163"/>
        <v>16.649999999999999</v>
      </c>
      <c r="CN75" s="40">
        <f t="shared" si="164"/>
        <v>41.674999999999997</v>
      </c>
      <c r="CO75" s="40">
        <f t="shared" si="165"/>
        <v>5</v>
      </c>
      <c r="CP75" s="40">
        <f t="shared" si="166"/>
        <v>33.3333333333333</v>
      </c>
      <c r="CQ75" s="40">
        <f t="shared" si="167"/>
        <v>72.5</v>
      </c>
      <c r="CR75" s="40">
        <f t="shared" si="168"/>
        <v>22.9</v>
      </c>
      <c r="CS75" s="40">
        <f t="shared" si="169"/>
        <v>54.2</v>
      </c>
      <c r="CT75" s="40">
        <f t="shared" si="170"/>
        <v>5</v>
      </c>
      <c r="CU75" s="40">
        <f t="shared" si="171"/>
        <v>41.674999999999997</v>
      </c>
      <c r="CV75" s="40">
        <f t="shared" si="172"/>
        <v>90</v>
      </c>
      <c r="CW75" s="40">
        <f t="shared" si="173"/>
        <v>22.5</v>
      </c>
      <c r="CX75" s="40">
        <f t="shared" si="174"/>
        <v>72.5</v>
      </c>
      <c r="CY75" s="40">
        <f t="shared" si="175"/>
        <v>47.5</v>
      </c>
      <c r="CZ75" s="41">
        <f t="shared" si="176"/>
        <v>5</v>
      </c>
      <c r="DA75" s="41">
        <f t="shared" si="177"/>
        <v>22.5</v>
      </c>
      <c r="DB75" s="41">
        <f t="shared" si="178"/>
        <v>5</v>
      </c>
      <c r="DC75" s="41">
        <f t="shared" si="179"/>
        <v>47.5</v>
      </c>
      <c r="DD75" s="41">
        <f t="shared" si="180"/>
        <v>22.9</v>
      </c>
      <c r="DE75" s="41">
        <f t="shared" si="181"/>
        <v>5</v>
      </c>
      <c r="DF75" s="41">
        <f t="shared" si="182"/>
        <v>41.674999999999997</v>
      </c>
      <c r="DG75" s="41">
        <f t="shared" si="183"/>
        <v>16.649999999999999</v>
      </c>
      <c r="DH75" s="41">
        <f t="shared" si="184"/>
        <v>72.5</v>
      </c>
      <c r="DI75" s="41">
        <f t="shared" si="185"/>
        <v>33.3333333333333</v>
      </c>
      <c r="DJ75" s="41">
        <f t="shared" si="186"/>
        <v>5</v>
      </c>
      <c r="DK75" s="41">
        <f t="shared" si="187"/>
        <v>54.2</v>
      </c>
      <c r="DL75" s="41">
        <f t="shared" si="188"/>
        <v>22.9</v>
      </c>
      <c r="DM75" s="41">
        <f t="shared" si="189"/>
        <v>90</v>
      </c>
      <c r="DN75" s="41">
        <f t="shared" si="190"/>
        <v>41.674999999999997</v>
      </c>
      <c r="DO75" s="41">
        <f t="shared" si="191"/>
        <v>5</v>
      </c>
      <c r="DP75" s="41">
        <f t="shared" si="192"/>
        <v>72.5</v>
      </c>
      <c r="DQ75" s="41">
        <f t="shared" si="193"/>
        <v>22.5</v>
      </c>
      <c r="DR75" s="41">
        <f t="shared" si="194"/>
        <v>47.5</v>
      </c>
      <c r="DS75" s="42">
        <f t="shared" si="195"/>
        <v>10640.964603314933</v>
      </c>
      <c r="DT75" s="42">
        <f t="shared" si="196"/>
        <v>8967.5097637051731</v>
      </c>
      <c r="DU75" s="42">
        <f t="shared" si="197"/>
        <v>6156.554924095416</v>
      </c>
      <c r="DV75" s="42">
        <f t="shared" si="198"/>
        <v>8701.8599928340918</v>
      </c>
      <c r="DW75" s="42">
        <f t="shared" si="199"/>
        <v>5011.8088954838468</v>
      </c>
      <c r="DX75" s="42">
        <f t="shared" si="200"/>
        <v>1875.2553823532512</v>
      </c>
      <c r="DY75" s="42">
        <f t="shared" si="201"/>
        <v>6273.2545529952049</v>
      </c>
      <c r="DZ75" s="42">
        <f t="shared" si="202"/>
        <v>2253.5891323532514</v>
      </c>
      <c r="EA75" s="42">
        <f t="shared" si="203"/>
        <v>10936.210221963011</v>
      </c>
      <c r="EB75" s="42">
        <f t="shared" si="204"/>
        <v>3504.4220490199177</v>
      </c>
      <c r="EC75" s="42">
        <f t="shared" si="205"/>
        <v>93.955840611086813</v>
      </c>
      <c r="ED75" s="42">
        <f t="shared" si="206"/>
        <v>6244.2153823532517</v>
      </c>
      <c r="EE75" s="42">
        <f t="shared" si="207"/>
        <v>1216.6218692226562</v>
      </c>
      <c r="EF75" s="42">
        <f t="shared" si="208"/>
        <v>13987.755382353251</v>
      </c>
      <c r="EG75" s="42">
        <f t="shared" si="209"/>
        <v>3238.923711711298</v>
      </c>
      <c r="EH75" s="42">
        <f t="shared" si="210"/>
        <v>334.54616139157167</v>
      </c>
      <c r="EI75" s="42">
        <f t="shared" si="211"/>
        <v>8814.3005427434946</v>
      </c>
      <c r="EJ75" s="42">
        <f t="shared" si="212"/>
        <v>783.00100100132931</v>
      </c>
      <c r="EK75" s="42">
        <f t="shared" si="213"/>
        <v>3548.6507718724115</v>
      </c>
      <c r="EL75" s="1">
        <f t="shared" si="225"/>
        <v>93.955840611086813</v>
      </c>
      <c r="EM75" s="2">
        <f t="shared" si="216"/>
        <v>11</v>
      </c>
      <c r="EN75" s="44"/>
      <c r="EO75" s="44"/>
      <c r="EP75" s="45"/>
      <c r="EQ75" s="46"/>
      <c r="ER75" s="47"/>
      <c r="ES75" s="47"/>
      <c r="ET75" s="81"/>
      <c r="EU75" s="82"/>
      <c r="EV75" s="82"/>
      <c r="EW75" s="82"/>
      <c r="EX75" s="82"/>
      <c r="EY75" s="83"/>
      <c r="EZ75" s="83"/>
      <c r="FA75" s="83"/>
      <c r="FB75" s="83"/>
    </row>
    <row r="76" spans="1:158" s="80" customFormat="1" ht="13" x14ac:dyDescent="0.3">
      <c r="A76" s="104" t="s">
        <v>178</v>
      </c>
      <c r="B76" s="105"/>
      <c r="C76" s="106"/>
      <c r="D76" s="119" t="s">
        <v>87</v>
      </c>
      <c r="E76" s="119" t="s">
        <v>87</v>
      </c>
      <c r="F76" s="119" t="s">
        <v>87</v>
      </c>
      <c r="G76" s="115" t="e">
        <f t="shared" si="129"/>
        <v>#VALUE!</v>
      </c>
      <c r="H76" s="115" t="e">
        <f t="shared" si="130"/>
        <v>#VALUE!</v>
      </c>
      <c r="I76" s="115" t="e">
        <f t="shared" si="131"/>
        <v>#VALUE!</v>
      </c>
      <c r="J76" s="193">
        <v>498.871842105263</v>
      </c>
      <c r="K76" s="194">
        <v>22.653962578305499</v>
      </c>
      <c r="L76" s="194">
        <v>7.8979129482774599</v>
      </c>
      <c r="M76" s="84">
        <f t="shared" si="114"/>
        <v>37.419410282715852</v>
      </c>
      <c r="N76" s="85">
        <f t="shared" si="115"/>
        <v>62.580589717284155</v>
      </c>
      <c r="O76" s="85">
        <f t="shared" si="116"/>
        <v>0</v>
      </c>
      <c r="P76" s="86" t="str">
        <f t="shared" si="117"/>
        <v>37 : 63 : 0 %</v>
      </c>
      <c r="Q76" s="87" t="str">
        <f t="shared" ca="1" si="214"/>
        <v>S/CS</v>
      </c>
      <c r="R76" s="94">
        <f t="shared" si="217"/>
        <v>62.580589717284155</v>
      </c>
      <c r="S76" s="95">
        <f t="shared" si="218"/>
        <v>37.419410282715852</v>
      </c>
      <c r="T76" s="95">
        <f t="shared" si="219"/>
        <v>0</v>
      </c>
      <c r="U76" s="88">
        <f t="shared" si="220"/>
        <v>95</v>
      </c>
      <c r="V76" s="89">
        <f t="shared" si="221"/>
        <v>160</v>
      </c>
      <c r="W76" s="90">
        <f t="shared" si="222"/>
        <v>0</v>
      </c>
      <c r="X76" s="100" t="str">
        <f t="shared" si="118"/>
        <v>@rgb(95,160,0)</v>
      </c>
      <c r="Y76" s="101"/>
      <c r="Z76" s="79">
        <f t="shared" si="132"/>
        <v>278.82548758711823</v>
      </c>
      <c r="AA76" s="79">
        <f t="shared" si="133"/>
        <v>63.16502161676361</v>
      </c>
      <c r="AB76" s="79">
        <f t="shared" si="134"/>
        <v>4.3229632897350374</v>
      </c>
      <c r="AC76" s="79" t="str">
        <f t="shared" si="215"/>
        <v>No</v>
      </c>
      <c r="AD76" s="79">
        <f t="shared" si="119"/>
        <v>22.653962578305499</v>
      </c>
      <c r="AE76" s="34">
        <f t="shared" si="120"/>
        <v>2.3619785476883153</v>
      </c>
      <c r="AF76" s="35">
        <f t="shared" si="121"/>
        <v>-1.2279545616139433</v>
      </c>
      <c r="AG76" s="35">
        <f t="shared" si="122"/>
        <v>2.0665985408079517</v>
      </c>
      <c r="AH76" s="36">
        <f t="shared" si="135"/>
        <v>3.0209614809140426</v>
      </c>
      <c r="AI76" s="37">
        <f t="shared" si="136"/>
        <v>-0.17985589539060176</v>
      </c>
      <c r="AJ76" s="37">
        <f t="shared" si="137"/>
        <v>1.4660463882017041</v>
      </c>
      <c r="AK76" s="37">
        <v>0</v>
      </c>
      <c r="AL76" s="37">
        <v>-0.75645121485307587</v>
      </c>
      <c r="AM76" s="37">
        <v>-11.346768222796136</v>
      </c>
      <c r="AN76" s="37">
        <f t="shared" si="123"/>
        <v>3.0209614809140426</v>
      </c>
      <c r="AO76" s="37">
        <f t="shared" si="123"/>
        <v>-0.17985589539060176</v>
      </c>
      <c r="AP76" s="37">
        <f t="shared" si="123"/>
        <v>1.4660463882017041</v>
      </c>
      <c r="AQ76" s="37">
        <v>57.375671196608707</v>
      </c>
      <c r="AR76" s="37">
        <v>5.7915837760921756</v>
      </c>
      <c r="AS76" s="37">
        <v>1.1079551571654598</v>
      </c>
      <c r="AT76" s="37">
        <f t="shared" si="124"/>
        <v>3.0209614809140426</v>
      </c>
      <c r="AU76" s="37">
        <f t="shared" si="124"/>
        <v>-0.17985589539060176</v>
      </c>
      <c r="AV76" s="37">
        <f t="shared" si="124"/>
        <v>1.1079551571654598</v>
      </c>
      <c r="AW76" s="38">
        <f t="shared" si="125"/>
        <v>0</v>
      </c>
      <c r="AX76" s="38">
        <f t="shared" si="125"/>
        <v>0.75645121485307587</v>
      </c>
      <c r="AY76" s="38">
        <f t="shared" si="125"/>
        <v>11.346768222796136</v>
      </c>
      <c r="AZ76" s="38">
        <f t="shared" si="126"/>
        <v>3.0209614809140426</v>
      </c>
      <c r="BA76" s="38">
        <f t="shared" si="126"/>
        <v>0.57659531946247411</v>
      </c>
      <c r="BB76" s="38">
        <f t="shared" si="126"/>
        <v>12.454723379961596</v>
      </c>
      <c r="BC76" s="37">
        <f t="shared" si="127"/>
        <v>57.375671196608707</v>
      </c>
      <c r="BD76" s="37">
        <f t="shared" si="127"/>
        <v>6.5480349909452515</v>
      </c>
      <c r="BE76" s="37">
        <f t="shared" si="127"/>
        <v>12.454723379961596</v>
      </c>
      <c r="BF76" s="38">
        <f t="shared" si="128"/>
        <v>5.2652307466036268</v>
      </c>
      <c r="BG76" s="38">
        <f t="shared" si="128"/>
        <v>8.8056236758019946</v>
      </c>
      <c r="BH76" s="38">
        <f t="shared" si="223"/>
        <v>0</v>
      </c>
      <c r="BI76" s="37">
        <f t="shared" si="224"/>
        <v>7.1068889633856021</v>
      </c>
      <c r="BJ76" s="5"/>
      <c r="BK76" s="5"/>
      <c r="BL76" s="19"/>
      <c r="BM76" s="19"/>
      <c r="BN76" s="39">
        <f t="shared" si="138"/>
        <v>90</v>
      </c>
      <c r="BO76" s="39">
        <f t="shared" si="139"/>
        <v>72.5</v>
      </c>
      <c r="BP76" s="39">
        <f t="shared" si="140"/>
        <v>72.5</v>
      </c>
      <c r="BQ76" s="39">
        <f t="shared" si="141"/>
        <v>47.5</v>
      </c>
      <c r="BR76" s="39">
        <f t="shared" si="142"/>
        <v>54.2</v>
      </c>
      <c r="BS76" s="39">
        <f t="shared" si="143"/>
        <v>47.5</v>
      </c>
      <c r="BT76" s="39">
        <f t="shared" si="144"/>
        <v>41.674999999999997</v>
      </c>
      <c r="BU76" s="39">
        <f t="shared" si="145"/>
        <v>41.674999999999997</v>
      </c>
      <c r="BV76" s="39">
        <f t="shared" si="146"/>
        <v>22.5</v>
      </c>
      <c r="BW76" s="39">
        <f t="shared" si="147"/>
        <v>33.3333333333333</v>
      </c>
      <c r="BX76" s="39">
        <f t="shared" si="148"/>
        <v>22.5</v>
      </c>
      <c r="BY76" s="39">
        <f t="shared" si="149"/>
        <v>22.9</v>
      </c>
      <c r="BZ76" s="39">
        <f t="shared" si="150"/>
        <v>22.9</v>
      </c>
      <c r="CA76" s="39">
        <f t="shared" si="151"/>
        <v>5</v>
      </c>
      <c r="CB76" s="39">
        <f t="shared" si="152"/>
        <v>16.649999999999999</v>
      </c>
      <c r="CC76" s="39">
        <f t="shared" si="153"/>
        <v>5</v>
      </c>
      <c r="CD76" s="39">
        <f t="shared" si="154"/>
        <v>5</v>
      </c>
      <c r="CE76" s="39">
        <f t="shared" si="155"/>
        <v>5</v>
      </c>
      <c r="CF76" s="39">
        <f t="shared" si="156"/>
        <v>5</v>
      </c>
      <c r="CG76" s="40">
        <f t="shared" si="157"/>
        <v>5</v>
      </c>
      <c r="CH76" s="40">
        <f t="shared" si="158"/>
        <v>5</v>
      </c>
      <c r="CI76" s="40">
        <f t="shared" si="159"/>
        <v>22.5</v>
      </c>
      <c r="CJ76" s="40">
        <f t="shared" si="160"/>
        <v>5</v>
      </c>
      <c r="CK76" s="40">
        <f t="shared" si="161"/>
        <v>22.9</v>
      </c>
      <c r="CL76" s="40">
        <f t="shared" si="162"/>
        <v>47.5</v>
      </c>
      <c r="CM76" s="40">
        <f t="shared" si="163"/>
        <v>16.649999999999999</v>
      </c>
      <c r="CN76" s="40">
        <f t="shared" si="164"/>
        <v>41.674999999999997</v>
      </c>
      <c r="CO76" s="40">
        <f t="shared" si="165"/>
        <v>5</v>
      </c>
      <c r="CP76" s="40">
        <f t="shared" si="166"/>
        <v>33.3333333333333</v>
      </c>
      <c r="CQ76" s="40">
        <f t="shared" si="167"/>
        <v>72.5</v>
      </c>
      <c r="CR76" s="40">
        <f t="shared" si="168"/>
        <v>22.9</v>
      </c>
      <c r="CS76" s="40">
        <f t="shared" si="169"/>
        <v>54.2</v>
      </c>
      <c r="CT76" s="40">
        <f t="shared" si="170"/>
        <v>5</v>
      </c>
      <c r="CU76" s="40">
        <f t="shared" si="171"/>
        <v>41.674999999999997</v>
      </c>
      <c r="CV76" s="40">
        <f t="shared" si="172"/>
        <v>90</v>
      </c>
      <c r="CW76" s="40">
        <f t="shared" si="173"/>
        <v>22.5</v>
      </c>
      <c r="CX76" s="40">
        <f t="shared" si="174"/>
        <v>72.5</v>
      </c>
      <c r="CY76" s="40">
        <f t="shared" si="175"/>
        <v>47.5</v>
      </c>
      <c r="CZ76" s="41">
        <f t="shared" si="176"/>
        <v>5</v>
      </c>
      <c r="DA76" s="41">
        <f t="shared" si="177"/>
        <v>22.5</v>
      </c>
      <c r="DB76" s="41">
        <f t="shared" si="178"/>
        <v>5</v>
      </c>
      <c r="DC76" s="41">
        <f t="shared" si="179"/>
        <v>47.5</v>
      </c>
      <c r="DD76" s="41">
        <f t="shared" si="180"/>
        <v>22.9</v>
      </c>
      <c r="DE76" s="41">
        <f t="shared" si="181"/>
        <v>5</v>
      </c>
      <c r="DF76" s="41">
        <f t="shared" si="182"/>
        <v>41.674999999999997</v>
      </c>
      <c r="DG76" s="41">
        <f t="shared" si="183"/>
        <v>16.649999999999999</v>
      </c>
      <c r="DH76" s="41">
        <f t="shared" si="184"/>
        <v>72.5</v>
      </c>
      <c r="DI76" s="41">
        <f t="shared" si="185"/>
        <v>33.3333333333333</v>
      </c>
      <c r="DJ76" s="41">
        <f t="shared" si="186"/>
        <v>5</v>
      </c>
      <c r="DK76" s="41">
        <f t="shared" si="187"/>
        <v>54.2</v>
      </c>
      <c r="DL76" s="41">
        <f t="shared" si="188"/>
        <v>22.9</v>
      </c>
      <c r="DM76" s="41">
        <f t="shared" si="189"/>
        <v>90</v>
      </c>
      <c r="DN76" s="41">
        <f t="shared" si="190"/>
        <v>41.674999999999997</v>
      </c>
      <c r="DO76" s="41">
        <f t="shared" si="191"/>
        <v>5</v>
      </c>
      <c r="DP76" s="41">
        <f t="shared" si="192"/>
        <v>72.5</v>
      </c>
      <c r="DQ76" s="41">
        <f t="shared" si="193"/>
        <v>22.5</v>
      </c>
      <c r="DR76" s="41">
        <f t="shared" si="194"/>
        <v>47.5</v>
      </c>
      <c r="DS76" s="42">
        <f t="shared" si="195"/>
        <v>6105.2427272075774</v>
      </c>
      <c r="DT76" s="42">
        <f t="shared" si="196"/>
        <v>5052.4220871026318</v>
      </c>
      <c r="DU76" s="42">
        <f t="shared" si="197"/>
        <v>2862.1014469976867</v>
      </c>
      <c r="DV76" s="42">
        <f t="shared" si="198"/>
        <v>5673.3926012384254</v>
      </c>
      <c r="DW76" s="42">
        <f t="shared" si="199"/>
        <v>2380.5473915712596</v>
      </c>
      <c r="DX76" s="42">
        <f t="shared" si="200"/>
        <v>354.04247526927151</v>
      </c>
      <c r="DY76" s="42">
        <f t="shared" si="201"/>
        <v>3864.5347406193432</v>
      </c>
      <c r="DZ76" s="42">
        <f t="shared" si="202"/>
        <v>732.37622526927169</v>
      </c>
      <c r="EA76" s="42">
        <f t="shared" si="203"/>
        <v>8794.3631153742172</v>
      </c>
      <c r="EB76" s="42">
        <f t="shared" si="204"/>
        <v>1983.2091419359383</v>
      </c>
      <c r="EC76" s="42">
        <f t="shared" si="205"/>
        <v>345.9835035408563</v>
      </c>
      <c r="ED76" s="42">
        <f t="shared" si="206"/>
        <v>4723.0024752692725</v>
      </c>
      <c r="EE76" s="42">
        <f t="shared" si="207"/>
        <v>805.4575589672836</v>
      </c>
      <c r="EF76" s="42">
        <f t="shared" si="208"/>
        <v>12466.542475269272</v>
      </c>
      <c r="EG76" s="42">
        <f t="shared" si="209"/>
        <v>2605.2177099191999</v>
      </c>
      <c r="EH76" s="42">
        <f t="shared" si="210"/>
        <v>1827.8422233309657</v>
      </c>
      <c r="EI76" s="42">
        <f t="shared" si="211"/>
        <v>7913.7218351643269</v>
      </c>
      <c r="EJ76" s="42">
        <f t="shared" si="212"/>
        <v>1655.6628634359113</v>
      </c>
      <c r="EK76" s="42">
        <f t="shared" si="213"/>
        <v>3534.6923493001186</v>
      </c>
      <c r="EL76" s="1">
        <f t="shared" si="225"/>
        <v>345.9835035408563</v>
      </c>
      <c r="EM76" s="2">
        <f t="shared" si="216"/>
        <v>11</v>
      </c>
      <c r="EN76" s="44"/>
      <c r="EO76" s="44"/>
      <c r="EP76" s="45"/>
      <c r="EQ76" s="46"/>
      <c r="ER76" s="47"/>
      <c r="ES76" s="47"/>
      <c r="ET76" s="81"/>
      <c r="EU76" s="82"/>
      <c r="EV76" s="82"/>
      <c r="EW76" s="82"/>
      <c r="EX76" s="82"/>
      <c r="EY76" s="83"/>
      <c r="EZ76" s="83"/>
      <c r="FA76" s="83"/>
      <c r="FB76" s="83"/>
    </row>
    <row r="77" spans="1:158" s="80" customFormat="1" ht="13" x14ac:dyDescent="0.3">
      <c r="A77" s="104" t="s">
        <v>179</v>
      </c>
      <c r="B77" s="105"/>
      <c r="C77" s="106"/>
      <c r="D77" s="119" t="s">
        <v>87</v>
      </c>
      <c r="E77" s="119" t="s">
        <v>87</v>
      </c>
      <c r="F77" s="119" t="s">
        <v>87</v>
      </c>
      <c r="G77" s="115" t="e">
        <f t="shared" si="129"/>
        <v>#VALUE!</v>
      </c>
      <c r="H77" s="115" t="e">
        <f t="shared" si="130"/>
        <v>#VALUE!</v>
      </c>
      <c r="I77" s="115" t="e">
        <f t="shared" si="131"/>
        <v>#VALUE!</v>
      </c>
      <c r="J77" s="193">
        <v>50.6</v>
      </c>
      <c r="K77" s="194">
        <v>16.173020527859201</v>
      </c>
      <c r="L77" s="194">
        <v>11.550057787342601</v>
      </c>
      <c r="M77" s="84">
        <f t="shared" si="114"/>
        <v>22.025025630478929</v>
      </c>
      <c r="N77" s="85">
        <f t="shared" si="115"/>
        <v>0</v>
      </c>
      <c r="O77" s="85">
        <f t="shared" si="116"/>
        <v>77.974974369521064</v>
      </c>
      <c r="P77" s="86" t="str">
        <f t="shared" si="117"/>
        <v>22 : 0 : 78 %</v>
      </c>
      <c r="Q77" s="87" t="str">
        <f t="shared" ca="1" si="214"/>
        <v>R/CR</v>
      </c>
      <c r="R77" s="94">
        <f t="shared" si="217"/>
        <v>0</v>
      </c>
      <c r="S77" s="95">
        <f t="shared" si="218"/>
        <v>22.025025630478929</v>
      </c>
      <c r="T77" s="95">
        <f t="shared" si="219"/>
        <v>77.974974369521064</v>
      </c>
      <c r="U77" s="88">
        <f t="shared" si="220"/>
        <v>56</v>
      </c>
      <c r="V77" s="89">
        <f t="shared" si="221"/>
        <v>0</v>
      </c>
      <c r="W77" s="90">
        <f t="shared" si="222"/>
        <v>199</v>
      </c>
      <c r="X77" s="100" t="str">
        <f t="shared" si="118"/>
        <v>@rgb(56,0,199)</v>
      </c>
      <c r="Y77" s="101"/>
      <c r="Z77" s="79">
        <f t="shared" si="132"/>
        <v>27.087892793986764</v>
      </c>
      <c r="AA77" s="79">
        <f t="shared" si="133"/>
        <v>4.3809304621359724</v>
      </c>
      <c r="AB77" s="79">
        <f t="shared" si="134"/>
        <v>4.487541962816362</v>
      </c>
      <c r="AC77" s="79" t="str">
        <f t="shared" si="215"/>
        <v>No</v>
      </c>
      <c r="AD77" s="79">
        <f t="shared" si="119"/>
        <v>16.173020527859201</v>
      </c>
      <c r="AE77" s="34">
        <f t="shared" si="120"/>
        <v>0.75224049946480864</v>
      </c>
      <c r="AF77" s="35">
        <f t="shared" si="121"/>
        <v>-1.6454104520104715</v>
      </c>
      <c r="AG77" s="35">
        <f t="shared" si="122"/>
        <v>2.4466904401884122</v>
      </c>
      <c r="AH77" s="36">
        <f t="shared" si="135"/>
        <v>0.37068875831886106</v>
      </c>
      <c r="AI77" s="37">
        <f t="shared" si="136"/>
        <v>-0.80246532729414488</v>
      </c>
      <c r="AJ77" s="37">
        <f t="shared" si="137"/>
        <v>0.82308002411877368</v>
      </c>
      <c r="AK77" s="37">
        <v>0</v>
      </c>
      <c r="AL77" s="37">
        <v>-0.75645121485307587</v>
      </c>
      <c r="AM77" s="37">
        <v>-11.346768222796136</v>
      </c>
      <c r="AN77" s="37">
        <f t="shared" si="123"/>
        <v>0.37068875831886106</v>
      </c>
      <c r="AO77" s="37">
        <f t="shared" si="123"/>
        <v>-0.75645121485307587</v>
      </c>
      <c r="AP77" s="37">
        <f t="shared" si="123"/>
        <v>0.82308002411877368</v>
      </c>
      <c r="AQ77" s="37">
        <v>57.375671196608707</v>
      </c>
      <c r="AR77" s="37">
        <v>5.7915837760921756</v>
      </c>
      <c r="AS77" s="37">
        <v>1.1079551571654598</v>
      </c>
      <c r="AT77" s="37">
        <f t="shared" si="124"/>
        <v>0.37068875831886106</v>
      </c>
      <c r="AU77" s="37">
        <f t="shared" si="124"/>
        <v>-0.75645121485307587</v>
      </c>
      <c r="AV77" s="37">
        <f t="shared" si="124"/>
        <v>0.82308002411877368</v>
      </c>
      <c r="AW77" s="38">
        <f t="shared" si="125"/>
        <v>0</v>
      </c>
      <c r="AX77" s="38">
        <f t="shared" si="125"/>
        <v>0.75645121485307587</v>
      </c>
      <c r="AY77" s="38">
        <f t="shared" si="125"/>
        <v>11.346768222796136</v>
      </c>
      <c r="AZ77" s="38">
        <f t="shared" si="126"/>
        <v>0.37068875831886106</v>
      </c>
      <c r="BA77" s="38">
        <f t="shared" si="126"/>
        <v>0</v>
      </c>
      <c r="BB77" s="38">
        <f t="shared" si="126"/>
        <v>12.16984824691491</v>
      </c>
      <c r="BC77" s="37">
        <f t="shared" si="127"/>
        <v>57.375671196608707</v>
      </c>
      <c r="BD77" s="37">
        <f t="shared" si="127"/>
        <v>6.5480349909452515</v>
      </c>
      <c r="BE77" s="37">
        <f t="shared" si="127"/>
        <v>12.454723379961596</v>
      </c>
      <c r="BF77" s="38">
        <f t="shared" si="128"/>
        <v>0.64607306648949725</v>
      </c>
      <c r="BG77" s="38">
        <f t="shared" si="128"/>
        <v>0</v>
      </c>
      <c r="BH77" s="38">
        <f t="shared" si="223"/>
        <v>2.287285910380163</v>
      </c>
      <c r="BI77" s="37">
        <f t="shared" si="224"/>
        <v>34.090611066878417</v>
      </c>
      <c r="BJ77" s="5"/>
      <c r="BK77" s="5"/>
      <c r="BL77" s="19"/>
      <c r="BM77" s="19"/>
      <c r="BN77" s="39">
        <f t="shared" si="138"/>
        <v>90</v>
      </c>
      <c r="BO77" s="39">
        <f t="shared" si="139"/>
        <v>72.5</v>
      </c>
      <c r="BP77" s="39">
        <f t="shared" si="140"/>
        <v>72.5</v>
      </c>
      <c r="BQ77" s="39">
        <f t="shared" si="141"/>
        <v>47.5</v>
      </c>
      <c r="BR77" s="39">
        <f t="shared" si="142"/>
        <v>54.2</v>
      </c>
      <c r="BS77" s="39">
        <f t="shared" si="143"/>
        <v>47.5</v>
      </c>
      <c r="BT77" s="39">
        <f t="shared" si="144"/>
        <v>41.674999999999997</v>
      </c>
      <c r="BU77" s="39">
        <f t="shared" si="145"/>
        <v>41.674999999999997</v>
      </c>
      <c r="BV77" s="39">
        <f t="shared" si="146"/>
        <v>22.5</v>
      </c>
      <c r="BW77" s="39">
        <f t="shared" si="147"/>
        <v>33.3333333333333</v>
      </c>
      <c r="BX77" s="39">
        <f t="shared" si="148"/>
        <v>22.5</v>
      </c>
      <c r="BY77" s="39">
        <f t="shared" si="149"/>
        <v>22.9</v>
      </c>
      <c r="BZ77" s="39">
        <f t="shared" si="150"/>
        <v>22.9</v>
      </c>
      <c r="CA77" s="39">
        <f t="shared" si="151"/>
        <v>5</v>
      </c>
      <c r="CB77" s="39">
        <f t="shared" si="152"/>
        <v>16.649999999999999</v>
      </c>
      <c r="CC77" s="39">
        <f t="shared" si="153"/>
        <v>5</v>
      </c>
      <c r="CD77" s="39">
        <f t="shared" si="154"/>
        <v>5</v>
      </c>
      <c r="CE77" s="39">
        <f t="shared" si="155"/>
        <v>5</v>
      </c>
      <c r="CF77" s="39">
        <f t="shared" si="156"/>
        <v>5</v>
      </c>
      <c r="CG77" s="40">
        <f t="shared" si="157"/>
        <v>5</v>
      </c>
      <c r="CH77" s="40">
        <f t="shared" si="158"/>
        <v>5</v>
      </c>
      <c r="CI77" s="40">
        <f t="shared" si="159"/>
        <v>22.5</v>
      </c>
      <c r="CJ77" s="40">
        <f t="shared" si="160"/>
        <v>5</v>
      </c>
      <c r="CK77" s="40">
        <f t="shared" si="161"/>
        <v>22.9</v>
      </c>
      <c r="CL77" s="40">
        <f t="shared" si="162"/>
        <v>47.5</v>
      </c>
      <c r="CM77" s="40">
        <f t="shared" si="163"/>
        <v>16.649999999999999</v>
      </c>
      <c r="CN77" s="40">
        <f t="shared" si="164"/>
        <v>41.674999999999997</v>
      </c>
      <c r="CO77" s="40">
        <f t="shared" si="165"/>
        <v>5</v>
      </c>
      <c r="CP77" s="40">
        <f t="shared" si="166"/>
        <v>33.3333333333333</v>
      </c>
      <c r="CQ77" s="40">
        <f t="shared" si="167"/>
        <v>72.5</v>
      </c>
      <c r="CR77" s="40">
        <f t="shared" si="168"/>
        <v>22.9</v>
      </c>
      <c r="CS77" s="40">
        <f t="shared" si="169"/>
        <v>54.2</v>
      </c>
      <c r="CT77" s="40">
        <f t="shared" si="170"/>
        <v>5</v>
      </c>
      <c r="CU77" s="40">
        <f t="shared" si="171"/>
        <v>41.674999999999997</v>
      </c>
      <c r="CV77" s="40">
        <f t="shared" si="172"/>
        <v>90</v>
      </c>
      <c r="CW77" s="40">
        <f t="shared" si="173"/>
        <v>22.5</v>
      </c>
      <c r="CX77" s="40">
        <f t="shared" si="174"/>
        <v>72.5</v>
      </c>
      <c r="CY77" s="40">
        <f t="shared" si="175"/>
        <v>47.5</v>
      </c>
      <c r="CZ77" s="41">
        <f t="shared" si="176"/>
        <v>5</v>
      </c>
      <c r="DA77" s="41">
        <f t="shared" si="177"/>
        <v>22.5</v>
      </c>
      <c r="DB77" s="41">
        <f t="shared" si="178"/>
        <v>5</v>
      </c>
      <c r="DC77" s="41">
        <f t="shared" si="179"/>
        <v>47.5</v>
      </c>
      <c r="DD77" s="41">
        <f t="shared" si="180"/>
        <v>22.9</v>
      </c>
      <c r="DE77" s="41">
        <f t="shared" si="181"/>
        <v>5</v>
      </c>
      <c r="DF77" s="41">
        <f t="shared" si="182"/>
        <v>41.674999999999997</v>
      </c>
      <c r="DG77" s="41">
        <f t="shared" si="183"/>
        <v>16.649999999999999</v>
      </c>
      <c r="DH77" s="41">
        <f t="shared" si="184"/>
        <v>72.5</v>
      </c>
      <c r="DI77" s="41">
        <f t="shared" si="185"/>
        <v>33.3333333333333</v>
      </c>
      <c r="DJ77" s="41">
        <f t="shared" si="186"/>
        <v>5</v>
      </c>
      <c r="DK77" s="41">
        <f t="shared" si="187"/>
        <v>54.2</v>
      </c>
      <c r="DL77" s="41">
        <f t="shared" si="188"/>
        <v>22.9</v>
      </c>
      <c r="DM77" s="41">
        <f t="shared" si="189"/>
        <v>90</v>
      </c>
      <c r="DN77" s="41">
        <f t="shared" si="190"/>
        <v>41.674999999999997</v>
      </c>
      <c r="DO77" s="41">
        <f t="shared" si="191"/>
        <v>5</v>
      </c>
      <c r="DP77" s="41">
        <f t="shared" si="192"/>
        <v>72.5</v>
      </c>
      <c r="DQ77" s="41">
        <f t="shared" si="193"/>
        <v>22.5</v>
      </c>
      <c r="DR77" s="41">
        <f t="shared" si="194"/>
        <v>47.5</v>
      </c>
      <c r="DS77" s="42">
        <f t="shared" si="195"/>
        <v>9970.9440247693037</v>
      </c>
      <c r="DT77" s="42">
        <f t="shared" si="196"/>
        <v>5650.1958189028283</v>
      </c>
      <c r="DU77" s="42">
        <f t="shared" si="197"/>
        <v>8379.319921836066</v>
      </c>
      <c r="DV77" s="42">
        <f t="shared" si="198"/>
        <v>1602.6983819507213</v>
      </c>
      <c r="DW77" s="42">
        <f t="shared" si="199"/>
        <v>4592.8917774827405</v>
      </c>
      <c r="DX77" s="42">
        <f t="shared" si="200"/>
        <v>8230.5712033600121</v>
      </c>
      <c r="DY77" s="42">
        <f t="shared" si="201"/>
        <v>1981.0321319507211</v>
      </c>
      <c r="DZ77" s="42">
        <f t="shared" si="202"/>
        <v>5883.6795991452509</v>
      </c>
      <c r="EA77" s="42">
        <f t="shared" si="203"/>
        <v>55.20094499861451</v>
      </c>
      <c r="EB77" s="42">
        <f t="shared" si="204"/>
        <v>3231.8650486173874</v>
      </c>
      <c r="EC77" s="42">
        <f t="shared" si="205"/>
        <v>10581.822484883958</v>
      </c>
      <c r="ED77" s="42">
        <f t="shared" si="206"/>
        <v>1090.4249864187022</v>
      </c>
      <c r="EE77" s="42">
        <f t="shared" si="207"/>
        <v>5971.6583819507214</v>
      </c>
      <c r="EF77" s="42">
        <f t="shared" si="208"/>
        <v>459.45273913213975</v>
      </c>
      <c r="EG77" s="42">
        <f t="shared" si="209"/>
        <v>3083.3846647561913</v>
      </c>
      <c r="EH77" s="42">
        <f t="shared" si="210"/>
        <v>13715.19838195072</v>
      </c>
      <c r="EI77" s="42">
        <f t="shared" si="211"/>
        <v>826.07684206537704</v>
      </c>
      <c r="EJ77" s="42">
        <f t="shared" si="212"/>
        <v>8623.5742790174827</v>
      </c>
      <c r="EK77" s="42">
        <f t="shared" si="213"/>
        <v>3474.8255605414301</v>
      </c>
      <c r="EL77" s="1">
        <f t="shared" si="225"/>
        <v>55.20094499861451</v>
      </c>
      <c r="EM77" s="2">
        <f t="shared" si="216"/>
        <v>9</v>
      </c>
      <c r="EN77" s="44"/>
      <c r="EO77" s="44"/>
      <c r="EP77" s="45"/>
      <c r="EQ77" s="46"/>
      <c r="ER77" s="47"/>
      <c r="ES77" s="47"/>
      <c r="ET77" s="81"/>
      <c r="EU77" s="82"/>
      <c r="EV77" s="82"/>
      <c r="EW77" s="82"/>
      <c r="EX77" s="82"/>
      <c r="EY77" s="83"/>
      <c r="EZ77" s="83"/>
      <c r="FA77" s="83"/>
      <c r="FB77" s="83"/>
    </row>
    <row r="78" spans="1:158" s="80" customFormat="1" ht="13" x14ac:dyDescent="0.3">
      <c r="A78" s="104" t="s">
        <v>180</v>
      </c>
      <c r="B78" s="105"/>
      <c r="C78" s="106"/>
      <c r="D78" s="119" t="s">
        <v>87</v>
      </c>
      <c r="E78" s="119" t="s">
        <v>87</v>
      </c>
      <c r="F78" s="119" t="s">
        <v>87</v>
      </c>
      <c r="G78" s="115" t="e">
        <f t="shared" si="129"/>
        <v>#VALUE!</v>
      </c>
      <c r="H78" s="115" t="e">
        <f t="shared" si="130"/>
        <v>#VALUE!</v>
      </c>
      <c r="I78" s="115" t="e">
        <f t="shared" si="131"/>
        <v>#VALUE!</v>
      </c>
      <c r="J78" s="193">
        <v>407.38799999999998</v>
      </c>
      <c r="K78" s="194">
        <v>28.073983191401801</v>
      </c>
      <c r="L78" s="194">
        <v>22.0956875216248</v>
      </c>
      <c r="M78" s="84">
        <f t="shared" si="114"/>
        <v>15.166822345894554</v>
      </c>
      <c r="N78" s="85">
        <f t="shared" si="115"/>
        <v>48.765623041609345</v>
      </c>
      <c r="O78" s="85">
        <f t="shared" si="116"/>
        <v>36.067554612496103</v>
      </c>
      <c r="P78" s="86" t="str">
        <f t="shared" si="117"/>
        <v>15 : 49 : 36 %</v>
      </c>
      <c r="Q78" s="87" t="str">
        <f t="shared" ca="1" si="214"/>
        <v>SR/CSR</v>
      </c>
      <c r="R78" s="94">
        <f t="shared" si="217"/>
        <v>48.765623041609345</v>
      </c>
      <c r="S78" s="95">
        <f t="shared" si="218"/>
        <v>15.166822345894554</v>
      </c>
      <c r="T78" s="95">
        <f t="shared" si="219"/>
        <v>36.067554612496103</v>
      </c>
      <c r="U78" s="88">
        <f t="shared" si="220"/>
        <v>39</v>
      </c>
      <c r="V78" s="89">
        <f t="shared" si="221"/>
        <v>124</v>
      </c>
      <c r="W78" s="90">
        <f t="shared" si="222"/>
        <v>92</v>
      </c>
      <c r="X78" s="100" t="str">
        <f t="shared" si="118"/>
        <v>@rgb(39,124,92)</v>
      </c>
      <c r="Y78" s="101"/>
      <c r="Z78" s="79">
        <f t="shared" si="132"/>
        <v>65.674485214626614</v>
      </c>
      <c r="AA78" s="79">
        <f t="shared" si="133"/>
        <v>18.437443940193937</v>
      </c>
      <c r="AB78" s="79">
        <f t="shared" si="134"/>
        <v>1.159509884297836</v>
      </c>
      <c r="AC78" s="79" t="str">
        <f t="shared" si="215"/>
        <v>No</v>
      </c>
      <c r="AD78" s="79">
        <f t="shared" si="119"/>
        <v>28.073983191401801</v>
      </c>
      <c r="AE78" s="34">
        <f t="shared" si="120"/>
        <v>2.134447952416326</v>
      </c>
      <c r="AF78" s="35">
        <f t="shared" si="121"/>
        <v>-0.94079476401821771</v>
      </c>
      <c r="AG78" s="35">
        <f t="shared" si="122"/>
        <v>3.0953824547143327</v>
      </c>
      <c r="AH78" s="36">
        <f t="shared" si="135"/>
        <v>2.6463551088582395</v>
      </c>
      <c r="AI78" s="37">
        <f t="shared" si="136"/>
        <v>0.21461872566417406</v>
      </c>
      <c r="AJ78" s="37">
        <f t="shared" si="137"/>
        <v>-0.25812607969876922</v>
      </c>
      <c r="AK78" s="37">
        <v>0</v>
      </c>
      <c r="AL78" s="37">
        <v>-0.75645121485307587</v>
      </c>
      <c r="AM78" s="37">
        <v>-11.346768222796136</v>
      </c>
      <c r="AN78" s="37">
        <f t="shared" si="123"/>
        <v>2.6463551088582395</v>
      </c>
      <c r="AO78" s="37">
        <f t="shared" si="123"/>
        <v>0.21461872566417406</v>
      </c>
      <c r="AP78" s="37">
        <f t="shared" si="123"/>
        <v>-0.25812607969876922</v>
      </c>
      <c r="AQ78" s="37">
        <v>57.375671196608707</v>
      </c>
      <c r="AR78" s="37">
        <v>5.7915837760921756</v>
      </c>
      <c r="AS78" s="37">
        <v>1.1079551571654598</v>
      </c>
      <c r="AT78" s="37">
        <f t="shared" si="124"/>
        <v>2.6463551088582395</v>
      </c>
      <c r="AU78" s="37">
        <f t="shared" si="124"/>
        <v>0.21461872566417406</v>
      </c>
      <c r="AV78" s="37">
        <f t="shared" si="124"/>
        <v>-0.25812607969876922</v>
      </c>
      <c r="AW78" s="38">
        <f t="shared" si="125"/>
        <v>0</v>
      </c>
      <c r="AX78" s="38">
        <f t="shared" si="125"/>
        <v>0.75645121485307587</v>
      </c>
      <c r="AY78" s="38">
        <f t="shared" si="125"/>
        <v>11.346768222796136</v>
      </c>
      <c r="AZ78" s="38">
        <f t="shared" si="126"/>
        <v>2.6463551088582395</v>
      </c>
      <c r="BA78" s="38">
        <f t="shared" si="126"/>
        <v>0.97106994051724993</v>
      </c>
      <c r="BB78" s="38">
        <f t="shared" si="126"/>
        <v>11.088642143097367</v>
      </c>
      <c r="BC78" s="37">
        <f t="shared" si="127"/>
        <v>57.375671196608707</v>
      </c>
      <c r="BD78" s="37">
        <f t="shared" si="127"/>
        <v>6.5480349909452515</v>
      </c>
      <c r="BE78" s="37">
        <f t="shared" si="127"/>
        <v>12.454723379961596</v>
      </c>
      <c r="BF78" s="38">
        <f t="shared" si="128"/>
        <v>4.6123296750464107</v>
      </c>
      <c r="BG78" s="38">
        <f t="shared" si="128"/>
        <v>14.829944278857155</v>
      </c>
      <c r="BH78" s="38">
        <f t="shared" si="223"/>
        <v>10.968378784406539</v>
      </c>
      <c r="BI78" s="37">
        <f t="shared" si="224"/>
        <v>3.2883213938392077</v>
      </c>
      <c r="BJ78" s="5"/>
      <c r="BK78" s="5"/>
      <c r="BL78" s="19"/>
      <c r="BM78" s="19"/>
      <c r="BN78" s="39">
        <f t="shared" si="138"/>
        <v>90</v>
      </c>
      <c r="BO78" s="39">
        <f t="shared" si="139"/>
        <v>72.5</v>
      </c>
      <c r="BP78" s="39">
        <f t="shared" si="140"/>
        <v>72.5</v>
      </c>
      <c r="BQ78" s="39">
        <f t="shared" si="141"/>
        <v>47.5</v>
      </c>
      <c r="BR78" s="39">
        <f t="shared" si="142"/>
        <v>54.2</v>
      </c>
      <c r="BS78" s="39">
        <f t="shared" si="143"/>
        <v>47.5</v>
      </c>
      <c r="BT78" s="39">
        <f t="shared" si="144"/>
        <v>41.674999999999997</v>
      </c>
      <c r="BU78" s="39">
        <f t="shared" si="145"/>
        <v>41.674999999999997</v>
      </c>
      <c r="BV78" s="39">
        <f t="shared" si="146"/>
        <v>22.5</v>
      </c>
      <c r="BW78" s="39">
        <f t="shared" si="147"/>
        <v>33.3333333333333</v>
      </c>
      <c r="BX78" s="39">
        <f t="shared" si="148"/>
        <v>22.5</v>
      </c>
      <c r="BY78" s="39">
        <f t="shared" si="149"/>
        <v>22.9</v>
      </c>
      <c r="BZ78" s="39">
        <f t="shared" si="150"/>
        <v>22.9</v>
      </c>
      <c r="CA78" s="39">
        <f t="shared" si="151"/>
        <v>5</v>
      </c>
      <c r="CB78" s="39">
        <f t="shared" si="152"/>
        <v>16.649999999999999</v>
      </c>
      <c r="CC78" s="39">
        <f t="shared" si="153"/>
        <v>5</v>
      </c>
      <c r="CD78" s="39">
        <f t="shared" si="154"/>
        <v>5</v>
      </c>
      <c r="CE78" s="39">
        <f t="shared" si="155"/>
        <v>5</v>
      </c>
      <c r="CF78" s="39">
        <f t="shared" si="156"/>
        <v>5</v>
      </c>
      <c r="CG78" s="40">
        <f t="shared" si="157"/>
        <v>5</v>
      </c>
      <c r="CH78" s="40">
        <f t="shared" si="158"/>
        <v>5</v>
      </c>
      <c r="CI78" s="40">
        <f t="shared" si="159"/>
        <v>22.5</v>
      </c>
      <c r="CJ78" s="40">
        <f t="shared" si="160"/>
        <v>5</v>
      </c>
      <c r="CK78" s="40">
        <f t="shared" si="161"/>
        <v>22.9</v>
      </c>
      <c r="CL78" s="40">
        <f t="shared" si="162"/>
        <v>47.5</v>
      </c>
      <c r="CM78" s="40">
        <f t="shared" si="163"/>
        <v>16.649999999999999</v>
      </c>
      <c r="CN78" s="40">
        <f t="shared" si="164"/>
        <v>41.674999999999997</v>
      </c>
      <c r="CO78" s="40">
        <f t="shared" si="165"/>
        <v>5</v>
      </c>
      <c r="CP78" s="40">
        <f t="shared" si="166"/>
        <v>33.3333333333333</v>
      </c>
      <c r="CQ78" s="40">
        <f t="shared" si="167"/>
        <v>72.5</v>
      </c>
      <c r="CR78" s="40">
        <f t="shared" si="168"/>
        <v>22.9</v>
      </c>
      <c r="CS78" s="40">
        <f t="shared" si="169"/>
        <v>54.2</v>
      </c>
      <c r="CT78" s="40">
        <f t="shared" si="170"/>
        <v>5</v>
      </c>
      <c r="CU78" s="40">
        <f t="shared" si="171"/>
        <v>41.674999999999997</v>
      </c>
      <c r="CV78" s="40">
        <f t="shared" si="172"/>
        <v>90</v>
      </c>
      <c r="CW78" s="40">
        <f t="shared" si="173"/>
        <v>22.5</v>
      </c>
      <c r="CX78" s="40">
        <f t="shared" si="174"/>
        <v>72.5</v>
      </c>
      <c r="CY78" s="40">
        <f t="shared" si="175"/>
        <v>47.5</v>
      </c>
      <c r="CZ78" s="41">
        <f t="shared" si="176"/>
        <v>5</v>
      </c>
      <c r="DA78" s="41">
        <f t="shared" si="177"/>
        <v>22.5</v>
      </c>
      <c r="DB78" s="41">
        <f t="shared" si="178"/>
        <v>5</v>
      </c>
      <c r="DC78" s="41">
        <f t="shared" si="179"/>
        <v>47.5</v>
      </c>
      <c r="DD78" s="41">
        <f t="shared" si="180"/>
        <v>22.9</v>
      </c>
      <c r="DE78" s="41">
        <f t="shared" si="181"/>
        <v>5</v>
      </c>
      <c r="DF78" s="41">
        <f t="shared" si="182"/>
        <v>41.674999999999997</v>
      </c>
      <c r="DG78" s="41">
        <f t="shared" si="183"/>
        <v>16.649999999999999</v>
      </c>
      <c r="DH78" s="41">
        <f t="shared" si="184"/>
        <v>72.5</v>
      </c>
      <c r="DI78" s="41">
        <f t="shared" si="185"/>
        <v>33.3333333333333</v>
      </c>
      <c r="DJ78" s="41">
        <f t="shared" si="186"/>
        <v>5</v>
      </c>
      <c r="DK78" s="41">
        <f t="shared" si="187"/>
        <v>54.2</v>
      </c>
      <c r="DL78" s="41">
        <f t="shared" si="188"/>
        <v>22.9</v>
      </c>
      <c r="DM78" s="41">
        <f t="shared" si="189"/>
        <v>90</v>
      </c>
      <c r="DN78" s="41">
        <f t="shared" si="190"/>
        <v>41.674999999999997</v>
      </c>
      <c r="DO78" s="41">
        <f t="shared" si="191"/>
        <v>5</v>
      </c>
      <c r="DP78" s="41">
        <f t="shared" si="192"/>
        <v>72.5</v>
      </c>
      <c r="DQ78" s="41">
        <f t="shared" si="193"/>
        <v>22.5</v>
      </c>
      <c r="DR78" s="41">
        <f t="shared" si="194"/>
        <v>47.5</v>
      </c>
      <c r="DS78" s="42">
        <f t="shared" si="195"/>
        <v>8480.6271876315805</v>
      </c>
      <c r="DT78" s="42">
        <f t="shared" si="196"/>
        <v>5386.6015583005274</v>
      </c>
      <c r="DU78" s="42">
        <f t="shared" si="197"/>
        <v>4942.1691632815637</v>
      </c>
      <c r="DV78" s="42">
        <f t="shared" si="198"/>
        <v>3091.5649449704497</v>
      </c>
      <c r="DW78" s="42">
        <f t="shared" si="199"/>
        <v>2366.0039075806571</v>
      </c>
      <c r="DX78" s="42">
        <f t="shared" si="200"/>
        <v>2012.2291284958244</v>
      </c>
      <c r="DY78" s="42">
        <f t="shared" si="201"/>
        <v>1765.5401696662029</v>
      </c>
      <c r="DZ78" s="42">
        <f t="shared" si="202"/>
        <v>1130.0018447890855</v>
      </c>
      <c r="EA78" s="42">
        <f t="shared" si="203"/>
        <v>3296.5283316403725</v>
      </c>
      <c r="EB78" s="42">
        <f t="shared" si="204"/>
        <v>575.65365310032223</v>
      </c>
      <c r="EC78" s="42">
        <f t="shared" si="205"/>
        <v>1582.2890937100847</v>
      </c>
      <c r="ED78" s="42">
        <f t="shared" si="206"/>
        <v>1057.6180676913996</v>
      </c>
      <c r="EE78" s="42">
        <f t="shared" si="207"/>
        <v>262.71898402891054</v>
      </c>
      <c r="EF78" s="42">
        <f t="shared" si="208"/>
        <v>4927.502702309318</v>
      </c>
      <c r="EG78" s="42">
        <f t="shared" si="209"/>
        <v>83.920194845677827</v>
      </c>
      <c r="EH78" s="42">
        <f t="shared" si="210"/>
        <v>2768.831069360067</v>
      </c>
      <c r="EI78" s="42">
        <f t="shared" si="211"/>
        <v>2120.5703072903548</v>
      </c>
      <c r="EJ78" s="42">
        <f t="shared" si="212"/>
        <v>850.76346437903032</v>
      </c>
      <c r="EK78" s="42">
        <f t="shared" si="213"/>
        <v>235.66688583469247</v>
      </c>
      <c r="EL78" s="1">
        <f t="shared" si="225"/>
        <v>83.920194845677827</v>
      </c>
      <c r="EM78" s="2">
        <f t="shared" si="216"/>
        <v>15</v>
      </c>
      <c r="EN78" s="44"/>
      <c r="EO78" s="44"/>
      <c r="EP78" s="45"/>
      <c r="EQ78" s="46"/>
      <c r="ER78" s="47"/>
      <c r="ES78" s="47"/>
      <c r="ET78" s="81"/>
      <c r="EU78" s="82"/>
      <c r="EV78" s="82"/>
      <c r="EW78" s="82"/>
      <c r="EX78" s="82"/>
      <c r="EY78" s="83"/>
      <c r="EZ78" s="83"/>
      <c r="FA78" s="83"/>
      <c r="FB78" s="83"/>
    </row>
    <row r="79" spans="1:158" s="80" customFormat="1" ht="13" x14ac:dyDescent="0.3">
      <c r="A79" s="104" t="s">
        <v>181</v>
      </c>
      <c r="B79" s="105"/>
      <c r="C79" s="106"/>
      <c r="D79" s="119" t="s">
        <v>87</v>
      </c>
      <c r="E79" s="119" t="s">
        <v>87</v>
      </c>
      <c r="F79" s="119" t="s">
        <v>87</v>
      </c>
      <c r="G79" s="115" t="e">
        <f t="shared" si="129"/>
        <v>#VALUE!</v>
      </c>
      <c r="H79" s="115" t="e">
        <f t="shared" si="130"/>
        <v>#VALUE!</v>
      </c>
      <c r="I79" s="115" t="e">
        <f t="shared" si="131"/>
        <v>#VALUE!</v>
      </c>
      <c r="J79" s="193">
        <v>837.01863636363601</v>
      </c>
      <c r="K79" s="194">
        <v>24.124652035828799</v>
      </c>
      <c r="L79" s="194">
        <v>9.3939455174348794</v>
      </c>
      <c r="M79" s="84">
        <f t="shared" ref="M79:M92" si="226">BF79*$BI79</f>
        <v>40.742052481405736</v>
      </c>
      <c r="N79" s="85">
        <f t="shared" ref="N79:N92" si="227">BG79*$BI79</f>
        <v>59.257947518594278</v>
      </c>
      <c r="O79" s="85">
        <f t="shared" ref="O79:O92" si="228">BH79*$BI79</f>
        <v>0</v>
      </c>
      <c r="P79" s="86" t="str">
        <f t="shared" ref="P79:P92" si="229">CONCATENATE("",ROUND(M79,0)," : ",ROUND(N79,0)," : ",ROUND(O79,0)," %")</f>
        <v>41 : 59 : 0 %</v>
      </c>
      <c r="Q79" s="87" t="str">
        <f t="shared" ca="1" si="214"/>
        <v>CS</v>
      </c>
      <c r="R79" s="94">
        <f t="shared" si="217"/>
        <v>59.257947518594278</v>
      </c>
      <c r="S79" s="95">
        <f t="shared" si="218"/>
        <v>40.742052481405736</v>
      </c>
      <c r="T79" s="95">
        <f t="shared" si="219"/>
        <v>0</v>
      </c>
      <c r="U79" s="88">
        <f t="shared" si="220"/>
        <v>104</v>
      </c>
      <c r="V79" s="89">
        <f t="shared" si="221"/>
        <v>151</v>
      </c>
      <c r="W79" s="90">
        <f t="shared" si="222"/>
        <v>0</v>
      </c>
      <c r="X79" s="100" t="str">
        <f t="shared" si="118"/>
        <v>@rgb(104,151,0)</v>
      </c>
      <c r="Y79" s="101"/>
      <c r="Z79" s="79">
        <f t="shared" si="132"/>
        <v>369.33973454628631</v>
      </c>
      <c r="AA79" s="79">
        <f t="shared" si="133"/>
        <v>89.101925789345344</v>
      </c>
      <c r="AB79" s="79">
        <f t="shared" si="134"/>
        <v>3.3480474219118097</v>
      </c>
      <c r="AC79" s="79" t="str">
        <f t="shared" si="215"/>
        <v>No</v>
      </c>
      <c r="AD79" s="79">
        <f t="shared" si="119"/>
        <v>24.124652035828802</v>
      </c>
      <c r="AE79" s="34">
        <f t="shared" si="120"/>
        <v>3.0594898511775295</v>
      </c>
      <c r="AF79" s="35">
        <f t="shared" si="121"/>
        <v>-1.1458576116521804</v>
      </c>
      <c r="AG79" s="35">
        <f t="shared" si="122"/>
        <v>2.2400653878684702</v>
      </c>
      <c r="AH79" s="36">
        <f t="shared" si="135"/>
        <v>4.1693440909786847</v>
      </c>
      <c r="AI79" s="37">
        <f t="shared" si="136"/>
        <v>-6.4373839516441045E-2</v>
      </c>
      <c r="AJ79" s="37">
        <f t="shared" si="137"/>
        <v>1.1717353109885451</v>
      </c>
      <c r="AK79" s="37">
        <v>0</v>
      </c>
      <c r="AL79" s="37">
        <v>-0.75645121485307587</v>
      </c>
      <c r="AM79" s="37">
        <v>-11.346768222796136</v>
      </c>
      <c r="AN79" s="37">
        <f t="shared" si="123"/>
        <v>4.1693440909786847</v>
      </c>
      <c r="AO79" s="37">
        <f t="shared" si="123"/>
        <v>-6.4373839516441045E-2</v>
      </c>
      <c r="AP79" s="37">
        <f t="shared" si="123"/>
        <v>1.1717353109885451</v>
      </c>
      <c r="AQ79" s="37">
        <v>57.375671196608707</v>
      </c>
      <c r="AR79" s="37">
        <v>5.7915837760921756</v>
      </c>
      <c r="AS79" s="37">
        <v>1.1079551571654598</v>
      </c>
      <c r="AT79" s="37">
        <f t="shared" si="124"/>
        <v>4.1693440909786847</v>
      </c>
      <c r="AU79" s="37">
        <f t="shared" si="124"/>
        <v>-6.4373839516441045E-2</v>
      </c>
      <c r="AV79" s="37">
        <f t="shared" si="124"/>
        <v>1.1079551571654598</v>
      </c>
      <c r="AW79" s="38">
        <f t="shared" si="125"/>
        <v>0</v>
      </c>
      <c r="AX79" s="38">
        <f t="shared" si="125"/>
        <v>0.75645121485307587</v>
      </c>
      <c r="AY79" s="38">
        <f t="shared" si="125"/>
        <v>11.346768222796136</v>
      </c>
      <c r="AZ79" s="38">
        <f t="shared" si="126"/>
        <v>4.1693440909786847</v>
      </c>
      <c r="BA79" s="38">
        <f t="shared" si="126"/>
        <v>0.69207737533663483</v>
      </c>
      <c r="BB79" s="38">
        <f t="shared" si="126"/>
        <v>12.454723379961596</v>
      </c>
      <c r="BC79" s="37">
        <f t="shared" si="127"/>
        <v>57.375671196608707</v>
      </c>
      <c r="BD79" s="37">
        <f t="shared" si="127"/>
        <v>6.5480349909452515</v>
      </c>
      <c r="BE79" s="37">
        <f t="shared" si="127"/>
        <v>12.454723379961596</v>
      </c>
      <c r="BF79" s="38">
        <f t="shared" si="128"/>
        <v>7.266745650245432</v>
      </c>
      <c r="BG79" s="38">
        <f t="shared" si="128"/>
        <v>10.569237584919028</v>
      </c>
      <c r="BH79" s="38">
        <f t="shared" si="223"/>
        <v>0</v>
      </c>
      <c r="BI79" s="37">
        <f t="shared" si="224"/>
        <v>5.6066435296286565</v>
      </c>
      <c r="BJ79" s="5"/>
      <c r="BK79" s="5"/>
      <c r="BL79" s="19"/>
      <c r="BM79" s="19"/>
      <c r="BN79" s="39">
        <f t="shared" si="138"/>
        <v>90</v>
      </c>
      <c r="BO79" s="39">
        <f t="shared" si="139"/>
        <v>72.5</v>
      </c>
      <c r="BP79" s="39">
        <f t="shared" si="140"/>
        <v>72.5</v>
      </c>
      <c r="BQ79" s="39">
        <f t="shared" si="141"/>
        <v>47.5</v>
      </c>
      <c r="BR79" s="39">
        <f t="shared" si="142"/>
        <v>54.2</v>
      </c>
      <c r="BS79" s="39">
        <f t="shared" si="143"/>
        <v>47.5</v>
      </c>
      <c r="BT79" s="39">
        <f t="shared" si="144"/>
        <v>41.674999999999997</v>
      </c>
      <c r="BU79" s="39">
        <f t="shared" si="145"/>
        <v>41.674999999999997</v>
      </c>
      <c r="BV79" s="39">
        <f t="shared" si="146"/>
        <v>22.5</v>
      </c>
      <c r="BW79" s="39">
        <f t="shared" si="147"/>
        <v>33.3333333333333</v>
      </c>
      <c r="BX79" s="39">
        <f t="shared" si="148"/>
        <v>22.5</v>
      </c>
      <c r="BY79" s="39">
        <f t="shared" si="149"/>
        <v>22.9</v>
      </c>
      <c r="BZ79" s="39">
        <f t="shared" si="150"/>
        <v>22.9</v>
      </c>
      <c r="CA79" s="39">
        <f t="shared" si="151"/>
        <v>5</v>
      </c>
      <c r="CB79" s="39">
        <f t="shared" si="152"/>
        <v>16.649999999999999</v>
      </c>
      <c r="CC79" s="39">
        <f t="shared" si="153"/>
        <v>5</v>
      </c>
      <c r="CD79" s="39">
        <f t="shared" si="154"/>
        <v>5</v>
      </c>
      <c r="CE79" s="39">
        <f t="shared" si="155"/>
        <v>5</v>
      </c>
      <c r="CF79" s="39">
        <f t="shared" si="156"/>
        <v>5</v>
      </c>
      <c r="CG79" s="40">
        <f t="shared" si="157"/>
        <v>5</v>
      </c>
      <c r="CH79" s="40">
        <f t="shared" si="158"/>
        <v>5</v>
      </c>
      <c r="CI79" s="40">
        <f t="shared" si="159"/>
        <v>22.5</v>
      </c>
      <c r="CJ79" s="40">
        <f t="shared" si="160"/>
        <v>5</v>
      </c>
      <c r="CK79" s="40">
        <f t="shared" si="161"/>
        <v>22.9</v>
      </c>
      <c r="CL79" s="40">
        <f t="shared" si="162"/>
        <v>47.5</v>
      </c>
      <c r="CM79" s="40">
        <f t="shared" si="163"/>
        <v>16.649999999999999</v>
      </c>
      <c r="CN79" s="40">
        <f t="shared" si="164"/>
        <v>41.674999999999997</v>
      </c>
      <c r="CO79" s="40">
        <f t="shared" si="165"/>
        <v>5</v>
      </c>
      <c r="CP79" s="40">
        <f t="shared" si="166"/>
        <v>33.3333333333333</v>
      </c>
      <c r="CQ79" s="40">
        <f t="shared" si="167"/>
        <v>72.5</v>
      </c>
      <c r="CR79" s="40">
        <f t="shared" si="168"/>
        <v>22.9</v>
      </c>
      <c r="CS79" s="40">
        <f t="shared" si="169"/>
        <v>54.2</v>
      </c>
      <c r="CT79" s="40">
        <f t="shared" si="170"/>
        <v>5</v>
      </c>
      <c r="CU79" s="40">
        <f t="shared" si="171"/>
        <v>41.674999999999997</v>
      </c>
      <c r="CV79" s="40">
        <f t="shared" si="172"/>
        <v>90</v>
      </c>
      <c r="CW79" s="40">
        <f t="shared" si="173"/>
        <v>22.5</v>
      </c>
      <c r="CX79" s="40">
        <f t="shared" si="174"/>
        <v>72.5</v>
      </c>
      <c r="CY79" s="40">
        <f t="shared" si="175"/>
        <v>47.5</v>
      </c>
      <c r="CZ79" s="41">
        <f t="shared" si="176"/>
        <v>5</v>
      </c>
      <c r="DA79" s="41">
        <f t="shared" si="177"/>
        <v>22.5</v>
      </c>
      <c r="DB79" s="41">
        <f t="shared" si="178"/>
        <v>5</v>
      </c>
      <c r="DC79" s="41">
        <f t="shared" si="179"/>
        <v>47.5</v>
      </c>
      <c r="DD79" s="41">
        <f t="shared" si="180"/>
        <v>22.9</v>
      </c>
      <c r="DE79" s="41">
        <f t="shared" si="181"/>
        <v>5</v>
      </c>
      <c r="DF79" s="41">
        <f t="shared" si="182"/>
        <v>41.674999999999997</v>
      </c>
      <c r="DG79" s="41">
        <f t="shared" si="183"/>
        <v>16.649999999999999</v>
      </c>
      <c r="DH79" s="41">
        <f t="shared" si="184"/>
        <v>72.5</v>
      </c>
      <c r="DI79" s="41">
        <f t="shared" si="185"/>
        <v>33.3333333333333</v>
      </c>
      <c r="DJ79" s="41">
        <f t="shared" si="186"/>
        <v>5</v>
      </c>
      <c r="DK79" s="41">
        <f t="shared" si="187"/>
        <v>54.2</v>
      </c>
      <c r="DL79" s="41">
        <f t="shared" si="188"/>
        <v>22.9</v>
      </c>
      <c r="DM79" s="41">
        <f t="shared" si="189"/>
        <v>90</v>
      </c>
      <c r="DN79" s="41">
        <f t="shared" si="190"/>
        <v>41.674999999999997</v>
      </c>
      <c r="DO79" s="41">
        <f t="shared" si="191"/>
        <v>5</v>
      </c>
      <c r="DP79" s="41">
        <f t="shared" si="192"/>
        <v>72.5</v>
      </c>
      <c r="DQ79" s="41">
        <f t="shared" si="193"/>
        <v>22.5</v>
      </c>
      <c r="DR79" s="41">
        <f t="shared" si="194"/>
        <v>47.5</v>
      </c>
      <c r="DS79" s="42">
        <f t="shared" si="195"/>
        <v>5395.2702626751179</v>
      </c>
      <c r="DT79" s="42">
        <f t="shared" si="196"/>
        <v>4458.7420995243183</v>
      </c>
      <c r="DU79" s="42">
        <f t="shared" si="197"/>
        <v>2384.7139363735187</v>
      </c>
      <c r="DV79" s="42">
        <f t="shared" si="198"/>
        <v>5245.844723594606</v>
      </c>
      <c r="DW79" s="42">
        <f t="shared" si="199"/>
        <v>2027.4266991780937</v>
      </c>
      <c r="DX79" s="42">
        <f t="shared" si="200"/>
        <v>208.91918451409171</v>
      </c>
      <c r="DY79" s="42">
        <f t="shared" si="201"/>
        <v>3553.1132078197352</v>
      </c>
      <c r="DZ79" s="42">
        <f t="shared" si="202"/>
        <v>587.25293451409198</v>
      </c>
      <c r="EA79" s="42">
        <f t="shared" si="203"/>
        <v>8532.9473476648927</v>
      </c>
      <c r="EB79" s="42">
        <f t="shared" si="204"/>
        <v>1838.0858511807587</v>
      </c>
      <c r="EC79" s="42">
        <f t="shared" si="205"/>
        <v>533.12443265466459</v>
      </c>
      <c r="ED79" s="42">
        <f t="shared" si="206"/>
        <v>4577.8791845140931</v>
      </c>
      <c r="EE79" s="42">
        <f t="shared" si="207"/>
        <v>868.33166985009052</v>
      </c>
      <c r="EF79" s="42">
        <f t="shared" si="208"/>
        <v>12321.419184514092</v>
      </c>
      <c r="EG79" s="42">
        <f t="shared" si="209"/>
        <v>2626.3926612084488</v>
      </c>
      <c r="EH79" s="42">
        <f t="shared" si="210"/>
        <v>2247.5681063530656</v>
      </c>
      <c r="EI79" s="42">
        <f t="shared" si="211"/>
        <v>7884.8910213632935</v>
      </c>
      <c r="EJ79" s="42">
        <f t="shared" si="212"/>
        <v>1959.0962695038654</v>
      </c>
      <c r="EK79" s="42">
        <f t="shared" si="213"/>
        <v>3671.9936454335793</v>
      </c>
      <c r="EL79" s="1">
        <f t="shared" si="225"/>
        <v>208.91918451409171</v>
      </c>
      <c r="EM79" s="2">
        <f t="shared" si="216"/>
        <v>6</v>
      </c>
      <c r="EN79" s="44"/>
      <c r="EO79" s="44"/>
      <c r="EP79" s="45"/>
      <c r="EQ79" s="46"/>
      <c r="ER79" s="47"/>
      <c r="ES79" s="47"/>
      <c r="ET79" s="81"/>
      <c r="EU79" s="82"/>
      <c r="EV79" s="82"/>
      <c r="EW79" s="82"/>
      <c r="EX79" s="82"/>
      <c r="EY79" s="83"/>
      <c r="EZ79" s="83"/>
      <c r="FA79" s="83"/>
      <c r="FB79" s="83"/>
    </row>
    <row r="80" spans="1:158" s="80" customFormat="1" ht="13" x14ac:dyDescent="0.3">
      <c r="A80" s="104" t="s">
        <v>182</v>
      </c>
      <c r="B80" s="105"/>
      <c r="C80" s="106"/>
      <c r="D80" s="119" t="s">
        <v>87</v>
      </c>
      <c r="E80" s="119" t="s">
        <v>87</v>
      </c>
      <c r="F80" s="119" t="s">
        <v>87</v>
      </c>
      <c r="G80" s="115" t="e">
        <f t="shared" si="129"/>
        <v>#VALUE!</v>
      </c>
      <c r="H80" s="115" t="e">
        <f t="shared" si="130"/>
        <v>#VALUE!</v>
      </c>
      <c r="I80" s="115" t="e">
        <f t="shared" si="131"/>
        <v>#VALUE!</v>
      </c>
      <c r="J80" s="193">
        <v>49.975857744107699</v>
      </c>
      <c r="K80" s="194">
        <v>41.083115318628799</v>
      </c>
      <c r="L80" s="194">
        <v>5.7258078288655696</v>
      </c>
      <c r="M80" s="84">
        <f t="shared" si="226"/>
        <v>2.3900334029223633</v>
      </c>
      <c r="N80" s="85">
        <f t="shared" si="227"/>
        <v>97.60996659707763</v>
      </c>
      <c r="O80" s="85">
        <f t="shared" si="228"/>
        <v>0</v>
      </c>
      <c r="P80" s="86" t="str">
        <f t="shared" si="229"/>
        <v>2 : 98 : 0 %</v>
      </c>
      <c r="Q80" s="87" t="str">
        <f t="shared" ca="1" si="214"/>
        <v>S</v>
      </c>
      <c r="R80" s="94">
        <f t="shared" si="217"/>
        <v>97.60996659707763</v>
      </c>
      <c r="S80" s="95">
        <f t="shared" si="218"/>
        <v>2.3900334029223633</v>
      </c>
      <c r="T80" s="95">
        <f t="shared" si="219"/>
        <v>0</v>
      </c>
      <c r="U80" s="88">
        <f t="shared" si="220"/>
        <v>6</v>
      </c>
      <c r="V80" s="89">
        <f t="shared" si="221"/>
        <v>249</v>
      </c>
      <c r="W80" s="90">
        <f t="shared" si="222"/>
        <v>0</v>
      </c>
      <c r="X80" s="100" t="str">
        <f t="shared" si="118"/>
        <v>@rgb(6,249,0)</v>
      </c>
      <c r="Y80" s="101"/>
      <c r="Z80" s="79">
        <f t="shared" si="132"/>
        <v>21.245165574936912</v>
      </c>
      <c r="AA80" s="79">
        <f t="shared" si="133"/>
        <v>8.7281758727849592</v>
      </c>
      <c r="AB80" s="79">
        <f t="shared" si="134"/>
        <v>2.5046072778266106</v>
      </c>
      <c r="AC80" s="79" t="str">
        <f t="shared" si="215"/>
        <v>No</v>
      </c>
      <c r="AD80" s="79">
        <f t="shared" si="119"/>
        <v>41.083115318628799</v>
      </c>
      <c r="AE80" s="34">
        <f t="shared" si="120"/>
        <v>0.74758672577862495</v>
      </c>
      <c r="AF80" s="35">
        <f t="shared" si="121"/>
        <v>-0.36053049889809324</v>
      </c>
      <c r="AG80" s="35">
        <f t="shared" si="122"/>
        <v>1.7449836449645637</v>
      </c>
      <c r="AH80" s="36">
        <f t="shared" si="135"/>
        <v>0.36302678532192811</v>
      </c>
      <c r="AI80" s="37">
        <f t="shared" si="136"/>
        <v>0.9355944353884158</v>
      </c>
      <c r="AJ80" s="37">
        <f t="shared" si="137"/>
        <v>2.0156170518716294</v>
      </c>
      <c r="AK80" s="37">
        <v>0</v>
      </c>
      <c r="AL80" s="37">
        <v>-0.75645121485307587</v>
      </c>
      <c r="AM80" s="37">
        <v>-11.346768222796136</v>
      </c>
      <c r="AN80" s="37">
        <f t="shared" si="123"/>
        <v>0.36302678532192811</v>
      </c>
      <c r="AO80" s="37">
        <f t="shared" si="123"/>
        <v>0.9355944353884158</v>
      </c>
      <c r="AP80" s="37">
        <f t="shared" si="123"/>
        <v>2.0156170518716294</v>
      </c>
      <c r="AQ80" s="37">
        <v>57.375671196608707</v>
      </c>
      <c r="AR80" s="37">
        <v>5.7915837760921756</v>
      </c>
      <c r="AS80" s="37">
        <v>1.1079551571654598</v>
      </c>
      <c r="AT80" s="37">
        <f t="shared" si="124"/>
        <v>0.36302678532192811</v>
      </c>
      <c r="AU80" s="37">
        <f t="shared" si="124"/>
        <v>0.9355944353884158</v>
      </c>
      <c r="AV80" s="37">
        <f t="shared" si="124"/>
        <v>1.1079551571654598</v>
      </c>
      <c r="AW80" s="38">
        <f t="shared" si="125"/>
        <v>0</v>
      </c>
      <c r="AX80" s="38">
        <f t="shared" si="125"/>
        <v>0.75645121485307587</v>
      </c>
      <c r="AY80" s="38">
        <f t="shared" si="125"/>
        <v>11.346768222796136</v>
      </c>
      <c r="AZ80" s="38">
        <f t="shared" si="126"/>
        <v>0.36302678532192811</v>
      </c>
      <c r="BA80" s="38">
        <f t="shared" si="126"/>
        <v>1.6920456502414916</v>
      </c>
      <c r="BB80" s="38">
        <f t="shared" si="126"/>
        <v>12.454723379961596</v>
      </c>
      <c r="BC80" s="37">
        <f t="shared" si="127"/>
        <v>57.375671196608707</v>
      </c>
      <c r="BD80" s="37">
        <f t="shared" si="127"/>
        <v>6.5480349909452515</v>
      </c>
      <c r="BE80" s="37">
        <f t="shared" si="127"/>
        <v>12.454723379961596</v>
      </c>
      <c r="BF80" s="38">
        <f t="shared" si="128"/>
        <v>0.63271902140882574</v>
      </c>
      <c r="BG80" s="38">
        <f t="shared" si="128"/>
        <v>25.840510207738426</v>
      </c>
      <c r="BH80" s="38">
        <f t="shared" si="223"/>
        <v>0</v>
      </c>
      <c r="BI80" s="37">
        <f t="shared" si="224"/>
        <v>3.7774009031697253</v>
      </c>
      <c r="BJ80" s="5"/>
      <c r="BK80" s="5"/>
      <c r="BL80" s="19"/>
      <c r="BM80" s="19"/>
      <c r="BN80" s="39">
        <f t="shared" si="138"/>
        <v>90</v>
      </c>
      <c r="BO80" s="39">
        <f t="shared" si="139"/>
        <v>72.5</v>
      </c>
      <c r="BP80" s="39">
        <f t="shared" si="140"/>
        <v>72.5</v>
      </c>
      <c r="BQ80" s="39">
        <f t="shared" si="141"/>
        <v>47.5</v>
      </c>
      <c r="BR80" s="39">
        <f t="shared" si="142"/>
        <v>54.2</v>
      </c>
      <c r="BS80" s="39">
        <f t="shared" si="143"/>
        <v>47.5</v>
      </c>
      <c r="BT80" s="39">
        <f t="shared" si="144"/>
        <v>41.674999999999997</v>
      </c>
      <c r="BU80" s="39">
        <f t="shared" si="145"/>
        <v>41.674999999999997</v>
      </c>
      <c r="BV80" s="39">
        <f t="shared" si="146"/>
        <v>22.5</v>
      </c>
      <c r="BW80" s="39">
        <f t="shared" si="147"/>
        <v>33.3333333333333</v>
      </c>
      <c r="BX80" s="39">
        <f t="shared" si="148"/>
        <v>22.5</v>
      </c>
      <c r="BY80" s="39">
        <f t="shared" si="149"/>
        <v>22.9</v>
      </c>
      <c r="BZ80" s="39">
        <f t="shared" si="150"/>
        <v>22.9</v>
      </c>
      <c r="CA80" s="39">
        <f t="shared" si="151"/>
        <v>5</v>
      </c>
      <c r="CB80" s="39">
        <f t="shared" si="152"/>
        <v>16.649999999999999</v>
      </c>
      <c r="CC80" s="39">
        <f t="shared" si="153"/>
        <v>5</v>
      </c>
      <c r="CD80" s="39">
        <f t="shared" si="154"/>
        <v>5</v>
      </c>
      <c r="CE80" s="39">
        <f t="shared" si="155"/>
        <v>5</v>
      </c>
      <c r="CF80" s="39">
        <f t="shared" si="156"/>
        <v>5</v>
      </c>
      <c r="CG80" s="40">
        <f t="shared" si="157"/>
        <v>5</v>
      </c>
      <c r="CH80" s="40">
        <f t="shared" si="158"/>
        <v>5</v>
      </c>
      <c r="CI80" s="40">
        <f t="shared" si="159"/>
        <v>22.5</v>
      </c>
      <c r="CJ80" s="40">
        <f t="shared" si="160"/>
        <v>5</v>
      </c>
      <c r="CK80" s="40">
        <f t="shared" si="161"/>
        <v>22.9</v>
      </c>
      <c r="CL80" s="40">
        <f t="shared" si="162"/>
        <v>47.5</v>
      </c>
      <c r="CM80" s="40">
        <f t="shared" si="163"/>
        <v>16.649999999999999</v>
      </c>
      <c r="CN80" s="40">
        <f t="shared" si="164"/>
        <v>41.674999999999997</v>
      </c>
      <c r="CO80" s="40">
        <f t="shared" si="165"/>
        <v>5</v>
      </c>
      <c r="CP80" s="40">
        <f t="shared" si="166"/>
        <v>33.3333333333333</v>
      </c>
      <c r="CQ80" s="40">
        <f t="shared" si="167"/>
        <v>72.5</v>
      </c>
      <c r="CR80" s="40">
        <f t="shared" si="168"/>
        <v>22.9</v>
      </c>
      <c r="CS80" s="40">
        <f t="shared" si="169"/>
        <v>54.2</v>
      </c>
      <c r="CT80" s="40">
        <f t="shared" si="170"/>
        <v>5</v>
      </c>
      <c r="CU80" s="40">
        <f t="shared" si="171"/>
        <v>41.674999999999997</v>
      </c>
      <c r="CV80" s="40">
        <f t="shared" si="172"/>
        <v>90</v>
      </c>
      <c r="CW80" s="40">
        <f t="shared" si="173"/>
        <v>22.5</v>
      </c>
      <c r="CX80" s="40">
        <f t="shared" si="174"/>
        <v>72.5</v>
      </c>
      <c r="CY80" s="40">
        <f t="shared" si="175"/>
        <v>47.5</v>
      </c>
      <c r="CZ80" s="41">
        <f t="shared" si="176"/>
        <v>5</v>
      </c>
      <c r="DA80" s="41">
        <f t="shared" si="177"/>
        <v>22.5</v>
      </c>
      <c r="DB80" s="41">
        <f t="shared" si="178"/>
        <v>5</v>
      </c>
      <c r="DC80" s="41">
        <f t="shared" si="179"/>
        <v>47.5</v>
      </c>
      <c r="DD80" s="41">
        <f t="shared" si="180"/>
        <v>22.9</v>
      </c>
      <c r="DE80" s="41">
        <f t="shared" si="181"/>
        <v>5</v>
      </c>
      <c r="DF80" s="41">
        <f t="shared" si="182"/>
        <v>41.674999999999997</v>
      </c>
      <c r="DG80" s="41">
        <f t="shared" si="183"/>
        <v>16.649999999999999</v>
      </c>
      <c r="DH80" s="41">
        <f t="shared" si="184"/>
        <v>72.5</v>
      </c>
      <c r="DI80" s="41">
        <f t="shared" si="185"/>
        <v>33.3333333333333</v>
      </c>
      <c r="DJ80" s="41">
        <f t="shared" si="186"/>
        <v>5</v>
      </c>
      <c r="DK80" s="41">
        <f t="shared" si="187"/>
        <v>54.2</v>
      </c>
      <c r="DL80" s="41">
        <f t="shared" si="188"/>
        <v>22.9</v>
      </c>
      <c r="DM80" s="41">
        <f t="shared" si="189"/>
        <v>90</v>
      </c>
      <c r="DN80" s="41">
        <f t="shared" si="190"/>
        <v>41.674999999999997</v>
      </c>
      <c r="DO80" s="41">
        <f t="shared" si="191"/>
        <v>5</v>
      </c>
      <c r="DP80" s="41">
        <f t="shared" si="192"/>
        <v>72.5</v>
      </c>
      <c r="DQ80" s="41">
        <f t="shared" si="193"/>
        <v>22.5</v>
      </c>
      <c r="DR80" s="41">
        <f t="shared" si="194"/>
        <v>47.5</v>
      </c>
      <c r="DS80" s="42">
        <f t="shared" si="195"/>
        <v>16277.112160252893</v>
      </c>
      <c r="DT80" s="42">
        <f t="shared" si="196"/>
        <v>13998.263329355175</v>
      </c>
      <c r="DU80" s="42">
        <f t="shared" si="197"/>
        <v>10581.914498457458</v>
      </c>
      <c r="DV80" s="42">
        <f t="shared" si="198"/>
        <v>12867.764999501294</v>
      </c>
      <c r="DW80" s="42">
        <f t="shared" si="199"/>
        <v>8790.2617477267559</v>
      </c>
      <c r="DX80" s="42">
        <f t="shared" si="200"/>
        <v>4570.9178387496959</v>
      </c>
      <c r="DY80" s="42">
        <f t="shared" si="201"/>
        <v>9834.6304169334289</v>
      </c>
      <c r="DZ80" s="42">
        <f t="shared" si="202"/>
        <v>4949.2515887496957</v>
      </c>
      <c r="EA80" s="42">
        <f t="shared" si="203"/>
        <v>14237.266669647413</v>
      </c>
      <c r="EB80" s="42">
        <f t="shared" si="204"/>
        <v>6200.0845054163619</v>
      </c>
      <c r="EC80" s="42">
        <f t="shared" si="205"/>
        <v>1059.9211790419326</v>
      </c>
      <c r="ED80" s="42">
        <f t="shared" si="206"/>
        <v>8939.8778387496968</v>
      </c>
      <c r="EE80" s="42">
        <f t="shared" si="207"/>
        <v>2829.4939297726355</v>
      </c>
      <c r="EF80" s="42">
        <f t="shared" si="208"/>
        <v>16683.417838749694</v>
      </c>
      <c r="EG80" s="42">
        <f t="shared" si="209"/>
        <v>5068.8727605659606</v>
      </c>
      <c r="EH80" s="42">
        <f t="shared" si="210"/>
        <v>89.723517246498304</v>
      </c>
      <c r="EI80" s="42">
        <f t="shared" si="211"/>
        <v>10904.569007851978</v>
      </c>
      <c r="EJ80" s="42">
        <f t="shared" si="212"/>
        <v>1143.5723481442153</v>
      </c>
      <c r="EK80" s="42">
        <f t="shared" si="213"/>
        <v>4774.0706779980974</v>
      </c>
      <c r="EL80" s="1">
        <f t="shared" si="225"/>
        <v>89.723517246498304</v>
      </c>
      <c r="EM80" s="2">
        <f t="shared" si="216"/>
        <v>16</v>
      </c>
      <c r="EN80" s="44"/>
      <c r="EO80" s="44"/>
      <c r="EP80" s="45"/>
      <c r="EQ80" s="46"/>
      <c r="ER80" s="47"/>
      <c r="ES80" s="47"/>
      <c r="ET80" s="81"/>
      <c r="EU80" s="82"/>
      <c r="EV80" s="82"/>
      <c r="EW80" s="82"/>
      <c r="EX80" s="82"/>
      <c r="EY80" s="83"/>
      <c r="EZ80" s="83"/>
      <c r="FA80" s="83"/>
      <c r="FB80" s="83"/>
    </row>
    <row r="81" spans="1:158" s="80" customFormat="1" ht="13" x14ac:dyDescent="0.3">
      <c r="A81" s="104" t="s">
        <v>183</v>
      </c>
      <c r="B81" s="105"/>
      <c r="C81" s="106"/>
      <c r="D81" s="119" t="s">
        <v>87</v>
      </c>
      <c r="E81" s="119" t="s">
        <v>87</v>
      </c>
      <c r="F81" s="119" t="s">
        <v>87</v>
      </c>
      <c r="G81" s="115" t="e">
        <f t="shared" si="129"/>
        <v>#VALUE!</v>
      </c>
      <c r="H81" s="115" t="e">
        <f t="shared" si="130"/>
        <v>#VALUE!</v>
      </c>
      <c r="I81" s="115" t="e">
        <f t="shared" si="131"/>
        <v>#VALUE!</v>
      </c>
      <c r="J81" s="193">
        <v>38.155833333333298</v>
      </c>
      <c r="K81" s="194">
        <v>67.694805194805198</v>
      </c>
      <c r="L81" s="194">
        <v>11.340444444444399</v>
      </c>
      <c r="M81" s="84">
        <f t="shared" si="226"/>
        <v>0.79644094206620109</v>
      </c>
      <c r="N81" s="85">
        <f t="shared" si="227"/>
        <v>94.715012087510843</v>
      </c>
      <c r="O81" s="85">
        <f t="shared" si="228"/>
        <v>4.4885469704229566</v>
      </c>
      <c r="P81" s="86" t="str">
        <f t="shared" si="229"/>
        <v>1 : 95 : 4 %</v>
      </c>
      <c r="Q81" s="87" t="str">
        <f t="shared" ca="1" si="214"/>
        <v>S</v>
      </c>
      <c r="R81" s="94">
        <f t="shared" si="217"/>
        <v>94.715012087510843</v>
      </c>
      <c r="S81" s="95">
        <f t="shared" si="218"/>
        <v>0.79644094206620109</v>
      </c>
      <c r="T81" s="95">
        <f t="shared" si="219"/>
        <v>4.4885469704229566</v>
      </c>
      <c r="U81" s="88">
        <f t="shared" si="220"/>
        <v>2</v>
      </c>
      <c r="V81" s="89">
        <f t="shared" si="221"/>
        <v>242</v>
      </c>
      <c r="W81" s="90">
        <f t="shared" si="222"/>
        <v>11</v>
      </c>
      <c r="X81" s="100" t="str">
        <f t="shared" si="118"/>
        <v>@rgb(2,242,11)</v>
      </c>
      <c r="Y81" s="101"/>
      <c r="Z81" s="79">
        <f t="shared" si="132"/>
        <v>4.9702189964598471</v>
      </c>
      <c r="AA81" s="79">
        <f t="shared" si="133"/>
        <v>3.3645800674086952</v>
      </c>
      <c r="AB81" s="79">
        <f t="shared" si="134"/>
        <v>0.42081086659125605</v>
      </c>
      <c r="AC81" s="79" t="str">
        <f t="shared" si="215"/>
        <v>No</v>
      </c>
      <c r="AD81" s="79">
        <f t="shared" si="119"/>
        <v>67.694805194805198</v>
      </c>
      <c r="AE81" s="34">
        <f t="shared" si="120"/>
        <v>0.65322368697416244</v>
      </c>
      <c r="AF81" s="35">
        <f t="shared" si="121"/>
        <v>0.73978139707430912</v>
      </c>
      <c r="AG81" s="35">
        <f t="shared" si="122"/>
        <v>2.4283754901633761</v>
      </c>
      <c r="AH81" s="36">
        <f t="shared" si="135"/>
        <v>0.20766747823426102</v>
      </c>
      <c r="AI81" s="37">
        <f t="shared" si="136"/>
        <v>2.0620416727784745</v>
      </c>
      <c r="AJ81" s="37">
        <f t="shared" si="137"/>
        <v>0.85390059787995654</v>
      </c>
      <c r="AK81" s="37">
        <v>0</v>
      </c>
      <c r="AL81" s="37">
        <v>-0.75645121485307587</v>
      </c>
      <c r="AM81" s="37">
        <v>-11.346768222796136</v>
      </c>
      <c r="AN81" s="37">
        <f t="shared" si="123"/>
        <v>0.20766747823426102</v>
      </c>
      <c r="AO81" s="37">
        <f t="shared" si="123"/>
        <v>2.0620416727784745</v>
      </c>
      <c r="AP81" s="37">
        <f t="shared" si="123"/>
        <v>0.85390059787995654</v>
      </c>
      <c r="AQ81" s="37">
        <v>57.375671196608707</v>
      </c>
      <c r="AR81" s="37">
        <v>5.7915837760921756</v>
      </c>
      <c r="AS81" s="37">
        <v>1.1079551571654598</v>
      </c>
      <c r="AT81" s="37">
        <f t="shared" si="124"/>
        <v>0.20766747823426102</v>
      </c>
      <c r="AU81" s="37">
        <f t="shared" si="124"/>
        <v>2.0620416727784745</v>
      </c>
      <c r="AV81" s="37">
        <f t="shared" si="124"/>
        <v>0.85390059787995654</v>
      </c>
      <c r="AW81" s="38">
        <f t="shared" si="125"/>
        <v>0</v>
      </c>
      <c r="AX81" s="38">
        <f t="shared" si="125"/>
        <v>0.75645121485307587</v>
      </c>
      <c r="AY81" s="38">
        <f t="shared" si="125"/>
        <v>11.346768222796136</v>
      </c>
      <c r="AZ81" s="38">
        <f t="shared" si="126"/>
        <v>0.20766747823426102</v>
      </c>
      <c r="BA81" s="38">
        <f t="shared" si="126"/>
        <v>2.8184928876315505</v>
      </c>
      <c r="BB81" s="38">
        <f t="shared" si="126"/>
        <v>12.200668820676093</v>
      </c>
      <c r="BC81" s="37">
        <f t="shared" si="127"/>
        <v>57.375671196608707</v>
      </c>
      <c r="BD81" s="37">
        <f t="shared" si="127"/>
        <v>6.5480349909452515</v>
      </c>
      <c r="BE81" s="37">
        <f t="shared" si="127"/>
        <v>12.454723379961596</v>
      </c>
      <c r="BF81" s="38">
        <f t="shared" si="128"/>
        <v>0.36194344031749748</v>
      </c>
      <c r="BG81" s="38">
        <f t="shared" si="128"/>
        <v>43.043338826518436</v>
      </c>
      <c r="BH81" s="38">
        <f t="shared" si="223"/>
        <v>2.0398249847463603</v>
      </c>
      <c r="BI81" s="37">
        <f t="shared" si="224"/>
        <v>2.2004569038951542</v>
      </c>
      <c r="BJ81" s="5"/>
      <c r="BK81" s="5"/>
      <c r="BL81" s="19"/>
      <c r="BM81" s="19"/>
      <c r="BN81" s="39">
        <f t="shared" si="138"/>
        <v>90</v>
      </c>
      <c r="BO81" s="39">
        <f t="shared" si="139"/>
        <v>72.5</v>
      </c>
      <c r="BP81" s="39">
        <f t="shared" si="140"/>
        <v>72.5</v>
      </c>
      <c r="BQ81" s="39">
        <f t="shared" si="141"/>
        <v>47.5</v>
      </c>
      <c r="BR81" s="39">
        <f t="shared" si="142"/>
        <v>54.2</v>
      </c>
      <c r="BS81" s="39">
        <f t="shared" si="143"/>
        <v>47.5</v>
      </c>
      <c r="BT81" s="39">
        <f t="shared" si="144"/>
        <v>41.674999999999997</v>
      </c>
      <c r="BU81" s="39">
        <f t="shared" si="145"/>
        <v>41.674999999999997</v>
      </c>
      <c r="BV81" s="39">
        <f t="shared" si="146"/>
        <v>22.5</v>
      </c>
      <c r="BW81" s="39">
        <f t="shared" si="147"/>
        <v>33.3333333333333</v>
      </c>
      <c r="BX81" s="39">
        <f t="shared" si="148"/>
        <v>22.5</v>
      </c>
      <c r="BY81" s="39">
        <f t="shared" si="149"/>
        <v>22.9</v>
      </c>
      <c r="BZ81" s="39">
        <f t="shared" si="150"/>
        <v>22.9</v>
      </c>
      <c r="CA81" s="39">
        <f t="shared" si="151"/>
        <v>5</v>
      </c>
      <c r="CB81" s="39">
        <f t="shared" si="152"/>
        <v>16.649999999999999</v>
      </c>
      <c r="CC81" s="39">
        <f t="shared" si="153"/>
        <v>5</v>
      </c>
      <c r="CD81" s="39">
        <f t="shared" si="154"/>
        <v>5</v>
      </c>
      <c r="CE81" s="39">
        <f t="shared" si="155"/>
        <v>5</v>
      </c>
      <c r="CF81" s="39">
        <f t="shared" si="156"/>
        <v>5</v>
      </c>
      <c r="CG81" s="40">
        <f t="shared" si="157"/>
        <v>5</v>
      </c>
      <c r="CH81" s="40">
        <f t="shared" si="158"/>
        <v>5</v>
      </c>
      <c r="CI81" s="40">
        <f t="shared" si="159"/>
        <v>22.5</v>
      </c>
      <c r="CJ81" s="40">
        <f t="shared" si="160"/>
        <v>5</v>
      </c>
      <c r="CK81" s="40">
        <f t="shared" si="161"/>
        <v>22.9</v>
      </c>
      <c r="CL81" s="40">
        <f t="shared" si="162"/>
        <v>47.5</v>
      </c>
      <c r="CM81" s="40">
        <f t="shared" si="163"/>
        <v>16.649999999999999</v>
      </c>
      <c r="CN81" s="40">
        <f t="shared" si="164"/>
        <v>41.674999999999997</v>
      </c>
      <c r="CO81" s="40">
        <f t="shared" si="165"/>
        <v>5</v>
      </c>
      <c r="CP81" s="40">
        <f t="shared" si="166"/>
        <v>33.3333333333333</v>
      </c>
      <c r="CQ81" s="40">
        <f t="shared" si="167"/>
        <v>72.5</v>
      </c>
      <c r="CR81" s="40">
        <f t="shared" si="168"/>
        <v>22.9</v>
      </c>
      <c r="CS81" s="40">
        <f t="shared" si="169"/>
        <v>54.2</v>
      </c>
      <c r="CT81" s="40">
        <f t="shared" si="170"/>
        <v>5</v>
      </c>
      <c r="CU81" s="40">
        <f t="shared" si="171"/>
        <v>41.674999999999997</v>
      </c>
      <c r="CV81" s="40">
        <f t="shared" si="172"/>
        <v>90</v>
      </c>
      <c r="CW81" s="40">
        <f t="shared" si="173"/>
        <v>22.5</v>
      </c>
      <c r="CX81" s="40">
        <f t="shared" si="174"/>
        <v>72.5</v>
      </c>
      <c r="CY81" s="40">
        <f t="shared" si="175"/>
        <v>47.5</v>
      </c>
      <c r="CZ81" s="41">
        <f t="shared" si="176"/>
        <v>5</v>
      </c>
      <c r="DA81" s="41">
        <f t="shared" si="177"/>
        <v>22.5</v>
      </c>
      <c r="DB81" s="41">
        <f t="shared" si="178"/>
        <v>5</v>
      </c>
      <c r="DC81" s="41">
        <f t="shared" si="179"/>
        <v>47.5</v>
      </c>
      <c r="DD81" s="41">
        <f t="shared" si="180"/>
        <v>22.9</v>
      </c>
      <c r="DE81" s="41">
        <f t="shared" si="181"/>
        <v>5</v>
      </c>
      <c r="DF81" s="41">
        <f t="shared" si="182"/>
        <v>41.674999999999997</v>
      </c>
      <c r="DG81" s="41">
        <f t="shared" si="183"/>
        <v>16.649999999999999</v>
      </c>
      <c r="DH81" s="41">
        <f t="shared" si="184"/>
        <v>72.5</v>
      </c>
      <c r="DI81" s="41">
        <f t="shared" si="185"/>
        <v>33.3333333333333</v>
      </c>
      <c r="DJ81" s="41">
        <f t="shared" si="186"/>
        <v>5</v>
      </c>
      <c r="DK81" s="41">
        <f t="shared" si="187"/>
        <v>54.2</v>
      </c>
      <c r="DL81" s="41">
        <f t="shared" si="188"/>
        <v>22.9</v>
      </c>
      <c r="DM81" s="41">
        <f t="shared" si="189"/>
        <v>90</v>
      </c>
      <c r="DN81" s="41">
        <f t="shared" si="190"/>
        <v>41.674999999999997</v>
      </c>
      <c r="DO81" s="41">
        <f t="shared" si="191"/>
        <v>5</v>
      </c>
      <c r="DP81" s="41">
        <f t="shared" si="192"/>
        <v>72.5</v>
      </c>
      <c r="DQ81" s="41">
        <f t="shared" si="193"/>
        <v>22.5</v>
      </c>
      <c r="DR81" s="41">
        <f t="shared" si="194"/>
        <v>47.5</v>
      </c>
      <c r="DS81" s="42">
        <f t="shared" si="195"/>
        <v>16006.319926665965</v>
      </c>
      <c r="DT81" s="42">
        <f t="shared" si="196"/>
        <v>13514.596215673477</v>
      </c>
      <c r="DU81" s="42">
        <f t="shared" si="197"/>
        <v>10356.669936575403</v>
      </c>
      <c r="DV81" s="42">
        <f t="shared" si="198"/>
        <v>12079.990914255641</v>
      </c>
      <c r="DW81" s="42">
        <f t="shared" si="199"/>
        <v>8348.317683843874</v>
      </c>
      <c r="DX81" s="42">
        <f t="shared" si="200"/>
        <v>4410.7413793031692</v>
      </c>
      <c r="DY81" s="42">
        <f t="shared" si="201"/>
        <v>9148.0349917971344</v>
      </c>
      <c r="DZ81" s="42">
        <f t="shared" si="202"/>
        <v>4632.2004126868869</v>
      </c>
      <c r="EA81" s="42">
        <f t="shared" si="203"/>
        <v>13145.385612837801</v>
      </c>
      <c r="EB81" s="42">
        <f t="shared" si="204"/>
        <v>5658.3815534838841</v>
      </c>
      <c r="EC81" s="42">
        <f t="shared" si="205"/>
        <v>964.81282203093656</v>
      </c>
      <c r="ED81" s="42">
        <f t="shared" si="206"/>
        <v>8117.1918464687387</v>
      </c>
      <c r="EE81" s="42">
        <f t="shared" si="207"/>
        <v>2469.0151301390383</v>
      </c>
      <c r="EF81" s="42">
        <f t="shared" si="208"/>
        <v>15378.661901845315</v>
      </c>
      <c r="EG81" s="42">
        <f t="shared" si="209"/>
        <v>4447.4105059676303</v>
      </c>
      <c r="EH81" s="42">
        <f t="shared" si="210"/>
        <v>40.162831940374176</v>
      </c>
      <c r="EI81" s="42">
        <f t="shared" si="211"/>
        <v>9858.2356227472374</v>
      </c>
      <c r="EJ81" s="42">
        <f t="shared" si="212"/>
        <v>835.58911103845026</v>
      </c>
      <c r="EK81" s="42">
        <f t="shared" si="213"/>
        <v>4096.9123668928441</v>
      </c>
      <c r="EL81" s="1">
        <f t="shared" si="225"/>
        <v>40.162831940374176</v>
      </c>
      <c r="EM81" s="2">
        <f t="shared" si="216"/>
        <v>16</v>
      </c>
      <c r="EN81" s="44"/>
      <c r="EO81" s="44"/>
      <c r="EP81" s="45"/>
      <c r="EQ81" s="46"/>
      <c r="ER81" s="47"/>
      <c r="ES81" s="47"/>
      <c r="ET81" s="81"/>
      <c r="EU81" s="82"/>
      <c r="EV81" s="82"/>
      <c r="EW81" s="82"/>
      <c r="EX81" s="82"/>
      <c r="EY81" s="83"/>
      <c r="EZ81" s="83"/>
      <c r="FA81" s="83"/>
      <c r="FB81" s="83"/>
    </row>
    <row r="82" spans="1:158" s="80" customFormat="1" ht="13" x14ac:dyDescent="0.3">
      <c r="A82" s="104" t="s">
        <v>184</v>
      </c>
      <c r="B82" s="105"/>
      <c r="C82" s="106"/>
      <c r="D82" s="119" t="s">
        <v>87</v>
      </c>
      <c r="E82" s="119" t="s">
        <v>87</v>
      </c>
      <c r="F82" s="119" t="s">
        <v>87</v>
      </c>
      <c r="G82" s="115" t="e">
        <f t="shared" si="129"/>
        <v>#VALUE!</v>
      </c>
      <c r="H82" s="115" t="e">
        <f t="shared" si="130"/>
        <v>#VALUE!</v>
      </c>
      <c r="I82" s="115" t="e">
        <f t="shared" si="131"/>
        <v>#VALUE!</v>
      </c>
      <c r="J82" s="193">
        <v>34.873238095238101</v>
      </c>
      <c r="K82" s="194">
        <v>53.914973914973899</v>
      </c>
      <c r="L82" s="194">
        <v>11.7420025086407</v>
      </c>
      <c r="M82" s="84">
        <f t="shared" si="226"/>
        <v>0.74994486582495423</v>
      </c>
      <c r="N82" s="85">
        <f t="shared" si="227"/>
        <v>92.515674425048829</v>
      </c>
      <c r="O82" s="85">
        <f t="shared" si="228"/>
        <v>6.7343807091262287</v>
      </c>
      <c r="P82" s="86" t="str">
        <f t="shared" si="229"/>
        <v>1 : 93 : 7 %</v>
      </c>
      <c r="Q82" s="87" t="str">
        <f t="shared" ca="1" si="214"/>
        <v>S</v>
      </c>
      <c r="R82" s="94">
        <f t="shared" si="217"/>
        <v>92.515674425048829</v>
      </c>
      <c r="S82" s="95">
        <f t="shared" si="218"/>
        <v>0.74994486582495423</v>
      </c>
      <c r="T82" s="95">
        <f t="shared" si="219"/>
        <v>6.7343807091262287</v>
      </c>
      <c r="U82" s="88">
        <f t="shared" si="220"/>
        <v>2</v>
      </c>
      <c r="V82" s="89">
        <f t="shared" si="221"/>
        <v>236</v>
      </c>
      <c r="W82" s="90">
        <f t="shared" si="222"/>
        <v>17</v>
      </c>
      <c r="X82" s="100" t="str">
        <f t="shared" si="118"/>
        <v>@rgb(2,236,17)</v>
      </c>
      <c r="Y82" s="101"/>
      <c r="Z82" s="79">
        <f t="shared" si="132"/>
        <v>5.5085932634606554</v>
      </c>
      <c r="AA82" s="79">
        <f t="shared" si="133"/>
        <v>2.9699566210768218</v>
      </c>
      <c r="AB82" s="79">
        <f t="shared" si="134"/>
        <v>0.72796126228681968</v>
      </c>
      <c r="AC82" s="79" t="str">
        <f t="shared" si="215"/>
        <v>No</v>
      </c>
      <c r="AD82" s="79">
        <f t="shared" si="119"/>
        <v>53.914973914973899</v>
      </c>
      <c r="AE82" s="34">
        <f t="shared" si="120"/>
        <v>0.6244930227350497</v>
      </c>
      <c r="AF82" s="35">
        <f t="shared" si="121"/>
        <v>0.15692016505096898</v>
      </c>
      <c r="AG82" s="35">
        <f t="shared" si="122"/>
        <v>2.4631723712887692</v>
      </c>
      <c r="AH82" s="36">
        <f t="shared" si="135"/>
        <v>0.16036531263098597</v>
      </c>
      <c r="AI82" s="37">
        <f t="shared" si="136"/>
        <v>1.5013184340203498</v>
      </c>
      <c r="AJ82" s="37">
        <f t="shared" si="137"/>
        <v>0.79535796657890501</v>
      </c>
      <c r="AK82" s="37">
        <v>0</v>
      </c>
      <c r="AL82" s="37">
        <v>-0.75645121485307587</v>
      </c>
      <c r="AM82" s="37">
        <v>-11.346768222796136</v>
      </c>
      <c r="AN82" s="37">
        <f t="shared" si="123"/>
        <v>0.16036531263098597</v>
      </c>
      <c r="AO82" s="37">
        <f t="shared" si="123"/>
        <v>1.5013184340203498</v>
      </c>
      <c r="AP82" s="37">
        <f t="shared" si="123"/>
        <v>0.79535796657890501</v>
      </c>
      <c r="AQ82" s="37">
        <v>57.375671196608707</v>
      </c>
      <c r="AR82" s="37">
        <v>5.7915837760921756</v>
      </c>
      <c r="AS82" s="37">
        <v>1.1079551571654598</v>
      </c>
      <c r="AT82" s="37">
        <f t="shared" si="124"/>
        <v>0.16036531263098597</v>
      </c>
      <c r="AU82" s="37">
        <f t="shared" si="124"/>
        <v>1.5013184340203498</v>
      </c>
      <c r="AV82" s="37">
        <f t="shared" si="124"/>
        <v>0.79535796657890501</v>
      </c>
      <c r="AW82" s="38">
        <f t="shared" si="125"/>
        <v>0</v>
      </c>
      <c r="AX82" s="38">
        <f t="shared" si="125"/>
        <v>0.75645121485307587</v>
      </c>
      <c r="AY82" s="38">
        <f t="shared" si="125"/>
        <v>11.346768222796136</v>
      </c>
      <c r="AZ82" s="38">
        <f t="shared" si="126"/>
        <v>0.16036531263098597</v>
      </c>
      <c r="BA82" s="38">
        <f t="shared" si="126"/>
        <v>2.2577696488734258</v>
      </c>
      <c r="BB82" s="38">
        <f t="shared" si="126"/>
        <v>12.142126189375041</v>
      </c>
      <c r="BC82" s="37">
        <f t="shared" si="127"/>
        <v>57.375671196608707</v>
      </c>
      <c r="BD82" s="37">
        <f t="shared" si="127"/>
        <v>6.5480349909452515</v>
      </c>
      <c r="BE82" s="37">
        <f t="shared" si="127"/>
        <v>12.454723379961596</v>
      </c>
      <c r="BF82" s="38">
        <f t="shared" si="128"/>
        <v>0.27950054315088285</v>
      </c>
      <c r="BG82" s="38">
        <f t="shared" si="128"/>
        <v>34.48010971223448</v>
      </c>
      <c r="BH82" s="38">
        <f t="shared" si="223"/>
        <v>2.5098685940266847</v>
      </c>
      <c r="BI82" s="37">
        <f t="shared" si="224"/>
        <v>2.6831606742893208</v>
      </c>
      <c r="BJ82" s="5"/>
      <c r="BK82" s="5"/>
      <c r="BL82" s="19"/>
      <c r="BM82" s="19"/>
      <c r="BN82" s="39">
        <f t="shared" si="138"/>
        <v>90</v>
      </c>
      <c r="BO82" s="39">
        <f t="shared" si="139"/>
        <v>72.5</v>
      </c>
      <c r="BP82" s="39">
        <f t="shared" si="140"/>
        <v>72.5</v>
      </c>
      <c r="BQ82" s="39">
        <f t="shared" si="141"/>
        <v>47.5</v>
      </c>
      <c r="BR82" s="39">
        <f t="shared" si="142"/>
        <v>54.2</v>
      </c>
      <c r="BS82" s="39">
        <f t="shared" si="143"/>
        <v>47.5</v>
      </c>
      <c r="BT82" s="39">
        <f t="shared" si="144"/>
        <v>41.674999999999997</v>
      </c>
      <c r="BU82" s="39">
        <f t="shared" si="145"/>
        <v>41.674999999999997</v>
      </c>
      <c r="BV82" s="39">
        <f t="shared" si="146"/>
        <v>22.5</v>
      </c>
      <c r="BW82" s="39">
        <f t="shared" si="147"/>
        <v>33.3333333333333</v>
      </c>
      <c r="BX82" s="39">
        <f t="shared" si="148"/>
        <v>22.5</v>
      </c>
      <c r="BY82" s="39">
        <f t="shared" si="149"/>
        <v>22.9</v>
      </c>
      <c r="BZ82" s="39">
        <f t="shared" si="150"/>
        <v>22.9</v>
      </c>
      <c r="CA82" s="39">
        <f t="shared" si="151"/>
        <v>5</v>
      </c>
      <c r="CB82" s="39">
        <f t="shared" si="152"/>
        <v>16.649999999999999</v>
      </c>
      <c r="CC82" s="39">
        <f t="shared" si="153"/>
        <v>5</v>
      </c>
      <c r="CD82" s="39">
        <f t="shared" si="154"/>
        <v>5</v>
      </c>
      <c r="CE82" s="39">
        <f t="shared" si="155"/>
        <v>5</v>
      </c>
      <c r="CF82" s="39">
        <f t="shared" si="156"/>
        <v>5</v>
      </c>
      <c r="CG82" s="40">
        <f t="shared" si="157"/>
        <v>5</v>
      </c>
      <c r="CH82" s="40">
        <f t="shared" si="158"/>
        <v>5</v>
      </c>
      <c r="CI82" s="40">
        <f t="shared" si="159"/>
        <v>22.5</v>
      </c>
      <c r="CJ82" s="40">
        <f t="shared" si="160"/>
        <v>5</v>
      </c>
      <c r="CK82" s="40">
        <f t="shared" si="161"/>
        <v>22.9</v>
      </c>
      <c r="CL82" s="40">
        <f t="shared" si="162"/>
        <v>47.5</v>
      </c>
      <c r="CM82" s="40">
        <f t="shared" si="163"/>
        <v>16.649999999999999</v>
      </c>
      <c r="CN82" s="40">
        <f t="shared" si="164"/>
        <v>41.674999999999997</v>
      </c>
      <c r="CO82" s="40">
        <f t="shared" si="165"/>
        <v>5</v>
      </c>
      <c r="CP82" s="40">
        <f t="shared" si="166"/>
        <v>33.3333333333333</v>
      </c>
      <c r="CQ82" s="40">
        <f t="shared" si="167"/>
        <v>72.5</v>
      </c>
      <c r="CR82" s="40">
        <f t="shared" si="168"/>
        <v>22.9</v>
      </c>
      <c r="CS82" s="40">
        <f t="shared" si="169"/>
        <v>54.2</v>
      </c>
      <c r="CT82" s="40">
        <f t="shared" si="170"/>
        <v>5</v>
      </c>
      <c r="CU82" s="40">
        <f t="shared" si="171"/>
        <v>41.674999999999997</v>
      </c>
      <c r="CV82" s="40">
        <f t="shared" si="172"/>
        <v>90</v>
      </c>
      <c r="CW82" s="40">
        <f t="shared" si="173"/>
        <v>22.5</v>
      </c>
      <c r="CX82" s="40">
        <f t="shared" si="174"/>
        <v>72.5</v>
      </c>
      <c r="CY82" s="40">
        <f t="shared" si="175"/>
        <v>47.5</v>
      </c>
      <c r="CZ82" s="41">
        <f t="shared" si="176"/>
        <v>5</v>
      </c>
      <c r="DA82" s="41">
        <f t="shared" si="177"/>
        <v>22.5</v>
      </c>
      <c r="DB82" s="41">
        <f t="shared" si="178"/>
        <v>5</v>
      </c>
      <c r="DC82" s="41">
        <f t="shared" si="179"/>
        <v>47.5</v>
      </c>
      <c r="DD82" s="41">
        <f t="shared" si="180"/>
        <v>22.9</v>
      </c>
      <c r="DE82" s="41">
        <f t="shared" si="181"/>
        <v>5</v>
      </c>
      <c r="DF82" s="41">
        <f t="shared" si="182"/>
        <v>41.674999999999997</v>
      </c>
      <c r="DG82" s="41">
        <f t="shared" si="183"/>
        <v>16.649999999999999</v>
      </c>
      <c r="DH82" s="41">
        <f t="shared" si="184"/>
        <v>72.5</v>
      </c>
      <c r="DI82" s="41">
        <f t="shared" si="185"/>
        <v>33.3333333333333</v>
      </c>
      <c r="DJ82" s="41">
        <f t="shared" si="186"/>
        <v>5</v>
      </c>
      <c r="DK82" s="41">
        <f t="shared" si="187"/>
        <v>54.2</v>
      </c>
      <c r="DL82" s="41">
        <f t="shared" si="188"/>
        <v>22.9</v>
      </c>
      <c r="DM82" s="41">
        <f t="shared" si="189"/>
        <v>90</v>
      </c>
      <c r="DN82" s="41">
        <f t="shared" si="190"/>
        <v>41.674999999999997</v>
      </c>
      <c r="DO82" s="41">
        <f t="shared" si="191"/>
        <v>5</v>
      </c>
      <c r="DP82" s="41">
        <f t="shared" si="192"/>
        <v>72.5</v>
      </c>
      <c r="DQ82" s="41">
        <f t="shared" si="193"/>
        <v>22.5</v>
      </c>
      <c r="DR82" s="41">
        <f t="shared" si="194"/>
        <v>47.5</v>
      </c>
      <c r="DS82" s="42">
        <f t="shared" si="195"/>
        <v>15627.573687968621</v>
      </c>
      <c r="DT82" s="42">
        <f t="shared" si="196"/>
        <v>13055.618433453077</v>
      </c>
      <c r="DU82" s="42">
        <f t="shared" si="197"/>
        <v>10053.273153395785</v>
      </c>
      <c r="DV82" s="42">
        <f t="shared" si="198"/>
        <v>11506.396641288013</v>
      </c>
      <c r="DW82" s="42">
        <f t="shared" si="199"/>
        <v>7964.5777665582209</v>
      </c>
      <c r="DX82" s="42">
        <f t="shared" si="200"/>
        <v>4214.9866754345903</v>
      </c>
      <c r="DY82" s="42">
        <f t="shared" si="201"/>
        <v>8651.3075701325561</v>
      </c>
      <c r="DZ82" s="42">
        <f t="shared" si="202"/>
        <v>4357.9538196506292</v>
      </c>
      <c r="EA82" s="42">
        <f t="shared" si="203"/>
        <v>12457.174849122948</v>
      </c>
      <c r="EB82" s="42">
        <f t="shared" si="204"/>
        <v>5271.730981825528</v>
      </c>
      <c r="EC82" s="42">
        <f t="shared" si="205"/>
        <v>876.70019747339722</v>
      </c>
      <c r="ED82" s="42">
        <f t="shared" si="206"/>
        <v>7589.9520827675624</v>
      </c>
      <c r="EE82" s="42">
        <f t="shared" si="207"/>
        <v>2220.043096150805</v>
      </c>
      <c r="EF82" s="42">
        <f t="shared" si="208"/>
        <v>14610.219594607404</v>
      </c>
      <c r="EG82" s="42">
        <f t="shared" si="209"/>
        <v>4058.432805693401</v>
      </c>
      <c r="EH82" s="42">
        <f t="shared" si="210"/>
        <v>27.399662900561623</v>
      </c>
      <c r="EI82" s="42">
        <f t="shared" si="211"/>
        <v>9245.3743145501121</v>
      </c>
      <c r="EJ82" s="42">
        <f t="shared" si="212"/>
        <v>667.24494295785269</v>
      </c>
      <c r="EK82" s="42">
        <f t="shared" si="213"/>
        <v>3706.3096287539829</v>
      </c>
      <c r="EL82" s="1">
        <f t="shared" si="225"/>
        <v>27.399662900561623</v>
      </c>
      <c r="EM82" s="2">
        <f t="shared" si="216"/>
        <v>16</v>
      </c>
      <c r="EN82" s="44"/>
      <c r="EO82" s="44"/>
      <c r="EP82" s="45"/>
      <c r="EQ82" s="46"/>
      <c r="ER82" s="47"/>
      <c r="ES82" s="47"/>
      <c r="ET82" s="81"/>
      <c r="EU82" s="82"/>
      <c r="EV82" s="82"/>
      <c r="EW82" s="82"/>
      <c r="EX82" s="82"/>
      <c r="EY82" s="83"/>
      <c r="EZ82" s="83"/>
      <c r="FA82" s="83"/>
      <c r="FB82" s="83"/>
    </row>
    <row r="83" spans="1:158" s="80" customFormat="1" ht="13" x14ac:dyDescent="0.3">
      <c r="A83" s="104" t="s">
        <v>185</v>
      </c>
      <c r="B83" s="105"/>
      <c r="C83" s="106"/>
      <c r="D83" s="119" t="s">
        <v>87</v>
      </c>
      <c r="E83" s="119" t="s">
        <v>87</v>
      </c>
      <c r="F83" s="119" t="s">
        <v>87</v>
      </c>
      <c r="G83" s="115" t="e">
        <f t="shared" si="129"/>
        <v>#VALUE!</v>
      </c>
      <c r="H83" s="115" t="e">
        <f t="shared" si="130"/>
        <v>#VALUE!</v>
      </c>
      <c r="I83" s="115" t="e">
        <f t="shared" si="131"/>
        <v>#VALUE!</v>
      </c>
      <c r="J83" s="193">
        <v>493.22285714285698</v>
      </c>
      <c r="K83" s="194">
        <v>12.3135169817978</v>
      </c>
      <c r="L83" s="194">
        <v>18.450460403353301</v>
      </c>
      <c r="M83" s="84">
        <f t="shared" si="226"/>
        <v>37.878790850732067</v>
      </c>
      <c r="N83" s="85">
        <f t="shared" si="227"/>
        <v>0</v>
      </c>
      <c r="O83" s="85">
        <f t="shared" si="228"/>
        <v>62.121209149267933</v>
      </c>
      <c r="P83" s="86" t="str">
        <f t="shared" si="229"/>
        <v>38 : 0 : 62 %</v>
      </c>
      <c r="Q83" s="87" t="str">
        <f t="shared" ca="1" si="214"/>
        <v>CR</v>
      </c>
      <c r="R83" s="94">
        <f t="shared" si="217"/>
        <v>0</v>
      </c>
      <c r="S83" s="95">
        <f t="shared" si="218"/>
        <v>37.878790850732067</v>
      </c>
      <c r="T83" s="95">
        <f t="shared" si="219"/>
        <v>62.121209149267933</v>
      </c>
      <c r="U83" s="88">
        <f t="shared" si="220"/>
        <v>97</v>
      </c>
      <c r="V83" s="89">
        <f t="shared" si="221"/>
        <v>0</v>
      </c>
      <c r="W83" s="90">
        <f t="shared" si="222"/>
        <v>158</v>
      </c>
      <c r="X83" s="100" t="str">
        <f t="shared" si="118"/>
        <v>@rgb(97,0,158)</v>
      </c>
      <c r="Y83" s="101"/>
      <c r="Z83" s="79">
        <f t="shared" si="132"/>
        <v>217.09702553586672</v>
      </c>
      <c r="AA83" s="79">
        <f t="shared" si="133"/>
        <v>26.732279106336858</v>
      </c>
      <c r="AB83" s="79">
        <f t="shared" si="134"/>
        <v>3.8596091740815788</v>
      </c>
      <c r="AC83" s="79" t="str">
        <f t="shared" si="215"/>
        <v>No</v>
      </c>
      <c r="AD83" s="79">
        <f t="shared" si="119"/>
        <v>12.313516981797802</v>
      </c>
      <c r="AE83" s="34">
        <f t="shared" si="120"/>
        <v>2.3485675196855698</v>
      </c>
      <c r="AF83" s="35">
        <f t="shared" si="121"/>
        <v>-1.963070159405087</v>
      </c>
      <c r="AG83" s="35">
        <f t="shared" si="122"/>
        <v>2.9150893242864777</v>
      </c>
      <c r="AH83" s="36">
        <f t="shared" si="135"/>
        <v>2.9988815644103224</v>
      </c>
      <c r="AI83" s="37">
        <f t="shared" si="136"/>
        <v>-1.3184737255648558</v>
      </c>
      <c r="AJ83" s="37">
        <f t="shared" si="137"/>
        <v>4.0353068443870654E-2</v>
      </c>
      <c r="AK83" s="37">
        <v>0</v>
      </c>
      <c r="AL83" s="37">
        <v>-0.75645121485307587</v>
      </c>
      <c r="AM83" s="37">
        <v>-11.346768222796136</v>
      </c>
      <c r="AN83" s="37">
        <f t="shared" si="123"/>
        <v>2.9988815644103224</v>
      </c>
      <c r="AO83" s="37">
        <f t="shared" si="123"/>
        <v>-0.75645121485307587</v>
      </c>
      <c r="AP83" s="37">
        <f t="shared" si="123"/>
        <v>4.0353068443870654E-2</v>
      </c>
      <c r="AQ83" s="37">
        <v>57.375671196608707</v>
      </c>
      <c r="AR83" s="37">
        <v>5.7915837760921756</v>
      </c>
      <c r="AS83" s="37">
        <v>1.1079551571654598</v>
      </c>
      <c r="AT83" s="37">
        <f t="shared" si="124"/>
        <v>2.9988815644103224</v>
      </c>
      <c r="AU83" s="37">
        <f t="shared" si="124"/>
        <v>-0.75645121485307587</v>
      </c>
      <c r="AV83" s="37">
        <f t="shared" si="124"/>
        <v>4.0353068443870654E-2</v>
      </c>
      <c r="AW83" s="38">
        <f t="shared" si="125"/>
        <v>0</v>
      </c>
      <c r="AX83" s="38">
        <f t="shared" si="125"/>
        <v>0.75645121485307587</v>
      </c>
      <c r="AY83" s="38">
        <f t="shared" si="125"/>
        <v>11.346768222796136</v>
      </c>
      <c r="AZ83" s="38">
        <f t="shared" si="126"/>
        <v>2.9988815644103224</v>
      </c>
      <c r="BA83" s="38">
        <f t="shared" si="126"/>
        <v>0</v>
      </c>
      <c r="BB83" s="38">
        <f t="shared" si="126"/>
        <v>11.387121291240007</v>
      </c>
      <c r="BC83" s="37">
        <f t="shared" si="127"/>
        <v>57.375671196608707</v>
      </c>
      <c r="BD83" s="37">
        <f t="shared" si="127"/>
        <v>6.5480349909452515</v>
      </c>
      <c r="BE83" s="37">
        <f t="shared" si="127"/>
        <v>12.454723379961596</v>
      </c>
      <c r="BF83" s="38">
        <f t="shared" si="128"/>
        <v>5.2267476821910828</v>
      </c>
      <c r="BG83" s="38">
        <f t="shared" si="128"/>
        <v>0</v>
      </c>
      <c r="BH83" s="38">
        <f t="shared" si="223"/>
        <v>8.571865116163508</v>
      </c>
      <c r="BI83" s="37">
        <f t="shared" si="224"/>
        <v>7.2471053040871221</v>
      </c>
      <c r="BJ83" s="5"/>
      <c r="BK83" s="5"/>
      <c r="BL83" s="19"/>
      <c r="BM83" s="19"/>
      <c r="BN83" s="39">
        <f t="shared" si="138"/>
        <v>90</v>
      </c>
      <c r="BO83" s="39">
        <f t="shared" si="139"/>
        <v>72.5</v>
      </c>
      <c r="BP83" s="39">
        <f t="shared" si="140"/>
        <v>72.5</v>
      </c>
      <c r="BQ83" s="39">
        <f t="shared" si="141"/>
        <v>47.5</v>
      </c>
      <c r="BR83" s="39">
        <f t="shared" si="142"/>
        <v>54.2</v>
      </c>
      <c r="BS83" s="39">
        <f t="shared" si="143"/>
        <v>47.5</v>
      </c>
      <c r="BT83" s="39">
        <f t="shared" si="144"/>
        <v>41.674999999999997</v>
      </c>
      <c r="BU83" s="39">
        <f t="shared" si="145"/>
        <v>41.674999999999997</v>
      </c>
      <c r="BV83" s="39">
        <f t="shared" si="146"/>
        <v>22.5</v>
      </c>
      <c r="BW83" s="39">
        <f t="shared" si="147"/>
        <v>33.3333333333333</v>
      </c>
      <c r="BX83" s="39">
        <f t="shared" si="148"/>
        <v>22.5</v>
      </c>
      <c r="BY83" s="39">
        <f t="shared" si="149"/>
        <v>22.9</v>
      </c>
      <c r="BZ83" s="39">
        <f t="shared" si="150"/>
        <v>22.9</v>
      </c>
      <c r="CA83" s="39">
        <f t="shared" si="151"/>
        <v>5</v>
      </c>
      <c r="CB83" s="39">
        <f t="shared" si="152"/>
        <v>16.649999999999999</v>
      </c>
      <c r="CC83" s="39">
        <f t="shared" si="153"/>
        <v>5</v>
      </c>
      <c r="CD83" s="39">
        <f t="shared" si="154"/>
        <v>5</v>
      </c>
      <c r="CE83" s="39">
        <f t="shared" si="155"/>
        <v>5</v>
      </c>
      <c r="CF83" s="39">
        <f t="shared" si="156"/>
        <v>5</v>
      </c>
      <c r="CG83" s="40">
        <f t="shared" si="157"/>
        <v>5</v>
      </c>
      <c r="CH83" s="40">
        <f t="shared" si="158"/>
        <v>5</v>
      </c>
      <c r="CI83" s="40">
        <f t="shared" si="159"/>
        <v>22.5</v>
      </c>
      <c r="CJ83" s="40">
        <f t="shared" si="160"/>
        <v>5</v>
      </c>
      <c r="CK83" s="40">
        <f t="shared" si="161"/>
        <v>22.9</v>
      </c>
      <c r="CL83" s="40">
        <f t="shared" si="162"/>
        <v>47.5</v>
      </c>
      <c r="CM83" s="40">
        <f t="shared" si="163"/>
        <v>16.649999999999999</v>
      </c>
      <c r="CN83" s="40">
        <f t="shared" si="164"/>
        <v>41.674999999999997</v>
      </c>
      <c r="CO83" s="40">
        <f t="shared" si="165"/>
        <v>5</v>
      </c>
      <c r="CP83" s="40">
        <f t="shared" si="166"/>
        <v>33.3333333333333</v>
      </c>
      <c r="CQ83" s="40">
        <f t="shared" si="167"/>
        <v>72.5</v>
      </c>
      <c r="CR83" s="40">
        <f t="shared" si="168"/>
        <v>22.9</v>
      </c>
      <c r="CS83" s="40">
        <f t="shared" si="169"/>
        <v>54.2</v>
      </c>
      <c r="CT83" s="40">
        <f t="shared" si="170"/>
        <v>5</v>
      </c>
      <c r="CU83" s="40">
        <f t="shared" si="171"/>
        <v>41.674999999999997</v>
      </c>
      <c r="CV83" s="40">
        <f t="shared" si="172"/>
        <v>90</v>
      </c>
      <c r="CW83" s="40">
        <f t="shared" si="173"/>
        <v>22.5</v>
      </c>
      <c r="CX83" s="40">
        <f t="shared" si="174"/>
        <v>72.5</v>
      </c>
      <c r="CY83" s="40">
        <f t="shared" si="175"/>
        <v>47.5</v>
      </c>
      <c r="CZ83" s="41">
        <f t="shared" si="176"/>
        <v>5</v>
      </c>
      <c r="DA83" s="41">
        <f t="shared" si="177"/>
        <v>22.5</v>
      </c>
      <c r="DB83" s="41">
        <f t="shared" si="178"/>
        <v>5</v>
      </c>
      <c r="DC83" s="41">
        <f t="shared" si="179"/>
        <v>47.5</v>
      </c>
      <c r="DD83" s="41">
        <f t="shared" si="180"/>
        <v>22.9</v>
      </c>
      <c r="DE83" s="41">
        <f t="shared" si="181"/>
        <v>5</v>
      </c>
      <c r="DF83" s="41">
        <f t="shared" si="182"/>
        <v>41.674999999999997</v>
      </c>
      <c r="DG83" s="41">
        <f t="shared" si="183"/>
        <v>16.649999999999999</v>
      </c>
      <c r="DH83" s="41">
        <f t="shared" si="184"/>
        <v>72.5</v>
      </c>
      <c r="DI83" s="41">
        <f t="shared" si="185"/>
        <v>33.3333333333333</v>
      </c>
      <c r="DJ83" s="41">
        <f t="shared" si="186"/>
        <v>5</v>
      </c>
      <c r="DK83" s="41">
        <f t="shared" si="187"/>
        <v>54.2</v>
      </c>
      <c r="DL83" s="41">
        <f t="shared" si="188"/>
        <v>22.9</v>
      </c>
      <c r="DM83" s="41">
        <f t="shared" si="189"/>
        <v>90</v>
      </c>
      <c r="DN83" s="41">
        <f t="shared" si="190"/>
        <v>41.674999999999997</v>
      </c>
      <c r="DO83" s="41">
        <f t="shared" si="191"/>
        <v>5</v>
      </c>
      <c r="DP83" s="41">
        <f t="shared" si="192"/>
        <v>72.5</v>
      </c>
      <c r="DQ83" s="41">
        <f t="shared" si="193"/>
        <v>22.5</v>
      </c>
      <c r="DR83" s="41">
        <f t="shared" si="194"/>
        <v>47.5</v>
      </c>
      <c r="DS83" s="42">
        <f t="shared" si="195"/>
        <v>6004.4529778561418</v>
      </c>
      <c r="DT83" s="42">
        <f t="shared" si="196"/>
        <v>2793.4683374073866</v>
      </c>
      <c r="DU83" s="42">
        <f t="shared" si="197"/>
        <v>4967.7106576317638</v>
      </c>
      <c r="DV83" s="42">
        <f t="shared" si="198"/>
        <v>331.34742248059331</v>
      </c>
      <c r="DW83" s="42">
        <f t="shared" si="199"/>
        <v>2329.0951152247662</v>
      </c>
      <c r="DX83" s="42">
        <f t="shared" si="200"/>
        <v>5611.6502001683675</v>
      </c>
      <c r="DY83" s="42">
        <f t="shared" si="201"/>
        <v>709.68117248059343</v>
      </c>
      <c r="DZ83" s="42">
        <f t="shared" si="202"/>
        <v>3818.8476904014533</v>
      </c>
      <c r="EA83" s="42">
        <f t="shared" si="203"/>
        <v>369.22650755379999</v>
      </c>
      <c r="EB83" s="42">
        <f t="shared" si="204"/>
        <v>1960.5140891472597</v>
      </c>
      <c r="EC83" s="42">
        <f t="shared" si="205"/>
        <v>8755.5897427049713</v>
      </c>
      <c r="ED83" s="42">
        <f t="shared" si="206"/>
        <v>811.51972973642069</v>
      </c>
      <c r="EE83" s="42">
        <f t="shared" si="207"/>
        <v>4700.3074224805932</v>
      </c>
      <c r="EF83" s="42">
        <f t="shared" si="208"/>
        <v>1883.2418671050448</v>
      </c>
      <c r="EG83" s="42">
        <f t="shared" si="209"/>
        <v>2605.5146545597336</v>
      </c>
      <c r="EH83" s="42">
        <f t="shared" si="210"/>
        <v>12443.847422480594</v>
      </c>
      <c r="EI83" s="42">
        <f t="shared" si="211"/>
        <v>1694.9841873294224</v>
      </c>
      <c r="EJ83" s="42">
        <f t="shared" si="212"/>
        <v>7907.105102256216</v>
      </c>
      <c r="EK83" s="42">
        <f t="shared" si="213"/>
        <v>3551.0446447928189</v>
      </c>
      <c r="EL83" s="1">
        <f t="shared" si="225"/>
        <v>331.34742248059331</v>
      </c>
      <c r="EM83" s="2">
        <f t="shared" si="216"/>
        <v>4</v>
      </c>
      <c r="EN83" s="44"/>
      <c r="EO83" s="44"/>
      <c r="EP83" s="45"/>
      <c r="EQ83" s="46"/>
      <c r="ER83" s="47"/>
      <c r="ES83" s="47"/>
      <c r="ET83" s="81"/>
      <c r="EU83" s="82"/>
      <c r="EV83" s="82"/>
      <c r="EW83" s="82"/>
      <c r="EX83" s="82"/>
      <c r="EY83" s="83"/>
      <c r="EZ83" s="83"/>
      <c r="FA83" s="83"/>
      <c r="FB83" s="83"/>
    </row>
    <row r="84" spans="1:158" s="80" customFormat="1" ht="13" x14ac:dyDescent="0.3">
      <c r="A84" s="104" t="s">
        <v>186</v>
      </c>
      <c r="B84" s="105"/>
      <c r="C84" s="106"/>
      <c r="D84" s="119" t="s">
        <v>87</v>
      </c>
      <c r="E84" s="119" t="s">
        <v>87</v>
      </c>
      <c r="F84" s="119" t="s">
        <v>87</v>
      </c>
      <c r="G84" s="115" t="e">
        <f t="shared" si="129"/>
        <v>#VALUE!</v>
      </c>
      <c r="H84" s="115" t="e">
        <f t="shared" si="130"/>
        <v>#VALUE!</v>
      </c>
      <c r="I84" s="115" t="e">
        <f t="shared" si="131"/>
        <v>#VALUE!</v>
      </c>
      <c r="J84" s="193">
        <v>1144.5328413654599</v>
      </c>
      <c r="K84" s="194">
        <v>45.739266070422701</v>
      </c>
      <c r="L84" s="194">
        <v>7.0503134288989697</v>
      </c>
      <c r="M84" s="84">
        <f t="shared" si="226"/>
        <v>23.107058785773109</v>
      </c>
      <c r="N84" s="85">
        <f t="shared" si="227"/>
        <v>76.892941214226894</v>
      </c>
      <c r="O84" s="85">
        <f t="shared" si="228"/>
        <v>0</v>
      </c>
      <c r="P84" s="86" t="str">
        <f t="shared" si="229"/>
        <v>23 : 77 : 0 %</v>
      </c>
      <c r="Q84" s="87" t="str">
        <f t="shared" ca="1" si="214"/>
        <v>S/CS</v>
      </c>
      <c r="R84" s="94">
        <f t="shared" si="217"/>
        <v>76.892941214226894</v>
      </c>
      <c r="S84" s="95">
        <f t="shared" si="218"/>
        <v>23.107058785773109</v>
      </c>
      <c r="T84" s="95">
        <f t="shared" si="219"/>
        <v>0</v>
      </c>
      <c r="U84" s="88">
        <f t="shared" si="220"/>
        <v>59</v>
      </c>
      <c r="V84" s="89">
        <f t="shared" si="221"/>
        <v>196</v>
      </c>
      <c r="W84" s="90">
        <f t="shared" si="222"/>
        <v>0</v>
      </c>
      <c r="X84" s="100" t="str">
        <f t="shared" ref="X84:X92" si="230">CONCATENATE("@rgb(",ROUND(U84,0),",",ROUND(V84,0),",",ROUND(W84,0),")")</f>
        <v>@rgb(59,196,0)</v>
      </c>
      <c r="Y84" s="101"/>
      <c r="Z84" s="79">
        <f t="shared" si="132"/>
        <v>354.9201388907918</v>
      </c>
      <c r="AA84" s="79">
        <f t="shared" si="133"/>
        <v>162.33786666477306</v>
      </c>
      <c r="AB84" s="79">
        <f t="shared" si="134"/>
        <v>1.6826277522649562</v>
      </c>
      <c r="AC84" s="79" t="str">
        <f t="shared" si="215"/>
        <v>No</v>
      </c>
      <c r="AD84" s="79">
        <f t="shared" ref="AD84:AD92" si="231">IF(AB84&gt;5, ((100-(AA84*100)/Z84)), ((AA84*100)/Z84))</f>
        <v>45.739266070422701</v>
      </c>
      <c r="AE84" s="34">
        <f t="shared" ref="AE84:AE92" si="232">SQRT(J84/894205)*100</f>
        <v>3.5776313085537121</v>
      </c>
      <c r="AF84" s="35">
        <f t="shared" ref="AF84:AF92" si="233">LN((AD84/100)/(1-(AD84/100)))</f>
        <v>-0.17084369051971338</v>
      </c>
      <c r="AG84" s="35">
        <f t="shared" ref="AG84:AG92" si="234">LN(L84)</f>
        <v>1.9530720738358036</v>
      </c>
      <c r="AH84" s="36">
        <f t="shared" si="135"/>
        <v>5.0224121864028319</v>
      </c>
      <c r="AI84" s="37">
        <f t="shared" si="136"/>
        <v>1.1509294183304719</v>
      </c>
      <c r="AJ84" s="37">
        <f t="shared" si="137"/>
        <v>1.6594576677965662</v>
      </c>
      <c r="AK84" s="37">
        <v>0</v>
      </c>
      <c r="AL84" s="37">
        <v>-0.75645121485307587</v>
      </c>
      <c r="AM84" s="37">
        <v>-11.346768222796136</v>
      </c>
      <c r="AN84" s="37">
        <f t="shared" si="123"/>
        <v>5.0224121864028319</v>
      </c>
      <c r="AO84" s="37">
        <f t="shared" si="123"/>
        <v>1.1509294183304719</v>
      </c>
      <c r="AP84" s="37">
        <f t="shared" si="123"/>
        <v>1.6594576677965662</v>
      </c>
      <c r="AQ84" s="37">
        <v>57.375671196608707</v>
      </c>
      <c r="AR84" s="37">
        <v>5.7915837760921756</v>
      </c>
      <c r="AS84" s="37">
        <v>1.1079551571654598</v>
      </c>
      <c r="AT84" s="37">
        <f t="shared" si="124"/>
        <v>5.0224121864028319</v>
      </c>
      <c r="AU84" s="37">
        <f t="shared" si="124"/>
        <v>1.1509294183304719</v>
      </c>
      <c r="AV84" s="37">
        <f t="shared" si="124"/>
        <v>1.1079551571654598</v>
      </c>
      <c r="AW84" s="38">
        <f t="shared" si="125"/>
        <v>0</v>
      </c>
      <c r="AX84" s="38">
        <f t="shared" si="125"/>
        <v>0.75645121485307587</v>
      </c>
      <c r="AY84" s="38">
        <f t="shared" si="125"/>
        <v>11.346768222796136</v>
      </c>
      <c r="AZ84" s="38">
        <f t="shared" si="126"/>
        <v>5.0224121864028319</v>
      </c>
      <c r="BA84" s="38">
        <f t="shared" si="126"/>
        <v>1.9073806331835477</v>
      </c>
      <c r="BB84" s="38">
        <f t="shared" si="126"/>
        <v>12.454723379961596</v>
      </c>
      <c r="BC84" s="37">
        <f t="shared" si="127"/>
        <v>57.375671196608707</v>
      </c>
      <c r="BD84" s="37">
        <f t="shared" si="127"/>
        <v>6.5480349909452515</v>
      </c>
      <c r="BE84" s="37">
        <f t="shared" si="127"/>
        <v>12.454723379961596</v>
      </c>
      <c r="BF84" s="38">
        <f t="shared" si="128"/>
        <v>8.7535571813923987</v>
      </c>
      <c r="BG84" s="38">
        <f t="shared" si="128"/>
        <v>29.129053766834023</v>
      </c>
      <c r="BH84" s="38">
        <f t="shared" si="223"/>
        <v>0</v>
      </c>
      <c r="BI84" s="37">
        <f t="shared" si="224"/>
        <v>2.6397335742425057</v>
      </c>
      <c r="BJ84" s="5"/>
      <c r="BK84" s="5"/>
      <c r="BL84" s="19"/>
      <c r="BM84" s="19"/>
      <c r="BN84" s="39">
        <f t="shared" si="138"/>
        <v>90</v>
      </c>
      <c r="BO84" s="39">
        <f t="shared" si="139"/>
        <v>72.5</v>
      </c>
      <c r="BP84" s="39">
        <f t="shared" si="140"/>
        <v>72.5</v>
      </c>
      <c r="BQ84" s="39">
        <f t="shared" si="141"/>
        <v>47.5</v>
      </c>
      <c r="BR84" s="39">
        <f t="shared" si="142"/>
        <v>54.2</v>
      </c>
      <c r="BS84" s="39">
        <f t="shared" si="143"/>
        <v>47.5</v>
      </c>
      <c r="BT84" s="39">
        <f t="shared" si="144"/>
        <v>41.674999999999997</v>
      </c>
      <c r="BU84" s="39">
        <f t="shared" si="145"/>
        <v>41.674999999999997</v>
      </c>
      <c r="BV84" s="39">
        <f t="shared" si="146"/>
        <v>22.5</v>
      </c>
      <c r="BW84" s="39">
        <f t="shared" si="147"/>
        <v>33.3333333333333</v>
      </c>
      <c r="BX84" s="39">
        <f t="shared" si="148"/>
        <v>22.5</v>
      </c>
      <c r="BY84" s="39">
        <f t="shared" si="149"/>
        <v>22.9</v>
      </c>
      <c r="BZ84" s="39">
        <f t="shared" si="150"/>
        <v>22.9</v>
      </c>
      <c r="CA84" s="39">
        <f t="shared" si="151"/>
        <v>5</v>
      </c>
      <c r="CB84" s="39">
        <f t="shared" si="152"/>
        <v>16.649999999999999</v>
      </c>
      <c r="CC84" s="39">
        <f t="shared" si="153"/>
        <v>5</v>
      </c>
      <c r="CD84" s="39">
        <f t="shared" si="154"/>
        <v>5</v>
      </c>
      <c r="CE84" s="39">
        <f t="shared" si="155"/>
        <v>5</v>
      </c>
      <c r="CF84" s="39">
        <f t="shared" si="156"/>
        <v>5</v>
      </c>
      <c r="CG84" s="40">
        <f t="shared" si="157"/>
        <v>5</v>
      </c>
      <c r="CH84" s="40">
        <f t="shared" si="158"/>
        <v>5</v>
      </c>
      <c r="CI84" s="40">
        <f t="shared" si="159"/>
        <v>22.5</v>
      </c>
      <c r="CJ84" s="40">
        <f t="shared" si="160"/>
        <v>5</v>
      </c>
      <c r="CK84" s="40">
        <f t="shared" si="161"/>
        <v>22.9</v>
      </c>
      <c r="CL84" s="40">
        <f t="shared" si="162"/>
        <v>47.5</v>
      </c>
      <c r="CM84" s="40">
        <f t="shared" si="163"/>
        <v>16.649999999999999</v>
      </c>
      <c r="CN84" s="40">
        <f t="shared" si="164"/>
        <v>41.674999999999997</v>
      </c>
      <c r="CO84" s="40">
        <f t="shared" si="165"/>
        <v>5</v>
      </c>
      <c r="CP84" s="40">
        <f t="shared" si="166"/>
        <v>33.3333333333333</v>
      </c>
      <c r="CQ84" s="40">
        <f t="shared" si="167"/>
        <v>72.5</v>
      </c>
      <c r="CR84" s="40">
        <f t="shared" si="168"/>
        <v>22.9</v>
      </c>
      <c r="CS84" s="40">
        <f t="shared" si="169"/>
        <v>54.2</v>
      </c>
      <c r="CT84" s="40">
        <f t="shared" si="170"/>
        <v>5</v>
      </c>
      <c r="CU84" s="40">
        <f t="shared" si="171"/>
        <v>41.674999999999997</v>
      </c>
      <c r="CV84" s="40">
        <f t="shared" si="172"/>
        <v>90</v>
      </c>
      <c r="CW84" s="40">
        <f t="shared" si="173"/>
        <v>22.5</v>
      </c>
      <c r="CX84" s="40">
        <f t="shared" si="174"/>
        <v>72.5</v>
      </c>
      <c r="CY84" s="40">
        <f t="shared" si="175"/>
        <v>47.5</v>
      </c>
      <c r="CZ84" s="41">
        <f t="shared" si="176"/>
        <v>5</v>
      </c>
      <c r="DA84" s="41">
        <f t="shared" si="177"/>
        <v>22.5</v>
      </c>
      <c r="DB84" s="41">
        <f t="shared" si="178"/>
        <v>5</v>
      </c>
      <c r="DC84" s="41">
        <f t="shared" si="179"/>
        <v>47.5</v>
      </c>
      <c r="DD84" s="41">
        <f t="shared" si="180"/>
        <v>22.9</v>
      </c>
      <c r="DE84" s="41">
        <f t="shared" si="181"/>
        <v>5</v>
      </c>
      <c r="DF84" s="41">
        <f t="shared" si="182"/>
        <v>41.674999999999997</v>
      </c>
      <c r="DG84" s="41">
        <f t="shared" si="183"/>
        <v>16.649999999999999</v>
      </c>
      <c r="DH84" s="41">
        <f t="shared" si="184"/>
        <v>72.5</v>
      </c>
      <c r="DI84" s="41">
        <f t="shared" si="185"/>
        <v>33.3333333333333</v>
      </c>
      <c r="DJ84" s="41">
        <f t="shared" si="186"/>
        <v>5</v>
      </c>
      <c r="DK84" s="41">
        <f t="shared" si="187"/>
        <v>54.2</v>
      </c>
      <c r="DL84" s="41">
        <f t="shared" si="188"/>
        <v>22.9</v>
      </c>
      <c r="DM84" s="41">
        <f t="shared" si="189"/>
        <v>90</v>
      </c>
      <c r="DN84" s="41">
        <f t="shared" si="190"/>
        <v>41.674999999999997</v>
      </c>
      <c r="DO84" s="41">
        <f t="shared" si="191"/>
        <v>5</v>
      </c>
      <c r="DP84" s="41">
        <f t="shared" si="192"/>
        <v>72.5</v>
      </c>
      <c r="DQ84" s="41">
        <f t="shared" si="193"/>
        <v>22.5</v>
      </c>
      <c r="DR84" s="41">
        <f t="shared" si="194"/>
        <v>47.5</v>
      </c>
      <c r="DS84" s="42">
        <f t="shared" si="195"/>
        <v>9668.2605807223008</v>
      </c>
      <c r="DT84" s="42">
        <f t="shared" si="196"/>
        <v>8114.5076382243587</v>
      </c>
      <c r="DU84" s="42">
        <f t="shared" si="197"/>
        <v>5423.2546957264167</v>
      </c>
      <c r="DV84" s="42">
        <f t="shared" si="198"/>
        <v>8019.8605775130136</v>
      </c>
      <c r="DW84" s="42">
        <f t="shared" si="199"/>
        <v>4406.4186943143304</v>
      </c>
      <c r="DX84" s="42">
        <f t="shared" si="200"/>
        <v>1483.9605743037268</v>
      </c>
      <c r="DY84" s="42">
        <f t="shared" si="201"/>
        <v>5710.7860320757827</v>
      </c>
      <c r="DZ84" s="42">
        <f t="shared" si="202"/>
        <v>1862.2943243037271</v>
      </c>
      <c r="EA84" s="42">
        <f t="shared" si="203"/>
        <v>10425.213516801668</v>
      </c>
      <c r="EB84" s="42">
        <f t="shared" si="204"/>
        <v>3113.1272409703934</v>
      </c>
      <c r="EC84" s="42">
        <f t="shared" si="205"/>
        <v>44.666452881037586</v>
      </c>
      <c r="ED84" s="42">
        <f t="shared" si="206"/>
        <v>5852.9205743037273</v>
      </c>
      <c r="EE84" s="42">
        <f t="shared" si="207"/>
        <v>1039.4224542931233</v>
      </c>
      <c r="EF84" s="42">
        <f t="shared" si="208"/>
        <v>13596.460574303728</v>
      </c>
      <c r="EG84" s="42">
        <f t="shared" si="209"/>
        <v>3018.802616531671</v>
      </c>
      <c r="EH84" s="42">
        <f t="shared" si="210"/>
        <v>524.66056788515505</v>
      </c>
      <c r="EI84" s="42">
        <f t="shared" si="211"/>
        <v>8542.7076318057861</v>
      </c>
      <c r="EJ84" s="42">
        <f t="shared" si="212"/>
        <v>853.41351038309631</v>
      </c>
      <c r="EK84" s="42">
        <f t="shared" si="213"/>
        <v>3448.060571094441</v>
      </c>
      <c r="EL84" s="1">
        <f t="shared" si="225"/>
        <v>44.666452881037586</v>
      </c>
      <c r="EM84" s="2">
        <f t="shared" si="216"/>
        <v>11</v>
      </c>
      <c r="EN84" s="44"/>
      <c r="EO84" s="44"/>
      <c r="EP84" s="45"/>
      <c r="EQ84" s="46"/>
      <c r="ER84" s="47"/>
      <c r="ES84" s="47"/>
      <c r="ET84" s="81"/>
      <c r="EU84" s="82"/>
      <c r="EV84" s="82"/>
      <c r="EW84" s="82"/>
      <c r="EX84" s="82"/>
      <c r="EY84" s="83"/>
      <c r="EZ84" s="83"/>
      <c r="FA84" s="83"/>
      <c r="FB84" s="83"/>
    </row>
    <row r="85" spans="1:158" s="80" customFormat="1" ht="13" x14ac:dyDescent="0.3">
      <c r="A85" s="104" t="s">
        <v>187</v>
      </c>
      <c r="B85" s="105"/>
      <c r="C85" s="106"/>
      <c r="D85" s="119" t="s">
        <v>87</v>
      </c>
      <c r="E85" s="119" t="s">
        <v>87</v>
      </c>
      <c r="F85" s="119" t="s">
        <v>87</v>
      </c>
      <c r="G85" s="115" t="e">
        <f t="shared" si="129"/>
        <v>#VALUE!</v>
      </c>
      <c r="H85" s="115" t="e">
        <f t="shared" si="130"/>
        <v>#VALUE!</v>
      </c>
      <c r="I85" s="115" t="e">
        <f t="shared" si="131"/>
        <v>#VALUE!</v>
      </c>
      <c r="J85" s="193">
        <v>1811.7739999999999</v>
      </c>
      <c r="K85" s="194">
        <v>29.782540767842299</v>
      </c>
      <c r="L85" s="194">
        <v>6.8834326692774601</v>
      </c>
      <c r="M85" s="84">
        <f t="shared" si="226"/>
        <v>40.86866354316146</v>
      </c>
      <c r="N85" s="85">
        <f t="shared" si="227"/>
        <v>59.13133645683854</v>
      </c>
      <c r="O85" s="85">
        <f t="shared" si="228"/>
        <v>0</v>
      </c>
      <c r="P85" s="86" t="str">
        <f t="shared" si="229"/>
        <v>41 : 59 : 0 %</v>
      </c>
      <c r="Q85" s="87" t="str">
        <f t="shared" ca="1" si="214"/>
        <v>CS</v>
      </c>
      <c r="R85" s="94">
        <f t="shared" si="217"/>
        <v>59.13133645683854</v>
      </c>
      <c r="S85" s="95">
        <f t="shared" si="218"/>
        <v>40.86866354316146</v>
      </c>
      <c r="T85" s="95">
        <f t="shared" si="219"/>
        <v>0</v>
      </c>
      <c r="U85" s="88">
        <f t="shared" si="220"/>
        <v>104</v>
      </c>
      <c r="V85" s="89">
        <f t="shared" si="221"/>
        <v>151</v>
      </c>
      <c r="W85" s="90">
        <f t="shared" si="222"/>
        <v>0</v>
      </c>
      <c r="X85" s="100" t="str">
        <f t="shared" si="230"/>
        <v>@rgb(104,151,0)</v>
      </c>
      <c r="Y85" s="101"/>
      <c r="Z85" s="79">
        <f t="shared" si="132"/>
        <v>883.76583693324119</v>
      </c>
      <c r="AA85" s="79">
        <f t="shared" si="133"/>
        <v>263.20792067690525</v>
      </c>
      <c r="AB85" s="79">
        <f t="shared" si="134"/>
        <v>3.4251397594641277</v>
      </c>
      <c r="AC85" s="79" t="str">
        <f t="shared" si="215"/>
        <v>No</v>
      </c>
      <c r="AD85" s="79">
        <f t="shared" si="231"/>
        <v>29.782540767842296</v>
      </c>
      <c r="AE85" s="34">
        <f t="shared" si="232"/>
        <v>4.5012534218967346</v>
      </c>
      <c r="AF85" s="35">
        <f t="shared" si="233"/>
        <v>-0.85767464557739959</v>
      </c>
      <c r="AG85" s="35">
        <f t="shared" si="234"/>
        <v>1.929117462006829</v>
      </c>
      <c r="AH85" s="36">
        <f t="shared" si="135"/>
        <v>6.5430636338107844</v>
      </c>
      <c r="AI85" s="37">
        <f t="shared" si="136"/>
        <v>0.32396629819238143</v>
      </c>
      <c r="AJ85" s="37">
        <f t="shared" si="137"/>
        <v>1.7003492027795417</v>
      </c>
      <c r="AK85" s="37">
        <v>0</v>
      </c>
      <c r="AL85" s="37">
        <v>-0.75645121485307587</v>
      </c>
      <c r="AM85" s="37">
        <v>-11.346768222796136</v>
      </c>
      <c r="AN85" s="37">
        <f t="shared" ref="AN85:AP92" si="235">IF(AH85&lt;AK85,AK85,AH85)</f>
        <v>6.5430636338107844</v>
      </c>
      <c r="AO85" s="37">
        <f t="shared" si="235"/>
        <v>0.32396629819238143</v>
      </c>
      <c r="AP85" s="37">
        <f t="shared" si="235"/>
        <v>1.7003492027795417</v>
      </c>
      <c r="AQ85" s="37">
        <v>57.375671196608707</v>
      </c>
      <c r="AR85" s="37">
        <v>5.7915837760921756</v>
      </c>
      <c r="AS85" s="37">
        <v>1.1079551571654598</v>
      </c>
      <c r="AT85" s="37">
        <f t="shared" ref="AT85:AV92" si="236">IF(AN85&gt;AQ85,AQ85,AN85)</f>
        <v>6.5430636338107844</v>
      </c>
      <c r="AU85" s="37">
        <f t="shared" si="236"/>
        <v>0.32396629819238143</v>
      </c>
      <c r="AV85" s="37">
        <f t="shared" si="236"/>
        <v>1.1079551571654598</v>
      </c>
      <c r="AW85" s="38">
        <f t="shared" ref="AW85:AY92" si="237">ABS(AK85)</f>
        <v>0</v>
      </c>
      <c r="AX85" s="38">
        <f t="shared" si="237"/>
        <v>0.75645121485307587</v>
      </c>
      <c r="AY85" s="38">
        <f t="shared" si="237"/>
        <v>11.346768222796136</v>
      </c>
      <c r="AZ85" s="38">
        <f t="shared" ref="AZ85:BB92" si="238">AT85+AW85</f>
        <v>6.5430636338107844</v>
      </c>
      <c r="BA85" s="38">
        <f t="shared" si="238"/>
        <v>1.0804175130454574</v>
      </c>
      <c r="BB85" s="38">
        <f t="shared" si="238"/>
        <v>12.454723379961596</v>
      </c>
      <c r="BC85" s="37">
        <f t="shared" ref="BC85:BE92" si="239">AQ85+(ABS(AK85))</f>
        <v>57.375671196608707</v>
      </c>
      <c r="BD85" s="37">
        <f t="shared" si="239"/>
        <v>6.5480349909452515</v>
      </c>
      <c r="BE85" s="37">
        <f t="shared" si="239"/>
        <v>12.454723379961596</v>
      </c>
      <c r="BF85" s="38">
        <f t="shared" ref="BF85:BG92" si="240">AZ85/BC85*100</f>
        <v>11.403899069676633</v>
      </c>
      <c r="BG85" s="38">
        <f t="shared" si="240"/>
        <v>16.499873848253401</v>
      </c>
      <c r="BH85" s="38">
        <f t="shared" si="223"/>
        <v>0</v>
      </c>
      <c r="BI85" s="37">
        <f t="shared" si="224"/>
        <v>3.5837447607575439</v>
      </c>
      <c r="BJ85" s="5"/>
      <c r="BK85" s="5"/>
      <c r="BL85" s="19"/>
      <c r="BM85" s="19"/>
      <c r="BN85" s="39">
        <f t="shared" si="138"/>
        <v>90</v>
      </c>
      <c r="BO85" s="39">
        <f t="shared" si="139"/>
        <v>72.5</v>
      </c>
      <c r="BP85" s="39">
        <f t="shared" si="140"/>
        <v>72.5</v>
      </c>
      <c r="BQ85" s="39">
        <f t="shared" si="141"/>
        <v>47.5</v>
      </c>
      <c r="BR85" s="39">
        <f t="shared" si="142"/>
        <v>54.2</v>
      </c>
      <c r="BS85" s="39">
        <f t="shared" si="143"/>
        <v>47.5</v>
      </c>
      <c r="BT85" s="39">
        <f t="shared" si="144"/>
        <v>41.674999999999997</v>
      </c>
      <c r="BU85" s="39">
        <f t="shared" si="145"/>
        <v>41.674999999999997</v>
      </c>
      <c r="BV85" s="39">
        <f t="shared" si="146"/>
        <v>22.5</v>
      </c>
      <c r="BW85" s="39">
        <f t="shared" si="147"/>
        <v>33.3333333333333</v>
      </c>
      <c r="BX85" s="39">
        <f t="shared" si="148"/>
        <v>22.5</v>
      </c>
      <c r="BY85" s="39">
        <f t="shared" si="149"/>
        <v>22.9</v>
      </c>
      <c r="BZ85" s="39">
        <f t="shared" si="150"/>
        <v>22.9</v>
      </c>
      <c r="CA85" s="39">
        <f t="shared" si="151"/>
        <v>5</v>
      </c>
      <c r="CB85" s="39">
        <f t="shared" si="152"/>
        <v>16.649999999999999</v>
      </c>
      <c r="CC85" s="39">
        <f t="shared" si="153"/>
        <v>5</v>
      </c>
      <c r="CD85" s="39">
        <f t="shared" si="154"/>
        <v>5</v>
      </c>
      <c r="CE85" s="39">
        <f t="shared" si="155"/>
        <v>5</v>
      </c>
      <c r="CF85" s="39">
        <f t="shared" si="156"/>
        <v>5</v>
      </c>
      <c r="CG85" s="40">
        <f t="shared" si="157"/>
        <v>5</v>
      </c>
      <c r="CH85" s="40">
        <f t="shared" si="158"/>
        <v>5</v>
      </c>
      <c r="CI85" s="40">
        <f t="shared" si="159"/>
        <v>22.5</v>
      </c>
      <c r="CJ85" s="40">
        <f t="shared" si="160"/>
        <v>5</v>
      </c>
      <c r="CK85" s="40">
        <f t="shared" si="161"/>
        <v>22.9</v>
      </c>
      <c r="CL85" s="40">
        <f t="shared" si="162"/>
        <v>47.5</v>
      </c>
      <c r="CM85" s="40">
        <f t="shared" si="163"/>
        <v>16.649999999999999</v>
      </c>
      <c r="CN85" s="40">
        <f t="shared" si="164"/>
        <v>41.674999999999997</v>
      </c>
      <c r="CO85" s="40">
        <f t="shared" si="165"/>
        <v>5</v>
      </c>
      <c r="CP85" s="40">
        <f t="shared" si="166"/>
        <v>33.3333333333333</v>
      </c>
      <c r="CQ85" s="40">
        <f t="shared" si="167"/>
        <v>72.5</v>
      </c>
      <c r="CR85" s="40">
        <f t="shared" si="168"/>
        <v>22.9</v>
      </c>
      <c r="CS85" s="40">
        <f t="shared" si="169"/>
        <v>54.2</v>
      </c>
      <c r="CT85" s="40">
        <f t="shared" si="170"/>
        <v>5</v>
      </c>
      <c r="CU85" s="40">
        <f t="shared" si="171"/>
        <v>41.674999999999997</v>
      </c>
      <c r="CV85" s="40">
        <f t="shared" si="172"/>
        <v>90</v>
      </c>
      <c r="CW85" s="40">
        <f t="shared" si="173"/>
        <v>22.5</v>
      </c>
      <c r="CX85" s="40">
        <f t="shared" si="174"/>
        <v>72.5</v>
      </c>
      <c r="CY85" s="40">
        <f t="shared" si="175"/>
        <v>47.5</v>
      </c>
      <c r="CZ85" s="41">
        <f t="shared" si="176"/>
        <v>5</v>
      </c>
      <c r="DA85" s="41">
        <f t="shared" si="177"/>
        <v>22.5</v>
      </c>
      <c r="DB85" s="41">
        <f t="shared" si="178"/>
        <v>5</v>
      </c>
      <c r="DC85" s="41">
        <f t="shared" si="179"/>
        <v>47.5</v>
      </c>
      <c r="DD85" s="41">
        <f t="shared" si="180"/>
        <v>22.9</v>
      </c>
      <c r="DE85" s="41">
        <f t="shared" si="181"/>
        <v>5</v>
      </c>
      <c r="DF85" s="41">
        <f t="shared" si="182"/>
        <v>41.674999999999997</v>
      </c>
      <c r="DG85" s="41">
        <f t="shared" si="183"/>
        <v>16.649999999999999</v>
      </c>
      <c r="DH85" s="41">
        <f t="shared" si="184"/>
        <v>72.5</v>
      </c>
      <c r="DI85" s="41">
        <f t="shared" si="185"/>
        <v>33.3333333333333</v>
      </c>
      <c r="DJ85" s="41">
        <f t="shared" si="186"/>
        <v>5</v>
      </c>
      <c r="DK85" s="41">
        <f t="shared" si="187"/>
        <v>54.2</v>
      </c>
      <c r="DL85" s="41">
        <f t="shared" si="188"/>
        <v>22.9</v>
      </c>
      <c r="DM85" s="41">
        <f t="shared" si="189"/>
        <v>90</v>
      </c>
      <c r="DN85" s="41">
        <f t="shared" si="190"/>
        <v>41.674999999999997</v>
      </c>
      <c r="DO85" s="41">
        <f t="shared" si="191"/>
        <v>5</v>
      </c>
      <c r="DP85" s="41">
        <f t="shared" si="192"/>
        <v>72.5</v>
      </c>
      <c r="DQ85" s="41">
        <f t="shared" si="193"/>
        <v>22.5</v>
      </c>
      <c r="DR85" s="41">
        <f t="shared" si="194"/>
        <v>47.5</v>
      </c>
      <c r="DS85" s="42">
        <f t="shared" si="195"/>
        <v>5369.0898086385296</v>
      </c>
      <c r="DT85" s="42">
        <f t="shared" si="196"/>
        <v>4436.9930326491794</v>
      </c>
      <c r="DU85" s="42">
        <f t="shared" si="197"/>
        <v>2367.3962566598311</v>
      </c>
      <c r="DV85" s="42">
        <f t="shared" si="198"/>
        <v>5230.4262098072531</v>
      </c>
      <c r="DW85" s="42">
        <f t="shared" si="199"/>
        <v>2014.8442731740697</v>
      </c>
      <c r="DX85" s="42">
        <f t="shared" si="200"/>
        <v>204.26261097597722</v>
      </c>
      <c r="DY85" s="42">
        <f t="shared" si="201"/>
        <v>3542.1197506407461</v>
      </c>
      <c r="DZ85" s="42">
        <f t="shared" si="202"/>
        <v>582.59636097597729</v>
      </c>
      <c r="EA85" s="42">
        <f t="shared" si="203"/>
        <v>8523.8593869653268</v>
      </c>
      <c r="EB85" s="42">
        <f t="shared" si="204"/>
        <v>1833.4292776426437</v>
      </c>
      <c r="EC85" s="42">
        <f t="shared" si="205"/>
        <v>541.12896529212333</v>
      </c>
      <c r="ED85" s="42">
        <f t="shared" si="206"/>
        <v>4573.2226109759777</v>
      </c>
      <c r="EE85" s="42">
        <f t="shared" si="207"/>
        <v>871.6009487778847</v>
      </c>
      <c r="EF85" s="42">
        <f t="shared" si="208"/>
        <v>12316.762610975977</v>
      </c>
      <c r="EG85" s="42">
        <f t="shared" si="209"/>
        <v>2628.0729713112082</v>
      </c>
      <c r="EH85" s="42">
        <f t="shared" si="210"/>
        <v>2264.4354133134257</v>
      </c>
      <c r="EI85" s="42">
        <f t="shared" si="211"/>
        <v>7884.6658349866284</v>
      </c>
      <c r="EJ85" s="42">
        <f t="shared" si="212"/>
        <v>1971.5321893027744</v>
      </c>
      <c r="EK85" s="42">
        <f t="shared" si="213"/>
        <v>3678.0990121447012</v>
      </c>
      <c r="EL85" s="1">
        <f t="shared" si="225"/>
        <v>204.26261097597722</v>
      </c>
      <c r="EM85" s="2">
        <f t="shared" si="216"/>
        <v>6</v>
      </c>
      <c r="EN85" s="44"/>
      <c r="EO85" s="44"/>
      <c r="EP85" s="45"/>
      <c r="EQ85" s="46"/>
      <c r="ER85" s="47"/>
      <c r="ES85" s="47"/>
      <c r="ET85" s="81"/>
      <c r="EU85" s="82"/>
      <c r="EV85" s="82"/>
      <c r="EW85" s="82"/>
      <c r="EX85" s="82"/>
      <c r="EY85" s="83"/>
      <c r="EZ85" s="83"/>
      <c r="FA85" s="83"/>
      <c r="FB85" s="83"/>
    </row>
    <row r="86" spans="1:158" s="80" customFormat="1" ht="13" x14ac:dyDescent="0.3">
      <c r="A86" s="104" t="s">
        <v>188</v>
      </c>
      <c r="B86" s="105"/>
      <c r="C86" s="106"/>
      <c r="D86" s="119" t="s">
        <v>87</v>
      </c>
      <c r="E86" s="119" t="s">
        <v>87</v>
      </c>
      <c r="F86" s="119" t="s">
        <v>87</v>
      </c>
      <c r="G86" s="115" t="e">
        <f t="shared" si="129"/>
        <v>#VALUE!</v>
      </c>
      <c r="H86" s="115" t="e">
        <f t="shared" si="130"/>
        <v>#VALUE!</v>
      </c>
      <c r="I86" s="115" t="e">
        <f t="shared" si="131"/>
        <v>#VALUE!</v>
      </c>
      <c r="J86" s="193">
        <v>683.43633333333298</v>
      </c>
      <c r="K86" s="194">
        <v>22.859525446846199</v>
      </c>
      <c r="L86" s="194">
        <v>17.1467159211413</v>
      </c>
      <c r="M86" s="84">
        <f t="shared" si="226"/>
        <v>27.826231735665516</v>
      </c>
      <c r="N86" s="85">
        <f t="shared" si="227"/>
        <v>39.260853078471527</v>
      </c>
      <c r="O86" s="85">
        <f t="shared" si="228"/>
        <v>32.912915185862957</v>
      </c>
      <c r="P86" s="86" t="str">
        <f t="shared" si="229"/>
        <v>28 : 39 : 33 %</v>
      </c>
      <c r="Q86" s="87" t="str">
        <f t="shared" ca="1" si="214"/>
        <v>CSR</v>
      </c>
      <c r="R86" s="94">
        <f t="shared" si="217"/>
        <v>39.260853078471527</v>
      </c>
      <c r="S86" s="95">
        <f t="shared" si="218"/>
        <v>27.826231735665516</v>
      </c>
      <c r="T86" s="95">
        <f t="shared" si="219"/>
        <v>32.912915185862957</v>
      </c>
      <c r="U86" s="88">
        <f t="shared" si="220"/>
        <v>71</v>
      </c>
      <c r="V86" s="89">
        <f t="shared" si="221"/>
        <v>100</v>
      </c>
      <c r="W86" s="90">
        <f t="shared" si="222"/>
        <v>84</v>
      </c>
      <c r="X86" s="100" t="str">
        <f t="shared" si="230"/>
        <v>@rgb(71,100,84)</v>
      </c>
      <c r="Y86" s="101"/>
      <c r="Z86" s="79">
        <f t="shared" si="132"/>
        <v>174.36122045254027</v>
      </c>
      <c r="AA86" s="79">
        <f t="shared" si="133"/>
        <v>39.85814755878004</v>
      </c>
      <c r="AB86" s="79">
        <f t="shared" si="134"/>
        <v>1.9680410059229163</v>
      </c>
      <c r="AC86" s="79" t="str">
        <f t="shared" si="215"/>
        <v>No</v>
      </c>
      <c r="AD86" s="79">
        <f t="shared" si="231"/>
        <v>22.859525446846195</v>
      </c>
      <c r="AE86" s="34">
        <f t="shared" si="232"/>
        <v>2.764588420961724</v>
      </c>
      <c r="AF86" s="35">
        <f t="shared" si="233"/>
        <v>-1.2162602055583613</v>
      </c>
      <c r="AG86" s="35">
        <f t="shared" si="234"/>
        <v>2.8418066637964734</v>
      </c>
      <c r="AH86" s="36">
        <f t="shared" si="135"/>
        <v>3.6838183762713825</v>
      </c>
      <c r="AI86" s="37">
        <f t="shared" si="136"/>
        <v>-0.16327086375267297</v>
      </c>
      <c r="AJ86" s="37">
        <f t="shared" si="137"/>
        <v>0.16211778444984049</v>
      </c>
      <c r="AK86" s="37">
        <v>0</v>
      </c>
      <c r="AL86" s="37">
        <v>-0.75645121485307587</v>
      </c>
      <c r="AM86" s="37">
        <v>-11.346768222796136</v>
      </c>
      <c r="AN86" s="37">
        <f t="shared" si="235"/>
        <v>3.6838183762713825</v>
      </c>
      <c r="AO86" s="37">
        <f t="shared" si="235"/>
        <v>-0.16327086375267297</v>
      </c>
      <c r="AP86" s="37">
        <f t="shared" si="235"/>
        <v>0.16211778444984049</v>
      </c>
      <c r="AQ86" s="37">
        <v>57.375671196608707</v>
      </c>
      <c r="AR86" s="37">
        <v>5.7915837760921756</v>
      </c>
      <c r="AS86" s="37">
        <v>1.1079551571654598</v>
      </c>
      <c r="AT86" s="37">
        <f t="shared" si="236"/>
        <v>3.6838183762713825</v>
      </c>
      <c r="AU86" s="37">
        <f t="shared" si="236"/>
        <v>-0.16327086375267297</v>
      </c>
      <c r="AV86" s="37">
        <f t="shared" si="236"/>
        <v>0.16211778444984049</v>
      </c>
      <c r="AW86" s="38">
        <f t="shared" si="237"/>
        <v>0</v>
      </c>
      <c r="AX86" s="38">
        <f t="shared" si="237"/>
        <v>0.75645121485307587</v>
      </c>
      <c r="AY86" s="38">
        <f t="shared" si="237"/>
        <v>11.346768222796136</v>
      </c>
      <c r="AZ86" s="38">
        <f t="shared" si="238"/>
        <v>3.6838183762713825</v>
      </c>
      <c r="BA86" s="38">
        <f t="shared" si="238"/>
        <v>0.5931803511004029</v>
      </c>
      <c r="BB86" s="38">
        <f t="shared" si="238"/>
        <v>11.508886007245977</v>
      </c>
      <c r="BC86" s="37">
        <f t="shared" si="239"/>
        <v>57.375671196608707</v>
      </c>
      <c r="BD86" s="37">
        <f t="shared" si="239"/>
        <v>6.5480349909452515</v>
      </c>
      <c r="BE86" s="37">
        <f t="shared" si="239"/>
        <v>12.454723379961596</v>
      </c>
      <c r="BF86" s="38">
        <f t="shared" si="240"/>
        <v>6.4205233672092037</v>
      </c>
      <c r="BG86" s="38">
        <f t="shared" si="240"/>
        <v>9.0589062508166815</v>
      </c>
      <c r="BH86" s="38">
        <f t="shared" si="223"/>
        <v>7.5942061807440666</v>
      </c>
      <c r="BI86" s="37">
        <f t="shared" si="224"/>
        <v>4.3339506990628225</v>
      </c>
      <c r="BJ86" s="5"/>
      <c r="BK86" s="5"/>
      <c r="BL86" s="19"/>
      <c r="BM86" s="19"/>
      <c r="BN86" s="39">
        <f t="shared" si="138"/>
        <v>90</v>
      </c>
      <c r="BO86" s="39">
        <f t="shared" si="139"/>
        <v>72.5</v>
      </c>
      <c r="BP86" s="39">
        <f t="shared" si="140"/>
        <v>72.5</v>
      </c>
      <c r="BQ86" s="39">
        <f t="shared" si="141"/>
        <v>47.5</v>
      </c>
      <c r="BR86" s="39">
        <f t="shared" si="142"/>
        <v>54.2</v>
      </c>
      <c r="BS86" s="39">
        <f t="shared" si="143"/>
        <v>47.5</v>
      </c>
      <c r="BT86" s="39">
        <f t="shared" si="144"/>
        <v>41.674999999999997</v>
      </c>
      <c r="BU86" s="39">
        <f t="shared" si="145"/>
        <v>41.674999999999997</v>
      </c>
      <c r="BV86" s="39">
        <f t="shared" si="146"/>
        <v>22.5</v>
      </c>
      <c r="BW86" s="39">
        <f t="shared" si="147"/>
        <v>33.3333333333333</v>
      </c>
      <c r="BX86" s="39">
        <f t="shared" si="148"/>
        <v>22.5</v>
      </c>
      <c r="BY86" s="39">
        <f t="shared" si="149"/>
        <v>22.9</v>
      </c>
      <c r="BZ86" s="39">
        <f t="shared" si="150"/>
        <v>22.9</v>
      </c>
      <c r="CA86" s="39">
        <f t="shared" si="151"/>
        <v>5</v>
      </c>
      <c r="CB86" s="39">
        <f t="shared" si="152"/>
        <v>16.649999999999999</v>
      </c>
      <c r="CC86" s="39">
        <f t="shared" si="153"/>
        <v>5</v>
      </c>
      <c r="CD86" s="39">
        <f t="shared" si="154"/>
        <v>5</v>
      </c>
      <c r="CE86" s="39">
        <f t="shared" si="155"/>
        <v>5</v>
      </c>
      <c r="CF86" s="39">
        <f t="shared" si="156"/>
        <v>5</v>
      </c>
      <c r="CG86" s="40">
        <f t="shared" si="157"/>
        <v>5</v>
      </c>
      <c r="CH86" s="40">
        <f t="shared" si="158"/>
        <v>5</v>
      </c>
      <c r="CI86" s="40">
        <f t="shared" si="159"/>
        <v>22.5</v>
      </c>
      <c r="CJ86" s="40">
        <f t="shared" si="160"/>
        <v>5</v>
      </c>
      <c r="CK86" s="40">
        <f t="shared" si="161"/>
        <v>22.9</v>
      </c>
      <c r="CL86" s="40">
        <f t="shared" si="162"/>
        <v>47.5</v>
      </c>
      <c r="CM86" s="40">
        <f t="shared" si="163"/>
        <v>16.649999999999999</v>
      </c>
      <c r="CN86" s="40">
        <f t="shared" si="164"/>
        <v>41.674999999999997</v>
      </c>
      <c r="CO86" s="40">
        <f t="shared" si="165"/>
        <v>5</v>
      </c>
      <c r="CP86" s="40">
        <f t="shared" si="166"/>
        <v>33.3333333333333</v>
      </c>
      <c r="CQ86" s="40">
        <f t="shared" si="167"/>
        <v>72.5</v>
      </c>
      <c r="CR86" s="40">
        <f t="shared" si="168"/>
        <v>22.9</v>
      </c>
      <c r="CS86" s="40">
        <f t="shared" si="169"/>
        <v>54.2</v>
      </c>
      <c r="CT86" s="40">
        <f t="shared" si="170"/>
        <v>5</v>
      </c>
      <c r="CU86" s="40">
        <f t="shared" si="171"/>
        <v>41.674999999999997</v>
      </c>
      <c r="CV86" s="40">
        <f t="shared" si="172"/>
        <v>90</v>
      </c>
      <c r="CW86" s="40">
        <f t="shared" si="173"/>
        <v>22.5</v>
      </c>
      <c r="CX86" s="40">
        <f t="shared" si="174"/>
        <v>72.5</v>
      </c>
      <c r="CY86" s="40">
        <f t="shared" si="175"/>
        <v>47.5</v>
      </c>
      <c r="CZ86" s="41">
        <f t="shared" si="176"/>
        <v>5</v>
      </c>
      <c r="DA86" s="41">
        <f t="shared" si="177"/>
        <v>22.5</v>
      </c>
      <c r="DB86" s="41">
        <f t="shared" si="178"/>
        <v>5</v>
      </c>
      <c r="DC86" s="41">
        <f t="shared" si="179"/>
        <v>47.5</v>
      </c>
      <c r="DD86" s="41">
        <f t="shared" si="180"/>
        <v>22.9</v>
      </c>
      <c r="DE86" s="41">
        <f t="shared" si="181"/>
        <v>5</v>
      </c>
      <c r="DF86" s="41">
        <f t="shared" si="182"/>
        <v>41.674999999999997</v>
      </c>
      <c r="DG86" s="41">
        <f t="shared" si="183"/>
        <v>16.649999999999999</v>
      </c>
      <c r="DH86" s="41">
        <f t="shared" si="184"/>
        <v>72.5</v>
      </c>
      <c r="DI86" s="41">
        <f t="shared" si="185"/>
        <v>33.3333333333333</v>
      </c>
      <c r="DJ86" s="41">
        <f t="shared" si="186"/>
        <v>5</v>
      </c>
      <c r="DK86" s="41">
        <f t="shared" si="187"/>
        <v>54.2</v>
      </c>
      <c r="DL86" s="41">
        <f t="shared" si="188"/>
        <v>22.9</v>
      </c>
      <c r="DM86" s="41">
        <f t="shared" si="189"/>
        <v>90</v>
      </c>
      <c r="DN86" s="41">
        <f t="shared" si="190"/>
        <v>41.674999999999997</v>
      </c>
      <c r="DO86" s="41">
        <f t="shared" si="191"/>
        <v>5</v>
      </c>
      <c r="DP86" s="41">
        <f t="shared" si="192"/>
        <v>72.5</v>
      </c>
      <c r="DQ86" s="41">
        <f t="shared" si="193"/>
        <v>22.5</v>
      </c>
      <c r="DR86" s="41">
        <f t="shared" si="194"/>
        <v>47.5</v>
      </c>
      <c r="DS86" s="42">
        <f t="shared" si="195"/>
        <v>5818.5143480249571</v>
      </c>
      <c r="DT86" s="42">
        <f t="shared" si="196"/>
        <v>3277.9804272680462</v>
      </c>
      <c r="DU86" s="42">
        <f t="shared" si="197"/>
        <v>3055.8026010267463</v>
      </c>
      <c r="DV86" s="42">
        <f t="shared" si="198"/>
        <v>1773.6462547581741</v>
      </c>
      <c r="DW86" s="42">
        <f t="shared" si="199"/>
        <v>1063.5116364354333</v>
      </c>
      <c r="DX86" s="42">
        <f t="shared" si="200"/>
        <v>1234.0715338864456</v>
      </c>
      <c r="DY86" s="42">
        <f t="shared" si="201"/>
        <v>779.81318966559411</v>
      </c>
      <c r="DZ86" s="42">
        <f t="shared" si="202"/>
        <v>462.09889814053525</v>
      </c>
      <c r="EA86" s="42">
        <f t="shared" si="203"/>
        <v>2769.312082248302</v>
      </c>
      <c r="EB86" s="42">
        <f t="shared" si="204"/>
        <v>65.640409754760995</v>
      </c>
      <c r="EC86" s="42">
        <f t="shared" si="205"/>
        <v>1912.340466746145</v>
      </c>
      <c r="ED86" s="42">
        <f t="shared" si="206"/>
        <v>745.08525245307351</v>
      </c>
      <c r="EE86" s="42">
        <f t="shared" si="207"/>
        <v>347.70434037577689</v>
      </c>
      <c r="EF86" s="42">
        <f t="shared" si="208"/>
        <v>4953.7781614913911</v>
      </c>
      <c r="EG86" s="42">
        <f t="shared" si="209"/>
        <v>207.51039145815338</v>
      </c>
      <c r="EH86" s="42">
        <f t="shared" si="210"/>
        <v>3874.6287197479346</v>
      </c>
      <c r="EI86" s="42">
        <f t="shared" si="211"/>
        <v>2369.1003352500916</v>
      </c>
      <c r="EJ86" s="42">
        <f t="shared" si="212"/>
        <v>1734.3065459892348</v>
      </c>
      <c r="EK86" s="42">
        <f t="shared" si="213"/>
        <v>801.7034406196633</v>
      </c>
      <c r="EL86" s="1">
        <f t="shared" si="225"/>
        <v>65.640409754760995</v>
      </c>
      <c r="EM86" s="2">
        <f t="shared" si="216"/>
        <v>10</v>
      </c>
      <c r="EN86" s="44"/>
      <c r="EO86" s="44"/>
      <c r="EP86" s="45"/>
      <c r="EQ86" s="46"/>
      <c r="ER86" s="47"/>
      <c r="ES86" s="47"/>
      <c r="ET86" s="81"/>
      <c r="EU86" s="82"/>
      <c r="EV86" s="82"/>
      <c r="EW86" s="82"/>
      <c r="EX86" s="82"/>
      <c r="EY86" s="83"/>
      <c r="EZ86" s="83"/>
      <c r="FA86" s="83"/>
      <c r="FB86" s="83"/>
    </row>
    <row r="87" spans="1:158" s="80" customFormat="1" ht="13" x14ac:dyDescent="0.3">
      <c r="A87" s="104" t="s">
        <v>189</v>
      </c>
      <c r="B87" s="105"/>
      <c r="C87" s="106"/>
      <c r="D87" s="119" t="s">
        <v>87</v>
      </c>
      <c r="E87" s="119" t="s">
        <v>87</v>
      </c>
      <c r="F87" s="119" t="s">
        <v>87</v>
      </c>
      <c r="G87" s="115" t="e">
        <f t="shared" si="129"/>
        <v>#VALUE!</v>
      </c>
      <c r="H87" s="115" t="e">
        <f t="shared" si="130"/>
        <v>#VALUE!</v>
      </c>
      <c r="I87" s="115" t="e">
        <f t="shared" si="131"/>
        <v>#VALUE!</v>
      </c>
      <c r="J87" s="193">
        <v>630.22249999999997</v>
      </c>
      <c r="K87" s="194">
        <v>28.848229458932799</v>
      </c>
      <c r="L87" s="194">
        <v>24.601785516860101</v>
      </c>
      <c r="M87" s="84">
        <f t="shared" si="226"/>
        <v>17.907653184777967</v>
      </c>
      <c r="N87" s="85">
        <f t="shared" si="227"/>
        <v>45.749954281253203</v>
      </c>
      <c r="O87" s="85">
        <f t="shared" si="228"/>
        <v>36.342392533968834</v>
      </c>
      <c r="P87" s="86" t="str">
        <f t="shared" si="229"/>
        <v>18 : 46 : 36 %</v>
      </c>
      <c r="Q87" s="87" t="str">
        <f t="shared" ca="1" si="214"/>
        <v>SR/CSR</v>
      </c>
      <c r="R87" s="94">
        <f t="shared" si="217"/>
        <v>45.749954281253203</v>
      </c>
      <c r="S87" s="95">
        <f t="shared" si="218"/>
        <v>17.907653184777967</v>
      </c>
      <c r="T87" s="95">
        <f t="shared" si="219"/>
        <v>36.342392533968834</v>
      </c>
      <c r="U87" s="88">
        <f t="shared" si="220"/>
        <v>46</v>
      </c>
      <c r="V87" s="89">
        <f t="shared" si="221"/>
        <v>117</v>
      </c>
      <c r="W87" s="90">
        <f t="shared" si="222"/>
        <v>93</v>
      </c>
      <c r="X87" s="100" t="str">
        <f t="shared" si="230"/>
        <v>@rgb(46,117,93)</v>
      </c>
      <c r="Y87" s="101"/>
      <c r="Z87" s="79">
        <f t="shared" si="132"/>
        <v>88.799007651344823</v>
      </c>
      <c r="AA87" s="79">
        <f t="shared" si="133"/>
        <v>25.616941484515248</v>
      </c>
      <c r="AB87" s="79">
        <f t="shared" si="134"/>
        <v>1.0025358689483408</v>
      </c>
      <c r="AC87" s="79" t="str">
        <f t="shared" si="215"/>
        <v>No</v>
      </c>
      <c r="AD87" s="79">
        <f t="shared" si="231"/>
        <v>28.848229458932796</v>
      </c>
      <c r="AE87" s="34">
        <f t="shared" si="232"/>
        <v>2.6547791926585433</v>
      </c>
      <c r="AF87" s="35">
        <f t="shared" si="233"/>
        <v>-0.90276658835461798</v>
      </c>
      <c r="AG87" s="35">
        <f t="shared" si="234"/>
        <v>3.202819022290555</v>
      </c>
      <c r="AH87" s="36">
        <f t="shared" si="135"/>
        <v>3.5030284627930257</v>
      </c>
      <c r="AI87" s="37">
        <f t="shared" si="136"/>
        <v>0.26490883841217161</v>
      </c>
      <c r="AJ87" s="37">
        <f t="shared" si="137"/>
        <v>-0.43525407675636529</v>
      </c>
      <c r="AK87" s="37">
        <v>0</v>
      </c>
      <c r="AL87" s="37">
        <v>-0.75645121485307587</v>
      </c>
      <c r="AM87" s="37">
        <v>-11.346768222796136</v>
      </c>
      <c r="AN87" s="37">
        <f t="shared" si="235"/>
        <v>3.5030284627930257</v>
      </c>
      <c r="AO87" s="37">
        <f t="shared" si="235"/>
        <v>0.26490883841217161</v>
      </c>
      <c r="AP87" s="37">
        <f t="shared" si="235"/>
        <v>-0.43525407675636529</v>
      </c>
      <c r="AQ87" s="37">
        <v>57.375671196608707</v>
      </c>
      <c r="AR87" s="37">
        <v>5.7915837760921756</v>
      </c>
      <c r="AS87" s="37">
        <v>1.1079551571654598</v>
      </c>
      <c r="AT87" s="37">
        <f t="shared" si="236"/>
        <v>3.5030284627930257</v>
      </c>
      <c r="AU87" s="37">
        <f t="shared" si="236"/>
        <v>0.26490883841217161</v>
      </c>
      <c r="AV87" s="37">
        <f t="shared" si="236"/>
        <v>-0.43525407675636529</v>
      </c>
      <c r="AW87" s="38">
        <f t="shared" si="237"/>
        <v>0</v>
      </c>
      <c r="AX87" s="38">
        <f t="shared" si="237"/>
        <v>0.75645121485307587</v>
      </c>
      <c r="AY87" s="38">
        <f t="shared" si="237"/>
        <v>11.346768222796136</v>
      </c>
      <c r="AZ87" s="38">
        <f t="shared" si="238"/>
        <v>3.5030284627930257</v>
      </c>
      <c r="BA87" s="38">
        <f t="shared" si="238"/>
        <v>1.0213600532652474</v>
      </c>
      <c r="BB87" s="38">
        <f t="shared" si="238"/>
        <v>10.911514146039771</v>
      </c>
      <c r="BC87" s="37">
        <f t="shared" si="239"/>
        <v>57.375671196608707</v>
      </c>
      <c r="BD87" s="37">
        <f t="shared" si="239"/>
        <v>6.5480349909452515</v>
      </c>
      <c r="BE87" s="37">
        <f t="shared" si="239"/>
        <v>12.454723379961596</v>
      </c>
      <c r="BF87" s="38">
        <f t="shared" si="240"/>
        <v>6.1054248076492712</v>
      </c>
      <c r="BG87" s="38">
        <f t="shared" si="240"/>
        <v>15.597962666320564</v>
      </c>
      <c r="BH87" s="38">
        <f t="shared" si="223"/>
        <v>12.390554064048459</v>
      </c>
      <c r="BI87" s="37">
        <f t="shared" si="224"/>
        <v>2.9330724313142142</v>
      </c>
      <c r="BJ87" s="5"/>
      <c r="BK87" s="5"/>
      <c r="BL87" s="19"/>
      <c r="BM87" s="19"/>
      <c r="BN87" s="39">
        <f t="shared" si="138"/>
        <v>90</v>
      </c>
      <c r="BO87" s="39">
        <f t="shared" si="139"/>
        <v>72.5</v>
      </c>
      <c r="BP87" s="39">
        <f t="shared" si="140"/>
        <v>72.5</v>
      </c>
      <c r="BQ87" s="39">
        <f t="shared" si="141"/>
        <v>47.5</v>
      </c>
      <c r="BR87" s="39">
        <f t="shared" si="142"/>
        <v>54.2</v>
      </c>
      <c r="BS87" s="39">
        <f t="shared" si="143"/>
        <v>47.5</v>
      </c>
      <c r="BT87" s="39">
        <f t="shared" si="144"/>
        <v>41.674999999999997</v>
      </c>
      <c r="BU87" s="39">
        <f t="shared" si="145"/>
        <v>41.674999999999997</v>
      </c>
      <c r="BV87" s="39">
        <f t="shared" si="146"/>
        <v>22.5</v>
      </c>
      <c r="BW87" s="39">
        <f t="shared" si="147"/>
        <v>33.3333333333333</v>
      </c>
      <c r="BX87" s="39">
        <f t="shared" si="148"/>
        <v>22.5</v>
      </c>
      <c r="BY87" s="39">
        <f t="shared" si="149"/>
        <v>22.9</v>
      </c>
      <c r="BZ87" s="39">
        <f t="shared" si="150"/>
        <v>22.9</v>
      </c>
      <c r="CA87" s="39">
        <f t="shared" si="151"/>
        <v>5</v>
      </c>
      <c r="CB87" s="39">
        <f t="shared" si="152"/>
        <v>16.649999999999999</v>
      </c>
      <c r="CC87" s="39">
        <f t="shared" si="153"/>
        <v>5</v>
      </c>
      <c r="CD87" s="39">
        <f t="shared" si="154"/>
        <v>5</v>
      </c>
      <c r="CE87" s="39">
        <f t="shared" si="155"/>
        <v>5</v>
      </c>
      <c r="CF87" s="39">
        <f t="shared" si="156"/>
        <v>5</v>
      </c>
      <c r="CG87" s="40">
        <f t="shared" si="157"/>
        <v>5</v>
      </c>
      <c r="CH87" s="40">
        <f t="shared" si="158"/>
        <v>5</v>
      </c>
      <c r="CI87" s="40">
        <f t="shared" si="159"/>
        <v>22.5</v>
      </c>
      <c r="CJ87" s="40">
        <f t="shared" si="160"/>
        <v>5</v>
      </c>
      <c r="CK87" s="40">
        <f t="shared" si="161"/>
        <v>22.9</v>
      </c>
      <c r="CL87" s="40">
        <f t="shared" si="162"/>
        <v>47.5</v>
      </c>
      <c r="CM87" s="40">
        <f t="shared" si="163"/>
        <v>16.649999999999999</v>
      </c>
      <c r="CN87" s="40">
        <f t="shared" si="164"/>
        <v>41.674999999999997</v>
      </c>
      <c r="CO87" s="40">
        <f t="shared" si="165"/>
        <v>5</v>
      </c>
      <c r="CP87" s="40">
        <f t="shared" si="166"/>
        <v>33.3333333333333</v>
      </c>
      <c r="CQ87" s="40">
        <f t="shared" si="167"/>
        <v>72.5</v>
      </c>
      <c r="CR87" s="40">
        <f t="shared" si="168"/>
        <v>22.9</v>
      </c>
      <c r="CS87" s="40">
        <f t="shared" si="169"/>
        <v>54.2</v>
      </c>
      <c r="CT87" s="40">
        <f t="shared" si="170"/>
        <v>5</v>
      </c>
      <c r="CU87" s="40">
        <f t="shared" si="171"/>
        <v>41.674999999999997</v>
      </c>
      <c r="CV87" s="40">
        <f t="shared" si="172"/>
        <v>90</v>
      </c>
      <c r="CW87" s="40">
        <f t="shared" si="173"/>
        <v>22.5</v>
      </c>
      <c r="CX87" s="40">
        <f t="shared" si="174"/>
        <v>72.5</v>
      </c>
      <c r="CY87" s="40">
        <f t="shared" si="175"/>
        <v>47.5</v>
      </c>
      <c r="CZ87" s="41">
        <f t="shared" si="176"/>
        <v>5</v>
      </c>
      <c r="DA87" s="41">
        <f t="shared" si="177"/>
        <v>22.5</v>
      </c>
      <c r="DB87" s="41">
        <f t="shared" si="178"/>
        <v>5</v>
      </c>
      <c r="DC87" s="41">
        <f t="shared" si="179"/>
        <v>47.5</v>
      </c>
      <c r="DD87" s="41">
        <f t="shared" si="180"/>
        <v>22.9</v>
      </c>
      <c r="DE87" s="41">
        <f t="shared" si="181"/>
        <v>5</v>
      </c>
      <c r="DF87" s="41">
        <f t="shared" si="182"/>
        <v>41.674999999999997</v>
      </c>
      <c r="DG87" s="41">
        <f t="shared" si="183"/>
        <v>16.649999999999999</v>
      </c>
      <c r="DH87" s="41">
        <f t="shared" si="184"/>
        <v>72.5</v>
      </c>
      <c r="DI87" s="41">
        <f t="shared" si="185"/>
        <v>33.3333333333333</v>
      </c>
      <c r="DJ87" s="41">
        <f t="shared" si="186"/>
        <v>5</v>
      </c>
      <c r="DK87" s="41">
        <f t="shared" si="187"/>
        <v>54.2</v>
      </c>
      <c r="DL87" s="41">
        <f t="shared" si="188"/>
        <v>22.9</v>
      </c>
      <c r="DM87" s="41">
        <f t="shared" si="189"/>
        <v>90</v>
      </c>
      <c r="DN87" s="41">
        <f t="shared" si="190"/>
        <v>41.674999999999997</v>
      </c>
      <c r="DO87" s="41">
        <f t="shared" si="191"/>
        <v>5</v>
      </c>
      <c r="DP87" s="41">
        <f t="shared" si="192"/>
        <v>72.5</v>
      </c>
      <c r="DQ87" s="41">
        <f t="shared" si="193"/>
        <v>22.5</v>
      </c>
      <c r="DR87" s="41">
        <f t="shared" si="194"/>
        <v>47.5</v>
      </c>
      <c r="DS87" s="42">
        <f t="shared" si="195"/>
        <v>7840.210813003866</v>
      </c>
      <c r="DT87" s="42">
        <f t="shared" si="196"/>
        <v>4832.4949357821852</v>
      </c>
      <c r="DU87" s="42">
        <f t="shared" si="197"/>
        <v>4503.2302746272317</v>
      </c>
      <c r="DV87" s="42">
        <f t="shared" si="198"/>
        <v>2660.7579683226422</v>
      </c>
      <c r="DW87" s="42">
        <f t="shared" si="199"/>
        <v>2019.9527650490195</v>
      </c>
      <c r="DX87" s="42">
        <f t="shared" si="200"/>
        <v>1861.1152198034711</v>
      </c>
      <c r="DY87" s="42">
        <f t="shared" si="201"/>
        <v>1440.1308161928428</v>
      </c>
      <c r="DZ87" s="42">
        <f t="shared" si="202"/>
        <v>969.28235074126019</v>
      </c>
      <c r="EA87" s="42">
        <f t="shared" si="203"/>
        <v>2989.0210008630988</v>
      </c>
      <c r="EB87" s="42">
        <f t="shared" si="204"/>
        <v>401.1785210827868</v>
      </c>
      <c r="EC87" s="42">
        <f t="shared" si="205"/>
        <v>1719.0001649797091</v>
      </c>
      <c r="ED87" s="42">
        <f t="shared" si="206"/>
        <v>865.9380817896714</v>
      </c>
      <c r="EE87" s="42">
        <f t="shared" si="207"/>
        <v>277.02471640966979</v>
      </c>
      <c r="EF87" s="42">
        <f t="shared" si="208"/>
        <v>4706.3051236414185</v>
      </c>
      <c r="EG87" s="42">
        <f t="shared" si="209"/>
        <v>46.6236463142573</v>
      </c>
      <c r="EH87" s="42">
        <f t="shared" si="210"/>
        <v>3107.0196266030757</v>
      </c>
      <c r="EI87" s="42">
        <f t="shared" si="211"/>
        <v>2014.5404624864655</v>
      </c>
      <c r="EJ87" s="42">
        <f t="shared" si="212"/>
        <v>1073.7842877580288</v>
      </c>
      <c r="EK87" s="42">
        <f t="shared" si="213"/>
        <v>294.16237512224723</v>
      </c>
      <c r="EL87" s="1">
        <f t="shared" si="225"/>
        <v>46.6236463142573</v>
      </c>
      <c r="EM87" s="2">
        <f t="shared" si="216"/>
        <v>15</v>
      </c>
      <c r="EN87" s="44"/>
      <c r="EO87" s="44"/>
      <c r="EP87" s="45"/>
      <c r="EQ87" s="46"/>
      <c r="ER87" s="47"/>
      <c r="ES87" s="47"/>
      <c r="ET87" s="81"/>
      <c r="EU87" s="82"/>
      <c r="EV87" s="82"/>
      <c r="EW87" s="82"/>
      <c r="EX87" s="82"/>
      <c r="EY87" s="83"/>
      <c r="EZ87" s="83"/>
      <c r="FA87" s="83"/>
      <c r="FB87" s="83"/>
    </row>
    <row r="88" spans="1:158" s="80" customFormat="1" ht="13" x14ac:dyDescent="0.3">
      <c r="A88" s="104" t="s">
        <v>190</v>
      </c>
      <c r="B88" s="105"/>
      <c r="C88" s="106"/>
      <c r="D88" s="119" t="s">
        <v>87</v>
      </c>
      <c r="E88" s="119" t="s">
        <v>87</v>
      </c>
      <c r="F88" s="119" t="s">
        <v>87</v>
      </c>
      <c r="G88" s="115" t="e">
        <f t="shared" si="129"/>
        <v>#VALUE!</v>
      </c>
      <c r="H88" s="115" t="e">
        <f t="shared" si="130"/>
        <v>#VALUE!</v>
      </c>
      <c r="I88" s="115" t="e">
        <f t="shared" si="131"/>
        <v>#VALUE!</v>
      </c>
      <c r="J88" s="193">
        <v>69.458571428571403</v>
      </c>
      <c r="K88" s="194">
        <v>53.546523087770801</v>
      </c>
      <c r="L88" s="194">
        <v>4.4393113613895796</v>
      </c>
      <c r="M88" s="84">
        <f t="shared" si="226"/>
        <v>2.8826792073286227</v>
      </c>
      <c r="N88" s="85">
        <f t="shared" si="227"/>
        <v>97.117320792671379</v>
      </c>
      <c r="O88" s="85">
        <f t="shared" si="228"/>
        <v>0</v>
      </c>
      <c r="P88" s="86" t="str">
        <f t="shared" si="229"/>
        <v>3 : 97 : 0 %</v>
      </c>
      <c r="Q88" s="87" t="str">
        <f t="shared" ca="1" si="214"/>
        <v>S</v>
      </c>
      <c r="R88" s="94">
        <f t="shared" si="217"/>
        <v>97.117320792671379</v>
      </c>
      <c r="S88" s="95">
        <f t="shared" si="218"/>
        <v>2.8826792073286227</v>
      </c>
      <c r="T88" s="95">
        <f t="shared" si="219"/>
        <v>0</v>
      </c>
      <c r="U88" s="88">
        <f t="shared" si="220"/>
        <v>7</v>
      </c>
      <c r="V88" s="89">
        <f t="shared" si="221"/>
        <v>248</v>
      </c>
      <c r="W88" s="90">
        <f t="shared" si="222"/>
        <v>0</v>
      </c>
      <c r="X88" s="100" t="str">
        <f t="shared" si="230"/>
        <v>@rgb(7,248,0)</v>
      </c>
      <c r="Y88" s="101"/>
      <c r="Z88" s="79">
        <f t="shared" si="132"/>
        <v>29.219916076380894</v>
      </c>
      <c r="AA88" s="79">
        <f t="shared" si="133"/>
        <v>15.646249108066549</v>
      </c>
      <c r="AB88" s="79">
        <f t="shared" si="134"/>
        <v>1.9542105011867392</v>
      </c>
      <c r="AC88" s="79" t="str">
        <f t="shared" si="215"/>
        <v>No</v>
      </c>
      <c r="AD88" s="79">
        <f t="shared" si="231"/>
        <v>53.546523087770808</v>
      </c>
      <c r="AE88" s="34">
        <f t="shared" si="232"/>
        <v>0.8813418167626097</v>
      </c>
      <c r="AF88" s="35">
        <f t="shared" si="233"/>
        <v>0.14209955120148221</v>
      </c>
      <c r="AG88" s="35">
        <f t="shared" si="234"/>
        <v>1.4904992656289422</v>
      </c>
      <c r="AH88" s="36">
        <f t="shared" si="135"/>
        <v>0.58324116711796059</v>
      </c>
      <c r="AI88" s="37">
        <f t="shared" si="136"/>
        <v>1.4860452139028482</v>
      </c>
      <c r="AJ88" s="37">
        <f t="shared" si="137"/>
        <v>2.45409804118772</v>
      </c>
      <c r="AK88" s="37">
        <v>0</v>
      </c>
      <c r="AL88" s="37">
        <v>-0.75645121485307587</v>
      </c>
      <c r="AM88" s="37">
        <v>-11.346768222796136</v>
      </c>
      <c r="AN88" s="37">
        <f t="shared" si="235"/>
        <v>0.58324116711796059</v>
      </c>
      <c r="AO88" s="37">
        <f t="shared" si="235"/>
        <v>1.4860452139028482</v>
      </c>
      <c r="AP88" s="37">
        <f t="shared" si="235"/>
        <v>2.45409804118772</v>
      </c>
      <c r="AQ88" s="37">
        <v>57.375671196608707</v>
      </c>
      <c r="AR88" s="37">
        <v>5.7915837760921756</v>
      </c>
      <c r="AS88" s="37">
        <v>1.1079551571654598</v>
      </c>
      <c r="AT88" s="37">
        <f t="shared" si="236"/>
        <v>0.58324116711796059</v>
      </c>
      <c r="AU88" s="37">
        <f t="shared" si="236"/>
        <v>1.4860452139028482</v>
      </c>
      <c r="AV88" s="37">
        <f t="shared" si="236"/>
        <v>1.1079551571654598</v>
      </c>
      <c r="AW88" s="38">
        <f t="shared" si="237"/>
        <v>0</v>
      </c>
      <c r="AX88" s="38">
        <f t="shared" si="237"/>
        <v>0.75645121485307587</v>
      </c>
      <c r="AY88" s="38">
        <f t="shared" si="237"/>
        <v>11.346768222796136</v>
      </c>
      <c r="AZ88" s="38">
        <f t="shared" si="238"/>
        <v>0.58324116711796059</v>
      </c>
      <c r="BA88" s="38">
        <f t="shared" si="238"/>
        <v>2.2424964287559241</v>
      </c>
      <c r="BB88" s="38">
        <f t="shared" si="238"/>
        <v>12.454723379961596</v>
      </c>
      <c r="BC88" s="37">
        <f t="shared" si="239"/>
        <v>57.375671196608707</v>
      </c>
      <c r="BD88" s="37">
        <f t="shared" si="239"/>
        <v>6.5480349909452515</v>
      </c>
      <c r="BE88" s="37">
        <f t="shared" si="239"/>
        <v>12.454723379961596</v>
      </c>
      <c r="BF88" s="38">
        <f t="shared" si="240"/>
        <v>1.0165304474075314</v>
      </c>
      <c r="BG88" s="38">
        <f t="shared" si="240"/>
        <v>34.246860804147985</v>
      </c>
      <c r="BH88" s="38">
        <f t="shared" si="223"/>
        <v>0</v>
      </c>
      <c r="BI88" s="37">
        <f t="shared" si="224"/>
        <v>2.8358021293708915</v>
      </c>
      <c r="BJ88" s="5"/>
      <c r="BK88" s="5"/>
      <c r="BL88" s="19"/>
      <c r="BM88" s="19"/>
      <c r="BN88" s="39">
        <f t="shared" si="138"/>
        <v>90</v>
      </c>
      <c r="BO88" s="39">
        <f t="shared" si="139"/>
        <v>72.5</v>
      </c>
      <c r="BP88" s="39">
        <f t="shared" si="140"/>
        <v>72.5</v>
      </c>
      <c r="BQ88" s="39">
        <f t="shared" si="141"/>
        <v>47.5</v>
      </c>
      <c r="BR88" s="39">
        <f t="shared" si="142"/>
        <v>54.2</v>
      </c>
      <c r="BS88" s="39">
        <f t="shared" si="143"/>
        <v>47.5</v>
      </c>
      <c r="BT88" s="39">
        <f t="shared" si="144"/>
        <v>41.674999999999997</v>
      </c>
      <c r="BU88" s="39">
        <f t="shared" si="145"/>
        <v>41.674999999999997</v>
      </c>
      <c r="BV88" s="39">
        <f t="shared" si="146"/>
        <v>22.5</v>
      </c>
      <c r="BW88" s="39">
        <f t="shared" si="147"/>
        <v>33.3333333333333</v>
      </c>
      <c r="BX88" s="39">
        <f t="shared" si="148"/>
        <v>22.5</v>
      </c>
      <c r="BY88" s="39">
        <f t="shared" si="149"/>
        <v>22.9</v>
      </c>
      <c r="BZ88" s="39">
        <f t="shared" si="150"/>
        <v>22.9</v>
      </c>
      <c r="CA88" s="39">
        <f t="shared" si="151"/>
        <v>5</v>
      </c>
      <c r="CB88" s="39">
        <f t="shared" si="152"/>
        <v>16.649999999999999</v>
      </c>
      <c r="CC88" s="39">
        <f t="shared" si="153"/>
        <v>5</v>
      </c>
      <c r="CD88" s="39">
        <f t="shared" si="154"/>
        <v>5</v>
      </c>
      <c r="CE88" s="39">
        <f t="shared" si="155"/>
        <v>5</v>
      </c>
      <c r="CF88" s="39">
        <f t="shared" si="156"/>
        <v>5</v>
      </c>
      <c r="CG88" s="40">
        <f t="shared" si="157"/>
        <v>5</v>
      </c>
      <c r="CH88" s="40">
        <f t="shared" si="158"/>
        <v>5</v>
      </c>
      <c r="CI88" s="40">
        <f t="shared" si="159"/>
        <v>22.5</v>
      </c>
      <c r="CJ88" s="40">
        <f t="shared" si="160"/>
        <v>5</v>
      </c>
      <c r="CK88" s="40">
        <f t="shared" si="161"/>
        <v>22.9</v>
      </c>
      <c r="CL88" s="40">
        <f t="shared" si="162"/>
        <v>47.5</v>
      </c>
      <c r="CM88" s="40">
        <f t="shared" si="163"/>
        <v>16.649999999999999</v>
      </c>
      <c r="CN88" s="40">
        <f t="shared" si="164"/>
        <v>41.674999999999997</v>
      </c>
      <c r="CO88" s="40">
        <f t="shared" si="165"/>
        <v>5</v>
      </c>
      <c r="CP88" s="40">
        <f t="shared" si="166"/>
        <v>33.3333333333333</v>
      </c>
      <c r="CQ88" s="40">
        <f t="shared" si="167"/>
        <v>72.5</v>
      </c>
      <c r="CR88" s="40">
        <f t="shared" si="168"/>
        <v>22.9</v>
      </c>
      <c r="CS88" s="40">
        <f t="shared" si="169"/>
        <v>54.2</v>
      </c>
      <c r="CT88" s="40">
        <f t="shared" si="170"/>
        <v>5</v>
      </c>
      <c r="CU88" s="40">
        <f t="shared" si="171"/>
        <v>41.674999999999997</v>
      </c>
      <c r="CV88" s="40">
        <f t="shared" si="172"/>
        <v>90</v>
      </c>
      <c r="CW88" s="40">
        <f t="shared" si="173"/>
        <v>22.5</v>
      </c>
      <c r="CX88" s="40">
        <f t="shared" si="174"/>
        <v>72.5</v>
      </c>
      <c r="CY88" s="40">
        <f t="shared" si="175"/>
        <v>47.5</v>
      </c>
      <c r="CZ88" s="41">
        <f t="shared" si="176"/>
        <v>5</v>
      </c>
      <c r="DA88" s="41">
        <f t="shared" si="177"/>
        <v>22.5</v>
      </c>
      <c r="DB88" s="41">
        <f t="shared" si="178"/>
        <v>5</v>
      </c>
      <c r="DC88" s="41">
        <f t="shared" si="179"/>
        <v>47.5</v>
      </c>
      <c r="DD88" s="41">
        <f t="shared" si="180"/>
        <v>22.9</v>
      </c>
      <c r="DE88" s="41">
        <f t="shared" si="181"/>
        <v>5</v>
      </c>
      <c r="DF88" s="41">
        <f t="shared" si="182"/>
        <v>41.674999999999997</v>
      </c>
      <c r="DG88" s="41">
        <f t="shared" si="183"/>
        <v>16.649999999999999</v>
      </c>
      <c r="DH88" s="41">
        <f t="shared" si="184"/>
        <v>72.5</v>
      </c>
      <c r="DI88" s="41">
        <f t="shared" si="185"/>
        <v>33.3333333333333</v>
      </c>
      <c r="DJ88" s="41">
        <f t="shared" si="186"/>
        <v>5</v>
      </c>
      <c r="DK88" s="41">
        <f t="shared" si="187"/>
        <v>54.2</v>
      </c>
      <c r="DL88" s="41">
        <f t="shared" si="188"/>
        <v>22.9</v>
      </c>
      <c r="DM88" s="41">
        <f t="shared" si="189"/>
        <v>90</v>
      </c>
      <c r="DN88" s="41">
        <f t="shared" si="190"/>
        <v>41.674999999999997</v>
      </c>
      <c r="DO88" s="41">
        <f t="shared" si="191"/>
        <v>5</v>
      </c>
      <c r="DP88" s="41">
        <f t="shared" si="192"/>
        <v>72.5</v>
      </c>
      <c r="DQ88" s="41">
        <f t="shared" si="193"/>
        <v>22.5</v>
      </c>
      <c r="DR88" s="41">
        <f t="shared" si="194"/>
        <v>47.5</v>
      </c>
      <c r="DS88" s="42">
        <f t="shared" si="195"/>
        <v>16100.02837211314</v>
      </c>
      <c r="DT88" s="42">
        <f t="shared" si="196"/>
        <v>13838.422144369642</v>
      </c>
      <c r="DU88" s="42">
        <f t="shared" si="197"/>
        <v>10439.315916626143</v>
      </c>
      <c r="DV88" s="42">
        <f t="shared" si="198"/>
        <v>12732.556104736073</v>
      </c>
      <c r="DW88" s="42">
        <f t="shared" si="199"/>
        <v>8666.0881189802349</v>
      </c>
      <c r="DX88" s="42">
        <f t="shared" si="200"/>
        <v>4477.583837359005</v>
      </c>
      <c r="DY88" s="42">
        <f t="shared" si="201"/>
        <v>9716.6394930322076</v>
      </c>
      <c r="DZ88" s="42">
        <f t="shared" si="202"/>
        <v>4855.9175873590048</v>
      </c>
      <c r="EA88" s="42">
        <f t="shared" si="203"/>
        <v>14126.690065102504</v>
      </c>
      <c r="EB88" s="42">
        <f t="shared" si="204"/>
        <v>6106.7505040256719</v>
      </c>
      <c r="EC88" s="42">
        <f t="shared" si="205"/>
        <v>1015.8517580918674</v>
      </c>
      <c r="ED88" s="42">
        <f t="shared" si="206"/>
        <v>8846.5438373590077</v>
      </c>
      <c r="EE88" s="42">
        <f t="shared" si="207"/>
        <v>2766.9995557377765</v>
      </c>
      <c r="EF88" s="42">
        <f t="shared" si="208"/>
        <v>16590.083837359009</v>
      </c>
      <c r="EG88" s="42">
        <f t="shared" si="209"/>
        <v>5000.1956816858028</v>
      </c>
      <c r="EH88" s="42">
        <f t="shared" si="210"/>
        <v>80.139302604870892</v>
      </c>
      <c r="EI88" s="42">
        <f t="shared" si="211"/>
        <v>10828.477609615507</v>
      </c>
      <c r="EJ88" s="42">
        <f t="shared" si="212"/>
        <v>1116.7455303483691</v>
      </c>
      <c r="EK88" s="42">
        <f t="shared" si="213"/>
        <v>4722.6115699819384</v>
      </c>
      <c r="EL88" s="1">
        <f t="shared" si="225"/>
        <v>80.139302604870892</v>
      </c>
      <c r="EM88" s="2">
        <f t="shared" si="216"/>
        <v>16</v>
      </c>
      <c r="EN88" s="44"/>
      <c r="EO88" s="44"/>
      <c r="EP88" s="45"/>
      <c r="EQ88" s="46"/>
      <c r="ER88" s="47"/>
      <c r="ES88" s="47"/>
      <c r="ET88" s="81"/>
      <c r="EU88" s="82"/>
      <c r="EV88" s="82"/>
      <c r="EW88" s="82"/>
      <c r="EX88" s="82"/>
      <c r="EY88" s="83"/>
      <c r="EZ88" s="83"/>
      <c r="FA88" s="83"/>
      <c r="FB88" s="83"/>
    </row>
    <row r="89" spans="1:158" s="80" customFormat="1" ht="13" x14ac:dyDescent="0.3">
      <c r="A89" s="104" t="s">
        <v>191</v>
      </c>
      <c r="B89" s="105"/>
      <c r="C89" s="106"/>
      <c r="D89" s="119" t="s">
        <v>87</v>
      </c>
      <c r="E89" s="119" t="s">
        <v>87</v>
      </c>
      <c r="F89" s="119" t="s">
        <v>87</v>
      </c>
      <c r="G89" s="115" t="e">
        <f t="shared" si="129"/>
        <v>#VALUE!</v>
      </c>
      <c r="H89" s="115" t="e">
        <f t="shared" si="130"/>
        <v>#VALUE!</v>
      </c>
      <c r="I89" s="115" t="e">
        <f t="shared" si="131"/>
        <v>#VALUE!</v>
      </c>
      <c r="J89" s="193">
        <v>66.998542777398001</v>
      </c>
      <c r="K89" s="194">
        <v>45.994019222849801</v>
      </c>
      <c r="L89" s="194">
        <v>6.0989442230713697</v>
      </c>
      <c r="M89" s="84">
        <f t="shared" si="226"/>
        <v>3.2084823560287559</v>
      </c>
      <c r="N89" s="85">
        <f t="shared" si="227"/>
        <v>96.791517643971261</v>
      </c>
      <c r="O89" s="85">
        <f t="shared" si="228"/>
        <v>0</v>
      </c>
      <c r="P89" s="86" t="str">
        <f t="shared" si="229"/>
        <v>3 : 97 : 0 %</v>
      </c>
      <c r="Q89" s="87" t="str">
        <f t="shared" ca="1" si="214"/>
        <v>S</v>
      </c>
      <c r="R89" s="94">
        <f t="shared" si="217"/>
        <v>96.791517643971261</v>
      </c>
      <c r="S89" s="95">
        <f t="shared" si="218"/>
        <v>3.2084823560287559</v>
      </c>
      <c r="T89" s="95">
        <f t="shared" si="219"/>
        <v>0</v>
      </c>
      <c r="U89" s="88">
        <f t="shared" si="220"/>
        <v>8</v>
      </c>
      <c r="V89" s="89">
        <f t="shared" si="221"/>
        <v>247</v>
      </c>
      <c r="W89" s="90">
        <f t="shared" si="222"/>
        <v>0</v>
      </c>
      <c r="X89" s="100" t="str">
        <f t="shared" si="230"/>
        <v>@rgb(8,247,0)</v>
      </c>
      <c r="Y89" s="101"/>
      <c r="Z89" s="79">
        <f t="shared" si="132"/>
        <v>23.884124858967002</v>
      </c>
      <c r="AA89" s="79">
        <f t="shared" si="133"/>
        <v>10.985268978842731</v>
      </c>
      <c r="AB89" s="79">
        <f t="shared" si="134"/>
        <v>1.9252442434428152</v>
      </c>
      <c r="AC89" s="79" t="str">
        <f t="shared" si="215"/>
        <v>No</v>
      </c>
      <c r="AD89" s="79">
        <f t="shared" si="231"/>
        <v>45.994019222849801</v>
      </c>
      <c r="AE89" s="34">
        <f t="shared" si="232"/>
        <v>0.86559378889336458</v>
      </c>
      <c r="AF89" s="35">
        <f t="shared" si="233"/>
        <v>-0.16058342442219223</v>
      </c>
      <c r="AG89" s="35">
        <f t="shared" si="234"/>
        <v>1.8081156780144867</v>
      </c>
      <c r="AH89" s="36">
        <f t="shared" si="135"/>
        <v>0.55731361403403545</v>
      </c>
      <c r="AI89" s="37">
        <f t="shared" si="136"/>
        <v>1.162308132865209</v>
      </c>
      <c r="AJ89" s="37">
        <f t="shared" si="137"/>
        <v>1.9073360713656129</v>
      </c>
      <c r="AK89" s="37">
        <v>0</v>
      </c>
      <c r="AL89" s="37">
        <v>-0.75645121485307587</v>
      </c>
      <c r="AM89" s="37">
        <v>-11.346768222796136</v>
      </c>
      <c r="AN89" s="37">
        <f t="shared" si="235"/>
        <v>0.55731361403403545</v>
      </c>
      <c r="AO89" s="37">
        <f t="shared" si="235"/>
        <v>1.162308132865209</v>
      </c>
      <c r="AP89" s="37">
        <f t="shared" si="235"/>
        <v>1.9073360713656129</v>
      </c>
      <c r="AQ89" s="37">
        <v>57.375671196608707</v>
      </c>
      <c r="AR89" s="37">
        <v>5.7915837760921756</v>
      </c>
      <c r="AS89" s="37">
        <v>1.1079551571654598</v>
      </c>
      <c r="AT89" s="37">
        <f t="shared" si="236"/>
        <v>0.55731361403403545</v>
      </c>
      <c r="AU89" s="37">
        <f t="shared" si="236"/>
        <v>1.162308132865209</v>
      </c>
      <c r="AV89" s="37">
        <f t="shared" si="236"/>
        <v>1.1079551571654598</v>
      </c>
      <c r="AW89" s="38">
        <f t="shared" si="237"/>
        <v>0</v>
      </c>
      <c r="AX89" s="38">
        <f t="shared" si="237"/>
        <v>0.75645121485307587</v>
      </c>
      <c r="AY89" s="38">
        <f t="shared" si="237"/>
        <v>11.346768222796136</v>
      </c>
      <c r="AZ89" s="38">
        <f t="shared" si="238"/>
        <v>0.55731361403403545</v>
      </c>
      <c r="BA89" s="38">
        <f t="shared" si="238"/>
        <v>1.9187593477182849</v>
      </c>
      <c r="BB89" s="38">
        <f t="shared" si="238"/>
        <v>12.454723379961596</v>
      </c>
      <c r="BC89" s="37">
        <f t="shared" si="239"/>
        <v>57.375671196608707</v>
      </c>
      <c r="BD89" s="37">
        <f t="shared" si="239"/>
        <v>6.5480349909452515</v>
      </c>
      <c r="BE89" s="37">
        <f t="shared" si="239"/>
        <v>12.454723379961596</v>
      </c>
      <c r="BF89" s="38">
        <f t="shared" si="240"/>
        <v>0.97134134104382641</v>
      </c>
      <c r="BG89" s="38">
        <f t="shared" si="240"/>
        <v>29.302826731555072</v>
      </c>
      <c r="BH89" s="38">
        <f t="shared" si="223"/>
        <v>0</v>
      </c>
      <c r="BI89" s="37">
        <f t="shared" si="224"/>
        <v>3.3031460934019803</v>
      </c>
      <c r="BJ89" s="5"/>
      <c r="BK89" s="5"/>
      <c r="BL89" s="19"/>
      <c r="BM89" s="19"/>
      <c r="BN89" s="39">
        <f t="shared" si="138"/>
        <v>90</v>
      </c>
      <c r="BO89" s="39">
        <f t="shared" si="139"/>
        <v>72.5</v>
      </c>
      <c r="BP89" s="39">
        <f t="shared" si="140"/>
        <v>72.5</v>
      </c>
      <c r="BQ89" s="39">
        <f t="shared" si="141"/>
        <v>47.5</v>
      </c>
      <c r="BR89" s="39">
        <f t="shared" si="142"/>
        <v>54.2</v>
      </c>
      <c r="BS89" s="39">
        <f t="shared" si="143"/>
        <v>47.5</v>
      </c>
      <c r="BT89" s="39">
        <f t="shared" si="144"/>
        <v>41.674999999999997</v>
      </c>
      <c r="BU89" s="39">
        <f t="shared" si="145"/>
        <v>41.674999999999997</v>
      </c>
      <c r="BV89" s="39">
        <f t="shared" si="146"/>
        <v>22.5</v>
      </c>
      <c r="BW89" s="39">
        <f t="shared" si="147"/>
        <v>33.3333333333333</v>
      </c>
      <c r="BX89" s="39">
        <f t="shared" si="148"/>
        <v>22.5</v>
      </c>
      <c r="BY89" s="39">
        <f t="shared" si="149"/>
        <v>22.9</v>
      </c>
      <c r="BZ89" s="39">
        <f t="shared" si="150"/>
        <v>22.9</v>
      </c>
      <c r="CA89" s="39">
        <f t="shared" si="151"/>
        <v>5</v>
      </c>
      <c r="CB89" s="39">
        <f t="shared" si="152"/>
        <v>16.649999999999999</v>
      </c>
      <c r="CC89" s="39">
        <f t="shared" si="153"/>
        <v>5</v>
      </c>
      <c r="CD89" s="39">
        <f t="shared" si="154"/>
        <v>5</v>
      </c>
      <c r="CE89" s="39">
        <f t="shared" si="155"/>
        <v>5</v>
      </c>
      <c r="CF89" s="39">
        <f t="shared" si="156"/>
        <v>5</v>
      </c>
      <c r="CG89" s="40">
        <f t="shared" si="157"/>
        <v>5</v>
      </c>
      <c r="CH89" s="40">
        <f t="shared" si="158"/>
        <v>5</v>
      </c>
      <c r="CI89" s="40">
        <f t="shared" si="159"/>
        <v>22.5</v>
      </c>
      <c r="CJ89" s="40">
        <f t="shared" si="160"/>
        <v>5</v>
      </c>
      <c r="CK89" s="40">
        <f t="shared" si="161"/>
        <v>22.9</v>
      </c>
      <c r="CL89" s="40">
        <f t="shared" si="162"/>
        <v>47.5</v>
      </c>
      <c r="CM89" s="40">
        <f t="shared" si="163"/>
        <v>16.649999999999999</v>
      </c>
      <c r="CN89" s="40">
        <f t="shared" si="164"/>
        <v>41.674999999999997</v>
      </c>
      <c r="CO89" s="40">
        <f t="shared" si="165"/>
        <v>5</v>
      </c>
      <c r="CP89" s="40">
        <f t="shared" si="166"/>
        <v>33.3333333333333</v>
      </c>
      <c r="CQ89" s="40">
        <f t="shared" si="167"/>
        <v>72.5</v>
      </c>
      <c r="CR89" s="40">
        <f t="shared" si="168"/>
        <v>22.9</v>
      </c>
      <c r="CS89" s="40">
        <f t="shared" si="169"/>
        <v>54.2</v>
      </c>
      <c r="CT89" s="40">
        <f t="shared" si="170"/>
        <v>5</v>
      </c>
      <c r="CU89" s="40">
        <f t="shared" si="171"/>
        <v>41.674999999999997</v>
      </c>
      <c r="CV89" s="40">
        <f t="shared" si="172"/>
        <v>90</v>
      </c>
      <c r="CW89" s="40">
        <f t="shared" si="173"/>
        <v>22.5</v>
      </c>
      <c r="CX89" s="40">
        <f t="shared" si="174"/>
        <v>72.5</v>
      </c>
      <c r="CY89" s="40">
        <f t="shared" si="175"/>
        <v>47.5</v>
      </c>
      <c r="CZ89" s="41">
        <f t="shared" si="176"/>
        <v>5</v>
      </c>
      <c r="DA89" s="41">
        <f t="shared" si="177"/>
        <v>22.5</v>
      </c>
      <c r="DB89" s="41">
        <f t="shared" si="178"/>
        <v>5</v>
      </c>
      <c r="DC89" s="41">
        <f t="shared" si="179"/>
        <v>47.5</v>
      </c>
      <c r="DD89" s="41">
        <f t="shared" si="180"/>
        <v>22.9</v>
      </c>
      <c r="DE89" s="41">
        <f t="shared" si="181"/>
        <v>5</v>
      </c>
      <c r="DF89" s="41">
        <f t="shared" si="182"/>
        <v>41.674999999999997</v>
      </c>
      <c r="DG89" s="41">
        <f t="shared" si="183"/>
        <v>16.649999999999999</v>
      </c>
      <c r="DH89" s="41">
        <f t="shared" si="184"/>
        <v>72.5</v>
      </c>
      <c r="DI89" s="41">
        <f t="shared" si="185"/>
        <v>33.3333333333333</v>
      </c>
      <c r="DJ89" s="41">
        <f t="shared" si="186"/>
        <v>5</v>
      </c>
      <c r="DK89" s="41">
        <f t="shared" si="187"/>
        <v>54.2</v>
      </c>
      <c r="DL89" s="41">
        <f t="shared" si="188"/>
        <v>22.9</v>
      </c>
      <c r="DM89" s="41">
        <f t="shared" si="189"/>
        <v>90</v>
      </c>
      <c r="DN89" s="41">
        <f t="shared" si="190"/>
        <v>41.674999999999997</v>
      </c>
      <c r="DO89" s="41">
        <f t="shared" si="191"/>
        <v>5</v>
      </c>
      <c r="DP89" s="41">
        <f t="shared" si="192"/>
        <v>72.5</v>
      </c>
      <c r="DQ89" s="41">
        <f t="shared" si="193"/>
        <v>22.5</v>
      </c>
      <c r="DR89" s="41">
        <f t="shared" si="194"/>
        <v>47.5</v>
      </c>
      <c r="DS89" s="42">
        <f t="shared" si="195"/>
        <v>15983.45024632726</v>
      </c>
      <c r="DT89" s="42">
        <f t="shared" si="196"/>
        <v>13733.247128788265</v>
      </c>
      <c r="DU89" s="42">
        <f t="shared" si="197"/>
        <v>10345.544011249272</v>
      </c>
      <c r="DV89" s="42">
        <f t="shared" si="198"/>
        <v>12643.671246589704</v>
      </c>
      <c r="DW89" s="42">
        <f t="shared" si="199"/>
        <v>8584.5012513647489</v>
      </c>
      <c r="DX89" s="42">
        <f t="shared" si="200"/>
        <v>4416.3922468521469</v>
      </c>
      <c r="DY89" s="42">
        <f t="shared" si="201"/>
        <v>9639.1414549329093</v>
      </c>
      <c r="DZ89" s="42">
        <f t="shared" si="202"/>
        <v>4794.7259968521466</v>
      </c>
      <c r="EA89" s="42">
        <f t="shared" si="203"/>
        <v>14054.095364391142</v>
      </c>
      <c r="EB89" s="42">
        <f t="shared" si="204"/>
        <v>6045.5589135188129</v>
      </c>
      <c r="EC89" s="42">
        <f t="shared" si="205"/>
        <v>987.24048245502081</v>
      </c>
      <c r="ED89" s="42">
        <f t="shared" si="206"/>
        <v>8785.3522468521478</v>
      </c>
      <c r="EE89" s="42">
        <f t="shared" si="207"/>
        <v>2726.2032423395458</v>
      </c>
      <c r="EF89" s="42">
        <f t="shared" si="208"/>
        <v>16528.892246852149</v>
      </c>
      <c r="EG89" s="42">
        <f t="shared" si="209"/>
        <v>4955.3105387713858</v>
      </c>
      <c r="EH89" s="42">
        <f t="shared" si="210"/>
        <v>74.334247377033222</v>
      </c>
      <c r="EI89" s="42">
        <f t="shared" si="211"/>
        <v>10778.689129313152</v>
      </c>
      <c r="EJ89" s="42">
        <f t="shared" si="212"/>
        <v>1099.5373649160274</v>
      </c>
      <c r="EK89" s="42">
        <f t="shared" si="213"/>
        <v>4689.1132471145902</v>
      </c>
      <c r="EL89" s="1">
        <f t="shared" si="225"/>
        <v>74.334247377033222</v>
      </c>
      <c r="EM89" s="2">
        <f t="shared" si="216"/>
        <v>16</v>
      </c>
      <c r="EN89" s="44"/>
      <c r="EO89" s="44"/>
      <c r="EP89" s="45"/>
      <c r="EQ89" s="46"/>
      <c r="ER89" s="47"/>
      <c r="ES89" s="47"/>
      <c r="ET89" s="81"/>
      <c r="EU89" s="82"/>
      <c r="EV89" s="82"/>
      <c r="EW89" s="82"/>
      <c r="EX89" s="82"/>
      <c r="EY89" s="83"/>
      <c r="EZ89" s="83"/>
      <c r="FA89" s="83"/>
      <c r="FB89" s="83"/>
    </row>
    <row r="90" spans="1:158" s="80" customFormat="1" ht="13" x14ac:dyDescent="0.3">
      <c r="A90" s="104" t="s">
        <v>192</v>
      </c>
      <c r="B90" s="105"/>
      <c r="C90" s="106"/>
      <c r="D90" s="119" t="s">
        <v>87</v>
      </c>
      <c r="E90" s="119" t="s">
        <v>87</v>
      </c>
      <c r="F90" s="119" t="s">
        <v>87</v>
      </c>
      <c r="G90" s="115" t="e">
        <f t="shared" si="129"/>
        <v>#VALUE!</v>
      </c>
      <c r="H90" s="115" t="e">
        <f t="shared" si="130"/>
        <v>#VALUE!</v>
      </c>
      <c r="I90" s="115" t="e">
        <f t="shared" si="131"/>
        <v>#VALUE!</v>
      </c>
      <c r="J90" s="193">
        <v>195.75299999999999</v>
      </c>
      <c r="K90" s="194">
        <v>21.0214301383741</v>
      </c>
      <c r="L90" s="194">
        <v>6.6925757742306802</v>
      </c>
      <c r="M90" s="84">
        <f t="shared" si="226"/>
        <v>5.1312330250502276</v>
      </c>
      <c r="N90" s="85">
        <f t="shared" si="227"/>
        <v>94.868766974949764</v>
      </c>
      <c r="O90" s="85">
        <f t="shared" si="228"/>
        <v>0</v>
      </c>
      <c r="P90" s="86" t="str">
        <f t="shared" si="229"/>
        <v>5 : 95 : 0 %</v>
      </c>
      <c r="Q90" s="87" t="str">
        <f t="shared" ca="1" si="214"/>
        <v>S</v>
      </c>
      <c r="R90" s="94">
        <f t="shared" si="217"/>
        <v>94.868766974949764</v>
      </c>
      <c r="S90" s="95">
        <f t="shared" si="218"/>
        <v>5.1312330250502276</v>
      </c>
      <c r="T90" s="95">
        <f t="shared" si="219"/>
        <v>0</v>
      </c>
      <c r="U90" s="88">
        <f t="shared" si="220"/>
        <v>13</v>
      </c>
      <c r="V90" s="89">
        <f t="shared" si="221"/>
        <v>242</v>
      </c>
      <c r="W90" s="90">
        <f t="shared" si="222"/>
        <v>0</v>
      </c>
      <c r="X90" s="100" t="str">
        <f t="shared" si="230"/>
        <v>@rgb(13,242,0)</v>
      </c>
      <c r="Y90" s="101"/>
      <c r="Z90" s="79">
        <f t="shared" si="132"/>
        <v>139.14027927414287</v>
      </c>
      <c r="AA90" s="79">
        <f t="shared" si="133"/>
        <v>29.249276601952563</v>
      </c>
      <c r="AB90" s="79">
        <f t="shared" si="134"/>
        <v>5.6137582909171417</v>
      </c>
      <c r="AC90" s="79" t="str">
        <f t="shared" si="215"/>
        <v>Suc!</v>
      </c>
      <c r="AD90" s="79">
        <f t="shared" si="231"/>
        <v>78.9785698616259</v>
      </c>
      <c r="AE90" s="34">
        <f t="shared" si="232"/>
        <v>1.4795705089741775</v>
      </c>
      <c r="AF90" s="35">
        <f t="shared" si="233"/>
        <v>1.3236341479284044</v>
      </c>
      <c r="AG90" s="35">
        <f t="shared" si="234"/>
        <v>1.9009988186091156</v>
      </c>
      <c r="AH90" s="36">
        <f t="shared" si="135"/>
        <v>1.5681648859750861</v>
      </c>
      <c r="AI90" s="37">
        <f t="shared" si="136"/>
        <v>2.5523940305451767</v>
      </c>
      <c r="AJ90" s="37">
        <f t="shared" si="137"/>
        <v>1.7483849223458563</v>
      </c>
      <c r="AK90" s="37">
        <v>0</v>
      </c>
      <c r="AL90" s="37">
        <v>-0.75645121485307587</v>
      </c>
      <c r="AM90" s="37">
        <v>-11.346768222796136</v>
      </c>
      <c r="AN90" s="37">
        <f t="shared" si="235"/>
        <v>1.5681648859750861</v>
      </c>
      <c r="AO90" s="37">
        <f t="shared" si="235"/>
        <v>2.5523940305451767</v>
      </c>
      <c r="AP90" s="37">
        <f t="shared" si="235"/>
        <v>1.7483849223458563</v>
      </c>
      <c r="AQ90" s="37">
        <v>57.375671196608707</v>
      </c>
      <c r="AR90" s="37">
        <v>5.7915837760921756</v>
      </c>
      <c r="AS90" s="37">
        <v>1.1079551571654598</v>
      </c>
      <c r="AT90" s="37">
        <f t="shared" si="236"/>
        <v>1.5681648859750861</v>
      </c>
      <c r="AU90" s="37">
        <f t="shared" si="236"/>
        <v>2.5523940305451767</v>
      </c>
      <c r="AV90" s="37">
        <f t="shared" si="236"/>
        <v>1.1079551571654598</v>
      </c>
      <c r="AW90" s="38">
        <f t="shared" si="237"/>
        <v>0</v>
      </c>
      <c r="AX90" s="38">
        <f t="shared" si="237"/>
        <v>0.75645121485307587</v>
      </c>
      <c r="AY90" s="38">
        <f t="shared" si="237"/>
        <v>11.346768222796136</v>
      </c>
      <c r="AZ90" s="38">
        <f t="shared" si="238"/>
        <v>1.5681648859750861</v>
      </c>
      <c r="BA90" s="38">
        <f t="shared" si="238"/>
        <v>3.3088452453982526</v>
      </c>
      <c r="BB90" s="38">
        <f t="shared" si="238"/>
        <v>12.454723379961596</v>
      </c>
      <c r="BC90" s="37">
        <f t="shared" si="239"/>
        <v>57.375671196608707</v>
      </c>
      <c r="BD90" s="37">
        <f t="shared" si="239"/>
        <v>6.5480349909452515</v>
      </c>
      <c r="BE90" s="37">
        <f t="shared" si="239"/>
        <v>12.454723379961596</v>
      </c>
      <c r="BF90" s="38">
        <f t="shared" si="240"/>
        <v>2.733153012888458</v>
      </c>
      <c r="BG90" s="38">
        <f t="shared" si="240"/>
        <v>50.531880937926985</v>
      </c>
      <c r="BH90" s="38">
        <f t="shared" si="223"/>
        <v>0</v>
      </c>
      <c r="BI90" s="37">
        <f t="shared" si="224"/>
        <v>1.877404229054642</v>
      </c>
      <c r="BJ90" s="5"/>
      <c r="BK90" s="5"/>
      <c r="BL90" s="19"/>
      <c r="BM90" s="19"/>
      <c r="BN90" s="39">
        <f t="shared" si="138"/>
        <v>90</v>
      </c>
      <c r="BO90" s="39">
        <f t="shared" si="139"/>
        <v>72.5</v>
      </c>
      <c r="BP90" s="39">
        <f t="shared" si="140"/>
        <v>72.5</v>
      </c>
      <c r="BQ90" s="39">
        <f t="shared" si="141"/>
        <v>47.5</v>
      </c>
      <c r="BR90" s="39">
        <f t="shared" si="142"/>
        <v>54.2</v>
      </c>
      <c r="BS90" s="39">
        <f t="shared" si="143"/>
        <v>47.5</v>
      </c>
      <c r="BT90" s="39">
        <f t="shared" si="144"/>
        <v>41.674999999999997</v>
      </c>
      <c r="BU90" s="39">
        <f t="shared" si="145"/>
        <v>41.674999999999997</v>
      </c>
      <c r="BV90" s="39">
        <f t="shared" si="146"/>
        <v>22.5</v>
      </c>
      <c r="BW90" s="39">
        <f t="shared" si="147"/>
        <v>33.3333333333333</v>
      </c>
      <c r="BX90" s="39">
        <f t="shared" si="148"/>
        <v>22.5</v>
      </c>
      <c r="BY90" s="39">
        <f t="shared" si="149"/>
        <v>22.9</v>
      </c>
      <c r="BZ90" s="39">
        <f t="shared" si="150"/>
        <v>22.9</v>
      </c>
      <c r="CA90" s="39">
        <f t="shared" si="151"/>
        <v>5</v>
      </c>
      <c r="CB90" s="39">
        <f t="shared" si="152"/>
        <v>16.649999999999999</v>
      </c>
      <c r="CC90" s="39">
        <f t="shared" si="153"/>
        <v>5</v>
      </c>
      <c r="CD90" s="39">
        <f t="shared" si="154"/>
        <v>5</v>
      </c>
      <c r="CE90" s="39">
        <f t="shared" si="155"/>
        <v>5</v>
      </c>
      <c r="CF90" s="39">
        <f t="shared" si="156"/>
        <v>5</v>
      </c>
      <c r="CG90" s="40">
        <f t="shared" si="157"/>
        <v>5</v>
      </c>
      <c r="CH90" s="40">
        <f t="shared" si="158"/>
        <v>5</v>
      </c>
      <c r="CI90" s="40">
        <f t="shared" si="159"/>
        <v>22.5</v>
      </c>
      <c r="CJ90" s="40">
        <f t="shared" si="160"/>
        <v>5</v>
      </c>
      <c r="CK90" s="40">
        <f t="shared" si="161"/>
        <v>22.9</v>
      </c>
      <c r="CL90" s="40">
        <f t="shared" si="162"/>
        <v>47.5</v>
      </c>
      <c r="CM90" s="40">
        <f t="shared" si="163"/>
        <v>16.649999999999999</v>
      </c>
      <c r="CN90" s="40">
        <f t="shared" si="164"/>
        <v>41.674999999999997</v>
      </c>
      <c r="CO90" s="40">
        <f t="shared" si="165"/>
        <v>5</v>
      </c>
      <c r="CP90" s="40">
        <f t="shared" si="166"/>
        <v>33.3333333333333</v>
      </c>
      <c r="CQ90" s="40">
        <f t="shared" si="167"/>
        <v>72.5</v>
      </c>
      <c r="CR90" s="40">
        <f t="shared" si="168"/>
        <v>22.9</v>
      </c>
      <c r="CS90" s="40">
        <f t="shared" si="169"/>
        <v>54.2</v>
      </c>
      <c r="CT90" s="40">
        <f t="shared" si="170"/>
        <v>5</v>
      </c>
      <c r="CU90" s="40">
        <f t="shared" si="171"/>
        <v>41.674999999999997</v>
      </c>
      <c r="CV90" s="40">
        <f t="shared" si="172"/>
        <v>90</v>
      </c>
      <c r="CW90" s="40">
        <f t="shared" si="173"/>
        <v>22.5</v>
      </c>
      <c r="CX90" s="40">
        <f t="shared" si="174"/>
        <v>72.5</v>
      </c>
      <c r="CY90" s="40">
        <f t="shared" si="175"/>
        <v>47.5</v>
      </c>
      <c r="CZ90" s="41">
        <f t="shared" si="176"/>
        <v>5</v>
      </c>
      <c r="DA90" s="41">
        <f t="shared" si="177"/>
        <v>22.5</v>
      </c>
      <c r="DB90" s="41">
        <f t="shared" si="178"/>
        <v>5</v>
      </c>
      <c r="DC90" s="41">
        <f t="shared" si="179"/>
        <v>47.5</v>
      </c>
      <c r="DD90" s="41">
        <f t="shared" si="180"/>
        <v>22.9</v>
      </c>
      <c r="DE90" s="41">
        <f t="shared" si="181"/>
        <v>5</v>
      </c>
      <c r="DF90" s="41">
        <f t="shared" si="182"/>
        <v>41.674999999999997</v>
      </c>
      <c r="DG90" s="41">
        <f t="shared" si="183"/>
        <v>16.649999999999999</v>
      </c>
      <c r="DH90" s="41">
        <f t="shared" si="184"/>
        <v>72.5</v>
      </c>
      <c r="DI90" s="41">
        <f t="shared" si="185"/>
        <v>33.3333333333333</v>
      </c>
      <c r="DJ90" s="41">
        <f t="shared" si="186"/>
        <v>5</v>
      </c>
      <c r="DK90" s="41">
        <f t="shared" si="187"/>
        <v>54.2</v>
      </c>
      <c r="DL90" s="41">
        <f t="shared" si="188"/>
        <v>22.9</v>
      </c>
      <c r="DM90" s="41">
        <f t="shared" si="189"/>
        <v>90</v>
      </c>
      <c r="DN90" s="41">
        <f t="shared" si="190"/>
        <v>41.674999999999997</v>
      </c>
      <c r="DO90" s="41">
        <f t="shared" si="191"/>
        <v>5</v>
      </c>
      <c r="DP90" s="41">
        <f t="shared" si="192"/>
        <v>72.5</v>
      </c>
      <c r="DQ90" s="41">
        <f t="shared" si="193"/>
        <v>22.5</v>
      </c>
      <c r="DR90" s="41">
        <f t="shared" si="194"/>
        <v>47.5</v>
      </c>
      <c r="DS90" s="42">
        <f t="shared" si="195"/>
        <v>15304.102885446147</v>
      </c>
      <c r="DT90" s="42">
        <f t="shared" si="196"/>
        <v>13121.196041322906</v>
      </c>
      <c r="DU90" s="42">
        <f t="shared" si="197"/>
        <v>9800.7891971996632</v>
      </c>
      <c r="DV90" s="42">
        <f t="shared" si="198"/>
        <v>12127.757692575417</v>
      </c>
      <c r="DW90" s="42">
        <f t="shared" si="199"/>
        <v>8111.6573123365433</v>
      </c>
      <c r="DX90" s="42">
        <f t="shared" si="200"/>
        <v>4063.9124997046856</v>
      </c>
      <c r="DY90" s="42">
        <f t="shared" si="201"/>
        <v>9190.4280368009222</v>
      </c>
      <c r="DZ90" s="42">
        <f t="shared" si="202"/>
        <v>4442.2462497046854</v>
      </c>
      <c r="EA90" s="42">
        <f t="shared" si="203"/>
        <v>13634.319343827927</v>
      </c>
      <c r="EB90" s="42">
        <f t="shared" si="204"/>
        <v>5693.0791663713517</v>
      </c>
      <c r="EC90" s="42">
        <f t="shared" si="205"/>
        <v>827.03580220970912</v>
      </c>
      <c r="ED90" s="42">
        <f t="shared" si="206"/>
        <v>8432.8724997046884</v>
      </c>
      <c r="EE90" s="42">
        <f t="shared" si="207"/>
        <v>2494.0876870728298</v>
      </c>
      <c r="EF90" s="42">
        <f t="shared" si="208"/>
        <v>16176.412499704686</v>
      </c>
      <c r="EG90" s="42">
        <f t="shared" si="209"/>
        <v>4699.0644626084495</v>
      </c>
      <c r="EH90" s="42">
        <f t="shared" si="210"/>
        <v>48.722113963225311</v>
      </c>
      <c r="EI90" s="42">
        <f t="shared" si="211"/>
        <v>10493.505655581444</v>
      </c>
      <c r="EJ90" s="42">
        <f t="shared" si="212"/>
        <v>1006.628958086467</v>
      </c>
      <c r="EK90" s="42">
        <f t="shared" si="213"/>
        <v>4500.0673068339547</v>
      </c>
      <c r="EL90" s="1">
        <f t="shared" si="225"/>
        <v>48.722113963225311</v>
      </c>
      <c r="EM90" s="2">
        <f t="shared" si="216"/>
        <v>16</v>
      </c>
      <c r="EN90" s="44"/>
      <c r="EO90" s="44"/>
      <c r="EP90" s="45"/>
      <c r="EQ90" s="46"/>
      <c r="ER90" s="47"/>
      <c r="ES90" s="47"/>
      <c r="ET90" s="81"/>
      <c r="EU90" s="82"/>
      <c r="EV90" s="82"/>
      <c r="EW90" s="82"/>
      <c r="EX90" s="82"/>
      <c r="EY90" s="83"/>
      <c r="EZ90" s="83"/>
      <c r="FA90" s="83"/>
      <c r="FB90" s="83"/>
    </row>
    <row r="91" spans="1:158" s="80" customFormat="1" ht="13" x14ac:dyDescent="0.3">
      <c r="A91" s="104" t="s">
        <v>193</v>
      </c>
      <c r="B91" s="105"/>
      <c r="C91" s="106"/>
      <c r="D91" s="119" t="s">
        <v>87</v>
      </c>
      <c r="E91" s="119" t="s">
        <v>87</v>
      </c>
      <c r="F91" s="119" t="s">
        <v>87</v>
      </c>
      <c r="G91" s="115" t="e">
        <f t="shared" si="129"/>
        <v>#VALUE!</v>
      </c>
      <c r="H91" s="115" t="e">
        <f t="shared" si="130"/>
        <v>#VALUE!</v>
      </c>
      <c r="I91" s="115" t="e">
        <f t="shared" si="131"/>
        <v>#VALUE!</v>
      </c>
      <c r="J91" s="193">
        <v>685.53880000000004</v>
      </c>
      <c r="K91" s="194">
        <v>22.7639257758435</v>
      </c>
      <c r="L91" s="194">
        <v>8.2261248717114697</v>
      </c>
      <c r="M91" s="84">
        <f t="shared" si="226"/>
        <v>41.841208805573743</v>
      </c>
      <c r="N91" s="85">
        <f t="shared" si="227"/>
        <v>58.15879119442625</v>
      </c>
      <c r="O91" s="85">
        <f t="shared" si="228"/>
        <v>0</v>
      </c>
      <c r="P91" s="86" t="str">
        <f t="shared" si="229"/>
        <v>42 : 58 : 0 %</v>
      </c>
      <c r="Q91" s="87" t="str">
        <f t="shared" ca="1" si="214"/>
        <v>CS</v>
      </c>
      <c r="R91" s="94">
        <f t="shared" si="217"/>
        <v>58.15879119442625</v>
      </c>
      <c r="S91" s="95">
        <f t="shared" si="218"/>
        <v>41.841208805573743</v>
      </c>
      <c r="T91" s="95">
        <f t="shared" si="219"/>
        <v>0</v>
      </c>
      <c r="U91" s="88">
        <f t="shared" si="220"/>
        <v>107</v>
      </c>
      <c r="V91" s="89">
        <f t="shared" si="221"/>
        <v>148</v>
      </c>
      <c r="W91" s="90">
        <f t="shared" si="222"/>
        <v>0</v>
      </c>
      <c r="X91" s="100" t="str">
        <f t="shared" si="230"/>
        <v>@rgb(107,148,0)</v>
      </c>
      <c r="Y91" s="101"/>
      <c r="Z91" s="79">
        <f t="shared" si="132"/>
        <v>366.09144592574876</v>
      </c>
      <c r="AA91" s="79">
        <f t="shared" si="133"/>
        <v>83.336785022249686</v>
      </c>
      <c r="AB91" s="79">
        <f t="shared" si="134"/>
        <v>4.1245610154158898</v>
      </c>
      <c r="AC91" s="79" t="str">
        <f t="shared" si="215"/>
        <v>No</v>
      </c>
      <c r="AD91" s="79">
        <f t="shared" si="231"/>
        <v>22.763925775843497</v>
      </c>
      <c r="AE91" s="34">
        <f t="shared" si="232"/>
        <v>2.7688375304569077</v>
      </c>
      <c r="AF91" s="35">
        <f t="shared" si="233"/>
        <v>-1.221689550442703</v>
      </c>
      <c r="AG91" s="35">
        <f t="shared" si="234"/>
        <v>2.107315049818407</v>
      </c>
      <c r="AH91" s="36">
        <f t="shared" si="135"/>
        <v>3.6908141101442533</v>
      </c>
      <c r="AI91" s="37">
        <f t="shared" si="136"/>
        <v>-0.1709651902032876</v>
      </c>
      <c r="AJ91" s="37">
        <f t="shared" si="137"/>
        <v>1.3968329487816575</v>
      </c>
      <c r="AK91" s="37">
        <v>0</v>
      </c>
      <c r="AL91" s="37">
        <v>-0.75645121485307587</v>
      </c>
      <c r="AM91" s="37">
        <v>-11.346768222796136</v>
      </c>
      <c r="AN91" s="37">
        <f t="shared" si="235"/>
        <v>3.6908141101442533</v>
      </c>
      <c r="AO91" s="37">
        <f t="shared" si="235"/>
        <v>-0.1709651902032876</v>
      </c>
      <c r="AP91" s="37">
        <f t="shared" si="235"/>
        <v>1.3968329487816575</v>
      </c>
      <c r="AQ91" s="37">
        <v>57.375671196608707</v>
      </c>
      <c r="AR91" s="37">
        <v>5.7915837760921756</v>
      </c>
      <c r="AS91" s="37">
        <v>1.1079551571654598</v>
      </c>
      <c r="AT91" s="37">
        <f t="shared" si="236"/>
        <v>3.6908141101442533</v>
      </c>
      <c r="AU91" s="37">
        <f t="shared" si="236"/>
        <v>-0.1709651902032876</v>
      </c>
      <c r="AV91" s="37">
        <f t="shared" si="236"/>
        <v>1.1079551571654598</v>
      </c>
      <c r="AW91" s="38">
        <f t="shared" si="237"/>
        <v>0</v>
      </c>
      <c r="AX91" s="38">
        <f t="shared" si="237"/>
        <v>0.75645121485307587</v>
      </c>
      <c r="AY91" s="38">
        <f t="shared" si="237"/>
        <v>11.346768222796136</v>
      </c>
      <c r="AZ91" s="38">
        <f t="shared" si="238"/>
        <v>3.6908141101442533</v>
      </c>
      <c r="BA91" s="38">
        <f t="shared" si="238"/>
        <v>0.58548602464978827</v>
      </c>
      <c r="BB91" s="38">
        <f t="shared" si="238"/>
        <v>12.454723379961596</v>
      </c>
      <c r="BC91" s="37">
        <f t="shared" si="239"/>
        <v>57.375671196608707</v>
      </c>
      <c r="BD91" s="37">
        <f t="shared" si="239"/>
        <v>6.5480349909452515</v>
      </c>
      <c r="BE91" s="37">
        <f t="shared" si="239"/>
        <v>12.454723379961596</v>
      </c>
      <c r="BF91" s="38">
        <f t="shared" si="240"/>
        <v>6.4327162247862386</v>
      </c>
      <c r="BG91" s="38">
        <f t="shared" si="240"/>
        <v>8.9414003660550012</v>
      </c>
      <c r="BH91" s="38">
        <f t="shared" si="223"/>
        <v>0</v>
      </c>
      <c r="BI91" s="37">
        <f t="shared" si="224"/>
        <v>6.5044387694817267</v>
      </c>
      <c r="BJ91" s="5"/>
      <c r="BK91" s="5"/>
      <c r="BL91" s="19"/>
      <c r="BM91" s="19"/>
      <c r="BN91" s="39">
        <f t="shared" si="138"/>
        <v>90</v>
      </c>
      <c r="BO91" s="39">
        <f t="shared" si="139"/>
        <v>72.5</v>
      </c>
      <c r="BP91" s="39">
        <f t="shared" si="140"/>
        <v>72.5</v>
      </c>
      <c r="BQ91" s="39">
        <f t="shared" si="141"/>
        <v>47.5</v>
      </c>
      <c r="BR91" s="39">
        <f t="shared" si="142"/>
        <v>54.2</v>
      </c>
      <c r="BS91" s="39">
        <f t="shared" si="143"/>
        <v>47.5</v>
      </c>
      <c r="BT91" s="39">
        <f t="shared" si="144"/>
        <v>41.674999999999997</v>
      </c>
      <c r="BU91" s="39">
        <f t="shared" si="145"/>
        <v>41.674999999999997</v>
      </c>
      <c r="BV91" s="39">
        <f t="shared" si="146"/>
        <v>22.5</v>
      </c>
      <c r="BW91" s="39">
        <f t="shared" si="147"/>
        <v>33.3333333333333</v>
      </c>
      <c r="BX91" s="39">
        <f t="shared" si="148"/>
        <v>22.5</v>
      </c>
      <c r="BY91" s="39">
        <f t="shared" si="149"/>
        <v>22.9</v>
      </c>
      <c r="BZ91" s="39">
        <f t="shared" si="150"/>
        <v>22.9</v>
      </c>
      <c r="CA91" s="39">
        <f t="shared" si="151"/>
        <v>5</v>
      </c>
      <c r="CB91" s="39">
        <f t="shared" si="152"/>
        <v>16.649999999999999</v>
      </c>
      <c r="CC91" s="39">
        <f t="shared" si="153"/>
        <v>5</v>
      </c>
      <c r="CD91" s="39">
        <f t="shared" si="154"/>
        <v>5</v>
      </c>
      <c r="CE91" s="39">
        <f t="shared" si="155"/>
        <v>5</v>
      </c>
      <c r="CF91" s="39">
        <f t="shared" si="156"/>
        <v>5</v>
      </c>
      <c r="CG91" s="40">
        <f t="shared" si="157"/>
        <v>5</v>
      </c>
      <c r="CH91" s="40">
        <f t="shared" si="158"/>
        <v>5</v>
      </c>
      <c r="CI91" s="40">
        <f t="shared" si="159"/>
        <v>22.5</v>
      </c>
      <c r="CJ91" s="40">
        <f t="shared" si="160"/>
        <v>5</v>
      </c>
      <c r="CK91" s="40">
        <f t="shared" si="161"/>
        <v>22.9</v>
      </c>
      <c r="CL91" s="40">
        <f t="shared" si="162"/>
        <v>47.5</v>
      </c>
      <c r="CM91" s="40">
        <f t="shared" si="163"/>
        <v>16.649999999999999</v>
      </c>
      <c r="CN91" s="40">
        <f t="shared" si="164"/>
        <v>41.674999999999997</v>
      </c>
      <c r="CO91" s="40">
        <f t="shared" si="165"/>
        <v>5</v>
      </c>
      <c r="CP91" s="40">
        <f t="shared" si="166"/>
        <v>33.3333333333333</v>
      </c>
      <c r="CQ91" s="40">
        <f t="shared" si="167"/>
        <v>72.5</v>
      </c>
      <c r="CR91" s="40">
        <f t="shared" si="168"/>
        <v>22.9</v>
      </c>
      <c r="CS91" s="40">
        <f t="shared" si="169"/>
        <v>54.2</v>
      </c>
      <c r="CT91" s="40">
        <f t="shared" si="170"/>
        <v>5</v>
      </c>
      <c r="CU91" s="40">
        <f t="shared" si="171"/>
        <v>41.674999999999997</v>
      </c>
      <c r="CV91" s="40">
        <f t="shared" si="172"/>
        <v>90</v>
      </c>
      <c r="CW91" s="40">
        <f t="shared" si="173"/>
        <v>22.5</v>
      </c>
      <c r="CX91" s="40">
        <f t="shared" si="174"/>
        <v>72.5</v>
      </c>
      <c r="CY91" s="40">
        <f t="shared" si="175"/>
        <v>47.5</v>
      </c>
      <c r="CZ91" s="41">
        <f t="shared" si="176"/>
        <v>5</v>
      </c>
      <c r="DA91" s="41">
        <f t="shared" si="177"/>
        <v>22.5</v>
      </c>
      <c r="DB91" s="41">
        <f t="shared" si="178"/>
        <v>5</v>
      </c>
      <c r="DC91" s="41">
        <f t="shared" si="179"/>
        <v>47.5</v>
      </c>
      <c r="DD91" s="41">
        <f t="shared" si="180"/>
        <v>22.9</v>
      </c>
      <c r="DE91" s="41">
        <f t="shared" si="181"/>
        <v>5</v>
      </c>
      <c r="DF91" s="41">
        <f t="shared" si="182"/>
        <v>41.674999999999997</v>
      </c>
      <c r="DG91" s="41">
        <f t="shared" si="183"/>
        <v>16.649999999999999</v>
      </c>
      <c r="DH91" s="41">
        <f t="shared" si="184"/>
        <v>72.5</v>
      </c>
      <c r="DI91" s="41">
        <f t="shared" si="185"/>
        <v>33.3333333333333</v>
      </c>
      <c r="DJ91" s="41">
        <f t="shared" si="186"/>
        <v>5</v>
      </c>
      <c r="DK91" s="41">
        <f t="shared" si="187"/>
        <v>54.2</v>
      </c>
      <c r="DL91" s="41">
        <f t="shared" si="188"/>
        <v>22.9</v>
      </c>
      <c r="DM91" s="41">
        <f t="shared" si="189"/>
        <v>90</v>
      </c>
      <c r="DN91" s="41">
        <f t="shared" si="190"/>
        <v>41.674999999999997</v>
      </c>
      <c r="DO91" s="41">
        <f t="shared" si="191"/>
        <v>5</v>
      </c>
      <c r="DP91" s="41">
        <f t="shared" si="192"/>
        <v>72.5</v>
      </c>
      <c r="DQ91" s="41">
        <f t="shared" si="193"/>
        <v>22.5</v>
      </c>
      <c r="DR91" s="41">
        <f t="shared" si="194"/>
        <v>47.5</v>
      </c>
      <c r="DS91" s="42">
        <f t="shared" si="195"/>
        <v>5170.1262505609575</v>
      </c>
      <c r="DT91" s="42">
        <f t="shared" si="196"/>
        <v>4272.0685587560392</v>
      </c>
      <c r="DU91" s="42">
        <f t="shared" si="197"/>
        <v>2236.5108669511201</v>
      </c>
      <c r="DV91" s="42">
        <f t="shared" si="198"/>
        <v>5114.1289990347268</v>
      </c>
      <c r="DW91" s="42">
        <f t="shared" si="199"/>
        <v>1920.3320762795784</v>
      </c>
      <c r="DX91" s="42">
        <f t="shared" si="200"/>
        <v>170.6317475084947</v>
      </c>
      <c r="DY91" s="42">
        <f t="shared" si="201"/>
        <v>3459.8129967895284</v>
      </c>
      <c r="DZ91" s="42">
        <f t="shared" si="202"/>
        <v>548.96549750849465</v>
      </c>
      <c r="EA91" s="42">
        <f t="shared" si="203"/>
        <v>8456.1894393134135</v>
      </c>
      <c r="EB91" s="42">
        <f t="shared" si="204"/>
        <v>1799.798414175161</v>
      </c>
      <c r="EC91" s="42">
        <f t="shared" si="205"/>
        <v>604.75262806586943</v>
      </c>
      <c r="ED91" s="42">
        <f t="shared" si="206"/>
        <v>4539.5917475084952</v>
      </c>
      <c r="EE91" s="42">
        <f t="shared" si="207"/>
        <v>898.85141873741111</v>
      </c>
      <c r="EF91" s="42">
        <f t="shared" si="208"/>
        <v>12283.131747508494</v>
      </c>
      <c r="EG91" s="42">
        <f t="shared" si="209"/>
        <v>2643.1179982274602</v>
      </c>
      <c r="EH91" s="42">
        <f t="shared" si="210"/>
        <v>2396.1372444560316</v>
      </c>
      <c r="EI91" s="42">
        <f t="shared" si="211"/>
        <v>7885.0740557035751</v>
      </c>
      <c r="EJ91" s="42">
        <f t="shared" si="212"/>
        <v>2069.1949362609503</v>
      </c>
      <c r="EK91" s="42">
        <f t="shared" si="213"/>
        <v>3727.1344959822627</v>
      </c>
      <c r="EL91" s="1">
        <f t="shared" si="225"/>
        <v>170.6317475084947</v>
      </c>
      <c r="EM91" s="2">
        <f t="shared" si="216"/>
        <v>6</v>
      </c>
      <c r="EN91" s="44"/>
      <c r="EO91" s="44"/>
      <c r="EP91" s="45"/>
      <c r="EQ91" s="46"/>
      <c r="ER91" s="47"/>
      <c r="ES91" s="47"/>
      <c r="ET91" s="81"/>
      <c r="EU91" s="82"/>
      <c r="EV91" s="82"/>
      <c r="EW91" s="82"/>
      <c r="EX91" s="82"/>
      <c r="EY91" s="83"/>
      <c r="EZ91" s="83"/>
      <c r="FA91" s="83"/>
      <c r="FB91" s="83"/>
    </row>
    <row r="92" spans="1:158" s="80" customFormat="1" ht="13" x14ac:dyDescent="0.3">
      <c r="A92" s="104" t="s">
        <v>194</v>
      </c>
      <c r="B92" s="105"/>
      <c r="C92" s="106"/>
      <c r="D92" s="119" t="s">
        <v>87</v>
      </c>
      <c r="E92" s="119" t="s">
        <v>87</v>
      </c>
      <c r="F92" s="119" t="s">
        <v>87</v>
      </c>
      <c r="G92" s="115" t="e">
        <f t="shared" si="129"/>
        <v>#VALUE!</v>
      </c>
      <c r="H92" s="115" t="e">
        <f t="shared" si="130"/>
        <v>#VALUE!</v>
      </c>
      <c r="I92" s="115" t="e">
        <f t="shared" si="131"/>
        <v>#VALUE!</v>
      </c>
      <c r="J92" s="193">
        <v>24.5650034965035</v>
      </c>
      <c r="K92" s="194">
        <v>32.167803682314798</v>
      </c>
      <c r="L92" s="194">
        <v>9.1733898716343596</v>
      </c>
      <c r="M92" s="84">
        <f t="shared" si="226"/>
        <v>0</v>
      </c>
      <c r="N92" s="85">
        <f t="shared" si="227"/>
        <v>100</v>
      </c>
      <c r="O92" s="85">
        <f t="shared" si="228"/>
        <v>0</v>
      </c>
      <c r="P92" s="86" t="str">
        <f t="shared" si="229"/>
        <v>0 : 100 : 0 %</v>
      </c>
      <c r="Q92" s="87" t="str">
        <f t="shared" ca="1" si="214"/>
        <v>S</v>
      </c>
      <c r="R92" s="94">
        <f t="shared" si="217"/>
        <v>100</v>
      </c>
      <c r="S92" s="95">
        <f t="shared" si="218"/>
        <v>0</v>
      </c>
      <c r="T92" s="95">
        <f t="shared" si="219"/>
        <v>0</v>
      </c>
      <c r="U92" s="88">
        <f t="shared" si="220"/>
        <v>0</v>
      </c>
      <c r="V92" s="89">
        <f t="shared" si="221"/>
        <v>255</v>
      </c>
      <c r="W92" s="90">
        <f t="shared" si="222"/>
        <v>0</v>
      </c>
      <c r="X92" s="100" t="str">
        <f t="shared" si="230"/>
        <v>@rgb(0,255,0)</v>
      </c>
      <c r="Y92" s="101"/>
      <c r="Z92" s="79">
        <f t="shared" si="132"/>
        <v>8.3246420633299092</v>
      </c>
      <c r="AA92" s="79">
        <f t="shared" si="133"/>
        <v>2.6778545161873648</v>
      </c>
      <c r="AB92" s="79">
        <f t="shared" si="134"/>
        <v>2.2987122912261295</v>
      </c>
      <c r="AC92" s="79" t="str">
        <f t="shared" si="215"/>
        <v>No</v>
      </c>
      <c r="AD92" s="79">
        <f t="shared" si="231"/>
        <v>32.167803682314798</v>
      </c>
      <c r="AE92" s="34">
        <f t="shared" si="232"/>
        <v>0.52413102552222601</v>
      </c>
      <c r="AF92" s="35">
        <f t="shared" si="233"/>
        <v>-0.74607088748376404</v>
      </c>
      <c r="AG92" s="35">
        <f t="shared" si="234"/>
        <v>2.2163068877102741</v>
      </c>
      <c r="AH92" s="36">
        <f t="shared" si="135"/>
        <v>-4.870679580207038E-3</v>
      </c>
      <c r="AI92" s="37">
        <f t="shared" si="136"/>
        <v>0.46749659859229298</v>
      </c>
      <c r="AJ92" s="37">
        <f t="shared" si="137"/>
        <v>1.211958124825685</v>
      </c>
      <c r="AK92" s="37">
        <v>0</v>
      </c>
      <c r="AL92" s="37">
        <v>-0.75645121485307587</v>
      </c>
      <c r="AM92" s="37">
        <v>-11.346768222796136</v>
      </c>
      <c r="AN92" s="37">
        <f t="shared" si="235"/>
        <v>0</v>
      </c>
      <c r="AO92" s="37">
        <f t="shared" si="235"/>
        <v>0.46749659859229298</v>
      </c>
      <c r="AP92" s="37">
        <f t="shared" si="235"/>
        <v>1.211958124825685</v>
      </c>
      <c r="AQ92" s="37">
        <v>57.375671196608707</v>
      </c>
      <c r="AR92" s="37">
        <v>5.7915837760921756</v>
      </c>
      <c r="AS92" s="37">
        <v>1.1079551571654598</v>
      </c>
      <c r="AT92" s="37">
        <f t="shared" si="236"/>
        <v>0</v>
      </c>
      <c r="AU92" s="37">
        <f t="shared" si="236"/>
        <v>0.46749659859229298</v>
      </c>
      <c r="AV92" s="37">
        <f t="shared" si="236"/>
        <v>1.1079551571654598</v>
      </c>
      <c r="AW92" s="38">
        <f t="shared" si="237"/>
        <v>0</v>
      </c>
      <c r="AX92" s="38">
        <f t="shared" si="237"/>
        <v>0.75645121485307587</v>
      </c>
      <c r="AY92" s="38">
        <f t="shared" si="237"/>
        <v>11.346768222796136</v>
      </c>
      <c r="AZ92" s="38">
        <f t="shared" si="238"/>
        <v>0</v>
      </c>
      <c r="BA92" s="38">
        <f t="shared" si="238"/>
        <v>1.2239478134453687</v>
      </c>
      <c r="BB92" s="38">
        <f t="shared" si="238"/>
        <v>12.454723379961596</v>
      </c>
      <c r="BC92" s="37">
        <f t="shared" si="239"/>
        <v>57.375671196608707</v>
      </c>
      <c r="BD92" s="37">
        <f t="shared" si="239"/>
        <v>6.5480349909452515</v>
      </c>
      <c r="BE92" s="37">
        <f t="shared" si="239"/>
        <v>12.454723379961596</v>
      </c>
      <c r="BF92" s="38">
        <f t="shared" si="240"/>
        <v>0</v>
      </c>
      <c r="BG92" s="38">
        <f t="shared" si="240"/>
        <v>18.69183373543158</v>
      </c>
      <c r="BH92" s="38">
        <f t="shared" si="223"/>
        <v>0</v>
      </c>
      <c r="BI92" s="37">
        <f t="shared" si="224"/>
        <v>5.3499298899948773</v>
      </c>
      <c r="BJ92" s="5"/>
      <c r="BK92" s="5"/>
      <c r="BL92" s="19"/>
      <c r="BM92" s="19"/>
      <c r="BN92" s="39">
        <f t="shared" si="138"/>
        <v>90</v>
      </c>
      <c r="BO92" s="39">
        <f t="shared" si="139"/>
        <v>72.5</v>
      </c>
      <c r="BP92" s="39">
        <f t="shared" si="140"/>
        <v>72.5</v>
      </c>
      <c r="BQ92" s="39">
        <f t="shared" si="141"/>
        <v>47.5</v>
      </c>
      <c r="BR92" s="39">
        <f t="shared" si="142"/>
        <v>54.2</v>
      </c>
      <c r="BS92" s="39">
        <f t="shared" si="143"/>
        <v>47.5</v>
      </c>
      <c r="BT92" s="39">
        <f t="shared" si="144"/>
        <v>41.674999999999997</v>
      </c>
      <c r="BU92" s="39">
        <f t="shared" si="145"/>
        <v>41.674999999999997</v>
      </c>
      <c r="BV92" s="39">
        <f t="shared" si="146"/>
        <v>22.5</v>
      </c>
      <c r="BW92" s="39">
        <f t="shared" si="147"/>
        <v>33.3333333333333</v>
      </c>
      <c r="BX92" s="39">
        <f t="shared" si="148"/>
        <v>22.5</v>
      </c>
      <c r="BY92" s="39">
        <f t="shared" si="149"/>
        <v>22.9</v>
      </c>
      <c r="BZ92" s="39">
        <f t="shared" si="150"/>
        <v>22.9</v>
      </c>
      <c r="CA92" s="39">
        <f t="shared" si="151"/>
        <v>5</v>
      </c>
      <c r="CB92" s="39">
        <f t="shared" si="152"/>
        <v>16.649999999999999</v>
      </c>
      <c r="CC92" s="39">
        <f t="shared" si="153"/>
        <v>5</v>
      </c>
      <c r="CD92" s="39">
        <f t="shared" si="154"/>
        <v>5</v>
      </c>
      <c r="CE92" s="39">
        <f t="shared" si="155"/>
        <v>5</v>
      </c>
      <c r="CF92" s="39">
        <f t="shared" si="156"/>
        <v>5</v>
      </c>
      <c r="CG92" s="40">
        <f t="shared" si="157"/>
        <v>5</v>
      </c>
      <c r="CH92" s="40">
        <f t="shared" si="158"/>
        <v>5</v>
      </c>
      <c r="CI92" s="40">
        <f t="shared" si="159"/>
        <v>22.5</v>
      </c>
      <c r="CJ92" s="40">
        <f t="shared" si="160"/>
        <v>5</v>
      </c>
      <c r="CK92" s="40">
        <f t="shared" si="161"/>
        <v>22.9</v>
      </c>
      <c r="CL92" s="40">
        <f t="shared" si="162"/>
        <v>47.5</v>
      </c>
      <c r="CM92" s="40">
        <f t="shared" si="163"/>
        <v>16.649999999999999</v>
      </c>
      <c r="CN92" s="40">
        <f t="shared" si="164"/>
        <v>41.674999999999997</v>
      </c>
      <c r="CO92" s="40">
        <f t="shared" si="165"/>
        <v>5</v>
      </c>
      <c r="CP92" s="40">
        <f t="shared" si="166"/>
        <v>33.3333333333333</v>
      </c>
      <c r="CQ92" s="40">
        <f t="shared" si="167"/>
        <v>72.5</v>
      </c>
      <c r="CR92" s="40">
        <f t="shared" si="168"/>
        <v>22.9</v>
      </c>
      <c r="CS92" s="40">
        <f t="shared" si="169"/>
        <v>54.2</v>
      </c>
      <c r="CT92" s="40">
        <f t="shared" si="170"/>
        <v>5</v>
      </c>
      <c r="CU92" s="40">
        <f t="shared" si="171"/>
        <v>41.674999999999997</v>
      </c>
      <c r="CV92" s="40">
        <f t="shared" si="172"/>
        <v>90</v>
      </c>
      <c r="CW92" s="40">
        <f t="shared" si="173"/>
        <v>22.5</v>
      </c>
      <c r="CX92" s="40">
        <f t="shared" si="174"/>
        <v>72.5</v>
      </c>
      <c r="CY92" s="40">
        <f t="shared" si="175"/>
        <v>47.5</v>
      </c>
      <c r="CZ92" s="41">
        <f t="shared" si="176"/>
        <v>5</v>
      </c>
      <c r="DA92" s="41">
        <f t="shared" si="177"/>
        <v>22.5</v>
      </c>
      <c r="DB92" s="41">
        <f t="shared" si="178"/>
        <v>5</v>
      </c>
      <c r="DC92" s="41">
        <f t="shared" si="179"/>
        <v>47.5</v>
      </c>
      <c r="DD92" s="41">
        <f t="shared" si="180"/>
        <v>22.9</v>
      </c>
      <c r="DE92" s="41">
        <f t="shared" si="181"/>
        <v>5</v>
      </c>
      <c r="DF92" s="41">
        <f t="shared" si="182"/>
        <v>41.674999999999997</v>
      </c>
      <c r="DG92" s="41">
        <f t="shared" si="183"/>
        <v>16.649999999999999</v>
      </c>
      <c r="DH92" s="41">
        <f t="shared" si="184"/>
        <v>72.5</v>
      </c>
      <c r="DI92" s="41">
        <f t="shared" si="185"/>
        <v>33.3333333333333</v>
      </c>
      <c r="DJ92" s="41">
        <f t="shared" si="186"/>
        <v>5</v>
      </c>
      <c r="DK92" s="41">
        <f t="shared" si="187"/>
        <v>54.2</v>
      </c>
      <c r="DL92" s="41">
        <f t="shared" si="188"/>
        <v>22.9</v>
      </c>
      <c r="DM92" s="41">
        <f t="shared" si="189"/>
        <v>90</v>
      </c>
      <c r="DN92" s="41">
        <f t="shared" si="190"/>
        <v>41.674999999999997</v>
      </c>
      <c r="DO92" s="41">
        <f t="shared" si="191"/>
        <v>5</v>
      </c>
      <c r="DP92" s="41">
        <f t="shared" si="192"/>
        <v>72.5</v>
      </c>
      <c r="DQ92" s="41">
        <f t="shared" si="193"/>
        <v>22.5</v>
      </c>
      <c r="DR92" s="41">
        <f t="shared" si="194"/>
        <v>47.5</v>
      </c>
      <c r="DS92" s="42">
        <f t="shared" si="195"/>
        <v>17150</v>
      </c>
      <c r="DT92" s="42">
        <f t="shared" si="196"/>
        <v>14787.5</v>
      </c>
      <c r="DU92" s="42">
        <f t="shared" si="197"/>
        <v>11287.5</v>
      </c>
      <c r="DV92" s="42">
        <f t="shared" si="198"/>
        <v>13537.5</v>
      </c>
      <c r="DW92" s="42">
        <f t="shared" si="199"/>
        <v>9406.4599999999991</v>
      </c>
      <c r="DX92" s="42">
        <f t="shared" si="200"/>
        <v>5037.5</v>
      </c>
      <c r="DY92" s="42">
        <f t="shared" si="201"/>
        <v>10420.833749999998</v>
      </c>
      <c r="DZ92" s="42">
        <f t="shared" si="202"/>
        <v>5415.8337499999998</v>
      </c>
      <c r="EA92" s="42">
        <f t="shared" si="203"/>
        <v>14787.5</v>
      </c>
      <c r="EB92" s="42">
        <f t="shared" si="204"/>
        <v>6666.6666666666661</v>
      </c>
      <c r="EC92" s="42">
        <f t="shared" si="205"/>
        <v>1287.5</v>
      </c>
      <c r="ED92" s="42">
        <f t="shared" si="206"/>
        <v>9406.4599999999991</v>
      </c>
      <c r="EE92" s="42">
        <f t="shared" si="207"/>
        <v>3146.4599999999996</v>
      </c>
      <c r="EF92" s="42">
        <f t="shared" si="208"/>
        <v>17150</v>
      </c>
      <c r="EG92" s="42">
        <f t="shared" si="209"/>
        <v>5415.8337499999998</v>
      </c>
      <c r="EH92" s="42">
        <f t="shared" si="210"/>
        <v>150</v>
      </c>
      <c r="EI92" s="42">
        <f t="shared" si="211"/>
        <v>11287.5</v>
      </c>
      <c r="EJ92" s="42">
        <f t="shared" si="212"/>
        <v>1287.5</v>
      </c>
      <c r="EK92" s="42">
        <f t="shared" si="213"/>
        <v>5037.5</v>
      </c>
      <c r="EL92" s="1">
        <f t="shared" si="225"/>
        <v>150</v>
      </c>
      <c r="EM92" s="2">
        <f t="shared" si="216"/>
        <v>16</v>
      </c>
      <c r="EN92" s="44"/>
      <c r="EO92" s="44"/>
      <c r="EP92" s="45"/>
      <c r="EQ92" s="46"/>
      <c r="ER92" s="47"/>
      <c r="ES92" s="47"/>
      <c r="ET92" s="81"/>
      <c r="EU92" s="82"/>
      <c r="EV92" s="82"/>
      <c r="EW92" s="82"/>
      <c r="EX92" s="82"/>
      <c r="EY92" s="83"/>
      <c r="EZ92" s="83"/>
      <c r="FA92" s="83"/>
      <c r="FB92" s="83"/>
    </row>
  </sheetData>
  <mergeCells count="8">
    <mergeCell ref="AB4:AC4"/>
    <mergeCell ref="B2:C2"/>
    <mergeCell ref="R2:Y2"/>
    <mergeCell ref="D3:E3"/>
    <mergeCell ref="R3:T3"/>
    <mergeCell ref="A3:C3"/>
    <mergeCell ref="U3:W3"/>
    <mergeCell ref="J3:L3"/>
  </mergeCells>
  <phoneticPr fontId="1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&amp;LStratefy was created by Simon Pierce (University of Milan), Bruno Cerabolini (University of Insubria, Varese) and co-authors (list of names ...)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9" shapeId="1032" r:id="rId4">
          <objectPr defaultSize="0" autoPict="0" r:id="rId5">
            <anchor moveWithCells="1">
              <from>
                <xdr:col>23</xdr:col>
                <xdr:colOff>25400</xdr:colOff>
                <xdr:row>2</xdr:row>
                <xdr:rowOff>6350</xdr:rowOff>
              </from>
              <to>
                <xdr:col>23</xdr:col>
                <xdr:colOff>508000</xdr:colOff>
                <xdr:row>2</xdr:row>
                <xdr:rowOff>412750</xdr:rowOff>
              </to>
            </anchor>
          </objectPr>
        </oleObject>
      </mc:Choice>
      <mc:Fallback>
        <oleObject progId="CorelPhotoPaint.Image.9" shapeId="1032" r:id="rId4"/>
      </mc:Fallback>
    </mc:AlternateContent>
    <mc:AlternateContent xmlns:mc="http://schemas.openxmlformats.org/markup-compatibility/2006">
      <mc:Choice Requires="x14">
        <oleObject progId="CorelPhotoPaint.Image.9" shapeId="1036" r:id="rId6">
          <objectPr defaultSize="0" autoPict="0" r:id="rId7">
            <anchor moveWithCells="1">
              <from>
                <xdr:col>0</xdr:col>
                <xdr:colOff>69850</xdr:colOff>
                <xdr:row>0</xdr:row>
                <xdr:rowOff>69850</xdr:rowOff>
              </from>
              <to>
                <xdr:col>0</xdr:col>
                <xdr:colOff>508000</xdr:colOff>
                <xdr:row>1</xdr:row>
                <xdr:rowOff>330200</xdr:rowOff>
              </to>
            </anchor>
          </objectPr>
        </oleObject>
      </mc:Choice>
      <mc:Fallback>
        <oleObject progId="CorelPhotoPaint.Image.9" shapeId="1036" r:id="rId6"/>
      </mc:Fallback>
    </mc:AlternateContent>
    <mc:AlternateContent xmlns:mc="http://schemas.openxmlformats.org/markup-compatibility/2006">
      <mc:Choice Requires="x14">
        <oleObject progId="CorelPhotoPaint.Image.9" shapeId="1037" r:id="rId8">
          <objectPr defaultSize="0" autoPict="0" r:id="rId9">
            <anchor moveWithCells="1">
              <from>
                <xdr:col>16</xdr:col>
                <xdr:colOff>12700</xdr:colOff>
                <xdr:row>0</xdr:row>
                <xdr:rowOff>44450</xdr:rowOff>
              </from>
              <to>
                <xdr:col>16</xdr:col>
                <xdr:colOff>476250</xdr:colOff>
                <xdr:row>2</xdr:row>
                <xdr:rowOff>19050</xdr:rowOff>
              </to>
            </anchor>
          </objectPr>
        </oleObject>
      </mc:Choice>
      <mc:Fallback>
        <oleObject progId="CorelPhotoPaint.Image.9" shapeId="1037" r:id="rId8"/>
      </mc:Fallback>
    </mc:AlternateContent>
    <mc:AlternateContent xmlns:mc="http://schemas.openxmlformats.org/markup-compatibility/2006">
      <mc:Choice Requires="x14">
        <oleObject progId="CorelPhotoPaint.Image.9" shapeId="1041" r:id="rId10">
          <objectPr defaultSize="0" autoPict="0" r:id="rId11">
            <anchor moveWithCells="1">
              <from>
                <xdr:col>4</xdr:col>
                <xdr:colOff>469900</xdr:colOff>
                <xdr:row>1</xdr:row>
                <xdr:rowOff>50800</xdr:rowOff>
              </from>
              <to>
                <xdr:col>5</xdr:col>
                <xdr:colOff>431800</xdr:colOff>
                <xdr:row>2</xdr:row>
                <xdr:rowOff>342900</xdr:rowOff>
              </to>
            </anchor>
          </objectPr>
        </oleObject>
      </mc:Choice>
      <mc:Fallback>
        <oleObject progId="CorelPhotoPaint.Image.9" shapeId="104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StrateFy (CSR GVP v1.0)</vt:lpstr>
    </vt:vector>
  </TitlesOfParts>
  <Company>parco monte barro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andrea.ferrari</dc:creator>
  <cp:lastModifiedBy>Sonya Geange</cp:lastModifiedBy>
  <dcterms:created xsi:type="dcterms:W3CDTF">2015-01-19T10:39:49Z</dcterms:created>
  <dcterms:modified xsi:type="dcterms:W3CDTF">2021-04-27T17:41:25Z</dcterms:modified>
</cp:coreProperties>
</file>