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kripsi\2. Proposal\Metode\"/>
    </mc:Choice>
  </mc:AlternateContent>
  <xr:revisionPtr revIDLastSave="0" documentId="13_ncr:1_{C470F37F-BAC6-4241-A45D-4E54738BF442}" xr6:coauthVersionLast="47" xr6:coauthVersionMax="47" xr10:uidLastSave="{00000000-0000-0000-0000-000000000000}"/>
  <bookViews>
    <workbookView xWindow="-108" yWindow="-108" windowWidth="23256" windowHeight="12456" xr2:uid="{9E0B27B6-5960-4ADA-83F0-0309D2A69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7" i="1" l="1"/>
  <c r="Q68" i="1"/>
  <c r="Q69" i="1"/>
  <c r="Q70" i="1"/>
  <c r="Q71" i="1"/>
  <c r="Q72" i="1"/>
  <c r="Q66" i="1"/>
  <c r="P79" i="1"/>
  <c r="P67" i="1"/>
  <c r="P68" i="1"/>
  <c r="P69" i="1"/>
  <c r="P70" i="1"/>
  <c r="P71" i="1"/>
  <c r="P72" i="1"/>
  <c r="P73" i="1"/>
  <c r="P74" i="1"/>
  <c r="P75" i="1"/>
  <c r="P76" i="1"/>
  <c r="P77" i="1"/>
  <c r="P78" i="1"/>
  <c r="P66" i="1"/>
  <c r="G55" i="1"/>
  <c r="N80" i="1"/>
  <c r="D62" i="1"/>
  <c r="C62" i="1"/>
  <c r="H56" i="1"/>
  <c r="H57" i="1"/>
  <c r="H58" i="1"/>
  <c r="H59" i="1"/>
  <c r="H60" i="1"/>
  <c r="H61" i="1"/>
  <c r="H55" i="1"/>
  <c r="G56" i="1"/>
  <c r="G57" i="1"/>
  <c r="G58" i="1"/>
  <c r="G59" i="1"/>
  <c r="G60" i="1"/>
  <c r="G61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H4" i="1"/>
  <c r="J4" i="1" s="1"/>
  <c r="G62" i="1" l="1"/>
  <c r="P80" i="1"/>
  <c r="H62" i="1"/>
  <c r="E16" i="1"/>
  <c r="E17" i="1" s="1"/>
  <c r="E18" i="1" s="1"/>
  <c r="F18" i="1" s="1"/>
  <c r="H5" i="1"/>
  <c r="J5" i="1" s="1"/>
  <c r="I4" i="1"/>
  <c r="H9" i="1"/>
  <c r="H6" i="1"/>
  <c r="J61" i="1" l="1"/>
  <c r="J62" i="1"/>
  <c r="I5" i="1"/>
  <c r="H13" i="1"/>
  <c r="H12" i="1"/>
  <c r="I12" i="1" s="1"/>
  <c r="H7" i="1"/>
  <c r="I7" i="1" s="1"/>
  <c r="H10" i="1"/>
  <c r="J10" i="1" s="1"/>
  <c r="H8" i="1"/>
  <c r="I8" i="1" s="1"/>
  <c r="H11" i="1"/>
  <c r="J11" i="1" s="1"/>
  <c r="I6" i="1"/>
  <c r="J6" i="1"/>
  <c r="I9" i="1"/>
  <c r="J9" i="1"/>
  <c r="H68" i="1" l="1"/>
  <c r="O78" i="1"/>
  <c r="Q78" i="1" s="1"/>
  <c r="O73" i="1"/>
  <c r="Q73" i="1" s="1"/>
  <c r="O74" i="1"/>
  <c r="Q74" i="1" s="1"/>
  <c r="O79" i="1"/>
  <c r="O75" i="1"/>
  <c r="Q75" i="1" s="1"/>
  <c r="O76" i="1"/>
  <c r="Q76" i="1" s="1"/>
  <c r="O77" i="1"/>
  <c r="Q77" i="1" s="1"/>
  <c r="H71" i="1"/>
  <c r="H66" i="1"/>
  <c r="I66" i="1" s="1"/>
  <c r="H70" i="1"/>
  <c r="H72" i="1"/>
  <c r="H69" i="1"/>
  <c r="H67" i="1"/>
  <c r="I11" i="1"/>
  <c r="J7" i="1"/>
  <c r="J12" i="1"/>
  <c r="H14" i="1"/>
  <c r="J8" i="1"/>
  <c r="I10" i="1"/>
  <c r="I13" i="1"/>
  <c r="J13" i="1"/>
  <c r="O80" i="1" l="1"/>
  <c r="Q79" i="1"/>
  <c r="Q80" i="1" s="1"/>
  <c r="I67" i="1"/>
  <c r="I68" i="1" s="1"/>
  <c r="I69" i="1" s="1"/>
  <c r="I70" i="1" s="1"/>
  <c r="I71" i="1" s="1"/>
  <c r="I72" i="1" s="1"/>
  <c r="H15" i="1"/>
  <c r="J14" i="1"/>
  <c r="I14" i="1"/>
  <c r="T66" i="1" l="1"/>
  <c r="T65" i="1"/>
  <c r="I15" i="1"/>
  <c r="J15" i="1"/>
  <c r="H16" i="1"/>
  <c r="T69" i="1" l="1"/>
  <c r="T70" i="1"/>
  <c r="T71" i="1"/>
  <c r="T72" i="1"/>
  <c r="T73" i="1"/>
  <c r="T74" i="1"/>
  <c r="T68" i="1"/>
  <c r="H17" i="1"/>
  <c r="I16" i="1"/>
  <c r="J16" i="1"/>
  <c r="T75" i="1" l="1"/>
  <c r="J17" i="1"/>
  <c r="J18" i="1" s="1"/>
  <c r="I17" i="1"/>
  <c r="I18" i="1" s="1"/>
  <c r="I20" i="1" s="1"/>
  <c r="J20" i="1" l="1"/>
  <c r="J22" i="1"/>
</calcChain>
</file>

<file path=xl/sharedStrings.xml><?xml version="1.0" encoding="utf-8"?>
<sst xmlns="http://schemas.openxmlformats.org/spreadsheetml/2006/main" count="73" uniqueCount="49">
  <si>
    <t>Tanggal</t>
  </si>
  <si>
    <t>Error</t>
  </si>
  <si>
    <t>Absolute</t>
  </si>
  <si>
    <t>Square</t>
  </si>
  <si>
    <t>Total</t>
  </si>
  <si>
    <t>Rata-rata</t>
  </si>
  <si>
    <t>MAD</t>
  </si>
  <si>
    <t>MSE</t>
  </si>
  <si>
    <t>Standar Error (SE)</t>
  </si>
  <si>
    <t>Penjualan (Yt)</t>
  </si>
  <si>
    <t>Forecast (Ft)</t>
  </si>
  <si>
    <t>Next</t>
  </si>
  <si>
    <t>𝐹𝑡+1 = Ft + 𝑎 (Yt − Ft)</t>
  </si>
  <si>
    <t>Ft + 1 = perkiraan baru (untuk priode waktu t+1)</t>
  </si>
  <si>
    <t>Ft = ramalan sebelumnya (untuk priode waktu t)</t>
  </si>
  <si>
    <t>𝑎 = konstanta perataan</t>
  </si>
  <si>
    <t>Yt = Penjualan aktual priode sebelumnya</t>
  </si>
  <si>
    <t>Metode Exponential Smoothing</t>
  </si>
  <si>
    <t>Metode Linear Regression</t>
  </si>
  <si>
    <t>Nilai minimum stok untuk order selanjutnya = 5</t>
  </si>
  <si>
    <t>Stok</t>
  </si>
  <si>
    <t>Tanggal sekarang 07 Januari</t>
  </si>
  <si>
    <t>?</t>
  </si>
  <si>
    <t>Rumus regresi linier:</t>
  </si>
  <si>
    <t xml:space="preserve"> </t>
  </si>
  <si>
    <t>Untuk mendapatkan nilai a dan b adalah:</t>
  </si>
  <si>
    <t>Tanggal (x)</t>
  </si>
  <si>
    <t>Y' = a + b * x</t>
  </si>
  <si>
    <t>Terjual (y)</t>
  </si>
  <si>
    <t>Mencari Y':</t>
  </si>
  <si>
    <t>Y'</t>
  </si>
  <si>
    <t>x</t>
  </si>
  <si>
    <t>a =</t>
  </si>
  <si>
    <t>(∑y)(∑x²) - (∑x)(∑xy)</t>
  </si>
  <si>
    <t>-------------------------</t>
  </si>
  <si>
    <t>n(∑x²) - (∑x)²</t>
  </si>
  <si>
    <t>n(∑xy) - (∑x) (∑y)</t>
  </si>
  <si>
    <t>b =</t>
  </si>
  <si>
    <t>x²</t>
  </si>
  <si>
    <t>Jumlah</t>
  </si>
  <si>
    <t>Nilai a =</t>
  </si>
  <si>
    <t>=&gt;</t>
  </si>
  <si>
    <t>Dari table di atas di daptkan hasil peramalan dimana pada tanggal</t>
  </si>
  <si>
    <t xml:space="preserve">14 januari stok minimum untuk order selanjutnya telah tercapai yaitu 5 </t>
  </si>
  <si>
    <t>Produk XYZ pada tanggal 1 Januai Stoknya = 50</t>
  </si>
  <si>
    <t>x*y</t>
  </si>
  <si>
    <t>Selanjutnya kita akan memperkirakan berapa jumlah barang yang harus di order</t>
  </si>
  <si>
    <t xml:space="preserve">dengan priode waktu yang di tentukan. </t>
  </si>
  <si>
    <t>pada tanggal 14 januari berdasarka hasil ramalan sebelumnya dan sesuai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</si>
</sst>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0" borderId="0" xfId="0" applyFill="1" applyBorder="1"/>
    <xf numFmtId="0" fontId="0" fillId="0" borderId="0" xfId="0" applyFill="1"/>
    <xf numFmtId="0" fontId="0" fillId="4" borderId="1" xfId="0" applyFill="1" applyBorder="1"/>
    <xf numFmtId="0" fontId="1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2" borderId="1" xfId="0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0" borderId="0" xfId="0" applyFont="1"/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0" fillId="7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/>
    <xf numFmtId="0" fontId="1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2" fontId="1" fillId="0" borderId="0" xfId="0" applyNumberFormat="1" applyFont="1" applyBorder="1"/>
    <xf numFmtId="0" fontId="0" fillId="9" borderId="10" xfId="0" applyFill="1" applyBorder="1" applyAlignment="1">
      <alignment horizontal="right"/>
    </xf>
    <xf numFmtId="0" fontId="0" fillId="0" borderId="11" xfId="0" applyFill="1" applyBorder="1"/>
    <xf numFmtId="0" fontId="0" fillId="0" borderId="12" xfId="0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1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6" xfId="0" applyFont="1" applyBorder="1" applyAlignment="1">
      <alignment horizontal="center"/>
    </xf>
    <xf numFmtId="0" fontId="0" fillId="0" borderId="6" xfId="0" applyFont="1" applyBorder="1"/>
    <xf numFmtId="0" fontId="1" fillId="0" borderId="1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/>
    <xf numFmtId="164" fontId="0" fillId="13" borderId="1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0E80-D10A-4815-A892-18FD744DDE32}">
  <dimension ref="B1:U96"/>
  <sheetViews>
    <sheetView tabSelected="1" topLeftCell="A61" zoomScaleNormal="100" workbookViewId="0">
      <selection activeCell="M25" sqref="M25"/>
    </sheetView>
  </sheetViews>
  <sheetFormatPr defaultRowHeight="14.4" x14ac:dyDescent="0.3"/>
  <cols>
    <col min="2" max="2" width="8.88671875" style="4"/>
    <col min="3" max="3" width="9.6640625" style="17" customWidth="1"/>
    <col min="4" max="4" width="12.77734375" style="26" customWidth="1"/>
    <col min="5" max="5" width="13.44140625" style="23" customWidth="1"/>
    <col min="6" max="6" width="8.88671875" style="11"/>
    <col min="7" max="7" width="10.44140625" style="9" customWidth="1"/>
    <col min="8" max="8" width="10.6640625" style="17" customWidth="1"/>
    <col min="14" max="14" width="11.77734375" customWidth="1"/>
  </cols>
  <sheetData>
    <row r="1" spans="2:20" ht="29.4" thickBot="1" x14ac:dyDescent="0.6">
      <c r="B1" s="87" t="s">
        <v>17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2:20" x14ac:dyDescent="0.3">
      <c r="B2" s="50"/>
      <c r="C2" s="55"/>
      <c r="D2" s="69"/>
      <c r="E2" s="70"/>
      <c r="F2" s="51"/>
      <c r="G2" s="51"/>
      <c r="H2" s="55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7"/>
    </row>
    <row r="3" spans="2:20" x14ac:dyDescent="0.3">
      <c r="B3" s="58"/>
      <c r="C3" s="21" t="s">
        <v>0</v>
      </c>
      <c r="D3" s="24" t="s">
        <v>9</v>
      </c>
      <c r="E3" s="28" t="s">
        <v>10</v>
      </c>
      <c r="F3" s="9"/>
      <c r="H3" s="36" t="s">
        <v>1</v>
      </c>
      <c r="I3" s="1" t="s">
        <v>2</v>
      </c>
      <c r="J3" s="1" t="s">
        <v>3</v>
      </c>
      <c r="K3" s="14"/>
      <c r="L3" s="14"/>
      <c r="M3" s="14"/>
      <c r="N3" s="14"/>
      <c r="O3" s="14"/>
      <c r="P3" s="14"/>
      <c r="Q3" s="14"/>
      <c r="R3" s="14"/>
      <c r="S3" s="14"/>
      <c r="T3" s="59"/>
    </row>
    <row r="4" spans="2:20" x14ac:dyDescent="0.3">
      <c r="B4" s="58"/>
      <c r="C4" s="21">
        <v>1</v>
      </c>
      <c r="D4" s="24">
        <v>2</v>
      </c>
      <c r="E4" s="28">
        <v>2</v>
      </c>
      <c r="F4" s="9"/>
      <c r="H4" s="36">
        <f t="shared" ref="H4:H17" si="0">D4-E4</f>
        <v>0</v>
      </c>
      <c r="I4" s="1">
        <f>ABS(H4)</f>
        <v>0</v>
      </c>
      <c r="J4" s="1">
        <f>H4^2</f>
        <v>0</v>
      </c>
      <c r="K4" s="14"/>
      <c r="L4" s="14"/>
      <c r="M4" s="14"/>
      <c r="N4" s="14"/>
      <c r="O4" s="14"/>
      <c r="P4" s="14"/>
      <c r="Q4" s="14"/>
      <c r="R4" s="14"/>
      <c r="S4" s="14"/>
      <c r="T4" s="59"/>
    </row>
    <row r="5" spans="2:20" x14ac:dyDescent="0.3">
      <c r="B5" s="58"/>
      <c r="C5" s="21">
        <v>2</v>
      </c>
      <c r="D5" s="24">
        <v>5</v>
      </c>
      <c r="E5" s="28">
        <f>E4+0.2*(D4-E4)</f>
        <v>2</v>
      </c>
      <c r="F5" s="9"/>
      <c r="H5" s="36">
        <f t="shared" si="0"/>
        <v>3</v>
      </c>
      <c r="I5" s="1">
        <f t="shared" ref="I5:I17" si="1">ABS(H5)</f>
        <v>3</v>
      </c>
      <c r="J5" s="1">
        <f t="shared" ref="J5:J17" si="2">H5^2</f>
        <v>9</v>
      </c>
      <c r="K5" s="14"/>
      <c r="L5" s="14"/>
      <c r="M5" s="14"/>
      <c r="N5" s="14"/>
      <c r="O5" s="14"/>
      <c r="P5" s="14"/>
      <c r="Q5" s="14"/>
      <c r="R5" s="14"/>
      <c r="S5" s="14"/>
      <c r="T5" s="59"/>
    </row>
    <row r="6" spans="2:20" x14ac:dyDescent="0.3">
      <c r="B6" s="58"/>
      <c r="C6" s="21">
        <v>3</v>
      </c>
      <c r="D6" s="24">
        <v>2</v>
      </c>
      <c r="E6" s="28">
        <f t="shared" ref="E6:E18" si="3">E5+0.2*(D5-E5)</f>
        <v>2.6</v>
      </c>
      <c r="F6" s="9"/>
      <c r="H6" s="36">
        <f t="shared" si="0"/>
        <v>-0.60000000000000009</v>
      </c>
      <c r="I6" s="1">
        <f t="shared" si="1"/>
        <v>0.60000000000000009</v>
      </c>
      <c r="J6" s="1">
        <f t="shared" si="2"/>
        <v>0.3600000000000001</v>
      </c>
      <c r="K6" s="14"/>
      <c r="L6" s="14"/>
      <c r="M6" s="14"/>
      <c r="N6" s="14"/>
      <c r="O6" s="14"/>
      <c r="P6" s="14"/>
      <c r="Q6" s="14"/>
      <c r="R6" s="14"/>
      <c r="S6" s="14"/>
      <c r="T6" s="59"/>
    </row>
    <row r="7" spans="2:20" ht="25.8" x14ac:dyDescent="0.5">
      <c r="B7" s="58"/>
      <c r="C7" s="21">
        <v>4</v>
      </c>
      <c r="D7" s="24">
        <v>1</v>
      </c>
      <c r="E7" s="28">
        <f t="shared" si="3"/>
        <v>2.48</v>
      </c>
      <c r="F7" s="9"/>
      <c r="H7" s="36">
        <f t="shared" si="0"/>
        <v>-1.48</v>
      </c>
      <c r="I7" s="1">
        <f t="shared" si="1"/>
        <v>1.48</v>
      </c>
      <c r="J7" s="1">
        <f t="shared" si="2"/>
        <v>2.1903999999999999</v>
      </c>
      <c r="K7" s="14"/>
      <c r="L7" s="14"/>
      <c r="M7" s="14"/>
      <c r="N7" s="15" t="s">
        <v>12</v>
      </c>
      <c r="O7" s="14"/>
      <c r="P7" s="14"/>
      <c r="Q7" s="14"/>
      <c r="R7" s="14"/>
      <c r="S7" s="14"/>
      <c r="T7" s="59"/>
    </row>
    <row r="8" spans="2:20" x14ac:dyDescent="0.3">
      <c r="B8" s="58"/>
      <c r="C8" s="21">
        <v>5</v>
      </c>
      <c r="D8" s="24">
        <v>1</v>
      </c>
      <c r="E8" s="28">
        <f t="shared" si="3"/>
        <v>2.1840000000000002</v>
      </c>
      <c r="F8" s="9"/>
      <c r="H8" s="36">
        <f t="shared" si="0"/>
        <v>-1.1840000000000002</v>
      </c>
      <c r="I8" s="1">
        <f t="shared" si="1"/>
        <v>1.1840000000000002</v>
      </c>
      <c r="J8" s="1">
        <f t="shared" si="2"/>
        <v>1.4018560000000004</v>
      </c>
      <c r="K8" s="14"/>
      <c r="L8" s="14"/>
      <c r="M8" s="14"/>
      <c r="N8" s="14"/>
      <c r="O8" s="14"/>
      <c r="P8" s="14"/>
      <c r="Q8" s="14"/>
      <c r="R8" s="14"/>
      <c r="S8" s="14"/>
      <c r="T8" s="59"/>
    </row>
    <row r="9" spans="2:20" ht="18" x14ac:dyDescent="0.35">
      <c r="B9" s="58"/>
      <c r="C9" s="21">
        <v>6</v>
      </c>
      <c r="D9" s="24">
        <v>1</v>
      </c>
      <c r="E9" s="28">
        <f t="shared" si="3"/>
        <v>1.9472</v>
      </c>
      <c r="F9" s="9"/>
      <c r="H9" s="36">
        <f t="shared" si="0"/>
        <v>-0.94720000000000004</v>
      </c>
      <c r="I9" s="1">
        <f t="shared" si="1"/>
        <v>0.94720000000000004</v>
      </c>
      <c r="J9" s="1">
        <f t="shared" si="2"/>
        <v>0.89718784000000007</v>
      </c>
      <c r="K9" s="14"/>
      <c r="L9" s="14"/>
      <c r="M9" s="14"/>
      <c r="N9" s="16" t="s">
        <v>13</v>
      </c>
      <c r="O9" s="14"/>
      <c r="P9" s="14"/>
      <c r="Q9" s="14"/>
      <c r="R9" s="14"/>
      <c r="S9" s="14"/>
      <c r="T9" s="59"/>
    </row>
    <row r="10" spans="2:20" ht="18" x14ac:dyDescent="0.35">
      <c r="B10" s="58"/>
      <c r="C10" s="21">
        <v>7</v>
      </c>
      <c r="D10" s="24">
        <v>3</v>
      </c>
      <c r="E10" s="28">
        <f t="shared" si="3"/>
        <v>1.75776</v>
      </c>
      <c r="F10" s="9"/>
      <c r="H10" s="36">
        <f t="shared" si="0"/>
        <v>1.24224</v>
      </c>
      <c r="I10" s="1">
        <f t="shared" si="1"/>
        <v>1.24224</v>
      </c>
      <c r="J10" s="1">
        <f t="shared" si="2"/>
        <v>1.5431602176000001</v>
      </c>
      <c r="K10" s="14"/>
      <c r="L10" s="14"/>
      <c r="M10" s="14"/>
      <c r="N10" s="16" t="s">
        <v>14</v>
      </c>
      <c r="O10" s="14"/>
      <c r="P10" s="14"/>
      <c r="Q10" s="14"/>
      <c r="R10" s="14"/>
      <c r="S10" s="14"/>
      <c r="T10" s="59"/>
    </row>
    <row r="11" spans="2:20" ht="18" x14ac:dyDescent="0.35">
      <c r="B11" s="58"/>
      <c r="C11" s="21">
        <v>8</v>
      </c>
      <c r="D11" s="24">
        <v>3</v>
      </c>
      <c r="E11" s="28">
        <f t="shared" si="3"/>
        <v>2.006208</v>
      </c>
      <c r="F11" s="9"/>
      <c r="H11" s="36">
        <f t="shared" si="0"/>
        <v>0.99379200000000001</v>
      </c>
      <c r="I11" s="1">
        <f t="shared" si="1"/>
        <v>0.99379200000000001</v>
      </c>
      <c r="J11" s="1">
        <f t="shared" si="2"/>
        <v>0.98762253926400001</v>
      </c>
      <c r="K11" s="14"/>
      <c r="L11" s="14"/>
      <c r="M11" s="14"/>
      <c r="N11" s="16" t="s">
        <v>15</v>
      </c>
      <c r="O11" s="14"/>
      <c r="P11" s="14"/>
      <c r="Q11" s="14"/>
      <c r="R11" s="14"/>
      <c r="S11" s="14"/>
      <c r="T11" s="59"/>
    </row>
    <row r="12" spans="2:20" ht="18" x14ac:dyDescent="0.35">
      <c r="B12" s="58"/>
      <c r="C12" s="21">
        <v>9</v>
      </c>
      <c r="D12" s="24">
        <v>1</v>
      </c>
      <c r="E12" s="28">
        <f t="shared" si="3"/>
        <v>2.2049664</v>
      </c>
      <c r="F12" s="9"/>
      <c r="H12" s="36">
        <f t="shared" si="0"/>
        <v>-1.2049664</v>
      </c>
      <c r="I12" s="1">
        <f t="shared" si="1"/>
        <v>1.2049664</v>
      </c>
      <c r="J12" s="1">
        <f t="shared" si="2"/>
        <v>1.4519440251289599</v>
      </c>
      <c r="K12" s="14"/>
      <c r="L12" s="14"/>
      <c r="M12" s="14"/>
      <c r="N12" s="16" t="s">
        <v>16</v>
      </c>
      <c r="O12" s="14"/>
      <c r="P12" s="14"/>
      <c r="Q12" s="14"/>
      <c r="R12" s="14"/>
      <c r="S12" s="14"/>
      <c r="T12" s="59"/>
    </row>
    <row r="13" spans="2:20" x14ac:dyDescent="0.3">
      <c r="B13" s="58"/>
      <c r="C13" s="21">
        <v>10</v>
      </c>
      <c r="D13" s="24">
        <v>1</v>
      </c>
      <c r="E13" s="28">
        <f t="shared" si="3"/>
        <v>1.9639731199999999</v>
      </c>
      <c r="F13" s="9"/>
      <c r="H13" s="36">
        <f t="shared" si="0"/>
        <v>-0.96397311999999991</v>
      </c>
      <c r="I13" s="1">
        <f t="shared" si="1"/>
        <v>0.96397311999999991</v>
      </c>
      <c r="J13" s="1">
        <f t="shared" si="2"/>
        <v>0.92924417608253418</v>
      </c>
      <c r="K13" s="14"/>
      <c r="L13" s="14"/>
      <c r="M13" s="14"/>
      <c r="N13" s="14"/>
      <c r="O13" s="14"/>
      <c r="P13" s="14"/>
      <c r="Q13" s="14"/>
      <c r="R13" s="14"/>
      <c r="S13" s="14"/>
      <c r="T13" s="59"/>
    </row>
    <row r="14" spans="2:20" x14ac:dyDescent="0.3">
      <c r="B14" s="58"/>
      <c r="C14" s="21">
        <v>11</v>
      </c>
      <c r="D14" s="24">
        <v>1</v>
      </c>
      <c r="E14" s="28">
        <f t="shared" si="3"/>
        <v>1.7711784959999999</v>
      </c>
      <c r="F14" s="9"/>
      <c r="H14" s="36">
        <f t="shared" si="0"/>
        <v>-0.77117849599999988</v>
      </c>
      <c r="I14" s="1">
        <f t="shared" si="1"/>
        <v>0.77117849599999988</v>
      </c>
      <c r="J14" s="1">
        <f t="shared" si="2"/>
        <v>0.59471627269282179</v>
      </c>
      <c r="K14" s="14"/>
      <c r="L14" s="14"/>
      <c r="M14" s="14"/>
      <c r="N14" s="14"/>
      <c r="O14" s="14"/>
      <c r="P14" s="14"/>
      <c r="Q14" s="14"/>
      <c r="R14" s="14"/>
      <c r="S14" s="14"/>
      <c r="T14" s="59"/>
    </row>
    <row r="15" spans="2:20" x14ac:dyDescent="0.3">
      <c r="B15" s="58"/>
      <c r="C15" s="21">
        <v>12</v>
      </c>
      <c r="D15" s="24">
        <v>2</v>
      </c>
      <c r="E15" s="28">
        <f t="shared" si="3"/>
        <v>1.6169427967999999</v>
      </c>
      <c r="F15" s="9"/>
      <c r="H15" s="36">
        <f t="shared" si="0"/>
        <v>0.38305720320000014</v>
      </c>
      <c r="I15" s="1">
        <f t="shared" si="1"/>
        <v>0.38305720320000014</v>
      </c>
      <c r="J15" s="1">
        <f t="shared" si="2"/>
        <v>0.1467328209234062</v>
      </c>
      <c r="K15" s="14"/>
      <c r="L15" s="14"/>
      <c r="M15" s="14"/>
      <c r="N15" s="14"/>
      <c r="O15" s="14"/>
      <c r="P15" s="14"/>
      <c r="Q15" s="14"/>
      <c r="R15" s="14"/>
      <c r="S15" s="14"/>
      <c r="T15" s="59"/>
    </row>
    <row r="16" spans="2:20" x14ac:dyDescent="0.3">
      <c r="B16" s="58"/>
      <c r="C16" s="21">
        <v>13</v>
      </c>
      <c r="D16" s="24">
        <v>2</v>
      </c>
      <c r="E16" s="28">
        <f>E15+0.2*(D15-E15)</f>
        <v>1.6935542374399999</v>
      </c>
      <c r="F16" s="9"/>
      <c r="H16" s="36">
        <f t="shared" si="0"/>
        <v>0.30644576256000011</v>
      </c>
      <c r="I16" s="1">
        <f t="shared" si="1"/>
        <v>0.30644576256000011</v>
      </c>
      <c r="J16" s="1">
        <f t="shared" si="2"/>
        <v>9.390900539097996E-2</v>
      </c>
      <c r="K16" s="14"/>
      <c r="L16" s="14"/>
      <c r="M16" s="14"/>
      <c r="N16" s="14"/>
      <c r="O16" s="14"/>
      <c r="P16" s="14"/>
      <c r="Q16" s="14"/>
      <c r="R16" s="14"/>
      <c r="S16" s="14"/>
      <c r="T16" s="59"/>
    </row>
    <row r="17" spans="2:21" x14ac:dyDescent="0.3">
      <c r="B17" s="58"/>
      <c r="C17" s="21">
        <v>14</v>
      </c>
      <c r="D17" s="25">
        <v>2</v>
      </c>
      <c r="E17" s="29">
        <f t="shared" si="3"/>
        <v>1.754843389952</v>
      </c>
      <c r="F17" s="9"/>
      <c r="H17" s="36">
        <f t="shared" si="0"/>
        <v>0.24515661004800005</v>
      </c>
      <c r="I17" s="1">
        <f t="shared" si="1"/>
        <v>0.24515661004800005</v>
      </c>
      <c r="J17" s="1">
        <f t="shared" si="2"/>
        <v>6.0101763450227157E-2</v>
      </c>
      <c r="K17" s="3"/>
      <c r="L17" s="14"/>
      <c r="M17" s="14"/>
      <c r="N17" s="14"/>
      <c r="O17" s="14"/>
      <c r="P17" s="14"/>
      <c r="Q17" s="14"/>
      <c r="R17" s="14"/>
      <c r="S17" s="14"/>
      <c r="T17" s="59"/>
    </row>
    <row r="18" spans="2:21" x14ac:dyDescent="0.3">
      <c r="B18" s="58"/>
      <c r="C18" s="13" t="s">
        <v>11</v>
      </c>
      <c r="D18" s="22"/>
      <c r="E18" s="30">
        <f t="shared" si="3"/>
        <v>1.8038747119615999</v>
      </c>
      <c r="F18" s="13">
        <f>ROUNDUP(E18, 0)</f>
        <v>2</v>
      </c>
      <c r="G18" s="10"/>
      <c r="H18" s="37" t="s">
        <v>4</v>
      </c>
      <c r="I18" s="5">
        <f>SUM(I4:I17)</f>
        <v>13.322009591807998</v>
      </c>
      <c r="J18" s="5">
        <f>SUM(J4:J17)</f>
        <v>19.656874660532932</v>
      </c>
      <c r="K18" s="3"/>
      <c r="L18" s="14"/>
      <c r="M18" s="14"/>
      <c r="N18" s="14"/>
      <c r="O18" s="14"/>
      <c r="P18" s="14"/>
      <c r="Q18" s="14"/>
      <c r="R18" s="14"/>
      <c r="S18" s="14"/>
      <c r="T18" s="59"/>
    </row>
    <row r="19" spans="2:21" x14ac:dyDescent="0.3">
      <c r="B19" s="58"/>
      <c r="C19" s="9"/>
      <c r="D19" s="19"/>
      <c r="E19" s="20"/>
      <c r="F19" s="10"/>
      <c r="G19" s="10"/>
      <c r="H19" s="38"/>
      <c r="I19" s="6" t="s">
        <v>6</v>
      </c>
      <c r="J19" s="6" t="s">
        <v>7</v>
      </c>
      <c r="K19" s="3"/>
      <c r="L19" s="14"/>
      <c r="M19" s="14"/>
      <c r="N19" s="14"/>
      <c r="O19" s="14"/>
      <c r="P19" s="14"/>
      <c r="Q19" s="14"/>
      <c r="R19" s="14"/>
      <c r="S19" s="14"/>
      <c r="T19" s="59"/>
    </row>
    <row r="20" spans="2:21" x14ac:dyDescent="0.3">
      <c r="B20" s="58"/>
      <c r="C20" s="9"/>
      <c r="D20" s="19"/>
      <c r="E20" s="20"/>
      <c r="F20" s="10"/>
      <c r="G20" s="10"/>
      <c r="H20" s="39" t="s">
        <v>5</v>
      </c>
      <c r="I20" s="2">
        <f>I18/14</f>
        <v>0.95157211370057126</v>
      </c>
      <c r="J20" s="2">
        <f>J18/14</f>
        <v>1.4040624757523523</v>
      </c>
      <c r="K20" s="3"/>
      <c r="L20" s="14"/>
      <c r="M20" s="14"/>
      <c r="N20" s="14"/>
      <c r="O20" s="14"/>
      <c r="P20" s="14"/>
      <c r="Q20" s="14"/>
      <c r="R20" s="14"/>
      <c r="S20" s="14"/>
      <c r="T20" s="59"/>
    </row>
    <row r="21" spans="2:21" x14ac:dyDescent="0.3">
      <c r="B21" s="58"/>
      <c r="C21" s="9"/>
      <c r="D21" s="19"/>
      <c r="E21" s="20"/>
      <c r="F21" s="10"/>
      <c r="G21" s="10"/>
      <c r="H21" s="9"/>
      <c r="I21" s="3"/>
      <c r="J21" s="3"/>
      <c r="K21" s="3"/>
      <c r="L21" s="14"/>
      <c r="M21" s="14"/>
      <c r="N21" s="14"/>
      <c r="O21" s="14"/>
      <c r="P21" s="14"/>
      <c r="Q21" s="14"/>
      <c r="R21" s="14"/>
      <c r="S21" s="14"/>
      <c r="T21" s="59"/>
    </row>
    <row r="22" spans="2:21" x14ac:dyDescent="0.3">
      <c r="B22" s="58"/>
      <c r="C22" s="9"/>
      <c r="D22" s="19"/>
      <c r="E22" s="20"/>
      <c r="F22" s="10"/>
      <c r="G22" s="10"/>
      <c r="H22" s="40"/>
      <c r="I22" s="7" t="s">
        <v>8</v>
      </c>
      <c r="J22" s="8">
        <f>SQRT(J18/12)</f>
        <v>1.2798722156441027</v>
      </c>
      <c r="K22" s="3"/>
      <c r="L22" s="14"/>
      <c r="M22" s="14"/>
      <c r="N22" s="14"/>
      <c r="O22" s="14"/>
      <c r="P22" s="14"/>
      <c r="Q22" s="14"/>
      <c r="R22" s="14"/>
      <c r="S22" s="14"/>
      <c r="T22" s="59"/>
    </row>
    <row r="23" spans="2:21" ht="15" thickBot="1" x14ac:dyDescent="0.35">
      <c r="B23" s="62"/>
      <c r="C23" s="66"/>
      <c r="D23" s="64"/>
      <c r="E23" s="65"/>
      <c r="F23" s="71"/>
      <c r="G23" s="71"/>
      <c r="H23" s="6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8"/>
    </row>
    <row r="24" spans="2:21" x14ac:dyDescent="0.3">
      <c r="C24" s="9"/>
      <c r="D24" s="19"/>
      <c r="E24" s="20"/>
      <c r="F24" s="10"/>
      <c r="G24" s="10"/>
    </row>
    <row r="25" spans="2:21" x14ac:dyDescent="0.3">
      <c r="C25" s="9"/>
      <c r="D25" s="19"/>
      <c r="E25" s="20"/>
      <c r="F25" s="10"/>
      <c r="G25" s="10"/>
    </row>
    <row r="26" spans="2:21" ht="29.4" thickBot="1" x14ac:dyDescent="0.6">
      <c r="B26" s="87" t="s">
        <v>18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</row>
    <row r="27" spans="2:21" x14ac:dyDescent="0.3">
      <c r="B27" s="50"/>
      <c r="C27" s="51"/>
      <c r="D27" s="52"/>
      <c r="E27" s="53"/>
      <c r="F27" s="54"/>
      <c r="G27" s="54"/>
      <c r="H27" s="55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14"/>
    </row>
    <row r="28" spans="2:21" x14ac:dyDescent="0.3">
      <c r="B28" s="58"/>
      <c r="C28" s="85"/>
      <c r="D28" s="19"/>
      <c r="E28" s="20"/>
      <c r="F28" s="10"/>
      <c r="G28" s="10"/>
      <c r="H28" s="18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9"/>
      <c r="U28" s="14"/>
    </row>
    <row r="29" spans="2:21" x14ac:dyDescent="0.3">
      <c r="B29" s="58"/>
      <c r="C29" s="85"/>
      <c r="D29" s="19"/>
      <c r="E29" s="20"/>
      <c r="F29" s="10"/>
      <c r="G29" s="10"/>
      <c r="H29" s="18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9"/>
      <c r="U29" s="14"/>
    </row>
    <row r="30" spans="2:21" x14ac:dyDescent="0.3">
      <c r="B30" s="58"/>
      <c r="C30" s="85"/>
      <c r="D30" s="19"/>
      <c r="E30" s="20"/>
      <c r="F30" s="10"/>
      <c r="G30" s="10"/>
      <c r="H30" s="18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9"/>
      <c r="U30" s="14"/>
    </row>
    <row r="31" spans="2:21" x14ac:dyDescent="0.3">
      <c r="B31" s="58"/>
      <c r="C31" s="85"/>
      <c r="D31" s="19"/>
      <c r="E31" s="20"/>
      <c r="F31" s="10"/>
      <c r="G31" s="10"/>
      <c r="H31" s="18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9"/>
      <c r="U31" s="14"/>
    </row>
    <row r="32" spans="2:21" x14ac:dyDescent="0.3">
      <c r="B32" s="58"/>
      <c r="C32" s="85"/>
      <c r="D32" s="19"/>
      <c r="E32" s="20"/>
      <c r="F32" s="10"/>
      <c r="G32" s="10"/>
      <c r="H32" s="18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59"/>
      <c r="U32" s="14"/>
    </row>
    <row r="33" spans="2:21" x14ac:dyDescent="0.3">
      <c r="B33" s="58"/>
      <c r="C33" s="85"/>
      <c r="D33" s="19"/>
      <c r="E33" s="20"/>
      <c r="F33" s="10"/>
      <c r="G33" s="10"/>
      <c r="H33" s="18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59"/>
      <c r="U33" s="14"/>
    </row>
    <row r="34" spans="2:21" x14ac:dyDescent="0.3">
      <c r="B34" s="58"/>
      <c r="C34" s="85"/>
      <c r="D34" s="19"/>
      <c r="E34" s="20"/>
      <c r="F34" s="10"/>
      <c r="G34" s="10"/>
      <c r="H34" s="18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59"/>
      <c r="U34" s="14"/>
    </row>
    <row r="35" spans="2:21" x14ac:dyDescent="0.3">
      <c r="B35" s="58"/>
      <c r="C35" s="85"/>
      <c r="D35" s="19"/>
      <c r="E35" s="20"/>
      <c r="F35" s="10"/>
      <c r="G35" s="10"/>
      <c r="H35" s="18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59"/>
      <c r="U35" s="14"/>
    </row>
    <row r="36" spans="2:21" x14ac:dyDescent="0.3">
      <c r="B36" s="58"/>
      <c r="C36" s="85"/>
      <c r="D36" s="19"/>
      <c r="E36" s="20"/>
      <c r="F36" s="10"/>
      <c r="G36" s="10"/>
      <c r="H36" s="18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59"/>
      <c r="U36" s="14"/>
    </row>
    <row r="37" spans="2:21" x14ac:dyDescent="0.3">
      <c r="B37" s="58"/>
      <c r="C37" s="85"/>
      <c r="D37" s="19"/>
      <c r="E37" s="20"/>
      <c r="F37" s="10"/>
      <c r="G37" s="10"/>
      <c r="H37" s="18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59"/>
      <c r="U37" s="14"/>
    </row>
    <row r="38" spans="2:21" x14ac:dyDescent="0.3">
      <c r="B38" s="58"/>
      <c r="C38" s="85"/>
      <c r="D38" s="19"/>
      <c r="E38" s="20"/>
      <c r="F38" s="10"/>
      <c r="G38" s="10"/>
      <c r="H38" s="18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59"/>
      <c r="U38" s="14"/>
    </row>
    <row r="39" spans="2:21" x14ac:dyDescent="0.3">
      <c r="B39" s="58"/>
      <c r="C39" s="85"/>
      <c r="D39" s="19"/>
      <c r="E39" s="20"/>
      <c r="F39" s="10"/>
      <c r="G39" s="10"/>
      <c r="H39" s="18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59"/>
      <c r="U39" s="14"/>
    </row>
    <row r="40" spans="2:21" x14ac:dyDescent="0.3">
      <c r="B40" s="58"/>
      <c r="C40" s="85"/>
      <c r="D40" s="19"/>
      <c r="E40" s="20"/>
      <c r="F40" s="10"/>
      <c r="G40" s="10"/>
      <c r="H40" s="18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59"/>
      <c r="U40" s="14"/>
    </row>
    <row r="41" spans="2:21" x14ac:dyDescent="0.3">
      <c r="B41" s="58"/>
      <c r="C41" s="85"/>
      <c r="D41" s="19"/>
      <c r="E41" s="20"/>
      <c r="F41" s="10"/>
      <c r="G41" s="10"/>
      <c r="H41" s="18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59"/>
      <c r="U41" s="14"/>
    </row>
    <row r="42" spans="2:21" x14ac:dyDescent="0.3">
      <c r="B42" s="58"/>
      <c r="C42" s="85"/>
      <c r="D42" s="19"/>
      <c r="E42" s="20"/>
      <c r="F42" s="10"/>
      <c r="G42" s="10"/>
      <c r="H42" s="18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59"/>
      <c r="U42" s="14"/>
    </row>
    <row r="43" spans="2:21" x14ac:dyDescent="0.3">
      <c r="B43" s="58"/>
      <c r="C43" s="85"/>
      <c r="D43" s="19"/>
      <c r="E43" s="20"/>
      <c r="F43" s="10"/>
      <c r="G43" s="10"/>
      <c r="H43" s="18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59"/>
      <c r="U43" s="14"/>
    </row>
    <row r="44" spans="2:21" x14ac:dyDescent="0.3">
      <c r="B44" s="58"/>
      <c r="C44" s="85"/>
      <c r="D44" s="19"/>
      <c r="E44" s="20"/>
      <c r="F44" s="10"/>
      <c r="G44" s="10"/>
      <c r="H44" s="18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59"/>
      <c r="U44" s="14"/>
    </row>
    <row r="45" spans="2:21" x14ac:dyDescent="0.3">
      <c r="B45" s="58"/>
      <c r="C45" s="85"/>
      <c r="D45" s="19"/>
      <c r="E45" s="20"/>
      <c r="F45" s="10"/>
      <c r="G45" s="10"/>
      <c r="H45" s="18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59"/>
      <c r="U45" s="14"/>
    </row>
    <row r="46" spans="2:21" x14ac:dyDescent="0.3">
      <c r="B46" s="58"/>
      <c r="C46" s="85"/>
      <c r="D46" s="19"/>
      <c r="E46" s="20"/>
      <c r="F46" s="10"/>
      <c r="G46" s="10"/>
      <c r="H46" s="1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59"/>
      <c r="U46" s="14"/>
    </row>
    <row r="47" spans="2:21" x14ac:dyDescent="0.3">
      <c r="B47" s="58"/>
      <c r="C47" s="85"/>
      <c r="D47" s="19"/>
      <c r="E47" s="20"/>
      <c r="F47" s="10"/>
      <c r="G47" s="10"/>
      <c r="H47" s="18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59"/>
      <c r="U47" s="14"/>
    </row>
    <row r="48" spans="2:21" x14ac:dyDescent="0.3">
      <c r="B48" s="58"/>
      <c r="C48" s="85"/>
      <c r="D48" s="19"/>
      <c r="E48" s="20"/>
      <c r="F48" s="10"/>
      <c r="G48" s="10"/>
      <c r="H48" s="18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59"/>
      <c r="U48" s="14"/>
    </row>
    <row r="49" spans="2:21" x14ac:dyDescent="0.3">
      <c r="B49" s="58"/>
      <c r="C49" s="85"/>
      <c r="D49" s="19"/>
      <c r="E49" s="20"/>
      <c r="F49" s="10"/>
      <c r="G49" s="10"/>
      <c r="H49" s="18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59"/>
      <c r="U49" s="14"/>
    </row>
    <row r="50" spans="2:21" x14ac:dyDescent="0.3">
      <c r="B50" s="58"/>
      <c r="C50" s="89" t="s">
        <v>44</v>
      </c>
      <c r="D50" s="89"/>
      <c r="E50" s="89"/>
      <c r="F50" s="89"/>
      <c r="G50" s="19"/>
      <c r="H50" s="18"/>
      <c r="I50" s="14"/>
      <c r="J50" s="14"/>
      <c r="K50" s="14"/>
      <c r="L50" s="33"/>
      <c r="M50" s="27" t="s">
        <v>23</v>
      </c>
      <c r="N50" s="27"/>
      <c r="O50" s="14"/>
      <c r="P50" s="33"/>
      <c r="Q50" s="14"/>
      <c r="R50" s="14"/>
      <c r="S50" s="14"/>
      <c r="T50" s="59"/>
      <c r="U50" s="14"/>
    </row>
    <row r="51" spans="2:21" ht="18" x14ac:dyDescent="0.35">
      <c r="B51" s="58"/>
      <c r="C51" s="89" t="s">
        <v>19</v>
      </c>
      <c r="D51" s="89"/>
      <c r="E51" s="89"/>
      <c r="F51" s="89"/>
      <c r="G51" s="89"/>
      <c r="H51" s="18"/>
      <c r="I51" s="14"/>
      <c r="J51" s="14"/>
      <c r="K51" s="14"/>
      <c r="L51" s="14"/>
      <c r="M51" s="14" t="s">
        <v>24</v>
      </c>
      <c r="N51" s="16" t="s">
        <v>27</v>
      </c>
      <c r="O51" s="14"/>
      <c r="P51" s="33"/>
      <c r="Q51" s="14"/>
      <c r="R51" s="14"/>
      <c r="S51" s="14"/>
      <c r="T51" s="59"/>
      <c r="U51" s="14"/>
    </row>
    <row r="52" spans="2:21" x14ac:dyDescent="0.3">
      <c r="B52" s="58"/>
      <c r="C52" s="27" t="s">
        <v>21</v>
      </c>
      <c r="D52" s="34"/>
      <c r="E52" s="34"/>
      <c r="F52" s="34"/>
      <c r="G52" s="34"/>
      <c r="H52" s="18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59"/>
      <c r="U52" s="14"/>
    </row>
    <row r="53" spans="2:21" x14ac:dyDescent="0.3">
      <c r="B53" s="58"/>
      <c r="C53" s="18"/>
      <c r="D53" s="48"/>
      <c r="E53" s="49"/>
      <c r="F53" s="9"/>
      <c r="H53" s="18"/>
      <c r="I53" s="14"/>
      <c r="J53" s="14"/>
      <c r="K53" s="14"/>
      <c r="L53" s="14"/>
      <c r="M53" s="27" t="s">
        <v>25</v>
      </c>
      <c r="N53" s="14"/>
      <c r="O53" s="14"/>
      <c r="P53" s="14"/>
      <c r="Q53" s="14"/>
      <c r="R53" s="14"/>
      <c r="S53" s="14"/>
      <c r="T53" s="59"/>
      <c r="U53" s="14"/>
    </row>
    <row r="54" spans="2:21" x14ac:dyDescent="0.3">
      <c r="B54" s="58"/>
      <c r="C54" s="12" t="s">
        <v>26</v>
      </c>
      <c r="D54" s="12" t="s">
        <v>28</v>
      </c>
      <c r="E54" s="12" t="s">
        <v>20</v>
      </c>
      <c r="F54" s="9"/>
      <c r="G54" s="32" t="s">
        <v>38</v>
      </c>
      <c r="H54" s="32" t="s">
        <v>45</v>
      </c>
      <c r="I54" s="14"/>
      <c r="J54" s="14"/>
      <c r="K54" s="14"/>
      <c r="L54" s="14"/>
      <c r="M54" s="35" t="s">
        <v>32</v>
      </c>
      <c r="N54" s="86" t="s">
        <v>33</v>
      </c>
      <c r="O54" s="86"/>
      <c r="P54" s="14"/>
      <c r="Q54" s="14"/>
      <c r="R54" s="14"/>
      <c r="S54" s="14"/>
      <c r="T54" s="59"/>
      <c r="U54" s="14"/>
    </row>
    <row r="55" spans="2:21" x14ac:dyDescent="0.3">
      <c r="B55" s="58"/>
      <c r="C55" s="73">
        <v>1</v>
      </c>
      <c r="D55" s="73">
        <v>2</v>
      </c>
      <c r="E55" s="73">
        <v>48</v>
      </c>
      <c r="F55" s="9"/>
      <c r="G55" s="31">
        <f>C55^2</f>
        <v>1</v>
      </c>
      <c r="H55" s="36">
        <f>D55*C55</f>
        <v>2</v>
      </c>
      <c r="I55" s="14"/>
      <c r="J55" s="14"/>
      <c r="K55" s="14"/>
      <c r="L55" s="14"/>
      <c r="M55" s="14"/>
      <c r="N55" s="90" t="s">
        <v>34</v>
      </c>
      <c r="O55" s="90"/>
      <c r="P55" s="14"/>
      <c r="Q55" s="14"/>
      <c r="R55" s="14"/>
      <c r="S55" s="14"/>
      <c r="T55" s="59"/>
      <c r="U55" s="14"/>
    </row>
    <row r="56" spans="2:21" x14ac:dyDescent="0.3">
      <c r="B56" s="58"/>
      <c r="C56" s="73">
        <v>2</v>
      </c>
      <c r="D56" s="73">
        <v>2</v>
      </c>
      <c r="E56" s="73">
        <v>46</v>
      </c>
      <c r="F56" s="9"/>
      <c r="G56" s="31">
        <f t="shared" ref="G56:G61" si="4">C56^2</f>
        <v>4</v>
      </c>
      <c r="H56" s="36">
        <f t="shared" ref="H56:H61" si="5">D56*C56</f>
        <v>4</v>
      </c>
      <c r="I56" s="14"/>
      <c r="J56" s="14"/>
      <c r="K56" s="14"/>
      <c r="L56" s="14"/>
      <c r="M56" s="14"/>
      <c r="N56" s="86" t="s">
        <v>35</v>
      </c>
      <c r="O56" s="86"/>
      <c r="P56" s="14"/>
      <c r="Q56" s="14"/>
      <c r="R56" s="14"/>
      <c r="S56" s="14"/>
      <c r="T56" s="59"/>
      <c r="U56" s="14"/>
    </row>
    <row r="57" spans="2:21" x14ac:dyDescent="0.3">
      <c r="B57" s="58"/>
      <c r="C57" s="73">
        <v>3</v>
      </c>
      <c r="D57" s="73">
        <v>3</v>
      </c>
      <c r="E57" s="73">
        <v>43</v>
      </c>
      <c r="F57" s="9"/>
      <c r="G57" s="31">
        <f t="shared" si="4"/>
        <v>9</v>
      </c>
      <c r="H57" s="36">
        <f t="shared" si="5"/>
        <v>9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59"/>
      <c r="U57" s="14"/>
    </row>
    <row r="58" spans="2:21" x14ac:dyDescent="0.3">
      <c r="B58" s="58"/>
      <c r="C58" s="73">
        <v>4</v>
      </c>
      <c r="D58" s="73">
        <v>1</v>
      </c>
      <c r="E58" s="73">
        <v>42</v>
      </c>
      <c r="F58" s="9"/>
      <c r="G58" s="31">
        <f t="shared" si="4"/>
        <v>16</v>
      </c>
      <c r="H58" s="36">
        <f t="shared" si="5"/>
        <v>4</v>
      </c>
      <c r="I58" s="14"/>
      <c r="J58" s="14"/>
      <c r="K58" s="14"/>
      <c r="L58" s="14"/>
      <c r="M58" s="35" t="s">
        <v>37</v>
      </c>
      <c r="N58" s="86" t="s">
        <v>36</v>
      </c>
      <c r="O58" s="86"/>
      <c r="P58" s="14"/>
      <c r="Q58" s="14"/>
      <c r="R58" s="14"/>
      <c r="S58" s="14"/>
      <c r="T58" s="59"/>
      <c r="U58" s="14"/>
    </row>
    <row r="59" spans="2:21" x14ac:dyDescent="0.3">
      <c r="B59" s="58"/>
      <c r="C59" s="73">
        <v>5</v>
      </c>
      <c r="D59" s="73">
        <v>3</v>
      </c>
      <c r="E59" s="73">
        <v>39</v>
      </c>
      <c r="F59" s="9"/>
      <c r="G59" s="31">
        <f t="shared" si="4"/>
        <v>25</v>
      </c>
      <c r="H59" s="36">
        <f t="shared" si="5"/>
        <v>15</v>
      </c>
      <c r="I59" s="14"/>
      <c r="J59" s="14"/>
      <c r="K59" s="14"/>
      <c r="L59" s="14"/>
      <c r="M59" s="14"/>
      <c r="N59" s="90" t="s">
        <v>34</v>
      </c>
      <c r="O59" s="90"/>
      <c r="P59" s="14"/>
      <c r="Q59" s="14"/>
      <c r="R59" s="14"/>
      <c r="S59" s="14"/>
      <c r="T59" s="59"/>
      <c r="U59" s="14"/>
    </row>
    <row r="60" spans="2:21" x14ac:dyDescent="0.3">
      <c r="B60" s="58"/>
      <c r="C60" s="73">
        <v>6</v>
      </c>
      <c r="D60" s="73">
        <v>2</v>
      </c>
      <c r="E60" s="73">
        <v>37</v>
      </c>
      <c r="F60" s="9"/>
      <c r="G60" s="31">
        <f t="shared" si="4"/>
        <v>36</v>
      </c>
      <c r="H60" s="36">
        <f t="shared" si="5"/>
        <v>12</v>
      </c>
      <c r="I60" s="14"/>
      <c r="J60" s="14"/>
      <c r="K60" s="14"/>
      <c r="L60" s="14"/>
      <c r="M60" s="14"/>
      <c r="N60" s="86" t="s">
        <v>35</v>
      </c>
      <c r="O60" s="86"/>
      <c r="P60" s="14"/>
      <c r="Q60" s="14"/>
      <c r="R60" s="14"/>
      <c r="S60" s="14"/>
      <c r="T60" s="59"/>
      <c r="U60" s="14"/>
    </row>
    <row r="61" spans="2:21" x14ac:dyDescent="0.3">
      <c r="B61" s="58"/>
      <c r="C61" s="74">
        <v>7</v>
      </c>
      <c r="D61" s="74">
        <v>4</v>
      </c>
      <c r="E61" s="74">
        <v>33</v>
      </c>
      <c r="F61" s="9"/>
      <c r="G61" s="31">
        <f t="shared" si="4"/>
        <v>49</v>
      </c>
      <c r="H61" s="36">
        <f t="shared" si="5"/>
        <v>28</v>
      </c>
      <c r="I61" s="35" t="s">
        <v>40</v>
      </c>
      <c r="J61" s="60">
        <f>((D62*G62)-(C62*H62))/((7*G62)-(C62)^2)</f>
        <v>1.5714285714285714</v>
      </c>
      <c r="K61" s="14"/>
      <c r="L61" s="14"/>
      <c r="Q61" s="14"/>
      <c r="R61" s="14"/>
      <c r="S61" s="14"/>
      <c r="T61" s="59"/>
      <c r="U61" s="14"/>
    </row>
    <row r="62" spans="2:21" x14ac:dyDescent="0.3">
      <c r="B62" s="61" t="s">
        <v>39</v>
      </c>
      <c r="C62" s="41">
        <f>SUM(C55:C61)</f>
        <v>28</v>
      </c>
      <c r="D62" s="41">
        <f t="shared" ref="D62" si="6">SUM(D55:D61)</f>
        <v>17</v>
      </c>
      <c r="E62" s="41"/>
      <c r="F62" s="9"/>
      <c r="G62" s="41">
        <f>SUM(G55:G61)</f>
        <v>140</v>
      </c>
      <c r="H62" s="41">
        <f>SUM(H55:H61)</f>
        <v>74</v>
      </c>
      <c r="I62" s="35" t="s">
        <v>37</v>
      </c>
      <c r="J62" s="60">
        <f>((7*H62)-(C62*D62))/((7*G62)-(C62)^2)</f>
        <v>0.21428571428571427</v>
      </c>
      <c r="K62" s="14"/>
      <c r="L62" s="14"/>
      <c r="N62" s="14" t="s">
        <v>46</v>
      </c>
      <c r="Q62" s="14"/>
      <c r="R62" s="14"/>
      <c r="S62" s="14"/>
      <c r="T62" s="59"/>
      <c r="U62" s="14"/>
    </row>
    <row r="63" spans="2:21" x14ac:dyDescent="0.3">
      <c r="B63" s="58"/>
      <c r="C63" s="18"/>
      <c r="D63" s="48"/>
      <c r="E63" s="49"/>
      <c r="F63" s="9"/>
      <c r="H63" s="18"/>
      <c r="I63" s="14"/>
      <c r="J63" s="14"/>
      <c r="K63" s="14"/>
      <c r="L63" s="14"/>
      <c r="M63" s="14"/>
      <c r="N63" t="s">
        <v>48</v>
      </c>
      <c r="O63" s="14"/>
      <c r="P63" s="14"/>
      <c r="Q63" s="14"/>
      <c r="R63" s="14"/>
      <c r="S63" s="14"/>
      <c r="T63" s="59"/>
      <c r="U63" s="14"/>
    </row>
    <row r="64" spans="2:21" x14ac:dyDescent="0.3">
      <c r="B64" s="58"/>
      <c r="C64" s="19" t="s">
        <v>29</v>
      </c>
      <c r="D64" s="19"/>
      <c r="E64" s="19"/>
      <c r="F64" s="9"/>
      <c r="H64" s="18"/>
      <c r="I64" s="14"/>
      <c r="J64" s="14"/>
      <c r="K64" s="14"/>
      <c r="L64" s="14"/>
      <c r="M64" s="14"/>
      <c r="N64" s="14" t="s">
        <v>47</v>
      </c>
      <c r="O64" s="14"/>
      <c r="P64" s="14"/>
      <c r="Q64" s="14"/>
      <c r="R64" s="14"/>
      <c r="S64" s="14"/>
      <c r="T64" s="59"/>
      <c r="U64" s="14"/>
    </row>
    <row r="65" spans="2:21" x14ac:dyDescent="0.3">
      <c r="B65" s="58"/>
      <c r="C65" s="72" t="s">
        <v>31</v>
      </c>
      <c r="D65" s="72" t="s">
        <v>30</v>
      </c>
      <c r="E65" s="72" t="s">
        <v>20</v>
      </c>
      <c r="F65" s="9"/>
      <c r="G65" s="72" t="s">
        <v>26</v>
      </c>
      <c r="H65" s="72" t="s">
        <v>30</v>
      </c>
      <c r="I65" s="72" t="s">
        <v>20</v>
      </c>
      <c r="J65" s="14"/>
      <c r="K65" s="14"/>
      <c r="L65" s="14"/>
      <c r="M65" s="14"/>
      <c r="N65" s="12" t="s">
        <v>26</v>
      </c>
      <c r="O65" s="12" t="s">
        <v>28</v>
      </c>
      <c r="P65" s="32" t="s">
        <v>38</v>
      </c>
      <c r="Q65" s="32" t="s">
        <v>45</v>
      </c>
      <c r="R65" s="14"/>
      <c r="S65" s="35" t="s">
        <v>40</v>
      </c>
      <c r="T65" s="83">
        <f>((O80*P80)-(N80*Q80))/((14*P80)-(N80)^2)</f>
        <v>1.5714285714285692</v>
      </c>
      <c r="U65" s="14"/>
    </row>
    <row r="66" spans="2:21" x14ac:dyDescent="0.3">
      <c r="B66" s="58"/>
      <c r="C66" s="75">
        <v>8</v>
      </c>
      <c r="D66" s="75" t="s">
        <v>22</v>
      </c>
      <c r="E66" s="75" t="s">
        <v>22</v>
      </c>
      <c r="F66" s="9"/>
      <c r="G66" s="76">
        <v>8</v>
      </c>
      <c r="H66" s="77">
        <f t="shared" ref="H66:H72" si="7">$J$61+($J$62*G66)</f>
        <v>3.2857142857142856</v>
      </c>
      <c r="I66" s="77">
        <f>E61-H66</f>
        <v>29.714285714285715</v>
      </c>
      <c r="J66" s="14"/>
      <c r="K66" s="14"/>
      <c r="L66" s="14"/>
      <c r="M66" s="14"/>
      <c r="N66" s="73">
        <v>1</v>
      </c>
      <c r="O66" s="73">
        <v>2</v>
      </c>
      <c r="P66" s="44">
        <f>N66^2</f>
        <v>1</v>
      </c>
      <c r="Q66" s="43">
        <f>N66*O66</f>
        <v>2</v>
      </c>
      <c r="R66" s="14"/>
      <c r="S66" s="35" t="s">
        <v>37</v>
      </c>
      <c r="T66" s="83">
        <f>((14*Q80)-(N80*O80))/((14*P80)-(N80)^2)</f>
        <v>0.21428571428571458</v>
      </c>
      <c r="U66" s="14"/>
    </row>
    <row r="67" spans="2:21" ht="15.6" x14ac:dyDescent="0.3">
      <c r="B67" s="58"/>
      <c r="C67" s="75">
        <v>9</v>
      </c>
      <c r="D67" s="75" t="s">
        <v>22</v>
      </c>
      <c r="E67" s="75" t="s">
        <v>22</v>
      </c>
      <c r="F67" s="42" t="s">
        <v>41</v>
      </c>
      <c r="G67" s="76">
        <v>9</v>
      </c>
      <c r="H67" s="77">
        <f t="shared" si="7"/>
        <v>3.5</v>
      </c>
      <c r="I67" s="77">
        <f>I66-H67</f>
        <v>26.214285714285715</v>
      </c>
      <c r="J67" s="14"/>
      <c r="K67" s="14"/>
      <c r="L67" s="14"/>
      <c r="M67" s="14"/>
      <c r="N67" s="73">
        <v>2</v>
      </c>
      <c r="O67" s="73">
        <v>2</v>
      </c>
      <c r="P67" s="44">
        <f t="shared" ref="P67:P79" si="8">N67^2</f>
        <v>4</v>
      </c>
      <c r="Q67" s="43">
        <f t="shared" ref="Q67:Q79" si="9">N67*O67</f>
        <v>4</v>
      </c>
      <c r="R67" s="14"/>
      <c r="S67" s="14"/>
      <c r="T67" s="59"/>
      <c r="U67" s="14"/>
    </row>
    <row r="68" spans="2:21" x14ac:dyDescent="0.3">
      <c r="B68" s="58"/>
      <c r="C68" s="76">
        <v>10</v>
      </c>
      <c r="D68" s="75" t="s">
        <v>22</v>
      </c>
      <c r="E68" s="75" t="s">
        <v>22</v>
      </c>
      <c r="F68" s="9"/>
      <c r="G68" s="76">
        <v>10</v>
      </c>
      <c r="H68" s="77">
        <f t="shared" si="7"/>
        <v>3.7142857142857144</v>
      </c>
      <c r="I68" s="77">
        <f t="shared" ref="I68:I72" si="10">I67-H68</f>
        <v>22.5</v>
      </c>
      <c r="J68" s="14"/>
      <c r="K68" s="14"/>
      <c r="L68" s="14"/>
      <c r="M68" s="14"/>
      <c r="N68" s="73">
        <v>3</v>
      </c>
      <c r="O68" s="73">
        <v>3</v>
      </c>
      <c r="P68" s="44">
        <f t="shared" si="8"/>
        <v>9</v>
      </c>
      <c r="Q68" s="43">
        <f t="shared" si="9"/>
        <v>9</v>
      </c>
      <c r="R68" s="14"/>
      <c r="S68" s="78">
        <v>16</v>
      </c>
      <c r="T68" s="84">
        <f>$T$65+($T$66*S68)</f>
        <v>5.0000000000000027</v>
      </c>
      <c r="U68" s="14"/>
    </row>
    <row r="69" spans="2:21" x14ac:dyDescent="0.3">
      <c r="B69" s="58"/>
      <c r="C69" s="76">
        <v>11</v>
      </c>
      <c r="D69" s="75" t="s">
        <v>22</v>
      </c>
      <c r="E69" s="75" t="s">
        <v>22</v>
      </c>
      <c r="F69" s="9"/>
      <c r="G69" s="76">
        <v>11</v>
      </c>
      <c r="H69" s="77">
        <f t="shared" si="7"/>
        <v>3.9285714285714288</v>
      </c>
      <c r="I69" s="77">
        <f t="shared" si="10"/>
        <v>18.571428571428569</v>
      </c>
      <c r="J69" s="14"/>
      <c r="K69" s="14"/>
      <c r="L69" s="14"/>
      <c r="M69" s="14"/>
      <c r="N69" s="73">
        <v>4</v>
      </c>
      <c r="O69" s="73">
        <v>1</v>
      </c>
      <c r="P69" s="44">
        <f t="shared" si="8"/>
        <v>16</v>
      </c>
      <c r="Q69" s="43">
        <f t="shared" si="9"/>
        <v>4</v>
      </c>
      <c r="R69" s="14"/>
      <c r="S69" s="78">
        <v>17</v>
      </c>
      <c r="T69" s="84">
        <f t="shared" ref="T69:T74" si="11">$T$65+($T$66*S69)</f>
        <v>5.2142857142857171</v>
      </c>
      <c r="U69" s="14"/>
    </row>
    <row r="70" spans="2:21" x14ac:dyDescent="0.3">
      <c r="B70" s="58"/>
      <c r="C70" s="76">
        <v>12</v>
      </c>
      <c r="D70" s="75" t="s">
        <v>22</v>
      </c>
      <c r="E70" s="75" t="s">
        <v>22</v>
      </c>
      <c r="F70" s="9"/>
      <c r="G70" s="76">
        <v>12</v>
      </c>
      <c r="H70" s="77">
        <f t="shared" si="7"/>
        <v>4.1428571428571423</v>
      </c>
      <c r="I70" s="77">
        <f t="shared" si="10"/>
        <v>14.428571428571427</v>
      </c>
      <c r="J70" s="14"/>
      <c r="K70" s="14"/>
      <c r="L70" s="14"/>
      <c r="M70" s="14"/>
      <c r="N70" s="73">
        <v>5</v>
      </c>
      <c r="O70" s="73">
        <v>3</v>
      </c>
      <c r="P70" s="44">
        <f t="shared" si="8"/>
        <v>25</v>
      </c>
      <c r="Q70" s="43">
        <f t="shared" si="9"/>
        <v>15</v>
      </c>
      <c r="R70" s="14"/>
      <c r="S70" s="78">
        <v>18</v>
      </c>
      <c r="T70" s="84">
        <f t="shared" si="11"/>
        <v>5.4285714285714315</v>
      </c>
      <c r="U70" s="14"/>
    </row>
    <row r="71" spans="2:21" x14ac:dyDescent="0.3">
      <c r="B71" s="58"/>
      <c r="C71" s="76" t="s">
        <v>22</v>
      </c>
      <c r="D71" s="75"/>
      <c r="E71" s="75">
        <v>5</v>
      </c>
      <c r="F71" s="9"/>
      <c r="G71" s="76">
        <v>13</v>
      </c>
      <c r="H71" s="77">
        <f t="shared" si="7"/>
        <v>4.3571428571428568</v>
      </c>
      <c r="I71" s="77">
        <f t="shared" si="10"/>
        <v>10.071428571428569</v>
      </c>
      <c r="J71" s="14"/>
      <c r="K71" s="14"/>
      <c r="L71" s="14"/>
      <c r="M71" s="14"/>
      <c r="N71" s="73">
        <v>6</v>
      </c>
      <c r="O71" s="73">
        <v>2</v>
      </c>
      <c r="P71" s="44">
        <f t="shared" si="8"/>
        <v>36</v>
      </c>
      <c r="Q71" s="43">
        <f t="shared" si="9"/>
        <v>12</v>
      </c>
      <c r="R71" s="14"/>
      <c r="S71" s="78">
        <v>19</v>
      </c>
      <c r="T71" s="84">
        <f t="shared" si="11"/>
        <v>5.6428571428571468</v>
      </c>
      <c r="U71" s="14"/>
    </row>
    <row r="72" spans="2:21" x14ac:dyDescent="0.3">
      <c r="B72" s="58"/>
      <c r="C72" s="18"/>
      <c r="D72" s="19"/>
      <c r="E72" s="20"/>
      <c r="F72" s="9"/>
      <c r="G72" s="76">
        <v>14</v>
      </c>
      <c r="H72" s="77">
        <f t="shared" si="7"/>
        <v>4.5714285714285712</v>
      </c>
      <c r="I72" s="77">
        <f t="shared" si="10"/>
        <v>5.4999999999999982</v>
      </c>
      <c r="J72" s="14"/>
      <c r="K72" s="14"/>
      <c r="L72" s="14"/>
      <c r="M72" s="14"/>
      <c r="N72" s="74">
        <v>7</v>
      </c>
      <c r="O72" s="74">
        <v>4</v>
      </c>
      <c r="P72" s="44">
        <f t="shared" si="8"/>
        <v>49</v>
      </c>
      <c r="Q72" s="43">
        <f t="shared" si="9"/>
        <v>28</v>
      </c>
      <c r="R72" s="14"/>
      <c r="S72" s="78">
        <v>20</v>
      </c>
      <c r="T72" s="84">
        <f t="shared" si="11"/>
        <v>5.8571428571428612</v>
      </c>
      <c r="U72" s="14"/>
    </row>
    <row r="73" spans="2:21" x14ac:dyDescent="0.3">
      <c r="B73" s="58"/>
      <c r="C73" s="18"/>
      <c r="D73" s="19"/>
      <c r="E73" s="20"/>
      <c r="F73" s="9"/>
      <c r="H73" s="45"/>
      <c r="I73" s="46"/>
      <c r="J73" s="14"/>
      <c r="K73" s="14"/>
      <c r="L73" s="14"/>
      <c r="M73" s="14"/>
      <c r="N73" s="76">
        <v>8</v>
      </c>
      <c r="O73" s="77">
        <f t="shared" ref="O73:O79" si="12">$J$61+($J$62*N73)</f>
        <v>3.2857142857142856</v>
      </c>
      <c r="P73" s="44">
        <f t="shared" si="8"/>
        <v>64</v>
      </c>
      <c r="Q73" s="43">
        <f t="shared" si="9"/>
        <v>26.285714285714285</v>
      </c>
      <c r="R73" s="14"/>
      <c r="S73" s="78">
        <v>21</v>
      </c>
      <c r="T73" s="84">
        <f t="shared" si="11"/>
        <v>6.0714285714285756</v>
      </c>
      <c r="U73" s="14"/>
    </row>
    <row r="74" spans="2:21" x14ac:dyDescent="0.3">
      <c r="B74" s="58"/>
      <c r="C74" s="18"/>
      <c r="D74" s="19"/>
      <c r="E74" s="20"/>
      <c r="F74" s="9"/>
      <c r="G74" s="47" t="s">
        <v>42</v>
      </c>
      <c r="H74" s="48"/>
      <c r="I74" s="49"/>
      <c r="J74" s="49"/>
      <c r="K74" s="49"/>
      <c r="L74" s="49"/>
      <c r="M74" s="49"/>
      <c r="N74" s="76">
        <v>9</v>
      </c>
      <c r="O74" s="77">
        <f t="shared" si="12"/>
        <v>3.5</v>
      </c>
      <c r="P74" s="44">
        <f t="shared" si="8"/>
        <v>81</v>
      </c>
      <c r="Q74" s="43">
        <f t="shared" si="9"/>
        <v>31.5</v>
      </c>
      <c r="R74" s="14"/>
      <c r="S74" s="78">
        <v>22</v>
      </c>
      <c r="T74" s="84">
        <f t="shared" si="11"/>
        <v>6.28571428571429</v>
      </c>
      <c r="U74" s="14"/>
    </row>
    <row r="75" spans="2:21" x14ac:dyDescent="0.3">
      <c r="B75" s="58"/>
      <c r="C75" s="18"/>
      <c r="D75" s="19"/>
      <c r="E75" s="20"/>
      <c r="F75" s="9"/>
      <c r="G75" s="47" t="s">
        <v>43</v>
      </c>
      <c r="H75" s="48"/>
      <c r="I75" s="49"/>
      <c r="J75" s="49"/>
      <c r="K75" s="49"/>
      <c r="L75" s="49"/>
      <c r="M75" s="49"/>
      <c r="N75" s="76">
        <v>10</v>
      </c>
      <c r="O75" s="77">
        <f t="shared" si="12"/>
        <v>3.7142857142857144</v>
      </c>
      <c r="P75" s="44">
        <f t="shared" si="8"/>
        <v>100</v>
      </c>
      <c r="Q75" s="43">
        <f t="shared" si="9"/>
        <v>37.142857142857146</v>
      </c>
      <c r="R75" s="14"/>
      <c r="S75" s="14"/>
      <c r="T75" s="82">
        <f>SUM(T68:T74)</f>
        <v>39.500000000000021</v>
      </c>
      <c r="U75" s="14"/>
    </row>
    <row r="76" spans="2:21" x14ac:dyDescent="0.3">
      <c r="B76" s="58"/>
      <c r="C76" s="18"/>
      <c r="D76" s="19"/>
      <c r="E76" s="20"/>
      <c r="F76" s="9"/>
      <c r="H76" s="18"/>
      <c r="I76" s="14"/>
      <c r="J76" s="14"/>
      <c r="K76" s="14"/>
      <c r="L76" s="14"/>
      <c r="M76" s="14"/>
      <c r="N76" s="76">
        <v>11</v>
      </c>
      <c r="O76" s="77">
        <f t="shared" si="12"/>
        <v>3.9285714285714288</v>
      </c>
      <c r="P76" s="44">
        <f t="shared" si="8"/>
        <v>121</v>
      </c>
      <c r="Q76" s="43">
        <f t="shared" si="9"/>
        <v>43.214285714285715</v>
      </c>
      <c r="R76" s="14"/>
      <c r="S76" s="14"/>
      <c r="T76" s="59"/>
      <c r="U76" s="14"/>
    </row>
    <row r="77" spans="2:21" x14ac:dyDescent="0.3">
      <c r="B77" s="58"/>
      <c r="C77" s="18"/>
      <c r="D77" s="19"/>
      <c r="E77" s="20"/>
      <c r="F77" s="9"/>
      <c r="H77" s="18"/>
      <c r="I77" s="14"/>
      <c r="J77" s="14"/>
      <c r="K77" s="14"/>
      <c r="L77" s="14"/>
      <c r="M77" s="14"/>
      <c r="N77" s="76">
        <v>12</v>
      </c>
      <c r="O77" s="77">
        <f t="shared" si="12"/>
        <v>4.1428571428571423</v>
      </c>
      <c r="P77" s="44">
        <f t="shared" si="8"/>
        <v>144</v>
      </c>
      <c r="Q77" s="43">
        <f t="shared" si="9"/>
        <v>49.714285714285708</v>
      </c>
      <c r="R77" s="14"/>
      <c r="S77" s="14"/>
      <c r="T77" s="59"/>
      <c r="U77" s="14"/>
    </row>
    <row r="78" spans="2:21" x14ac:dyDescent="0.3">
      <c r="B78" s="58"/>
      <c r="C78" s="18"/>
      <c r="D78" s="19"/>
      <c r="E78" s="20"/>
      <c r="F78" s="9"/>
      <c r="H78" s="18"/>
      <c r="I78" s="14"/>
      <c r="J78" s="14"/>
      <c r="K78" s="14"/>
      <c r="L78" s="14"/>
      <c r="M78" s="14"/>
      <c r="N78" s="76">
        <v>13</v>
      </c>
      <c r="O78" s="77">
        <f t="shared" si="12"/>
        <v>4.3571428571428568</v>
      </c>
      <c r="P78" s="44">
        <f t="shared" si="8"/>
        <v>169</v>
      </c>
      <c r="Q78" s="43">
        <f t="shared" si="9"/>
        <v>56.642857142857139</v>
      </c>
      <c r="R78" s="14"/>
      <c r="S78" s="14"/>
      <c r="T78" s="59"/>
      <c r="U78" s="14"/>
    </row>
    <row r="79" spans="2:21" x14ac:dyDescent="0.3">
      <c r="B79" s="58"/>
      <c r="C79" s="18"/>
      <c r="D79" s="19"/>
      <c r="E79" s="20"/>
      <c r="F79" s="9"/>
      <c r="H79" s="18"/>
      <c r="I79" s="14"/>
      <c r="J79" s="14"/>
      <c r="K79" s="14"/>
      <c r="L79" s="14"/>
      <c r="M79" s="14"/>
      <c r="N79" s="79">
        <v>14</v>
      </c>
      <c r="O79" s="80">
        <f t="shared" si="12"/>
        <v>4.5714285714285712</v>
      </c>
      <c r="P79" s="44">
        <f t="shared" si="8"/>
        <v>196</v>
      </c>
      <c r="Q79" s="43">
        <f t="shared" si="9"/>
        <v>64</v>
      </c>
      <c r="R79" s="14"/>
      <c r="S79" s="14"/>
      <c r="T79" s="59"/>
      <c r="U79" s="14"/>
    </row>
    <row r="80" spans="2:21" x14ac:dyDescent="0.3">
      <c r="B80" s="58"/>
      <c r="C80" s="18"/>
      <c r="D80" s="19"/>
      <c r="E80" s="20"/>
      <c r="F80" s="9"/>
      <c r="H80" s="18"/>
      <c r="I80" s="14"/>
      <c r="J80" s="14"/>
      <c r="K80" s="14"/>
      <c r="L80" s="14"/>
      <c r="M80" s="81" t="s">
        <v>39</v>
      </c>
      <c r="N80" s="81">
        <f>SUM(N66:N79)</f>
        <v>105</v>
      </c>
      <c r="O80" s="81">
        <f>SUM(O66:O79)</f>
        <v>44.499999999999993</v>
      </c>
      <c r="P80" s="81">
        <f>SUM(P66:P79)</f>
        <v>1015</v>
      </c>
      <c r="Q80" s="81">
        <f>SUM(Q66:Q79)</f>
        <v>382.5</v>
      </c>
      <c r="R80" s="14"/>
      <c r="S80" s="14"/>
      <c r="T80" s="59"/>
      <c r="U80" s="14"/>
    </row>
    <row r="81" spans="2:21" x14ac:dyDescent="0.3">
      <c r="B81" s="58"/>
      <c r="C81" s="18"/>
      <c r="D81" s="19"/>
      <c r="E81" s="20"/>
      <c r="F81" s="9"/>
      <c r="H81" s="18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59"/>
      <c r="U81" s="14"/>
    </row>
    <row r="82" spans="2:21" x14ac:dyDescent="0.3">
      <c r="B82" s="58"/>
      <c r="C82" s="18"/>
      <c r="D82" s="19"/>
      <c r="E82" s="20"/>
      <c r="F82" s="9"/>
      <c r="H82" s="18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59"/>
      <c r="U82" s="14"/>
    </row>
    <row r="83" spans="2:21" x14ac:dyDescent="0.3">
      <c r="B83" s="58"/>
      <c r="C83" s="18"/>
      <c r="D83" s="19"/>
      <c r="E83" s="20"/>
      <c r="F83" s="9"/>
      <c r="H83" s="18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59"/>
      <c r="U83" s="14"/>
    </row>
    <row r="84" spans="2:21" x14ac:dyDescent="0.3">
      <c r="B84" s="58"/>
      <c r="C84" s="18"/>
      <c r="D84" s="19"/>
      <c r="E84" s="20"/>
      <c r="F84" s="9"/>
      <c r="H84" s="18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59"/>
      <c r="U84" s="14"/>
    </row>
    <row r="85" spans="2:21" x14ac:dyDescent="0.3">
      <c r="B85" s="58"/>
      <c r="C85" s="18"/>
      <c r="D85" s="19"/>
      <c r="E85" s="20"/>
      <c r="F85" s="9"/>
      <c r="H85" s="18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59"/>
      <c r="U85" s="14"/>
    </row>
    <row r="86" spans="2:21" x14ac:dyDescent="0.3">
      <c r="B86" s="58"/>
      <c r="C86" s="18"/>
      <c r="D86" s="19"/>
      <c r="E86" s="20"/>
      <c r="F86" s="9"/>
      <c r="H86" s="18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59"/>
      <c r="U86" s="14"/>
    </row>
    <row r="87" spans="2:21" x14ac:dyDescent="0.3">
      <c r="B87" s="58"/>
      <c r="C87" s="18"/>
      <c r="D87" s="19"/>
      <c r="E87" s="20"/>
      <c r="F87" s="9"/>
      <c r="H87" s="18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59"/>
      <c r="U87" s="14"/>
    </row>
    <row r="88" spans="2:21" ht="15" thickBot="1" x14ac:dyDescent="0.35">
      <c r="B88" s="62"/>
      <c r="C88" s="63"/>
      <c r="D88" s="64"/>
      <c r="E88" s="65"/>
      <c r="F88" s="66"/>
      <c r="G88" s="66"/>
      <c r="H88" s="63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8"/>
      <c r="U88" s="14"/>
    </row>
    <row r="89" spans="2:21" x14ac:dyDescent="0.3">
      <c r="D89" s="19"/>
      <c r="E89" s="20"/>
    </row>
    <row r="90" spans="2:21" x14ac:dyDescent="0.3">
      <c r="D90" s="19"/>
      <c r="E90" s="20"/>
    </row>
    <row r="91" spans="2:21" x14ac:dyDescent="0.3">
      <c r="D91" s="19"/>
      <c r="E91" s="20"/>
    </row>
    <row r="92" spans="2:21" x14ac:dyDescent="0.3">
      <c r="D92" s="19"/>
      <c r="E92" s="20"/>
    </row>
    <row r="93" spans="2:21" x14ac:dyDescent="0.3">
      <c r="D93" s="19"/>
      <c r="E93" s="20"/>
    </row>
    <row r="94" spans="2:21" x14ac:dyDescent="0.3">
      <c r="D94" s="19"/>
      <c r="E94" s="20"/>
    </row>
    <row r="95" spans="2:21" x14ac:dyDescent="0.3">
      <c r="D95" s="19"/>
      <c r="E95" s="20"/>
    </row>
    <row r="96" spans="2:21" x14ac:dyDescent="0.3">
      <c r="D96" s="19"/>
      <c r="E96" s="20"/>
    </row>
  </sheetData>
  <mergeCells count="10">
    <mergeCell ref="N60:O60"/>
    <mergeCell ref="B1:T1"/>
    <mergeCell ref="B26:T26"/>
    <mergeCell ref="C51:G51"/>
    <mergeCell ref="C50:F50"/>
    <mergeCell ref="N59:O59"/>
    <mergeCell ref="N55:O55"/>
    <mergeCell ref="N56:O56"/>
    <mergeCell ref="N54:O54"/>
    <mergeCell ref="N58:O58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Ilyas</dc:creator>
  <cp:lastModifiedBy>Rahmat Ilyas</cp:lastModifiedBy>
  <dcterms:created xsi:type="dcterms:W3CDTF">2022-02-14T01:09:22Z</dcterms:created>
  <dcterms:modified xsi:type="dcterms:W3CDTF">2022-03-13T16:04:32Z</dcterms:modified>
</cp:coreProperties>
</file>