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-120" yWindow="-120" windowWidth="20736" windowHeight="11040" activeTab="1"/>
  </bookViews>
  <sheets>
    <sheet name="OEE" sheetId="1" r:id="rId1"/>
    <sheet name="Mapping" sheetId="2" r:id="rId2"/>
    <sheet name="Format" sheetId="3" r:id="rId3"/>
  </sheets>
  <calcPr calcId="19102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/>
  <c r="B15"/>
  <c r="B14"/>
  <c r="B17" s="1"/>
  <c r="B13"/>
  <c r="B12"/>
  <c r="D30" l="1"/>
  <c r="B40" l="1"/>
  <c r="C30"/>
  <c r="B35"/>
  <c r="D31"/>
  <c r="C31"/>
  <c r="B34"/>
  <c r="B36" l="1"/>
  <c r="B37" l="1"/>
  <c r="B38" l="1"/>
  <c r="B39" l="1"/>
</calcChain>
</file>

<file path=xl/sharedStrings.xml><?xml version="1.0" encoding="utf-8"?>
<sst xmlns="http://schemas.openxmlformats.org/spreadsheetml/2006/main" count="233" uniqueCount="160">
  <si>
    <t>12-06-23 06:27:52(AM)</t>
  </si>
  <si>
    <t>12-06-23 06:28:00(AM)</t>
  </si>
  <si>
    <t>12-06-23 06:28:06(AM)</t>
  </si>
  <si>
    <t>12-06-23 05:55:50(AM)</t>
  </si>
  <si>
    <t>12-06-23 05:55:59(AM)</t>
  </si>
  <si>
    <t>12-06-23 05:56:05(AM)</t>
  </si>
  <si>
    <t>12-06-23 06:27:19(AM)</t>
  </si>
  <si>
    <t>12-06-23 06:27:25(AM)</t>
  </si>
  <si>
    <t>12-06-23 06:27:46(AM)</t>
  </si>
  <si>
    <t xml:space="preserve">Avg Cycle time </t>
  </si>
  <si>
    <t xml:space="preserve">Total Time </t>
  </si>
  <si>
    <t xml:space="preserve">% Loss Of Time </t>
  </si>
  <si>
    <t>Run At rate</t>
  </si>
  <si>
    <t>RM Collection</t>
  </si>
  <si>
    <t>Unknown</t>
  </si>
  <si>
    <t xml:space="preserve">Cause </t>
  </si>
  <si>
    <t xml:space="preserve">Break Time Adherence </t>
  </si>
  <si>
    <t>Operator skill</t>
  </si>
  <si>
    <t>Minor  Fatigue</t>
  </si>
  <si>
    <t>Cycle ON Time (seconds)</t>
  </si>
  <si>
    <t>OFF time less than 6.5 Sec</t>
  </si>
  <si>
    <t>OFF time less than 8 Sec</t>
  </si>
  <si>
    <t>OFF time less than 15 Sec</t>
  </si>
  <si>
    <t>OFF time less than 60 Sec</t>
  </si>
  <si>
    <t>OFF time More than  60 Sec</t>
  </si>
  <si>
    <t>OFF time More than  300 Sec</t>
  </si>
  <si>
    <t>OEE report display as per below different requirements</t>
  </si>
  <si>
    <t>Date &amp; Time</t>
  </si>
  <si>
    <t>Part number</t>
  </si>
  <si>
    <t>LF0905031</t>
  </si>
  <si>
    <t>As per above selection report display either in pie chart or bar chart or donut chart</t>
  </si>
  <si>
    <t>Date, Shift, Part number. (This is for part number specific)</t>
  </si>
  <si>
    <t>Date, Shift. (This is for shift)</t>
  </si>
  <si>
    <t>Total Production</t>
  </si>
  <si>
    <t>PPM</t>
  </si>
  <si>
    <t>Production Compliance %</t>
  </si>
  <si>
    <t>Machine Downtime in %</t>
  </si>
  <si>
    <t>VSM UPTIME in %</t>
  </si>
  <si>
    <t>RFT</t>
  </si>
  <si>
    <t>OEE</t>
  </si>
  <si>
    <t>Example</t>
  </si>
  <si>
    <t>Part Number</t>
  </si>
  <si>
    <t>Plan Production quantity</t>
  </si>
  <si>
    <t>Rejection quantity</t>
  </si>
  <si>
    <t>Remark</t>
  </si>
  <si>
    <t>FF0555131</t>
  </si>
  <si>
    <t>Either Operator entered or will take it from Oracle as per E work order</t>
  </si>
  <si>
    <t>This will get from PLC to SQL data base</t>
  </si>
  <si>
    <t>Per shift down time in seconds</t>
  </si>
  <si>
    <t>Per shift available time in seconds</t>
  </si>
  <si>
    <t>It is fixed value</t>
  </si>
  <si>
    <t>Calculate by using available data</t>
  </si>
  <si>
    <t>All data logged against Date, Time, Shift &amp; Recipe name (Part number)</t>
  </si>
  <si>
    <t>Cycle OFF Time (seconds)</t>
  </si>
  <si>
    <t>Auto Cycle ON &amp; OFF time logged against Part number in data base like below table</t>
  </si>
  <si>
    <t>1) Operator select</t>
  </si>
  <si>
    <t>2) Operator select</t>
  </si>
  <si>
    <t>3) Operator select Date. (This is for all 3 shift)</t>
  </si>
  <si>
    <t>4) Operator select week. (This is for 1 week)</t>
  </si>
  <si>
    <t>5) Operator select month. (This is for 1 month)</t>
  </si>
  <si>
    <t>Cycle time for part</t>
  </si>
  <si>
    <t>Operator will entered these key in parameters</t>
  </si>
  <si>
    <t>Operator will entered these key in parameters in recipe</t>
  </si>
  <si>
    <t>At Report analysis, OFF time bifurcation required as below</t>
  </si>
  <si>
    <t>OFF time bifurcation</t>
  </si>
  <si>
    <t>New Recipe write done</t>
  </si>
  <si>
    <t>D5100</t>
  </si>
  <si>
    <t>When new recipe select then Software will write 1 value in this register &amp; after 500 msec PLC will write 0.</t>
  </si>
  <si>
    <t>PLC &amp; Software communication check</t>
  </si>
  <si>
    <t>D5101</t>
  </si>
  <si>
    <t>To check the PLC &amp; Software communication status; software write 0 &amp; 1 alternate in this register with 500 msec cycle. PLC check if 0 or 1 not change for 2 seconds then declare that there communication break alarm.</t>
  </si>
  <si>
    <t>D5102</t>
  </si>
  <si>
    <t>D5104</t>
  </si>
  <si>
    <t>D5106</t>
  </si>
  <si>
    <t>Address</t>
  </si>
  <si>
    <t>Description</t>
  </si>
  <si>
    <t>Sr. No.</t>
  </si>
  <si>
    <t>Total Production count against Recipe</t>
  </si>
  <si>
    <t>PLC</t>
  </si>
  <si>
    <t>HMI</t>
  </si>
  <si>
    <t>PC</t>
  </si>
  <si>
    <t>192.168.3.250</t>
  </si>
  <si>
    <t>192.168.3.18</t>
  </si>
  <si>
    <t>IP Address details</t>
  </si>
  <si>
    <t>192.168.3.19</t>
  </si>
  <si>
    <t>OEE calculation of Paint Booth at New J Hook line</t>
  </si>
  <si>
    <t>PLC to software communication is on SLMP protocol</t>
  </si>
  <si>
    <t>Data Input Format:</t>
  </si>
  <si>
    <t>Remarks for OFF Time</t>
  </si>
  <si>
    <t>Key in parameter</t>
  </si>
  <si>
    <t>From PLC</t>
  </si>
  <si>
    <t>Date</t>
  </si>
  <si>
    <t>Time</t>
  </si>
  <si>
    <t>Need to calculate in software by using OFF time</t>
  </si>
  <si>
    <t>LF0905099</t>
  </si>
  <si>
    <t>Cycle time for part (seconds)</t>
  </si>
  <si>
    <t>Key in parameter  selection from drop down list</t>
  </si>
  <si>
    <t>Part Number (Recipe)</t>
  </si>
  <si>
    <t>Thinner Batch No.</t>
  </si>
  <si>
    <t>Paint Batch No.</t>
  </si>
  <si>
    <t>XXXXX</t>
  </si>
  <si>
    <t>XXXX</t>
  </si>
  <si>
    <t>XXXXXX</t>
  </si>
  <si>
    <t>Data Type</t>
  </si>
  <si>
    <t>Alphanumeric</t>
  </si>
  <si>
    <t>Floating point</t>
  </si>
  <si>
    <t>Integer</t>
  </si>
  <si>
    <t>String</t>
  </si>
  <si>
    <t>Floating</t>
  </si>
  <si>
    <t>Raw Paint Viscocity (Seconds)</t>
  </si>
  <si>
    <t>Paint Viscocity (Seconds)</t>
  </si>
  <si>
    <t>Seam DFT (micron)</t>
  </si>
  <si>
    <t>Material shortage</t>
  </si>
  <si>
    <t>PN234LA</t>
  </si>
  <si>
    <t>TN050425EM</t>
  </si>
  <si>
    <t>XX.XX</t>
  </si>
  <si>
    <t>XX</t>
  </si>
  <si>
    <t>XXX</t>
  </si>
  <si>
    <t>OK Production quantity</t>
  </si>
  <si>
    <t>Total Production quantity</t>
  </si>
  <si>
    <t>Mid 1 DFT (micron)</t>
  </si>
  <si>
    <t>Mid 2 DFT (micron)</t>
  </si>
  <si>
    <t>Upper 1 DFT (micron)</t>
  </si>
  <si>
    <t>Upper 2 DFT (micron)</t>
  </si>
  <si>
    <t>Dome DFT (micron)</t>
  </si>
  <si>
    <r>
      <t>Convection zone 1 Temp (</t>
    </r>
    <r>
      <rPr>
        <sz val="11"/>
        <color theme="1"/>
        <rFont val="Calibri"/>
        <family val="2"/>
      </rPr>
      <t>ᵒC</t>
    </r>
    <r>
      <rPr>
        <sz val="11"/>
        <color theme="1"/>
        <rFont val="Calibri"/>
        <family val="2"/>
        <scheme val="minor"/>
      </rPr>
      <t>)</t>
    </r>
  </si>
  <si>
    <t>Convection zone 2 Temp (ᵒC)</t>
  </si>
  <si>
    <t>Convection zone 3 Temp (ᵒC)</t>
  </si>
  <si>
    <t>Cooling zone 1 Temp (ᵒC)</t>
  </si>
  <si>
    <t>Cooling zone 2 Temp (ᵒC)</t>
  </si>
  <si>
    <t>Substraction in Software</t>
  </si>
  <si>
    <t>D5108</t>
  </si>
  <si>
    <t>D5109</t>
  </si>
  <si>
    <t>Convection zone 1 Temp (ᵒC)</t>
  </si>
  <si>
    <t>D5110</t>
  </si>
  <si>
    <t>D5112</t>
  </si>
  <si>
    <t>D5114</t>
  </si>
  <si>
    <t>D5116</t>
  </si>
  <si>
    <t>D5118</t>
  </si>
  <si>
    <t>D2655</t>
  </si>
  <si>
    <t>D2668</t>
  </si>
  <si>
    <t>D2525</t>
  </si>
  <si>
    <t>D2681</t>
  </si>
  <si>
    <t>D2707</t>
  </si>
  <si>
    <t>D5120</t>
  </si>
  <si>
    <t>Time in Hour</t>
  </si>
  <si>
    <t>Time in Minutes</t>
  </si>
  <si>
    <t>Time in Seconds</t>
  </si>
  <si>
    <t>D5105</t>
  </si>
  <si>
    <t>Auto Cycle ON time Start pick value to software</t>
  </si>
  <si>
    <t>Auto Cycle ON time End pick value to software</t>
  </si>
  <si>
    <t>D5111</t>
  </si>
  <si>
    <t>Auto Cycle OFF time Start pick value to software</t>
  </si>
  <si>
    <t>Auto Cycle OFF time End pick value to software</t>
  </si>
  <si>
    <t>Cycle ON Start Time</t>
  </si>
  <si>
    <t>HH:MM:SS</t>
  </si>
  <si>
    <t>Cycle ON End Time</t>
  </si>
  <si>
    <t>Cycle OFF Start Time</t>
  </si>
  <si>
    <t>Cycle OFF End Time</t>
  </si>
  <si>
    <t>Need to calculate in software by using ON time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</si>
</sst>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5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9" fontId="3" fillId="0" borderId="0" xfId="1" applyFont="1" applyFill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1" applyNumberFormat="1" applyFont="1" applyFill="1" applyBorder="1" applyAlignment="1">
      <alignment horizontal="center" vertical="center"/>
    </xf>
    <xf numFmtId="9" fontId="3" fillId="0" borderId="0" xfId="1" applyFont="1" applyAlignment="1">
      <alignment horizontal="center" vertical="center"/>
    </xf>
    <xf numFmtId="0" fontId="1" fillId="0" borderId="0" xfId="2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left" vertical="center"/>
    </xf>
    <xf numFmtId="0" fontId="2" fillId="3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right" vertical="center"/>
    </xf>
    <xf numFmtId="0" fontId="2" fillId="0" borderId="1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2" fontId="3" fillId="0" borderId="1" xfId="0" applyNumberFormat="1" applyFont="1" applyBorder="1" applyAlignment="1">
      <alignment horizontal="left"/>
    </xf>
    <xf numFmtId="0" fontId="3" fillId="0" borderId="1" xfId="2" applyFont="1" applyBorder="1" applyAlignment="1">
      <alignment horizontal="left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21" fontId="0" fillId="0" borderId="1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</cellXfs>
  <cellStyles count="3">
    <cellStyle name="Normal" xfId="0" builtinId="0"/>
    <cellStyle name="Normal 2" xfId="2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CCCC"/>
      <color rgb="FFFF9999"/>
      <color rgb="FFFF99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view3D>
      <c:rotX val="30"/>
      <c:depthPercent val="100"/>
      <c:perspective val="30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OEE!$B$43</c:f>
              <c:strCache>
                <c:ptCount val="1"/>
                <c:pt idx="0">
                  <c:v>% Loss Of Time </c:v>
                </c:pt>
              </c:strCache>
            </c:strRef>
          </c:tx>
          <c:dPt>
            <c:idx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9F1-4FC7-BB33-FD38B5A1D530}"/>
              </c:ext>
            </c:extLst>
          </c:dPt>
          <c:dPt>
            <c:idx val="1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9F1-4FC7-BB33-FD38B5A1D530}"/>
              </c:ext>
            </c:extLst>
          </c:dPt>
          <c:dPt>
            <c:idx val="2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9F1-4FC7-BB33-FD38B5A1D530}"/>
              </c:ext>
            </c:extLst>
          </c:dPt>
          <c:dPt>
            <c:idx val="3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69F1-4FC7-BB33-FD38B5A1D530}"/>
              </c:ext>
            </c:extLst>
          </c:dPt>
          <c:dPt>
            <c:idx val="4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69F1-4FC7-BB33-FD38B5A1D530}"/>
              </c:ext>
            </c:extLst>
          </c:dPt>
          <c:dPt>
            <c:idx val="5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69F1-4FC7-BB33-FD38B5A1D530}"/>
              </c:ext>
            </c:extLst>
          </c:dPt>
          <c:cat>
            <c:strRef>
              <c:f>OEE!$A$44:$A$49</c:f>
              <c:strCache>
                <c:ptCount val="6"/>
                <c:pt idx="0">
                  <c:v>Run At rate</c:v>
                </c:pt>
                <c:pt idx="1">
                  <c:v>Operator skill</c:v>
                </c:pt>
                <c:pt idx="2">
                  <c:v>Minor  Fatigue</c:v>
                </c:pt>
                <c:pt idx="3">
                  <c:v>RM Collection</c:v>
                </c:pt>
                <c:pt idx="4">
                  <c:v>Unknown</c:v>
                </c:pt>
                <c:pt idx="5">
                  <c:v>Break Time Adherence </c:v>
                </c:pt>
              </c:strCache>
            </c:strRef>
          </c:cat>
          <c:val>
            <c:numRef>
              <c:f>OEE!$B$44:$B$49</c:f>
              <c:numCache>
                <c:formatCode>0%</c:formatCode>
                <c:ptCount val="6"/>
                <c:pt idx="0">
                  <c:v>2.979550894703076E-3</c:v>
                </c:pt>
                <c:pt idx="1">
                  <c:v>4.5866563392060217E-2</c:v>
                </c:pt>
                <c:pt idx="2">
                  <c:v>0.17470747362008632</c:v>
                </c:pt>
                <c:pt idx="3">
                  <c:v>0.26307422174288586</c:v>
                </c:pt>
                <c:pt idx="4">
                  <c:v>0.35054555595131032</c:v>
                </c:pt>
                <c:pt idx="5">
                  <c:v>0.16282663439895409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CFD-4B49-A931-CBDB4D341357}"/>
            </c:ext>
          </c:extLst>
        </c:ser>
        <c:dLbls/>
      </c:pie3D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95251</xdr:colOff>
      <xdr:row>41</xdr:row>
      <xdr:rowOff>160682</xdr:rowOff>
    </xdr:from>
    <xdr:to>
      <xdr:col>5</xdr:col>
      <xdr:colOff>542512</xdr:colOff>
      <xdr:row>56</xdr:row>
      <xdr:rowOff>71230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9A42E05C-5E67-49D7-8522-F8A365C5C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49"/>
  <sheetViews>
    <sheetView zoomScale="115" zoomScaleNormal="115" workbookViewId="0">
      <selection activeCell="C12" sqref="C12:C17"/>
    </sheetView>
  </sheetViews>
  <sheetFormatPr defaultColWidth="9.109375" defaultRowHeight="13.8"/>
  <cols>
    <col min="1" max="1" width="28.6640625" style="2" bestFit="1" customWidth="1"/>
    <col min="2" max="2" width="20.44140625" style="2" customWidth="1"/>
    <col min="3" max="3" width="67.5546875" style="2" bestFit="1" customWidth="1"/>
    <col min="4" max="4" width="20.33203125" style="2" bestFit="1" customWidth="1"/>
    <col min="5" max="5" width="3.88671875" style="2" customWidth="1"/>
    <col min="6" max="6" width="14.6640625" style="2" bestFit="1" customWidth="1"/>
    <col min="7" max="7" width="23.33203125" style="2" bestFit="1" customWidth="1"/>
    <col min="8" max="8" width="12.5546875" style="2" bestFit="1" customWidth="1"/>
    <col min="9" max="9" width="15" style="2" customWidth="1"/>
    <col min="10" max="16384" width="9.109375" style="2"/>
  </cols>
  <sheetData>
    <row r="2" spans="1:3">
      <c r="A2" s="44" t="s">
        <v>52</v>
      </c>
      <c r="B2" s="44"/>
      <c r="C2" s="44"/>
    </row>
    <row r="3" spans="1:3">
      <c r="A3" s="24"/>
      <c r="B3" s="24"/>
      <c r="C3" s="24"/>
    </row>
    <row r="4" spans="1:3">
      <c r="A4" s="25"/>
      <c r="B4" s="5" t="s">
        <v>40</v>
      </c>
      <c r="C4" s="23" t="s">
        <v>44</v>
      </c>
    </row>
    <row r="5" spans="1:3">
      <c r="A5" s="26" t="s">
        <v>41</v>
      </c>
      <c r="B5" s="26" t="s">
        <v>45</v>
      </c>
      <c r="C5" s="26" t="s">
        <v>61</v>
      </c>
    </row>
    <row r="6" spans="1:3">
      <c r="A6" s="26" t="s">
        <v>60</v>
      </c>
      <c r="B6" s="27">
        <v>1.5</v>
      </c>
      <c r="C6" s="26" t="s">
        <v>62</v>
      </c>
    </row>
    <row r="7" spans="1:3">
      <c r="A7" s="26" t="s">
        <v>42</v>
      </c>
      <c r="B7" s="27">
        <v>3000</v>
      </c>
      <c r="C7" s="26" t="s">
        <v>46</v>
      </c>
    </row>
    <row r="8" spans="1:3">
      <c r="A8" s="26" t="s">
        <v>43</v>
      </c>
      <c r="B8" s="27">
        <v>15</v>
      </c>
      <c r="C8" s="26" t="s">
        <v>61</v>
      </c>
    </row>
    <row r="9" spans="1:3">
      <c r="A9" s="26" t="s">
        <v>33</v>
      </c>
      <c r="B9" s="27">
        <v>2960</v>
      </c>
      <c r="C9" s="26" t="s">
        <v>47</v>
      </c>
    </row>
    <row r="10" spans="1:3">
      <c r="A10" s="26" t="s">
        <v>48</v>
      </c>
      <c r="B10" s="27">
        <v>1800</v>
      </c>
      <c r="C10" s="26" t="s">
        <v>47</v>
      </c>
    </row>
    <row r="11" spans="1:3">
      <c r="A11" s="26" t="s">
        <v>49</v>
      </c>
      <c r="B11" s="27">
        <v>27600</v>
      </c>
      <c r="C11" s="26" t="s">
        <v>50</v>
      </c>
    </row>
    <row r="12" spans="1:3">
      <c r="A12" s="26" t="s">
        <v>34</v>
      </c>
      <c r="B12" s="28">
        <f>B8/B9*1000000</f>
        <v>5067.5675675675675</v>
      </c>
      <c r="C12" s="45" t="s">
        <v>51</v>
      </c>
    </row>
    <row r="13" spans="1:3">
      <c r="A13" s="29" t="s">
        <v>36</v>
      </c>
      <c r="B13" s="28">
        <f>B10/B11*100</f>
        <v>6.5217391304347823</v>
      </c>
      <c r="C13" s="45"/>
    </row>
    <row r="14" spans="1:3">
      <c r="A14" s="29" t="s">
        <v>35</v>
      </c>
      <c r="B14" s="28">
        <f>B9/B7*100</f>
        <v>98.666666666666671</v>
      </c>
      <c r="C14" s="45"/>
    </row>
    <row r="15" spans="1:3">
      <c r="A15" s="29" t="s">
        <v>37</v>
      </c>
      <c r="B15" s="28">
        <f>(B11-B10)/B11*100</f>
        <v>93.478260869565219</v>
      </c>
      <c r="C15" s="45"/>
    </row>
    <row r="16" spans="1:3">
      <c r="A16" s="29" t="s">
        <v>38</v>
      </c>
      <c r="B16" s="28">
        <f>(B9-B8)/B9*100</f>
        <v>99.493243243243242</v>
      </c>
      <c r="C16" s="45"/>
    </row>
    <row r="17" spans="1:4">
      <c r="A17" s="29" t="s">
        <v>39</v>
      </c>
      <c r="B17" s="28">
        <f>B14*B15*B16/10000</f>
        <v>91.764492753623188</v>
      </c>
      <c r="C17" s="45"/>
    </row>
    <row r="18" spans="1:4" ht="14.4">
      <c r="A18" s="18"/>
      <c r="B18" s="19"/>
      <c r="C18" s="20"/>
    </row>
    <row r="19" spans="1:4">
      <c r="A19" s="46" t="s">
        <v>54</v>
      </c>
      <c r="B19" s="46"/>
      <c r="C19" s="46"/>
      <c r="D19" s="46"/>
    </row>
    <row r="20" spans="1:4" ht="27.6">
      <c r="A20" s="1" t="s">
        <v>27</v>
      </c>
      <c r="B20" s="1" t="s">
        <v>28</v>
      </c>
      <c r="C20" s="1" t="s">
        <v>53</v>
      </c>
      <c r="D20" s="1" t="s">
        <v>19</v>
      </c>
    </row>
    <row r="21" spans="1:4" ht="15.75" customHeight="1">
      <c r="A21" s="3" t="s">
        <v>3</v>
      </c>
      <c r="B21" s="3" t="s">
        <v>29</v>
      </c>
      <c r="C21" s="3">
        <v>5.7</v>
      </c>
      <c r="D21" s="3">
        <v>6.3</v>
      </c>
    </row>
    <row r="22" spans="1:4" ht="15.75" customHeight="1">
      <c r="A22" s="3" t="s">
        <v>4</v>
      </c>
      <c r="B22" s="3" t="s">
        <v>29</v>
      </c>
      <c r="C22" s="3">
        <v>7.3</v>
      </c>
      <c r="D22" s="3">
        <v>6.5</v>
      </c>
    </row>
    <row r="23" spans="1:4" ht="15.75" customHeight="1">
      <c r="A23" s="3" t="s">
        <v>5</v>
      </c>
      <c r="B23" s="3" t="s">
        <v>29</v>
      </c>
      <c r="C23" s="3">
        <v>6</v>
      </c>
      <c r="D23" s="3">
        <v>6.5</v>
      </c>
    </row>
    <row r="24" spans="1:4" ht="15.75" customHeight="1">
      <c r="A24" s="3" t="s">
        <v>6</v>
      </c>
      <c r="B24" s="3" t="s">
        <v>29</v>
      </c>
      <c r="C24" s="3">
        <v>207.7</v>
      </c>
      <c r="D24" s="3">
        <v>5.6</v>
      </c>
    </row>
    <row r="25" spans="1:4" ht="15.75" customHeight="1">
      <c r="A25" s="3" t="s">
        <v>7</v>
      </c>
      <c r="B25" s="3" t="s">
        <v>29</v>
      </c>
      <c r="C25" s="3">
        <v>5.8</v>
      </c>
      <c r="D25" s="3">
        <v>5.6</v>
      </c>
    </row>
    <row r="26" spans="1:4" ht="15.75" customHeight="1">
      <c r="A26" s="3" t="s">
        <v>8</v>
      </c>
      <c r="B26" s="3" t="s">
        <v>29</v>
      </c>
      <c r="C26" s="3">
        <v>20.100000000000001</v>
      </c>
      <c r="D26" s="3">
        <v>6.4</v>
      </c>
    </row>
    <row r="27" spans="1:4" ht="15.75" customHeight="1">
      <c r="A27" s="3" t="s">
        <v>0</v>
      </c>
      <c r="B27" s="3" t="s">
        <v>29</v>
      </c>
      <c r="C27" s="3">
        <v>6.6</v>
      </c>
      <c r="D27" s="3">
        <v>6.4</v>
      </c>
    </row>
    <row r="28" spans="1:4">
      <c r="A28" s="3" t="s">
        <v>1</v>
      </c>
      <c r="B28" s="3" t="s">
        <v>29</v>
      </c>
      <c r="C28" s="3">
        <v>7.2</v>
      </c>
      <c r="D28" s="3">
        <v>6.2</v>
      </c>
    </row>
    <row r="29" spans="1:4">
      <c r="A29" s="3" t="s">
        <v>2</v>
      </c>
      <c r="B29" s="3" t="s">
        <v>29</v>
      </c>
      <c r="C29" s="3">
        <v>6</v>
      </c>
      <c r="D29" s="3">
        <v>6.2</v>
      </c>
    </row>
    <row r="30" spans="1:4">
      <c r="B30" s="5" t="s">
        <v>10</v>
      </c>
      <c r="C30" s="5">
        <f>SUM(C21:C29)</f>
        <v>272.39999999999998</v>
      </c>
      <c r="D30" s="5">
        <f>SUM(D21:D29)</f>
        <v>55.7</v>
      </c>
    </row>
    <row r="31" spans="1:4">
      <c r="B31" s="5" t="s">
        <v>9</v>
      </c>
      <c r="C31" s="6">
        <f>AVERAGE(C21:C29)</f>
        <v>30.266666666666666</v>
      </c>
      <c r="D31" s="6">
        <f>AVERAGE(D21:D29)</f>
        <v>6.1888888888888891</v>
      </c>
    </row>
    <row r="32" spans="1:4">
      <c r="B32" s="7"/>
      <c r="C32" s="8"/>
      <c r="D32" s="8"/>
    </row>
    <row r="33" spans="1:9">
      <c r="A33" s="46" t="s">
        <v>63</v>
      </c>
      <c r="B33" s="46"/>
      <c r="C33" s="7" t="s">
        <v>26</v>
      </c>
    </row>
    <row r="34" spans="1:9" s="12" customFormat="1">
      <c r="A34" s="21" t="s">
        <v>64</v>
      </c>
      <c r="B34" s="10">
        <f>COUNT(C24:C29)</f>
        <v>6</v>
      </c>
      <c r="C34" s="4" t="s">
        <v>55</v>
      </c>
      <c r="D34" s="11"/>
      <c r="E34" s="11"/>
      <c r="F34" s="11"/>
      <c r="G34" s="11"/>
      <c r="H34" s="11"/>
      <c r="I34" s="11"/>
    </row>
    <row r="35" spans="1:9">
      <c r="A35" s="22" t="s">
        <v>20</v>
      </c>
      <c r="B35" s="3">
        <f>COUNTIF(C21:C29,"&lt;6.5")</f>
        <v>4</v>
      </c>
      <c r="C35" s="4" t="s">
        <v>31</v>
      </c>
      <c r="F35" s="13"/>
      <c r="G35" s="14"/>
      <c r="H35" s="15"/>
      <c r="I35" s="16"/>
    </row>
    <row r="36" spans="1:9">
      <c r="A36" s="22" t="s">
        <v>21</v>
      </c>
      <c r="B36" s="3">
        <f>COUNTIF(C21:C29,"&lt;8")-B35</f>
        <v>3</v>
      </c>
      <c r="C36" s="4" t="s">
        <v>56</v>
      </c>
      <c r="F36" s="13"/>
      <c r="G36" s="14"/>
      <c r="H36" s="15"/>
      <c r="I36" s="16"/>
    </row>
    <row r="37" spans="1:9">
      <c r="A37" s="22" t="s">
        <v>22</v>
      </c>
      <c r="B37" s="3">
        <f>COUNTIF(C21:C29,"&lt;15")-B36-B35</f>
        <v>0</v>
      </c>
      <c r="C37" s="4" t="s">
        <v>32</v>
      </c>
      <c r="F37" s="13"/>
      <c r="G37" s="14"/>
      <c r="H37" s="15"/>
      <c r="I37" s="16"/>
    </row>
    <row r="38" spans="1:9">
      <c r="A38" s="22" t="s">
        <v>23</v>
      </c>
      <c r="B38" s="3">
        <f>COUNTIF(C21:C29,"&lt;60")-B37-B36-B35</f>
        <v>1</v>
      </c>
      <c r="C38" s="4" t="s">
        <v>57</v>
      </c>
      <c r="F38" s="13"/>
      <c r="G38" s="14"/>
      <c r="H38" s="15"/>
      <c r="I38" s="16"/>
    </row>
    <row r="39" spans="1:9">
      <c r="A39" s="22" t="s">
        <v>24</v>
      </c>
      <c r="B39" s="3">
        <f>B34-SUM(B35:B38)</f>
        <v>-2</v>
      </c>
      <c r="C39" s="4" t="s">
        <v>58</v>
      </c>
      <c r="F39" s="13"/>
      <c r="G39" s="14"/>
      <c r="H39" s="15"/>
      <c r="I39" s="16"/>
    </row>
    <row r="40" spans="1:9">
      <c r="A40" s="22" t="s">
        <v>25</v>
      </c>
      <c r="B40" s="3">
        <f>COUNTIF(C21:C29,"&gt;300")</f>
        <v>0</v>
      </c>
      <c r="C40" s="4" t="s">
        <v>59</v>
      </c>
      <c r="F40" s="13"/>
      <c r="G40" s="14"/>
      <c r="H40" s="15"/>
      <c r="I40" s="16"/>
    </row>
    <row r="41" spans="1:9">
      <c r="C41" s="9" t="s">
        <v>30</v>
      </c>
      <c r="F41" s="43"/>
      <c r="G41" s="43"/>
      <c r="H41" s="15"/>
      <c r="I41" s="16"/>
    </row>
    <row r="43" spans="1:9">
      <c r="A43" s="2" t="s">
        <v>15</v>
      </c>
      <c r="B43" s="2" t="s">
        <v>11</v>
      </c>
    </row>
    <row r="44" spans="1:9">
      <c r="A44" s="2" t="s">
        <v>12</v>
      </c>
      <c r="B44" s="17">
        <v>2.979550894703076E-3</v>
      </c>
    </row>
    <row r="45" spans="1:9">
      <c r="A45" s="2" t="s">
        <v>17</v>
      </c>
      <c r="B45" s="17">
        <v>4.5866563392060217E-2</v>
      </c>
    </row>
    <row r="46" spans="1:9">
      <c r="A46" s="2" t="s">
        <v>18</v>
      </c>
      <c r="B46" s="17">
        <v>0.17470747362008632</v>
      </c>
    </row>
    <row r="47" spans="1:9">
      <c r="A47" s="2" t="s">
        <v>13</v>
      </c>
      <c r="B47" s="17">
        <v>0.26307422174288586</v>
      </c>
    </row>
    <row r="48" spans="1:9">
      <c r="A48" s="2" t="s">
        <v>14</v>
      </c>
      <c r="B48" s="17">
        <v>0.35054555595131032</v>
      </c>
    </row>
    <row r="49" spans="1:2">
      <c r="A49" s="2" t="s">
        <v>16</v>
      </c>
      <c r="B49" s="17">
        <v>0.16282663439895409</v>
      </c>
    </row>
  </sheetData>
  <mergeCells count="5">
    <mergeCell ref="F41:G41"/>
    <mergeCell ref="A2:C2"/>
    <mergeCell ref="C12:C17"/>
    <mergeCell ref="A19:D19"/>
    <mergeCell ref="A33:B33"/>
  </mergeCells>
  <conditionalFormatting sqref="C21:C29">
    <cfRule type="cellIs" dxfId="1" priority="1" operator="lessThan">
      <formula>5</formula>
    </cfRule>
    <cfRule type="cellIs" dxfId="0" priority="2" operator="greaterThan">
      <formula>300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G18"/>
  <sheetViews>
    <sheetView tabSelected="1" workbookViewId="0">
      <selection activeCell="D10" sqref="D10:D13"/>
    </sheetView>
  </sheetViews>
  <sheetFormatPr defaultColWidth="31.44140625" defaultRowHeight="14.4"/>
  <cols>
    <col min="1" max="1" width="6.88671875" bestFit="1" customWidth="1"/>
    <col min="2" max="2" width="43.88671875" bestFit="1" customWidth="1"/>
    <col min="3" max="3" width="8.33203125" customWidth="1"/>
    <col min="4" max="4" width="11" customWidth="1"/>
    <col min="5" max="5" width="22.109375" bestFit="1" customWidth="1"/>
    <col min="6" max="6" width="6.33203125" bestFit="1" customWidth="1"/>
    <col min="7" max="7" width="82" customWidth="1"/>
  </cols>
  <sheetData>
    <row r="2" spans="1:7">
      <c r="A2" s="47" t="s">
        <v>85</v>
      </c>
      <c r="B2" s="47"/>
      <c r="C2" s="47"/>
      <c r="D2" s="47"/>
      <c r="E2" s="47"/>
      <c r="F2" s="47"/>
      <c r="G2" s="47"/>
    </row>
    <row r="3" spans="1:7">
      <c r="A3" s="37"/>
      <c r="B3" s="48" t="s">
        <v>86</v>
      </c>
      <c r="C3" s="48"/>
      <c r="D3" s="48"/>
      <c r="E3" s="48"/>
      <c r="F3" s="37"/>
      <c r="G3" s="37"/>
    </row>
    <row r="5" spans="1:7">
      <c r="A5" s="35" t="s">
        <v>76</v>
      </c>
      <c r="B5" s="35" t="s">
        <v>75</v>
      </c>
      <c r="C5" s="35" t="s">
        <v>74</v>
      </c>
    </row>
    <row r="6" spans="1:7" ht="28.8">
      <c r="A6" s="32">
        <v>1</v>
      </c>
      <c r="B6" s="34" t="s">
        <v>77</v>
      </c>
      <c r="C6" s="32" t="s">
        <v>71</v>
      </c>
      <c r="E6" s="30" t="s">
        <v>65</v>
      </c>
      <c r="F6" s="31" t="s">
        <v>66</v>
      </c>
      <c r="G6" s="30" t="s">
        <v>67</v>
      </c>
    </row>
    <row r="7" spans="1:7" ht="43.2">
      <c r="A7" s="32">
        <v>2</v>
      </c>
      <c r="B7" s="34" t="s">
        <v>145</v>
      </c>
      <c r="C7" s="32" t="s">
        <v>72</v>
      </c>
      <c r="E7" s="30" t="s">
        <v>68</v>
      </c>
      <c r="F7" s="31" t="s">
        <v>69</v>
      </c>
      <c r="G7" s="30" t="s">
        <v>70</v>
      </c>
    </row>
    <row r="8" spans="1:7">
      <c r="A8" s="32">
        <v>3</v>
      </c>
      <c r="B8" t="s">
        <v>146</v>
      </c>
      <c r="C8" s="32" t="s">
        <v>148</v>
      </c>
    </row>
    <row r="9" spans="1:7">
      <c r="A9" s="32">
        <v>4</v>
      </c>
      <c r="B9" s="34" t="s">
        <v>147</v>
      </c>
      <c r="C9" s="32" t="s">
        <v>73</v>
      </c>
      <c r="F9" s="47" t="s">
        <v>83</v>
      </c>
      <c r="G9" s="47"/>
    </row>
    <row r="10" spans="1:7">
      <c r="A10" s="42">
        <v>5</v>
      </c>
      <c r="B10" s="34" t="s">
        <v>149</v>
      </c>
      <c r="C10" s="32" t="s">
        <v>131</v>
      </c>
      <c r="F10" s="36" t="s">
        <v>78</v>
      </c>
      <c r="G10" s="33" t="s">
        <v>81</v>
      </c>
    </row>
    <row r="11" spans="1:7">
      <c r="A11" s="32">
        <v>6</v>
      </c>
      <c r="B11" s="34" t="s">
        <v>150</v>
      </c>
      <c r="C11" s="32" t="s">
        <v>132</v>
      </c>
      <c r="F11" s="36" t="s">
        <v>79</v>
      </c>
      <c r="G11" s="33" t="s">
        <v>82</v>
      </c>
    </row>
    <row r="12" spans="1:7">
      <c r="A12" s="42">
        <v>7</v>
      </c>
      <c r="B12" s="34" t="s">
        <v>152</v>
      </c>
      <c r="C12" s="32" t="s">
        <v>134</v>
      </c>
      <c r="F12" s="36" t="s">
        <v>80</v>
      </c>
      <c r="G12" s="33" t="s">
        <v>84</v>
      </c>
    </row>
    <row r="13" spans="1:7">
      <c r="A13" s="32">
        <v>8</v>
      </c>
      <c r="B13" s="34" t="s">
        <v>153</v>
      </c>
      <c r="C13" s="32" t="s">
        <v>151</v>
      </c>
    </row>
    <row r="14" spans="1:7">
      <c r="A14" s="42">
        <v>9</v>
      </c>
      <c r="B14" s="34" t="s">
        <v>133</v>
      </c>
      <c r="C14" s="32" t="s">
        <v>135</v>
      </c>
      <c r="D14" s="33" t="s">
        <v>139</v>
      </c>
    </row>
    <row r="15" spans="1:7">
      <c r="A15" s="32">
        <v>10</v>
      </c>
      <c r="B15" s="34" t="s">
        <v>126</v>
      </c>
      <c r="C15" s="32" t="s">
        <v>136</v>
      </c>
      <c r="D15" s="33" t="s">
        <v>140</v>
      </c>
    </row>
    <row r="16" spans="1:7">
      <c r="A16" s="42">
        <v>11</v>
      </c>
      <c r="B16" s="34" t="s">
        <v>127</v>
      </c>
      <c r="C16" s="32" t="s">
        <v>137</v>
      </c>
      <c r="D16" s="33" t="s">
        <v>141</v>
      </c>
    </row>
    <row r="17" spans="1:4">
      <c r="A17" s="32">
        <v>12</v>
      </c>
      <c r="B17" s="34" t="s">
        <v>128</v>
      </c>
      <c r="C17" s="32" t="s">
        <v>138</v>
      </c>
      <c r="D17" s="33" t="s">
        <v>142</v>
      </c>
    </row>
    <row r="18" spans="1:4">
      <c r="A18" s="32">
        <v>13</v>
      </c>
      <c r="B18" s="34" t="s">
        <v>129</v>
      </c>
      <c r="C18" s="32" t="s">
        <v>144</v>
      </c>
      <c r="D18" s="33" t="s">
        <v>143</v>
      </c>
    </row>
  </sheetData>
  <mergeCells count="3">
    <mergeCell ref="F9:G9"/>
    <mergeCell ref="A2:G2"/>
    <mergeCell ref="B3:E3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AE10"/>
  <sheetViews>
    <sheetView topLeftCell="B1" workbookViewId="0">
      <selection activeCell="J6" sqref="J6"/>
    </sheetView>
  </sheetViews>
  <sheetFormatPr defaultColWidth="9.109375" defaultRowHeight="14.4"/>
  <cols>
    <col min="1" max="1" width="11.109375" style="38" customWidth="1"/>
    <col min="2" max="2" width="10.6640625" style="38" bestFit="1" customWidth="1"/>
    <col min="3" max="3" width="9.109375" style="38"/>
    <col min="4" max="4" width="15.88671875" style="38" customWidth="1"/>
    <col min="5" max="5" width="17.5546875" style="38" bestFit="1" customWidth="1"/>
    <col min="6" max="6" width="15.109375" style="38" bestFit="1" customWidth="1"/>
    <col min="7" max="7" width="15.109375" style="38" customWidth="1"/>
    <col min="8" max="8" width="17.5546875" style="38" bestFit="1" customWidth="1"/>
    <col min="9" max="9" width="17.5546875" style="38" customWidth="1"/>
    <col min="10" max="10" width="14" style="38" bestFit="1" customWidth="1"/>
    <col min="11" max="12" width="14" style="38" customWidth="1"/>
    <col min="13" max="13" width="14.5546875" style="38" bestFit="1" customWidth="1"/>
    <col min="14" max="15" width="29" style="38" customWidth="1"/>
    <col min="16" max="16" width="25.44140625" style="38" customWidth="1"/>
    <col min="17" max="19" width="17.44140625" style="38" bestFit="1" customWidth="1"/>
    <col min="20" max="21" width="14" style="38" bestFit="1" customWidth="1"/>
    <col min="22" max="22" width="16.33203125" style="38" bestFit="1" customWidth="1"/>
    <col min="23" max="23" width="16.88671875" style="38" bestFit="1" customWidth="1"/>
    <col min="24" max="24" width="20.44140625" style="38" customWidth="1"/>
    <col min="25" max="25" width="16.6640625" style="38" customWidth="1"/>
    <col min="26" max="28" width="10.6640625" style="38" customWidth="1"/>
    <col min="29" max="29" width="13.33203125" style="38" customWidth="1"/>
    <col min="30" max="30" width="13.44140625" style="38" customWidth="1"/>
    <col min="31" max="31" width="10.6640625" style="38" customWidth="1"/>
    <col min="32" max="16384" width="9.109375" style="38"/>
  </cols>
  <sheetData>
    <row r="2" spans="1:31">
      <c r="B2" s="49" t="s">
        <v>87</v>
      </c>
      <c r="C2" s="49"/>
      <c r="D2" s="49"/>
      <c r="E2" s="49"/>
    </row>
    <row r="3" spans="1:31" ht="28.8">
      <c r="D3" s="41" t="s">
        <v>89</v>
      </c>
      <c r="E3" s="41" t="s">
        <v>89</v>
      </c>
      <c r="F3" s="31" t="s">
        <v>89</v>
      </c>
      <c r="G3" s="31" t="s">
        <v>90</v>
      </c>
      <c r="H3" s="31" t="s">
        <v>89</v>
      </c>
      <c r="I3" s="31" t="s">
        <v>130</v>
      </c>
      <c r="J3" s="31" t="s">
        <v>90</v>
      </c>
      <c r="K3" s="31" t="s">
        <v>90</v>
      </c>
      <c r="L3" s="31" t="s">
        <v>90</v>
      </c>
      <c r="M3" s="31" t="s">
        <v>90</v>
      </c>
      <c r="N3" s="31" t="s">
        <v>159</v>
      </c>
      <c r="O3" s="31" t="s">
        <v>93</v>
      </c>
      <c r="P3" s="31" t="s">
        <v>96</v>
      </c>
      <c r="Q3" s="31" t="s">
        <v>90</v>
      </c>
      <c r="R3" s="31" t="s">
        <v>90</v>
      </c>
      <c r="S3" s="31" t="s">
        <v>90</v>
      </c>
      <c r="T3" s="31" t="s">
        <v>90</v>
      </c>
      <c r="U3" s="31" t="s">
        <v>90</v>
      </c>
      <c r="V3" s="31" t="s">
        <v>89</v>
      </c>
      <c r="W3" s="31" t="s">
        <v>89</v>
      </c>
      <c r="X3" s="31" t="s">
        <v>89</v>
      </c>
      <c r="Y3" s="31" t="s">
        <v>89</v>
      </c>
      <c r="Z3" s="31" t="s">
        <v>89</v>
      </c>
      <c r="AA3" s="31" t="s">
        <v>89</v>
      </c>
      <c r="AB3" s="31" t="s">
        <v>89</v>
      </c>
      <c r="AC3" s="31" t="s">
        <v>89</v>
      </c>
      <c r="AD3" s="31" t="s">
        <v>89</v>
      </c>
      <c r="AE3" s="31" t="s">
        <v>89</v>
      </c>
    </row>
    <row r="4" spans="1:31" ht="28.8">
      <c r="B4" s="31" t="s">
        <v>91</v>
      </c>
      <c r="C4" s="31" t="s">
        <v>92</v>
      </c>
      <c r="D4" s="31" t="s">
        <v>97</v>
      </c>
      <c r="E4" s="31" t="s">
        <v>95</v>
      </c>
      <c r="F4" s="31" t="s">
        <v>42</v>
      </c>
      <c r="G4" s="31" t="s">
        <v>119</v>
      </c>
      <c r="H4" s="31" t="s">
        <v>43</v>
      </c>
      <c r="I4" s="31" t="s">
        <v>118</v>
      </c>
      <c r="J4" s="31" t="s">
        <v>154</v>
      </c>
      <c r="K4" s="31" t="s">
        <v>156</v>
      </c>
      <c r="L4" s="31" t="s">
        <v>157</v>
      </c>
      <c r="M4" s="31" t="s">
        <v>158</v>
      </c>
      <c r="N4" s="31" t="s">
        <v>48</v>
      </c>
      <c r="O4" s="31" t="s">
        <v>48</v>
      </c>
      <c r="P4" s="31" t="s">
        <v>88</v>
      </c>
      <c r="Q4" s="31" t="s">
        <v>125</v>
      </c>
      <c r="R4" s="31" t="s">
        <v>126</v>
      </c>
      <c r="S4" s="31" t="s">
        <v>127</v>
      </c>
      <c r="T4" s="31" t="s">
        <v>128</v>
      </c>
      <c r="U4" s="31" t="s">
        <v>129</v>
      </c>
      <c r="V4" s="31" t="s">
        <v>99</v>
      </c>
      <c r="W4" s="31" t="s">
        <v>98</v>
      </c>
      <c r="X4" s="31" t="s">
        <v>109</v>
      </c>
      <c r="Y4" s="31" t="s">
        <v>110</v>
      </c>
      <c r="Z4" s="31" t="s">
        <v>111</v>
      </c>
      <c r="AA4" s="31" t="s">
        <v>120</v>
      </c>
      <c r="AB4" s="31" t="s">
        <v>121</v>
      </c>
      <c r="AC4" s="31" t="s">
        <v>122</v>
      </c>
      <c r="AD4" s="31" t="s">
        <v>123</v>
      </c>
      <c r="AE4" s="31" t="s">
        <v>124</v>
      </c>
    </row>
    <row r="5" spans="1:31">
      <c r="A5" s="38" t="s">
        <v>103</v>
      </c>
      <c r="B5" s="31"/>
      <c r="C5" s="31"/>
      <c r="D5" s="31" t="s">
        <v>104</v>
      </c>
      <c r="E5" s="31" t="s">
        <v>105</v>
      </c>
      <c r="F5" s="31" t="s">
        <v>106</v>
      </c>
      <c r="G5" s="31" t="s">
        <v>106</v>
      </c>
      <c r="H5" s="31" t="s">
        <v>106</v>
      </c>
      <c r="I5" s="31" t="s">
        <v>106</v>
      </c>
      <c r="J5" s="31"/>
      <c r="K5" s="31"/>
      <c r="L5" s="31"/>
      <c r="M5" s="31"/>
      <c r="N5" s="31" t="s">
        <v>106</v>
      </c>
      <c r="O5" s="31" t="s">
        <v>106</v>
      </c>
      <c r="P5" s="31" t="s">
        <v>107</v>
      </c>
      <c r="Q5" s="31" t="s">
        <v>106</v>
      </c>
      <c r="R5" s="31" t="s">
        <v>106</v>
      </c>
      <c r="S5" s="31" t="s">
        <v>106</v>
      </c>
      <c r="T5" s="31" t="s">
        <v>106</v>
      </c>
      <c r="U5" s="31" t="s">
        <v>106</v>
      </c>
      <c r="V5" s="31" t="s">
        <v>104</v>
      </c>
      <c r="W5" s="31" t="s">
        <v>104</v>
      </c>
      <c r="X5" s="31" t="s">
        <v>108</v>
      </c>
      <c r="Y5" s="31" t="s">
        <v>108</v>
      </c>
      <c r="Z5" s="31" t="s">
        <v>106</v>
      </c>
      <c r="AA5" s="31" t="s">
        <v>106</v>
      </c>
      <c r="AB5" s="31" t="s">
        <v>106</v>
      </c>
      <c r="AC5" s="31" t="s">
        <v>106</v>
      </c>
      <c r="AD5" s="31" t="s">
        <v>106</v>
      </c>
      <c r="AE5" s="31" t="s">
        <v>106</v>
      </c>
    </row>
    <row r="6" spans="1:31">
      <c r="B6" s="39">
        <v>45751</v>
      </c>
      <c r="C6" s="40">
        <v>0.43767361111111114</v>
      </c>
      <c r="D6" s="31" t="s">
        <v>94</v>
      </c>
      <c r="E6" s="31">
        <v>1.7</v>
      </c>
      <c r="F6" s="31" t="s">
        <v>102</v>
      </c>
      <c r="G6" s="31" t="s">
        <v>100</v>
      </c>
      <c r="H6" s="31" t="s">
        <v>101</v>
      </c>
      <c r="I6" s="31" t="s">
        <v>100</v>
      </c>
      <c r="J6" s="31" t="s">
        <v>155</v>
      </c>
      <c r="K6" s="31" t="s">
        <v>155</v>
      </c>
      <c r="L6" s="31" t="s">
        <v>155</v>
      </c>
      <c r="M6" s="31" t="s">
        <v>155</v>
      </c>
      <c r="N6" s="31"/>
      <c r="O6" s="31"/>
      <c r="P6" s="31" t="s">
        <v>112</v>
      </c>
      <c r="Q6" s="31" t="s">
        <v>117</v>
      </c>
      <c r="R6" s="31" t="s">
        <v>117</v>
      </c>
      <c r="S6" s="31" t="s">
        <v>117</v>
      </c>
      <c r="T6" s="31" t="s">
        <v>117</v>
      </c>
      <c r="U6" s="31" t="s">
        <v>117</v>
      </c>
      <c r="V6" s="31" t="s">
        <v>113</v>
      </c>
      <c r="W6" s="31" t="s">
        <v>114</v>
      </c>
      <c r="X6" s="31" t="s">
        <v>115</v>
      </c>
      <c r="Y6" s="31" t="s">
        <v>115</v>
      </c>
      <c r="Z6" s="31" t="s">
        <v>116</v>
      </c>
      <c r="AA6" s="31" t="s">
        <v>116</v>
      </c>
      <c r="AB6" s="31" t="s">
        <v>116</v>
      </c>
      <c r="AC6" s="31" t="s">
        <v>116</v>
      </c>
      <c r="AD6" s="31" t="s">
        <v>116</v>
      </c>
      <c r="AE6" s="31" t="s">
        <v>116</v>
      </c>
    </row>
    <row r="7" spans="1:31"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</row>
    <row r="8" spans="1:31"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</row>
    <row r="9" spans="1:31"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</row>
    <row r="10" spans="1:31"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</row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OEE</vt:lpstr>
      <vt:lpstr>Mapping</vt:lpstr>
      <vt:lpstr>Format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2025-04-12T05:13:00Z</dcterms:modified>
</cp:coreProperties>
</file>