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jit4\Desktop\Artefact\"/>
    </mc:Choice>
  </mc:AlternateContent>
  <xr:revisionPtr revIDLastSave="0" documentId="13_ncr:1_{E94C293B-4CE6-426D-8165-D58CFED6BFA7}" xr6:coauthVersionLast="46" xr6:coauthVersionMax="46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Yearbook 0111" sheetId="1" r:id="rId1"/>
    <sheet name="Sheet1" sheetId="3" r:id="rId2"/>
    <sheet name="Top 15 India_arrival_border" sheetId="8" r:id="rId3"/>
    <sheet name="Countries based Forescasting" sheetId="6" r:id="rId4"/>
    <sheet name="Top 10 india arrival" sheetId="9" r:id="rId5"/>
    <sheet name="data in Percentage form" sheetId="5" r:id="rId6"/>
    <sheet name="pivot chart for top 10 MLE" sheetId="12" r:id="rId7"/>
    <sheet name="Feature wise chart" sheetId="7" r:id="rId8"/>
    <sheet name="NOTES" sheetId="2" r:id="rId9"/>
  </sheets>
  <definedNames>
    <definedName name="_xlnm._FilterDatabase" localSheetId="5" hidden="1">'data in Percentage form'!$A$1:$L$214</definedName>
    <definedName name="_xlnm._FilterDatabase" localSheetId="7" hidden="1">'Feature wise chart'!$A$1:$O$1</definedName>
    <definedName name="_xlnm._FilterDatabase" localSheetId="1" hidden="1">Sheet1!$A$1:$H$245</definedName>
    <definedName name="_xlnm._FilterDatabase" localSheetId="0" hidden="1">'Yearbook 0111'!$A$1:$I$251</definedName>
    <definedName name="_xlchart.v1.0" hidden="1">'Feature wise chart'!$A$2:$A$213</definedName>
    <definedName name="_xlchart.v1.1" hidden="1">'Feature wise chart'!$O$1</definedName>
    <definedName name="_xlchart.v1.2" hidden="1">'Feature wise chart'!$O$2:$O$213</definedName>
    <definedName name="_xlchart.v1.3" hidden="1">'Feature wise chart'!$A$2:$A$213</definedName>
    <definedName name="_xlchart.v1.4" hidden="1">'Feature wise chart'!$O$1</definedName>
    <definedName name="_xlchart.v1.5" hidden="1">'Feature wise chart'!$O$2:$O$213</definedName>
    <definedName name="_xlchart.v1.6" hidden="1">'Feature wise chart'!$A$2:$A$213</definedName>
    <definedName name="_xlchart.v1.7" hidden="1">'Feature wise chart'!$N$1</definedName>
    <definedName name="_xlchart.v1.8" hidden="1">'Feature wise chart'!$N$2:$N$213</definedName>
    <definedName name="CUADROSDELPAIS" localSheetId="8">#REF!</definedName>
    <definedName name="CUADROSDELPAIS">#REF!</definedName>
    <definedName name="DATES" localSheetId="8">#REF!</definedName>
    <definedName name="DATES">#REF!</definedName>
    <definedName name="DD" localSheetId="8">#REF!</definedName>
    <definedName name="DD">#REF!</definedName>
    <definedName name="Javier" localSheetId="8">#REF!</definedName>
    <definedName name="Javier">#REF!</definedName>
    <definedName name="NAMES" localSheetId="8">#REF!</definedName>
    <definedName name="NAMES">#REF!</definedName>
    <definedName name="TABLES" localSheetId="8">#REF!</definedName>
    <definedName name="TABLES">#REF!</definedName>
  </definedNames>
  <calcPr calcId="191029"/>
  <pivotCaches>
    <pivotCache cacheId="0" r:id="rId10"/>
    <pivotCache cacheId="1" r:id="rId11"/>
    <pivotCache cacheId="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hpnvTUhsYB4vUaoum+qnYarb+prw=="/>
    </ext>
  </extLst>
</workbook>
</file>

<file path=xl/calcChain.xml><?xml version="1.0" encoding="utf-8"?>
<calcChain xmlns="http://schemas.openxmlformats.org/spreadsheetml/2006/main">
  <c r="G149" i="7" l="1"/>
  <c r="G180" i="7"/>
  <c r="H180" i="7" s="1"/>
  <c r="K180" i="7" s="1"/>
  <c r="G150" i="7"/>
  <c r="H150" i="7" s="1"/>
  <c r="K150" i="7" s="1"/>
  <c r="G132" i="7"/>
  <c r="H132" i="7" s="1"/>
  <c r="K132" i="7" s="1"/>
  <c r="G116" i="7"/>
  <c r="H116" i="7" s="1"/>
  <c r="K116" i="7" s="1"/>
  <c r="G88" i="7"/>
  <c r="H88" i="7" s="1"/>
  <c r="K88" i="7" s="1"/>
  <c r="G24" i="7"/>
  <c r="H24" i="7" s="1"/>
  <c r="K24" i="7" s="1"/>
  <c r="G17" i="7"/>
  <c r="H17" i="7" s="1"/>
  <c r="K17" i="7" s="1"/>
  <c r="G2" i="7"/>
  <c r="H2" i="7" s="1"/>
  <c r="K2" i="7" s="1"/>
  <c r="G146" i="7"/>
  <c r="G210" i="7"/>
  <c r="H210" i="7" s="1"/>
  <c r="K210" i="7" s="1"/>
  <c r="G201" i="7"/>
  <c r="H201" i="7" s="1"/>
  <c r="K201" i="7" s="1"/>
  <c r="G186" i="7"/>
  <c r="H186" i="7" s="1"/>
  <c r="K186" i="7" s="1"/>
  <c r="G181" i="7"/>
  <c r="G170" i="7"/>
  <c r="H170" i="7" s="1"/>
  <c r="K170" i="7" s="1"/>
  <c r="G159" i="7"/>
  <c r="H159" i="7" s="1"/>
  <c r="K159" i="7" s="1"/>
  <c r="G142" i="7"/>
  <c r="H142" i="7" s="1"/>
  <c r="K142" i="7" s="1"/>
  <c r="M142" i="7" s="1"/>
  <c r="G108" i="7"/>
  <c r="H108" i="7" s="1"/>
  <c r="K108" i="7" s="1"/>
  <c r="G105" i="7"/>
  <c r="H105" i="7" s="1"/>
  <c r="K105" i="7" s="1"/>
  <c r="G101" i="7"/>
  <c r="H101" i="7" s="1"/>
  <c r="K101" i="7" s="1"/>
  <c r="G95" i="7"/>
  <c r="H95" i="7" s="1"/>
  <c r="K95" i="7" s="1"/>
  <c r="G89" i="7"/>
  <c r="H89" i="7" s="1"/>
  <c r="K89" i="7" s="1"/>
  <c r="G58" i="7"/>
  <c r="H58" i="7" s="1"/>
  <c r="K58" i="7" s="1"/>
  <c r="G16" i="7"/>
  <c r="H16" i="7" s="1"/>
  <c r="K16" i="7" s="1"/>
  <c r="G145" i="7"/>
  <c r="G195" i="7"/>
  <c r="H195" i="7" s="1"/>
  <c r="K195" i="7" s="1"/>
  <c r="G91" i="7"/>
  <c r="H91" i="7" s="1"/>
  <c r="K91" i="7" s="1"/>
  <c r="G51" i="7"/>
  <c r="H51" i="7" s="1"/>
  <c r="K51" i="7" s="1"/>
  <c r="G185" i="7"/>
  <c r="H185" i="7" s="1"/>
  <c r="K185" i="7" s="1"/>
  <c r="G133" i="7"/>
  <c r="H133" i="7" s="1"/>
  <c r="K133" i="7" s="1"/>
  <c r="G124" i="7"/>
  <c r="H124" i="7" s="1"/>
  <c r="K124" i="7" s="1"/>
  <c r="G111" i="7"/>
  <c r="H111" i="7" s="1"/>
  <c r="K111" i="7" s="1"/>
  <c r="M111" i="7" s="1"/>
  <c r="G109" i="7"/>
  <c r="H109" i="7" s="1"/>
  <c r="K109" i="7" s="1"/>
  <c r="G72" i="7"/>
  <c r="H72" i="7" s="1"/>
  <c r="K72" i="7" s="1"/>
  <c r="G68" i="7"/>
  <c r="H68" i="7" s="1"/>
  <c r="K68" i="7" s="1"/>
  <c r="G20" i="7"/>
  <c r="H20" i="7" s="1"/>
  <c r="K20" i="7" s="1"/>
  <c r="G13" i="7"/>
  <c r="H13" i="7" s="1"/>
  <c r="K13" i="7" s="1"/>
  <c r="G211" i="7"/>
  <c r="G179" i="7"/>
  <c r="H179" i="7" s="1"/>
  <c r="K179" i="7" s="1"/>
  <c r="M179" i="7" s="1"/>
  <c r="G176" i="7"/>
  <c r="H176" i="7" s="1"/>
  <c r="K176" i="7" s="1"/>
  <c r="G168" i="7"/>
  <c r="H168" i="7" s="1"/>
  <c r="K168" i="7" s="1"/>
  <c r="G157" i="7"/>
  <c r="H157" i="7" s="1"/>
  <c r="K157" i="7" s="1"/>
  <c r="G118" i="7"/>
  <c r="H118" i="7" s="1"/>
  <c r="K118" i="7" s="1"/>
  <c r="G92" i="7"/>
  <c r="H92" i="7" s="1"/>
  <c r="K92" i="7" s="1"/>
  <c r="G75" i="7"/>
  <c r="H75" i="7" s="1"/>
  <c r="K75" i="7" s="1"/>
  <c r="G74" i="7"/>
  <c r="H74" i="7" s="1"/>
  <c r="K74" i="7" s="1"/>
  <c r="G49" i="7"/>
  <c r="H49" i="7" s="1"/>
  <c r="K49" i="7" s="1"/>
  <c r="M49" i="7" s="1"/>
  <c r="G26" i="7"/>
  <c r="H26" i="7" s="1"/>
  <c r="K26" i="7" s="1"/>
  <c r="G6" i="7"/>
  <c r="H6" i="7" s="1"/>
  <c r="K6" i="7" s="1"/>
  <c r="G3" i="7"/>
  <c r="H3" i="7" s="1"/>
  <c r="K3" i="7" s="1"/>
  <c r="G147" i="7"/>
  <c r="G202" i="7"/>
  <c r="H202" i="7" s="1"/>
  <c r="K202" i="7" s="1"/>
  <c r="G184" i="7"/>
  <c r="H184" i="7" s="1"/>
  <c r="K184" i="7" s="1"/>
  <c r="G141" i="7"/>
  <c r="H141" i="7" s="1"/>
  <c r="K141" i="7" s="1"/>
  <c r="G90" i="7"/>
  <c r="H90" i="7" s="1"/>
  <c r="K90" i="7" s="1"/>
  <c r="G86" i="7"/>
  <c r="H86" i="7" s="1"/>
  <c r="K86" i="7" s="1"/>
  <c r="M86" i="7" s="1"/>
  <c r="G67" i="7"/>
  <c r="H67" i="7" s="1"/>
  <c r="K67" i="7" s="1"/>
  <c r="G65" i="7"/>
  <c r="G53" i="7"/>
  <c r="H53" i="7" s="1"/>
  <c r="K53" i="7" s="1"/>
  <c r="G143" i="7"/>
  <c r="G206" i="7"/>
  <c r="H206" i="7" s="1"/>
  <c r="K206" i="7" s="1"/>
  <c r="M206" i="7" s="1"/>
  <c r="G200" i="7"/>
  <c r="H200" i="7" s="1"/>
  <c r="K200" i="7" s="1"/>
  <c r="G196" i="7"/>
  <c r="H196" i="7" s="1"/>
  <c r="K196" i="7" s="1"/>
  <c r="G188" i="7"/>
  <c r="H188" i="7" s="1"/>
  <c r="K188" i="7" s="1"/>
  <c r="G175" i="7"/>
  <c r="H175" i="7" s="1"/>
  <c r="K175" i="7" s="1"/>
  <c r="G162" i="7"/>
  <c r="H162" i="7" s="1"/>
  <c r="K162" i="7" s="1"/>
  <c r="G161" i="7"/>
  <c r="H161" i="7" s="1"/>
  <c r="K161" i="7" s="1"/>
  <c r="G156" i="7"/>
  <c r="H156" i="7" s="1"/>
  <c r="K156" i="7" s="1"/>
  <c r="G123" i="7"/>
  <c r="H123" i="7" s="1"/>
  <c r="K123" i="7" s="1"/>
  <c r="G110" i="7"/>
  <c r="H110" i="7" s="1"/>
  <c r="K110" i="7" s="1"/>
  <c r="G104" i="7"/>
  <c r="H104" i="7" s="1"/>
  <c r="K104" i="7" s="1"/>
  <c r="G102" i="7"/>
  <c r="H102" i="7" s="1"/>
  <c r="K102" i="7" s="1"/>
  <c r="M102" i="7" s="1"/>
  <c r="G96" i="7"/>
  <c r="H96" i="7" s="1"/>
  <c r="K96" i="7" s="1"/>
  <c r="G85" i="7"/>
  <c r="H85" i="7" s="1"/>
  <c r="K85" i="7" s="1"/>
  <c r="G71" i="7"/>
  <c r="H71" i="7" s="1"/>
  <c r="K71" i="7" s="1"/>
  <c r="G62" i="7"/>
  <c r="H62" i="7" s="1"/>
  <c r="K62" i="7" s="1"/>
  <c r="G52" i="7"/>
  <c r="H52" i="7" s="1"/>
  <c r="K52" i="7" s="1"/>
  <c r="G31" i="7"/>
  <c r="H31" i="7" s="1"/>
  <c r="K31" i="7" s="1"/>
  <c r="G19" i="7"/>
  <c r="H19" i="7" s="1"/>
  <c r="K19" i="7" s="1"/>
  <c r="G14" i="7"/>
  <c r="H14" i="7" s="1"/>
  <c r="K14" i="7" s="1"/>
  <c r="M14" i="7" s="1"/>
  <c r="G11" i="7"/>
  <c r="H11" i="7" s="1"/>
  <c r="K11" i="7" s="1"/>
  <c r="G198" i="7"/>
  <c r="H198" i="7" s="1"/>
  <c r="K198" i="7" s="1"/>
  <c r="M198" i="7" s="1"/>
  <c r="G192" i="7"/>
  <c r="H192" i="7" s="1"/>
  <c r="K192" i="7" s="1"/>
  <c r="G5" i="7"/>
  <c r="H5" i="7" s="1"/>
  <c r="K5" i="7" s="1"/>
  <c r="G131" i="7"/>
  <c r="H131" i="7" s="1"/>
  <c r="K131" i="7" s="1"/>
  <c r="G98" i="7"/>
  <c r="H98" i="7" s="1"/>
  <c r="K98" i="7" s="1"/>
  <c r="G43" i="7"/>
  <c r="G207" i="7"/>
  <c r="H207" i="7" s="1"/>
  <c r="K207" i="7" s="1"/>
  <c r="G152" i="7"/>
  <c r="H152" i="7" s="1"/>
  <c r="K152" i="7" s="1"/>
  <c r="G140" i="7"/>
  <c r="G135" i="7"/>
  <c r="H135" i="7" s="1"/>
  <c r="K135" i="7" s="1"/>
  <c r="G66" i="7"/>
  <c r="H66" i="7" s="1"/>
  <c r="K66" i="7" s="1"/>
  <c r="G136" i="7"/>
  <c r="H136" i="7" s="1"/>
  <c r="K136" i="7" s="1"/>
  <c r="G12" i="7"/>
  <c r="H12" i="7" s="1"/>
  <c r="K12" i="7" s="1"/>
  <c r="G209" i="7"/>
  <c r="H209" i="7" s="1"/>
  <c r="K209" i="7" s="1"/>
  <c r="G190" i="7"/>
  <c r="H190" i="7" s="1"/>
  <c r="K190" i="7" s="1"/>
  <c r="M190" i="7" s="1"/>
  <c r="G174" i="7"/>
  <c r="H174" i="7" s="1"/>
  <c r="K174" i="7" s="1"/>
  <c r="G155" i="7"/>
  <c r="H155" i="7" s="1"/>
  <c r="K155" i="7" s="1"/>
  <c r="G129" i="7"/>
  <c r="H129" i="7" s="1"/>
  <c r="K129" i="7" s="1"/>
  <c r="M129" i="7" s="1"/>
  <c r="G115" i="7"/>
  <c r="H115" i="7" s="1"/>
  <c r="K115" i="7" s="1"/>
  <c r="G103" i="7"/>
  <c r="H103" i="7" s="1"/>
  <c r="K103" i="7" s="1"/>
  <c r="M103" i="7" s="1"/>
  <c r="G87" i="7"/>
  <c r="H87" i="7" s="1"/>
  <c r="K87" i="7" s="1"/>
  <c r="G35" i="7"/>
  <c r="H35" i="7" s="1"/>
  <c r="K35" i="7" s="1"/>
  <c r="G30" i="7"/>
  <c r="H30" i="7" s="1"/>
  <c r="K30" i="7" s="1"/>
  <c r="G187" i="7"/>
  <c r="G125" i="7"/>
  <c r="H125" i="7" s="1"/>
  <c r="K125" i="7" s="1"/>
  <c r="G112" i="7"/>
  <c r="H112" i="7" s="1"/>
  <c r="K112" i="7" s="1"/>
  <c r="M112" i="7" s="1"/>
  <c r="G100" i="7"/>
  <c r="H100" i="7" s="1"/>
  <c r="K100" i="7" s="1"/>
  <c r="G99" i="7"/>
  <c r="G94" i="7"/>
  <c r="H94" i="7" s="1"/>
  <c r="K94" i="7" s="1"/>
  <c r="G84" i="7"/>
  <c r="H84" i="7" s="1"/>
  <c r="K84" i="7" s="1"/>
  <c r="G42" i="7"/>
  <c r="H42" i="7" s="1"/>
  <c r="K42" i="7" s="1"/>
  <c r="G148" i="7"/>
  <c r="G208" i="7"/>
  <c r="H208" i="7" s="1"/>
  <c r="K208" i="7" s="1"/>
  <c r="G205" i="7"/>
  <c r="H205" i="7" s="1"/>
  <c r="K205" i="7" s="1"/>
  <c r="G183" i="7"/>
  <c r="H183" i="7" s="1"/>
  <c r="K183" i="7" s="1"/>
  <c r="G154" i="7"/>
  <c r="H154" i="7" s="1"/>
  <c r="K154" i="7" s="1"/>
  <c r="G153" i="7"/>
  <c r="H153" i="7" s="1"/>
  <c r="K153" i="7" s="1"/>
  <c r="G81" i="7"/>
  <c r="H81" i="7" s="1"/>
  <c r="K81" i="7" s="1"/>
  <c r="G57" i="7"/>
  <c r="H57" i="7" s="1"/>
  <c r="K57" i="7" s="1"/>
  <c r="M57" i="7" s="1"/>
  <c r="G44" i="7"/>
  <c r="H44" i="7" s="1"/>
  <c r="K44" i="7" s="1"/>
  <c r="G41" i="7"/>
  <c r="H41" i="7" s="1"/>
  <c r="K41" i="7" s="1"/>
  <c r="G28" i="7"/>
  <c r="H28" i="7" s="1"/>
  <c r="K28" i="7" s="1"/>
  <c r="G25" i="7"/>
  <c r="H25" i="7" s="1"/>
  <c r="K25" i="7" s="1"/>
  <c r="G10" i="7"/>
  <c r="H10" i="7" s="1"/>
  <c r="K10" i="7" s="1"/>
  <c r="G203" i="7"/>
  <c r="H203" i="7" s="1"/>
  <c r="K203" i="7" s="1"/>
  <c r="G122" i="7"/>
  <c r="H122" i="7" s="1"/>
  <c r="K122" i="7" s="1"/>
  <c r="G37" i="7"/>
  <c r="H37" i="7" s="1"/>
  <c r="K37" i="7" s="1"/>
  <c r="G151" i="7"/>
  <c r="H151" i="7" s="1"/>
  <c r="K151" i="7" s="1"/>
  <c r="G137" i="7"/>
  <c r="H137" i="7" s="1"/>
  <c r="K137" i="7" s="1"/>
  <c r="G83" i="7"/>
  <c r="H83" i="7" s="1"/>
  <c r="K83" i="7" s="1"/>
  <c r="G78" i="7"/>
  <c r="H78" i="7" s="1"/>
  <c r="K78" i="7" s="1"/>
  <c r="M78" i="7" s="1"/>
  <c r="G59" i="7"/>
  <c r="H59" i="7" s="1"/>
  <c r="K59" i="7" s="1"/>
  <c r="G47" i="7"/>
  <c r="H47" i="7" s="1"/>
  <c r="K47" i="7" s="1"/>
  <c r="G21" i="7"/>
  <c r="H21" i="7" s="1"/>
  <c r="K21" i="7" s="1"/>
  <c r="G204" i="7"/>
  <c r="H204" i="7" s="1"/>
  <c r="K204" i="7" s="1"/>
  <c r="G197" i="7"/>
  <c r="H197" i="7" s="1"/>
  <c r="K197" i="7" s="1"/>
  <c r="G193" i="7"/>
  <c r="H193" i="7" s="1"/>
  <c r="K193" i="7" s="1"/>
  <c r="G167" i="7"/>
  <c r="G166" i="7"/>
  <c r="H166" i="7" s="1"/>
  <c r="K166" i="7" s="1"/>
  <c r="G165" i="7"/>
  <c r="H165" i="7" s="1"/>
  <c r="K165" i="7" s="1"/>
  <c r="G158" i="7"/>
  <c r="H158" i="7" s="1"/>
  <c r="K158" i="7" s="1"/>
  <c r="M158" i="7" s="1"/>
  <c r="G134" i="7"/>
  <c r="H134" i="7" s="1"/>
  <c r="K134" i="7" s="1"/>
  <c r="G126" i="7"/>
  <c r="G119" i="7"/>
  <c r="G93" i="7"/>
  <c r="H93" i="7" s="1"/>
  <c r="K93" i="7" s="1"/>
  <c r="G82" i="7"/>
  <c r="H82" i="7" s="1"/>
  <c r="K82" i="7" s="1"/>
  <c r="G77" i="7"/>
  <c r="G76" i="7"/>
  <c r="H76" i="7" s="1"/>
  <c r="K76" i="7" s="1"/>
  <c r="G56" i="7"/>
  <c r="H56" i="7" s="1"/>
  <c r="K56" i="7" s="1"/>
  <c r="G55" i="7"/>
  <c r="H55" i="7" s="1"/>
  <c r="K55" i="7" s="1"/>
  <c r="G50" i="7"/>
  <c r="H50" i="7" s="1"/>
  <c r="K50" i="7" s="1"/>
  <c r="G38" i="7"/>
  <c r="H38" i="7" s="1"/>
  <c r="K38" i="7" s="1"/>
  <c r="G29" i="7"/>
  <c r="H29" i="7" s="1"/>
  <c r="K29" i="7" s="1"/>
  <c r="G23" i="7"/>
  <c r="H23" i="7" s="1"/>
  <c r="K23" i="7" s="1"/>
  <c r="M23" i="7" s="1"/>
  <c r="G18" i="7"/>
  <c r="H18" i="7" s="1"/>
  <c r="K18" i="7" s="1"/>
  <c r="G15" i="7"/>
  <c r="G9" i="7"/>
  <c r="H9" i="7" s="1"/>
  <c r="K9" i="7" s="1"/>
  <c r="G8" i="7"/>
  <c r="G144" i="7"/>
  <c r="G191" i="7"/>
  <c r="H191" i="7" s="1"/>
  <c r="K191" i="7" s="1"/>
  <c r="M191" i="7" s="1"/>
  <c r="G173" i="7"/>
  <c r="H173" i="7" s="1"/>
  <c r="K173" i="7" s="1"/>
  <c r="G171" i="7"/>
  <c r="H171" i="7" s="1"/>
  <c r="K171" i="7" s="1"/>
  <c r="G164" i="7"/>
  <c r="G139" i="7"/>
  <c r="H139" i="7" s="1"/>
  <c r="K139" i="7" s="1"/>
  <c r="G138" i="7"/>
  <c r="H138" i="7" s="1"/>
  <c r="K138" i="7" s="1"/>
  <c r="G120" i="7"/>
  <c r="H120" i="7" s="1"/>
  <c r="K120" i="7" s="1"/>
  <c r="G117" i="7"/>
  <c r="H117" i="7" s="1"/>
  <c r="K117" i="7" s="1"/>
  <c r="G107" i="7"/>
  <c r="H107" i="7" s="1"/>
  <c r="K107" i="7" s="1"/>
  <c r="G80" i="7"/>
  <c r="H80" i="7" s="1"/>
  <c r="K80" i="7" s="1"/>
  <c r="G79" i="7"/>
  <c r="H79" i="7" s="1"/>
  <c r="K79" i="7" s="1"/>
  <c r="G73" i="7"/>
  <c r="H73" i="7" s="1"/>
  <c r="K73" i="7" s="1"/>
  <c r="G70" i="7"/>
  <c r="G48" i="7"/>
  <c r="G34" i="7"/>
  <c r="H34" i="7" s="1"/>
  <c r="K34" i="7" s="1"/>
  <c r="G32" i="7"/>
  <c r="H32" i="7" s="1"/>
  <c r="K32" i="7" s="1"/>
  <c r="G22" i="7"/>
  <c r="H22" i="7" s="1"/>
  <c r="K22" i="7" s="1"/>
  <c r="G178" i="7"/>
  <c r="H178" i="7" s="1"/>
  <c r="K178" i="7" s="1"/>
  <c r="G130" i="7"/>
  <c r="H130" i="7" s="1"/>
  <c r="K130" i="7" s="1"/>
  <c r="G106" i="7"/>
  <c r="H106" i="7" s="1"/>
  <c r="K106" i="7" s="1"/>
  <c r="G63" i="7"/>
  <c r="G27" i="7"/>
  <c r="H27" i="7" s="1"/>
  <c r="K27" i="7" s="1"/>
  <c r="G194" i="7"/>
  <c r="H194" i="7" s="1"/>
  <c r="K194" i="7" s="1"/>
  <c r="G182" i="7"/>
  <c r="H182" i="7" s="1"/>
  <c r="K182" i="7" s="1"/>
  <c r="G127" i="7"/>
  <c r="H127" i="7" s="1"/>
  <c r="K127" i="7" s="1"/>
  <c r="G4" i="7"/>
  <c r="H4" i="7" s="1"/>
  <c r="K4" i="7" s="1"/>
  <c r="G169" i="7"/>
  <c r="H169" i="7" s="1"/>
  <c r="K169" i="7" s="1"/>
  <c r="G69" i="7"/>
  <c r="H69" i="7" s="1"/>
  <c r="K69" i="7" s="1"/>
  <c r="G60" i="7"/>
  <c r="H60" i="7" s="1"/>
  <c r="K60" i="7" s="1"/>
  <c r="M60" i="7" s="1"/>
  <c r="G46" i="7"/>
  <c r="H46" i="7" s="1"/>
  <c r="K46" i="7" s="1"/>
  <c r="G40" i="7"/>
  <c r="H40" i="7" s="1"/>
  <c r="K40" i="7" s="1"/>
  <c r="G39" i="7"/>
  <c r="H39" i="7" s="1"/>
  <c r="K39" i="7" s="1"/>
  <c r="G36" i="7"/>
  <c r="H36" i="7" s="1"/>
  <c r="K36" i="7" s="1"/>
  <c r="G7" i="7"/>
  <c r="H7" i="7" s="1"/>
  <c r="K7" i="7" s="1"/>
  <c r="G213" i="7"/>
  <c r="H213" i="7" s="1"/>
  <c r="K213" i="7" s="1"/>
  <c r="G212" i="7"/>
  <c r="H212" i="7" s="1"/>
  <c r="K212" i="7" s="1"/>
  <c r="G199" i="7"/>
  <c r="H199" i="7" s="1"/>
  <c r="K199" i="7" s="1"/>
  <c r="G189" i="7"/>
  <c r="H189" i="7" s="1"/>
  <c r="K189" i="7" s="1"/>
  <c r="G177" i="7"/>
  <c r="H177" i="7" s="1"/>
  <c r="K177" i="7" s="1"/>
  <c r="G172" i="7"/>
  <c r="H172" i="7" s="1"/>
  <c r="K172" i="7" s="1"/>
  <c r="G163" i="7"/>
  <c r="H163" i="7" s="1"/>
  <c r="K163" i="7" s="1"/>
  <c r="G160" i="7"/>
  <c r="G128" i="7"/>
  <c r="H128" i="7" s="1"/>
  <c r="K128" i="7" s="1"/>
  <c r="G121" i="7"/>
  <c r="H121" i="7" s="1"/>
  <c r="K121" i="7" s="1"/>
  <c r="G114" i="7"/>
  <c r="H114" i="7" s="1"/>
  <c r="K114" i="7" s="1"/>
  <c r="G113" i="7"/>
  <c r="H113" i="7" s="1"/>
  <c r="K113" i="7" s="1"/>
  <c r="G97" i="7"/>
  <c r="H97" i="7" s="1"/>
  <c r="K97" i="7" s="1"/>
  <c r="G64" i="7"/>
  <c r="H64" i="7" s="1"/>
  <c r="K64" i="7" s="1"/>
  <c r="G61" i="7"/>
  <c r="G54" i="7"/>
  <c r="H54" i="7" s="1"/>
  <c r="K54" i="7" s="1"/>
  <c r="G45" i="7"/>
  <c r="H45" i="7" s="1"/>
  <c r="K45" i="7" s="1"/>
  <c r="G33" i="7"/>
  <c r="H33" i="7" s="1"/>
  <c r="K33" i="7" s="1"/>
  <c r="D18" i="6"/>
  <c r="D17" i="6"/>
  <c r="D16" i="6"/>
  <c r="D15" i="6"/>
  <c r="D14" i="6"/>
  <c r="E15" i="6" s="1"/>
  <c r="M97" i="7" l="1"/>
  <c r="M40" i="7"/>
  <c r="M194" i="7"/>
  <c r="M34" i="7"/>
  <c r="M55" i="7"/>
  <c r="M134" i="7"/>
  <c r="M122" i="7"/>
  <c r="M81" i="7"/>
  <c r="M84" i="7"/>
  <c r="M35" i="7"/>
  <c r="M19" i="7"/>
  <c r="M104" i="7"/>
  <c r="M196" i="7"/>
  <c r="M90" i="7"/>
  <c r="M124" i="7"/>
  <c r="M58" i="7"/>
  <c r="M6" i="7"/>
  <c r="M105" i="7"/>
  <c r="M189" i="7"/>
  <c r="K214" i="7"/>
  <c r="L84" i="7" s="1"/>
  <c r="M46" i="7"/>
  <c r="M27" i="7"/>
  <c r="M138" i="7"/>
  <c r="M9" i="7"/>
  <c r="M56" i="7"/>
  <c r="M47" i="7"/>
  <c r="M203" i="7"/>
  <c r="M87" i="7"/>
  <c r="M98" i="7"/>
  <c r="M110" i="7"/>
  <c r="M141" i="7"/>
  <c r="M89" i="7"/>
  <c r="M88" i="7"/>
  <c r="M16" i="7"/>
  <c r="M113" i="7"/>
  <c r="M114" i="7"/>
  <c r="M199" i="7"/>
  <c r="M139" i="7"/>
  <c r="M76" i="7"/>
  <c r="M10" i="7"/>
  <c r="M154" i="7"/>
  <c r="M136" i="7"/>
  <c r="M131" i="7"/>
  <c r="M184" i="7"/>
  <c r="M75" i="7"/>
  <c r="M13" i="7"/>
  <c r="M185" i="7"/>
  <c r="M186" i="7"/>
  <c r="M116" i="7"/>
  <c r="M17" i="7"/>
  <c r="M165" i="7"/>
  <c r="M177" i="7"/>
  <c r="M33" i="7"/>
  <c r="M121" i="7"/>
  <c r="M212" i="7"/>
  <c r="M69" i="7"/>
  <c r="M106" i="7"/>
  <c r="M73" i="7"/>
  <c r="M18" i="7"/>
  <c r="M166" i="7"/>
  <c r="M25" i="7"/>
  <c r="M183" i="7"/>
  <c r="M100" i="7"/>
  <c r="M115" i="7"/>
  <c r="M66" i="7"/>
  <c r="M62" i="7"/>
  <c r="M156" i="7"/>
  <c r="M202" i="7"/>
  <c r="M92" i="7"/>
  <c r="M20" i="7"/>
  <c r="M51" i="7"/>
  <c r="M101" i="7"/>
  <c r="M132" i="7"/>
  <c r="M24" i="7"/>
  <c r="M200" i="7"/>
  <c r="M45" i="7"/>
  <c r="M128" i="7"/>
  <c r="M213" i="7"/>
  <c r="M169" i="7"/>
  <c r="M79" i="7"/>
  <c r="M171" i="7"/>
  <c r="M82" i="7"/>
  <c r="M28" i="7"/>
  <c r="M205" i="7"/>
  <c r="M135" i="7"/>
  <c r="M192" i="7"/>
  <c r="M71" i="7"/>
  <c r="M161" i="7"/>
  <c r="M53" i="7"/>
  <c r="M118" i="7"/>
  <c r="M91" i="7"/>
  <c r="M210" i="7"/>
  <c r="M150" i="7"/>
  <c r="M50" i="7"/>
  <c r="M54" i="7"/>
  <c r="M7" i="7"/>
  <c r="M4" i="7"/>
  <c r="M178" i="7"/>
  <c r="M80" i="7"/>
  <c r="M29" i="7"/>
  <c r="M193" i="7"/>
  <c r="M208" i="7"/>
  <c r="M125" i="7"/>
  <c r="M155" i="7"/>
  <c r="M85" i="7"/>
  <c r="M3" i="7"/>
  <c r="M157" i="7"/>
  <c r="M72" i="7"/>
  <c r="M195" i="7"/>
  <c r="M108" i="7"/>
  <c r="M59" i="7"/>
  <c r="M127" i="7"/>
  <c r="M38" i="7"/>
  <c r="M197" i="7"/>
  <c r="M44" i="7"/>
  <c r="M174" i="7"/>
  <c r="M152" i="7"/>
  <c r="M175" i="7"/>
  <c r="M67" i="7"/>
  <c r="M168" i="7"/>
  <c r="M109" i="7"/>
  <c r="M95" i="7"/>
  <c r="M130" i="7"/>
  <c r="M173" i="7"/>
  <c r="M163" i="7"/>
  <c r="M36" i="7"/>
  <c r="M107" i="7"/>
  <c r="M151" i="7"/>
  <c r="M64" i="7"/>
  <c r="M32" i="7"/>
  <c r="M117" i="7"/>
  <c r="M204" i="7"/>
  <c r="M37" i="7"/>
  <c r="M42" i="7"/>
  <c r="M207" i="7"/>
  <c r="M188" i="7"/>
  <c r="M26" i="7"/>
  <c r="M176" i="7"/>
  <c r="M96" i="7"/>
  <c r="M12" i="7"/>
  <c r="M123" i="7"/>
  <c r="M182" i="7"/>
  <c r="M137" i="7"/>
  <c r="M2" i="7"/>
  <c r="M74" i="7"/>
  <c r="M159" i="7"/>
  <c r="M162" i="7"/>
  <c r="M21" i="7"/>
  <c r="M172" i="7"/>
  <c r="M5" i="7"/>
  <c r="M39" i="7"/>
  <c r="M52" i="7"/>
  <c r="M209" i="7"/>
  <c r="M30" i="7"/>
  <c r="M41" i="7"/>
  <c r="M94" i="7"/>
  <c r="M31" i="7"/>
  <c r="M68" i="7"/>
  <c r="M93" i="7"/>
  <c r="M120" i="7"/>
  <c r="M133" i="7"/>
  <c r="M153" i="7"/>
  <c r="M180" i="7"/>
  <c r="M201" i="7"/>
  <c r="M11" i="7"/>
  <c r="M22" i="7"/>
  <c r="M83" i="7"/>
  <c r="M170" i="7"/>
  <c r="G14" i="6"/>
  <c r="G19" i="6"/>
  <c r="G20" i="6"/>
  <c r="G16" i="6"/>
  <c r="G15" i="6"/>
  <c r="G18" i="6"/>
  <c r="G17" i="6"/>
  <c r="G21" i="6"/>
  <c r="E16" i="6"/>
  <c r="E17" i="6" s="1"/>
  <c r="E18" i="6" s="1"/>
  <c r="L94" i="7" l="1"/>
  <c r="L24" i="7"/>
  <c r="L11" i="7"/>
  <c r="L52" i="7"/>
  <c r="L197" i="7"/>
  <c r="L195" i="7"/>
  <c r="L192" i="7"/>
  <c r="L86" i="7"/>
  <c r="L21" i="7"/>
  <c r="L23" i="7"/>
  <c r="L96" i="7"/>
  <c r="L151" i="7"/>
  <c r="L152" i="7"/>
  <c r="L3" i="7"/>
  <c r="L193" i="7"/>
  <c r="L118" i="7"/>
  <c r="L201" i="7"/>
  <c r="L14" i="7"/>
  <c r="L37" i="7"/>
  <c r="L82" i="7"/>
  <c r="L51" i="7"/>
  <c r="L165" i="7"/>
  <c r="L109" i="7"/>
  <c r="L163" i="7"/>
  <c r="L31" i="7"/>
  <c r="L191" i="7"/>
  <c r="L190" i="7"/>
  <c r="L60" i="7"/>
  <c r="L204" i="7"/>
  <c r="L95" i="7"/>
  <c r="L108" i="7"/>
  <c r="L85" i="7"/>
  <c r="L50" i="7"/>
  <c r="L20" i="7"/>
  <c r="L114" i="7"/>
  <c r="L74" i="7"/>
  <c r="L212" i="7"/>
  <c r="L170" i="7"/>
  <c r="L102" i="7"/>
  <c r="L57" i="7"/>
  <c r="L93" i="7"/>
  <c r="L200" i="7"/>
  <c r="L100" i="7"/>
  <c r="L30" i="7"/>
  <c r="L188" i="7"/>
  <c r="L10" i="7"/>
  <c r="L178" i="7"/>
  <c r="L78" i="7"/>
  <c r="L112" i="7"/>
  <c r="L64" i="7"/>
  <c r="L208" i="7"/>
  <c r="L137" i="7"/>
  <c r="L2" i="7"/>
  <c r="L173" i="7"/>
  <c r="L38" i="7"/>
  <c r="L4" i="7"/>
  <c r="L213" i="7"/>
  <c r="L18" i="7"/>
  <c r="L89" i="7"/>
  <c r="L34" i="7"/>
  <c r="L153" i="7"/>
  <c r="L5" i="7"/>
  <c r="L180" i="7"/>
  <c r="L182" i="7"/>
  <c r="L41" i="7"/>
  <c r="L176" i="7"/>
  <c r="L207" i="7"/>
  <c r="L117" i="7"/>
  <c r="L168" i="7"/>
  <c r="L174" i="7"/>
  <c r="L127" i="7"/>
  <c r="L72" i="7"/>
  <c r="L155" i="7"/>
  <c r="L29" i="7"/>
  <c r="L53" i="7"/>
  <c r="L135" i="7"/>
  <c r="L128" i="7"/>
  <c r="L62" i="7"/>
  <c r="L183" i="7"/>
  <c r="L121" i="7"/>
  <c r="L141" i="7"/>
  <c r="L203" i="7"/>
  <c r="L189" i="7"/>
  <c r="L104" i="7"/>
  <c r="L206" i="7"/>
  <c r="L179" i="7"/>
  <c r="L209" i="7"/>
  <c r="L162" i="7"/>
  <c r="L159" i="7"/>
  <c r="L22" i="7"/>
  <c r="L107" i="7"/>
  <c r="L130" i="7"/>
  <c r="L67" i="7"/>
  <c r="L7" i="7"/>
  <c r="L150" i="7"/>
  <c r="L171" i="7"/>
  <c r="L132" i="7"/>
  <c r="L66" i="7"/>
  <c r="L73" i="7"/>
  <c r="L17" i="7"/>
  <c r="L76" i="7"/>
  <c r="L113" i="7"/>
  <c r="L138" i="7"/>
  <c r="L124" i="7"/>
  <c r="L185" i="7"/>
  <c r="L131" i="7"/>
  <c r="L9" i="7"/>
  <c r="L49" i="7"/>
  <c r="L68" i="7"/>
  <c r="L133" i="7"/>
  <c r="L157" i="7"/>
  <c r="L33" i="7"/>
  <c r="L136" i="7"/>
  <c r="L110" i="7"/>
  <c r="L122" i="7"/>
  <c r="L87" i="7"/>
  <c r="L58" i="7"/>
  <c r="L81" i="7"/>
  <c r="L39" i="7"/>
  <c r="L103" i="7"/>
  <c r="L142" i="7"/>
  <c r="L172" i="7"/>
  <c r="L198" i="7"/>
  <c r="L44" i="7"/>
  <c r="L80" i="7"/>
  <c r="L54" i="7"/>
  <c r="L161" i="7"/>
  <c r="L205" i="7"/>
  <c r="L79" i="7"/>
  <c r="L92" i="7"/>
  <c r="L25" i="7"/>
  <c r="L106" i="7"/>
  <c r="L13" i="7"/>
  <c r="L16" i="7"/>
  <c r="L19" i="7"/>
  <c r="L194" i="7"/>
  <c r="L83" i="7"/>
  <c r="L120" i="7"/>
  <c r="L111" i="7"/>
  <c r="L129" i="7"/>
  <c r="L158" i="7"/>
  <c r="L123" i="7"/>
  <c r="L12" i="7"/>
  <c r="L26" i="7"/>
  <c r="L42" i="7"/>
  <c r="L32" i="7"/>
  <c r="L36" i="7"/>
  <c r="L175" i="7"/>
  <c r="L59" i="7"/>
  <c r="L125" i="7"/>
  <c r="L210" i="7"/>
  <c r="L45" i="7"/>
  <c r="L202" i="7"/>
  <c r="L115" i="7"/>
  <c r="L116" i="7"/>
  <c r="L75" i="7"/>
  <c r="L139" i="7"/>
  <c r="L47" i="7"/>
  <c r="L27" i="7"/>
  <c r="L105" i="7"/>
  <c r="L134" i="7"/>
  <c r="L40" i="7"/>
  <c r="L169" i="7"/>
  <c r="L101" i="7"/>
  <c r="L166" i="7"/>
  <c r="L69" i="7"/>
  <c r="L154" i="7"/>
  <c r="L88" i="7"/>
  <c r="L98" i="7"/>
  <c r="L56" i="7"/>
  <c r="L46" i="7"/>
  <c r="L90" i="7"/>
  <c r="L35" i="7"/>
  <c r="L91" i="7"/>
  <c r="L71" i="7"/>
  <c r="L28" i="7"/>
  <c r="L156" i="7"/>
  <c r="L177" i="7"/>
  <c r="L186" i="7"/>
  <c r="L184" i="7"/>
  <c r="L199" i="7"/>
  <c r="L6" i="7"/>
  <c r="L196" i="7"/>
  <c r="L55" i="7"/>
  <c r="L97" i="7"/>
  <c r="M214" i="7"/>
  <c r="N188" i="7" s="1"/>
  <c r="F18" i="6"/>
  <c r="O188" i="7" l="1"/>
  <c r="N89" i="7"/>
  <c r="O89" i="7" s="1"/>
  <c r="N51" i="7"/>
  <c r="O51" i="7" s="1"/>
  <c r="N97" i="7"/>
  <c r="O97" i="7" s="1"/>
  <c r="N25" i="7"/>
  <c r="O25" i="7" s="1"/>
  <c r="N18" i="7"/>
  <c r="O18" i="7" s="1"/>
  <c r="N200" i="7"/>
  <c r="O200" i="7" s="1"/>
  <c r="N67" i="7"/>
  <c r="O67" i="7" s="1"/>
  <c r="N141" i="7"/>
  <c r="O141" i="7" s="1"/>
  <c r="N53" i="7"/>
  <c r="O53" i="7" s="1"/>
  <c r="N180" i="7"/>
  <c r="O180" i="7" s="1"/>
  <c r="N55" i="7"/>
  <c r="O55" i="7" s="1"/>
  <c r="N129" i="7"/>
  <c r="O129" i="7" s="1"/>
  <c r="N62" i="7"/>
  <c r="O62" i="7" s="1"/>
  <c r="N54" i="7"/>
  <c r="O54" i="7" s="1"/>
  <c r="N124" i="7"/>
  <c r="O124" i="7" s="1"/>
  <c r="N20" i="7"/>
  <c r="O20" i="7" s="1"/>
  <c r="N207" i="7"/>
  <c r="O207" i="7" s="1"/>
  <c r="N196" i="7"/>
  <c r="O196" i="7" s="1"/>
  <c r="N80" i="7"/>
  <c r="O80" i="7" s="1"/>
  <c r="N59" i="7"/>
  <c r="O59" i="7" s="1"/>
  <c r="N133" i="7"/>
  <c r="O133" i="7" s="1"/>
  <c r="N82" i="7"/>
  <c r="O82" i="7" s="1"/>
  <c r="N24" i="7"/>
  <c r="O24" i="7" s="1"/>
  <c r="N83" i="7"/>
  <c r="O83" i="7" s="1"/>
  <c r="N189" i="7"/>
  <c r="O189" i="7" s="1"/>
  <c r="N40" i="7"/>
  <c r="O40" i="7" s="1"/>
  <c r="N9" i="7"/>
  <c r="O9" i="7" s="1"/>
  <c r="N154" i="7"/>
  <c r="O154" i="7" s="1"/>
  <c r="N208" i="7"/>
  <c r="O208" i="7" s="1"/>
  <c r="N28" i="7"/>
  <c r="O28" i="7" s="1"/>
  <c r="N5" i="7"/>
  <c r="O5" i="7" s="1"/>
  <c r="N50" i="7"/>
  <c r="O50" i="7" s="1"/>
  <c r="N72" i="7"/>
  <c r="O72" i="7" s="1"/>
  <c r="N172" i="7"/>
  <c r="O172" i="7" s="1"/>
  <c r="N151" i="7"/>
  <c r="O151" i="7" s="1"/>
  <c r="N87" i="7"/>
  <c r="O87" i="7" s="1"/>
  <c r="N109" i="7"/>
  <c r="O109" i="7" s="1"/>
  <c r="N163" i="7"/>
  <c r="O163" i="7" s="1"/>
  <c r="N157" i="7"/>
  <c r="O157" i="7" s="1"/>
  <c r="N27" i="7"/>
  <c r="O27" i="7" s="1"/>
  <c r="N132" i="7"/>
  <c r="O132" i="7" s="1"/>
  <c r="N42" i="7"/>
  <c r="O42" i="7" s="1"/>
  <c r="N93" i="7"/>
  <c r="O93" i="7" s="1"/>
  <c r="N194" i="7"/>
  <c r="O194" i="7" s="1"/>
  <c r="N44" i="7"/>
  <c r="O44" i="7" s="1"/>
  <c r="N113" i="7"/>
  <c r="O113" i="7" s="1"/>
  <c r="N171" i="7"/>
  <c r="O171" i="7" s="1"/>
  <c r="N21" i="7"/>
  <c r="O21" i="7" s="1"/>
  <c r="N112" i="7"/>
  <c r="O112" i="7" s="1"/>
  <c r="N56" i="7"/>
  <c r="O56" i="7" s="1"/>
  <c r="N186" i="7"/>
  <c r="O186" i="7" s="1"/>
  <c r="N64" i="7"/>
  <c r="O64" i="7" s="1"/>
  <c r="N116" i="7"/>
  <c r="O116" i="7" s="1"/>
  <c r="N47" i="7"/>
  <c r="O47" i="7" s="1"/>
  <c r="N45" i="7"/>
  <c r="O45" i="7" s="1"/>
  <c r="N165" i="7"/>
  <c r="O165" i="7" s="1"/>
  <c r="N170" i="7"/>
  <c r="O170" i="7" s="1"/>
  <c r="N131" i="7"/>
  <c r="O131" i="7" s="1"/>
  <c r="N98" i="7"/>
  <c r="O98" i="7" s="1"/>
  <c r="N49" i="7"/>
  <c r="O49" i="7" s="1"/>
  <c r="N193" i="7"/>
  <c r="O193" i="7" s="1"/>
  <c r="N210" i="7"/>
  <c r="O210" i="7" s="1"/>
  <c r="N22" i="7"/>
  <c r="O22" i="7" s="1"/>
  <c r="N85" i="7"/>
  <c r="O85" i="7" s="1"/>
  <c r="N123" i="7"/>
  <c r="O123" i="7" s="1"/>
  <c r="N121" i="7"/>
  <c r="O121" i="7" s="1"/>
  <c r="N212" i="7"/>
  <c r="O212" i="7" s="1"/>
  <c r="N139" i="7"/>
  <c r="O139" i="7" s="1"/>
  <c r="N127" i="7"/>
  <c r="O127" i="7" s="1"/>
  <c r="N203" i="7"/>
  <c r="O203" i="7" s="1"/>
  <c r="N34" i="7"/>
  <c r="O34" i="7" s="1"/>
  <c r="N94" i="7"/>
  <c r="O94" i="7" s="1"/>
  <c r="N202" i="7"/>
  <c r="N69" i="7"/>
  <c r="O69" i="7" s="1"/>
  <c r="N192" i="7"/>
  <c r="O192" i="7" s="1"/>
  <c r="N156" i="7"/>
  <c r="O156" i="7" s="1"/>
  <c r="N3" i="7"/>
  <c r="O3" i="7" s="1"/>
  <c r="N105" i="7"/>
  <c r="O105" i="7" s="1"/>
  <c r="N177" i="7"/>
  <c r="O177" i="7" s="1"/>
  <c r="N71" i="7"/>
  <c r="O71" i="7" s="1"/>
  <c r="N79" i="7"/>
  <c r="O79" i="7" s="1"/>
  <c r="N68" i="7"/>
  <c r="O68" i="7" s="1"/>
  <c r="N12" i="7"/>
  <c r="O12" i="7" s="1"/>
  <c r="N32" i="7"/>
  <c r="O32" i="7" s="1"/>
  <c r="N104" i="7"/>
  <c r="O104" i="7" s="1"/>
  <c r="N122" i="7"/>
  <c r="O122" i="7" s="1"/>
  <c r="N136" i="7"/>
  <c r="O136" i="7" s="1"/>
  <c r="N39" i="7"/>
  <c r="O39" i="7" s="1"/>
  <c r="N58" i="7"/>
  <c r="O58" i="7" s="1"/>
  <c r="N174" i="7"/>
  <c r="O174" i="7" s="1"/>
  <c r="N96" i="7"/>
  <c r="O96" i="7" s="1"/>
  <c r="N2" i="7"/>
  <c r="O2" i="7" s="1"/>
  <c r="N31" i="7"/>
  <c r="O31" i="7" s="1"/>
  <c r="N30" i="7"/>
  <c r="O30" i="7" s="1"/>
  <c r="N76" i="7"/>
  <c r="O76" i="7" s="1"/>
  <c r="N92" i="7"/>
  <c r="O92" i="7" s="1"/>
  <c r="N206" i="7"/>
  <c r="O206" i="7" s="1"/>
  <c r="N110" i="7"/>
  <c r="O110" i="7" s="1"/>
  <c r="N166" i="7"/>
  <c r="O166" i="7" s="1"/>
  <c r="N118" i="7"/>
  <c r="O118" i="7" s="1"/>
  <c r="N108" i="7"/>
  <c r="O108" i="7" s="1"/>
  <c r="N91" i="7"/>
  <c r="O91" i="7" s="1"/>
  <c r="N205" i="7"/>
  <c r="O205" i="7" s="1"/>
  <c r="N197" i="7"/>
  <c r="O197" i="7" s="1"/>
  <c r="N11" i="7"/>
  <c r="O11" i="7" s="1"/>
  <c r="N17" i="7"/>
  <c r="O17" i="7" s="1"/>
  <c r="N26" i="7"/>
  <c r="O26" i="7" s="1"/>
  <c r="N19" i="7"/>
  <c r="O19" i="7" s="1"/>
  <c r="N117" i="7"/>
  <c r="O117" i="7" s="1"/>
  <c r="N73" i="7"/>
  <c r="O73" i="7" s="1"/>
  <c r="N213" i="7"/>
  <c r="O213" i="7" s="1"/>
  <c r="N74" i="7"/>
  <c r="O74" i="7" s="1"/>
  <c r="N191" i="7"/>
  <c r="O191" i="7" s="1"/>
  <c r="N60" i="7"/>
  <c r="O60" i="7" s="1"/>
  <c r="N23" i="7"/>
  <c r="O23" i="7" s="1"/>
  <c r="N142" i="7"/>
  <c r="O142" i="7" s="1"/>
  <c r="N103" i="7"/>
  <c r="O103" i="7" s="1"/>
  <c r="N78" i="7"/>
  <c r="O78" i="7" s="1"/>
  <c r="N102" i="7"/>
  <c r="O102" i="7" s="1"/>
  <c r="N111" i="7"/>
  <c r="O111" i="7" s="1"/>
  <c r="N179" i="7"/>
  <c r="O179" i="7" s="1"/>
  <c r="N158" i="7"/>
  <c r="O158" i="7" s="1"/>
  <c r="N190" i="7"/>
  <c r="O190" i="7" s="1"/>
  <c r="N198" i="7"/>
  <c r="O198" i="7" s="1"/>
  <c r="N86" i="7"/>
  <c r="O86" i="7" s="1"/>
  <c r="N57" i="7"/>
  <c r="O57" i="7" s="1"/>
  <c r="N14" i="7"/>
  <c r="O14" i="7" s="1"/>
  <c r="N16" i="7"/>
  <c r="O16" i="7" s="1"/>
  <c r="N100" i="7"/>
  <c r="O100" i="7" s="1"/>
  <c r="N38" i="7"/>
  <c r="O38" i="7" s="1"/>
  <c r="N178" i="7"/>
  <c r="O178" i="7" s="1"/>
  <c r="N35" i="7"/>
  <c r="O35" i="7" s="1"/>
  <c r="N33" i="7"/>
  <c r="O33" i="7" s="1"/>
  <c r="N161" i="7"/>
  <c r="O161" i="7" s="1"/>
  <c r="N137" i="7"/>
  <c r="O137" i="7" s="1"/>
  <c r="N29" i="7"/>
  <c r="O29" i="7" s="1"/>
  <c r="N176" i="7"/>
  <c r="O176" i="7" s="1"/>
  <c r="N138" i="7"/>
  <c r="O138" i="7" s="1"/>
  <c r="N150" i="7"/>
  <c r="O150" i="7" s="1"/>
  <c r="N130" i="7"/>
  <c r="O130" i="7" s="1"/>
  <c r="N182" i="7"/>
  <c r="O182" i="7" s="1"/>
  <c r="N173" i="7"/>
  <c r="O173" i="7" s="1"/>
  <c r="N37" i="7"/>
  <c r="O37" i="7" s="1"/>
  <c r="N204" i="7"/>
  <c r="O204" i="7" s="1"/>
  <c r="N13" i="7"/>
  <c r="O13" i="7" s="1"/>
  <c r="N128" i="7"/>
  <c r="O128" i="7" s="1"/>
  <c r="N46" i="7"/>
  <c r="O46" i="7" s="1"/>
  <c r="N199" i="7"/>
  <c r="O199" i="7" s="1"/>
  <c r="N4" i="7"/>
  <c r="O4" i="7" s="1"/>
  <c r="N6" i="7"/>
  <c r="O6" i="7" s="1"/>
  <c r="N84" i="7"/>
  <c r="O84" i="7" s="1"/>
  <c r="N115" i="7"/>
  <c r="O115" i="7" s="1"/>
  <c r="N90" i="7"/>
  <c r="O90" i="7" s="1"/>
  <c r="N106" i="7"/>
  <c r="O106" i="7" s="1"/>
  <c r="N95" i="7"/>
  <c r="O95" i="7" s="1"/>
  <c r="N125" i="7"/>
  <c r="O125" i="7" s="1"/>
  <c r="N209" i="7"/>
  <c r="O209" i="7" s="1"/>
  <c r="N114" i="7"/>
  <c r="O114" i="7" s="1"/>
  <c r="N66" i="7"/>
  <c r="O66" i="7" s="1"/>
  <c r="N155" i="7"/>
  <c r="O155" i="7" s="1"/>
  <c r="N120" i="7"/>
  <c r="O120" i="7" s="1"/>
  <c r="N7" i="7"/>
  <c r="O7" i="7" s="1"/>
  <c r="N107" i="7"/>
  <c r="O107" i="7" s="1"/>
  <c r="N52" i="7"/>
  <c r="O52" i="7" s="1"/>
  <c r="N41" i="7"/>
  <c r="O41" i="7" s="1"/>
  <c r="N152" i="7"/>
  <c r="O152" i="7" s="1"/>
  <c r="O202" i="7"/>
  <c r="N134" i="7"/>
  <c r="O134" i="7" s="1"/>
  <c r="N88" i="7"/>
  <c r="O88" i="7" s="1"/>
  <c r="N183" i="7"/>
  <c r="O183" i="7" s="1"/>
  <c r="N169" i="7"/>
  <c r="O169" i="7" s="1"/>
  <c r="N195" i="7"/>
  <c r="O195" i="7" s="1"/>
  <c r="N184" i="7"/>
  <c r="O184" i="7" s="1"/>
  <c r="N75" i="7"/>
  <c r="O75" i="7" s="1"/>
  <c r="N175" i="7"/>
  <c r="O175" i="7" s="1"/>
  <c r="N101" i="7"/>
  <c r="O101" i="7" s="1"/>
  <c r="N36" i="7"/>
  <c r="O36" i="7" s="1"/>
  <c r="N168" i="7"/>
  <c r="O168" i="7" s="1"/>
  <c r="N135" i="7"/>
  <c r="O135" i="7" s="1"/>
  <c r="N162" i="7"/>
  <c r="O162" i="7" s="1"/>
  <c r="N81" i="7"/>
  <c r="O81" i="7" s="1"/>
  <c r="N185" i="7"/>
  <c r="O185" i="7" s="1"/>
  <c r="N10" i="7"/>
  <c r="O10" i="7" s="1"/>
  <c r="N201" i="7"/>
  <c r="O201" i="7" s="1"/>
  <c r="N153" i="7"/>
  <c r="O153" i="7" s="1"/>
  <c r="N159" i="7"/>
  <c r="O159" i="7" s="1"/>
  <c r="HG3" i="6"/>
  <c r="HG4" i="6"/>
  <c r="HG5" i="6"/>
  <c r="HG6" i="6"/>
  <c r="H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7" i="5"/>
  <c r="L68" i="5"/>
  <c r="L69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6" i="5"/>
  <c r="K57" i="5"/>
  <c r="K58" i="5"/>
  <c r="K59" i="5"/>
  <c r="K61" i="5"/>
  <c r="K62" i="5"/>
  <c r="K63" i="5"/>
  <c r="K64" i="5"/>
  <c r="K65" i="5"/>
  <c r="K67" i="5"/>
  <c r="K68" i="5"/>
  <c r="K70" i="5"/>
  <c r="K71" i="5"/>
  <c r="K72" i="5"/>
  <c r="K73" i="5"/>
  <c r="K74" i="5"/>
  <c r="K75" i="5"/>
  <c r="K76" i="5"/>
  <c r="K77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5" i="5"/>
  <c r="K206" i="5"/>
  <c r="K207" i="5"/>
  <c r="K208" i="5"/>
  <c r="K209" i="5"/>
  <c r="K210" i="5"/>
  <c r="K211" i="5"/>
  <c r="K212" i="5"/>
  <c r="K213" i="5"/>
  <c r="K214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6" i="5"/>
  <c r="J57" i="5"/>
  <c r="J58" i="5"/>
  <c r="J59" i="5"/>
  <c r="J61" i="5"/>
  <c r="J62" i="5"/>
  <c r="J63" i="5"/>
  <c r="J64" i="5"/>
  <c r="J65" i="5"/>
  <c r="J67" i="5"/>
  <c r="J68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4" i="5"/>
  <c r="J125" i="5"/>
  <c r="J126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5" i="5"/>
  <c r="J157" i="5"/>
  <c r="J158" i="5"/>
  <c r="J159" i="5"/>
  <c r="J160" i="5"/>
  <c r="J161" i="5"/>
  <c r="J162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5" i="5"/>
  <c r="J206" i="5"/>
  <c r="J207" i="5"/>
  <c r="J208" i="5"/>
  <c r="J209" i="5"/>
  <c r="J210" i="5"/>
  <c r="J211" i="5"/>
  <c r="J212" i="5"/>
  <c r="J213" i="5"/>
  <c r="J214" i="5"/>
  <c r="N214" i="7" l="1"/>
  <c r="O214" i="7" l="1"/>
</calcChain>
</file>

<file path=xl/sharedStrings.xml><?xml version="1.0" encoding="utf-8"?>
<sst xmlns="http://schemas.openxmlformats.org/spreadsheetml/2006/main" count="1639" uniqueCount="288">
  <si>
    <t>World Tourism Organization (2020), Yearbook of Tourism Statistics dataset [Electronic], UNWTO, Madrid, data updated on 23/11/2020.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</si>
  <si>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</si>
  <si>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</si>
  <si>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INDIA</t>
  </si>
  <si>
    <t>1. Arrivals of non-resident tourists at national borders, by nationality</t>
  </si>
  <si>
    <t>Market
share 2019</t>
  </si>
  <si>
    <t>% Change 2019-2018</t>
  </si>
  <si>
    <t>TOTAL</t>
  </si>
  <si>
    <t>(*)</t>
  </si>
  <si>
    <t>AFRICA</t>
  </si>
  <si>
    <t/>
  </si>
  <si>
    <t>EAST AFRICA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</si>
  <si>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</si>
  <si>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</si>
  <si>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</si>
  <si>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</si>
  <si>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</si>
  <si>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</si>
  <si>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</si>
  <si>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</si>
  <si>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</si>
  <si>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Mozambique</t>
  </si>
  <si>
    <t>Reunion</t>
  </si>
  <si>
    <t>Rwanda</t>
  </si>
  <si>
    <t>Seychelles</t>
  </si>
  <si>
    <t>Somalia</t>
  </si>
  <si>
    <t>Tanzania, United Republic of</t>
  </si>
  <si>
    <t>Uganda</t>
  </si>
  <si>
    <t>Zambia</t>
  </si>
  <si>
    <t>Zimbabwe</t>
  </si>
  <si>
    <t>CENTRAL AFRICA</t>
  </si>
  <si>
    <t>Angola</t>
  </si>
  <si>
    <t>Cameroon</t>
  </si>
  <si>
    <t>Central African Republic</t>
  </si>
  <si>
    <t>Chad</t>
  </si>
  <si>
    <t>Congo</t>
  </si>
  <si>
    <t>Equatorial Guinea</t>
  </si>
  <si>
    <t>Gabon</t>
  </si>
  <si>
    <t>Sao Tome and Principe</t>
  </si>
  <si>
    <t>NORTH AFRICA</t>
  </si>
  <si>
    <t>Algeria</t>
  </si>
  <si>
    <t>Morocco</t>
  </si>
  <si>
    <t>Sudan</t>
  </si>
  <si>
    <t>Tunisia</t>
  </si>
  <si>
    <t>SOUTHERN AFRICA</t>
  </si>
  <si>
    <t>Botswana</t>
  </si>
  <si>
    <t>Eswatini</t>
  </si>
  <si>
    <t>Lesotho</t>
  </si>
  <si>
    <t>Namibia</t>
  </si>
  <si>
    <t>South Africa</t>
  </si>
  <si>
    <t>WEST AFRICA</t>
  </si>
  <si>
    <t>Benin</t>
  </si>
  <si>
    <t>Burkina Faso</t>
  </si>
  <si>
    <t>Cabo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</si>
  <si>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</si>
  <si>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</si>
  <si>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</si>
  <si>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</si>
  <si>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</si>
  <si>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</si>
  <si>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</si>
  <si>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</si>
  <si>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</si>
  <si>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</si>
  <si>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</si>
  <si>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</si>
  <si>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</si>
  <si>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</si>
  <si>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OTHER AFRICA</t>
  </si>
  <si>
    <t>Other countries of Africa</t>
  </si>
  <si>
    <t>AMERICAS</t>
  </si>
  <si>
    <t>CARIBBEAN</t>
  </si>
  <si>
    <t>Anguilla</t>
  </si>
  <si>
    <t>Antigua and Barbuda</t>
  </si>
  <si>
    <t>Bahamas</t>
  </si>
  <si>
    <t>Barbados</t>
  </si>
  <si>
    <t>Bermuda</t>
  </si>
  <si>
    <t>British Virgin Islands</t>
  </si>
  <si>
    <t>Cayman Islands</t>
  </si>
  <si>
    <t>Cuba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</si>
  <si>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</si>
  <si>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</si>
  <si>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</si>
  <si>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</si>
  <si>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</si>
  <si>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</si>
  <si>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</si>
  <si>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</si>
  <si>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</si>
  <si>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</si>
  <si>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</si>
  <si>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</si>
  <si>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</si>
  <si>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</si>
  <si>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</si>
  <si>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United States Virgin Islands</t>
  </si>
  <si>
    <t>CENTRAL AMERICA</t>
  </si>
  <si>
    <t>Belize</t>
  </si>
  <si>
    <t>Costa Rica</t>
  </si>
  <si>
    <t>El Salvador</t>
  </si>
  <si>
    <t>Guatemala</t>
  </si>
  <si>
    <t>Honduras</t>
  </si>
  <si>
    <t>Nicaragua</t>
  </si>
  <si>
    <t>Panama</t>
  </si>
  <si>
    <t>NORTH AMERICA</t>
  </si>
  <si>
    <t>Canada</t>
  </si>
  <si>
    <t>Mexico</t>
  </si>
  <si>
    <t>United States of America</t>
  </si>
  <si>
    <t>SOUTH AMERICA</t>
  </si>
  <si>
    <t>Argentina</t>
  </si>
  <si>
    <t>Bolivia, Plurinational State of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</si>
  <si>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</si>
  <si>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</si>
  <si>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</si>
  <si>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</si>
  <si>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</si>
  <si>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</si>
  <si>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</si>
  <si>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</si>
  <si>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</si>
  <si>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Venezuela, Bolivarian Republic of</t>
  </si>
  <si>
    <t>OTHER AMERICAS</t>
  </si>
  <si>
    <t>Other countries of the Americas</t>
  </si>
  <si>
    <t>EAST ASIA AND THE PACIFIC</t>
  </si>
  <si>
    <t>NORTH-EAST ASIA</t>
  </si>
  <si>
    <t>China</t>
  </si>
  <si>
    <t>Hong Kong, China</t>
  </si>
  <si>
    <t>Japan</t>
  </si>
  <si>
    <t>Korea, Democratic People's Republic of</t>
  </si>
  <si>
    <t>Korea, Republic of</t>
  </si>
  <si>
    <t>Macao, China</t>
  </si>
  <si>
    <t>Mongolia</t>
  </si>
  <si>
    <t>Taiwan Province of China</t>
  </si>
  <si>
    <t>SOUTH-EAST ASIA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</si>
  <si>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</si>
  <si>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</si>
  <si>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</si>
  <si>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</si>
  <si>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</si>
  <si>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</si>
  <si>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</si>
  <si>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</si>
  <si>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</si>
  <si>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Viet Nam</t>
  </si>
  <si>
    <t>AUSTRALASIA</t>
  </si>
  <si>
    <t>Australia</t>
  </si>
  <si>
    <t>New Zealand</t>
  </si>
  <si>
    <t>MELANESIA</t>
  </si>
  <si>
    <t>Fiji</t>
  </si>
  <si>
    <t>New Caledonia</t>
  </si>
  <si>
    <t>Norfolk Island</t>
  </si>
  <si>
    <t>Papua New Guinea</t>
  </si>
  <si>
    <t>Vanuatu</t>
  </si>
  <si>
    <t>MICRONESIA</t>
  </si>
  <si>
    <t>Christmas Island, Australia</t>
  </si>
  <si>
    <t>Kiribati</t>
  </si>
  <si>
    <t>Nauru</t>
  </si>
  <si>
    <t>POLYNESIA</t>
  </si>
  <si>
    <t>American Samoa</t>
  </si>
  <si>
    <t>Tonga</t>
  </si>
  <si>
    <t>Tuvalu</t>
  </si>
  <si>
    <t>EUROPE</t>
  </si>
  <si>
    <t>CENTRAL/EASTERN EUROPE</t>
  </si>
  <si>
    <t>Armenia</t>
  </si>
  <si>
    <t>Azerbaijan</t>
  </si>
  <si>
    <t>Belarus</t>
  </si>
  <si>
    <t>Bulgaria</t>
  </si>
  <si>
    <t>Czech Republic</t>
  </si>
  <si>
    <t>Estonia</t>
  </si>
  <si>
    <t>Georgia</t>
  </si>
  <si>
    <t>Hungary</t>
  </si>
  <si>
    <t>Kazakhstan</t>
  </si>
  <si>
    <t>Kyrgyzstan</t>
  </si>
  <si>
    <t>Latvia</t>
  </si>
  <si>
    <t>Lithuania</t>
  </si>
  <si>
    <t>Moldova, Republic of</t>
  </si>
  <si>
    <t>Poland</t>
  </si>
  <si>
    <t>Romania</t>
  </si>
  <si>
    <t>Russian Federation</t>
  </si>
  <si>
    <t>Slovakia</t>
  </si>
  <si>
    <t>Tajikistan</t>
  </si>
  <si>
    <t>Turkmenistan</t>
  </si>
  <si>
    <t>Ukraine</t>
  </si>
  <si>
    <t>Uzbekistan</t>
  </si>
  <si>
    <t>Other countries Central/East Europe</t>
  </si>
  <si>
    <t>NORTHERN EUROPE</t>
  </si>
  <si>
    <t>Denmark</t>
  </si>
  <si>
    <t>Faeroe Islands</t>
  </si>
  <si>
    <t>Finland</t>
  </si>
  <si>
    <t>Iceland</t>
  </si>
  <si>
    <t>Ireland</t>
  </si>
  <si>
    <t>Norway</t>
  </si>
  <si>
    <t>Sweden</t>
  </si>
  <si>
    <t>United Kingdom</t>
  </si>
  <si>
    <t>Other countries of Northern Europe</t>
  </si>
  <si>
    <t>SOUTHERN EUROPE</t>
  </si>
  <si>
    <t>Albania</t>
  </si>
  <si>
    <t>Andorra</t>
  </si>
  <si>
    <t>Bosnia and Herzegovina</t>
  </si>
  <si>
    <t>Croatia</t>
  </si>
  <si>
    <t>Gibraltar</t>
  </si>
  <si>
    <t>Greece</t>
  </si>
  <si>
    <t>Italy</t>
  </si>
  <si>
    <t>Malta</t>
  </si>
  <si>
    <t>Portugal</t>
  </si>
  <si>
    <t>San Marino</t>
  </si>
  <si>
    <t>Slovenia</t>
  </si>
  <si>
    <t>Spain</t>
  </si>
  <si>
    <t>Yugoslavia, SFR (former)</t>
  </si>
  <si>
    <t>WESTERN EUROPE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</si>
  <si>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</si>
  <si>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</si>
  <si>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</si>
  <si>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</si>
  <si>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</si>
  <si>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</si>
  <si>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</si>
  <si>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</si>
  <si>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</si>
  <si>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EAST MEDITERRANEAN EUROPE</t>
  </si>
  <si>
    <t>Cyprus</t>
  </si>
  <si>
    <t>Israel</t>
  </si>
  <si>
    <t>Turkey</t>
  </si>
  <si>
    <t>OTHER EUROPE</t>
  </si>
  <si>
    <t>Other countries of Europe</t>
  </si>
  <si>
    <t>MIDDLE EAST</t>
  </si>
  <si>
    <t>Bahrain</t>
  </si>
  <si>
    <t>Egypt</t>
  </si>
  <si>
    <t>Iraq</t>
  </si>
  <si>
    <t>Jordan</t>
  </si>
  <si>
    <t>Kuwait</t>
  </si>
  <si>
    <t>Lebanon</t>
  </si>
  <si>
    <t>Libya</t>
  </si>
  <si>
    <t>Oman</t>
  </si>
  <si>
    <t>Qatar</t>
  </si>
  <si>
    <t>Saudi Arabia</t>
  </si>
  <si>
    <t>State of Palestine</t>
  </si>
  <si>
    <t>Syrian Arab Republic</t>
  </si>
  <si>
    <t>United Arab Emirates</t>
  </si>
  <si>
    <t>Yemen</t>
  </si>
  <si>
    <t>Other countries of Middle East</t>
  </si>
  <si>
    <t>SOUTH ASIA</t>
  </si>
  <si>
    <t>Afghanistan</t>
  </si>
  <si>
    <t>Bangladesh</t>
  </si>
  <si>
    <t>Bhutan</t>
  </si>
  <si>
    <t>Iran, Islamic Republic of</t>
  </si>
  <si>
    <t>Maldives</t>
  </si>
  <si>
    <t>Nepal</t>
  </si>
  <si>
    <t>Pakistan</t>
  </si>
  <si>
    <t>Sri Lanka</t>
  </si>
  <si>
    <t>NOT SPECIFIED</t>
  </si>
  <si>
    <t>Other countries of the World</t>
  </si>
  <si>
    <t>Nationals Residing Abroad</t>
  </si>
  <si>
    <t>NOTES 2015 - 2019</t>
  </si>
  <si>
    <t>From 2014 including nationals residing abroad.</t>
  </si>
  <si>
    <t>END</t>
  </si>
  <si>
    <t>Index</t>
  </si>
  <si>
    <t>Row Labels</t>
  </si>
  <si>
    <t>Grand Total</t>
  </si>
  <si>
    <t>% Change 2018-2017</t>
  </si>
  <si>
    <t>% change in 2017-2016</t>
  </si>
  <si>
    <t>Total</t>
  </si>
  <si>
    <t>Countries</t>
  </si>
  <si>
    <t>Sum of 2015</t>
  </si>
  <si>
    <t>Sum of 2016</t>
  </si>
  <si>
    <t>Sum of 2017</t>
  </si>
  <si>
    <t>Sum of 2018</t>
  </si>
  <si>
    <t>Sum of 2019</t>
  </si>
  <si>
    <t>Years</t>
  </si>
  <si>
    <t>Column1</t>
  </si>
  <si>
    <t>Column3</t>
  </si>
  <si>
    <t>Column4</t>
  </si>
  <si>
    <t>Smoothed level</t>
  </si>
  <si>
    <t>Standrd error</t>
  </si>
  <si>
    <t>forecasting</t>
  </si>
  <si>
    <t>Population</t>
  </si>
  <si>
    <t>Burundi+A49A2:A203</t>
  </si>
  <si>
    <t>GDP per capita</t>
  </si>
  <si>
    <t>Average number of arrival in india</t>
  </si>
  <si>
    <t>Feature 1 -Good potential for India tourism =avg arrival*PCI</t>
  </si>
  <si>
    <t>Probability of Features 1</t>
  </si>
  <si>
    <t>Features 2- Countries interested in Vising India=Avrage arrival*PCI/Population</t>
  </si>
  <si>
    <t>Probability of feature 2</t>
  </si>
  <si>
    <t>SUMIF(M2:M213)</t>
  </si>
  <si>
    <t>Combined probability and MLE</t>
  </si>
  <si>
    <t>Sum of Combined probability and MLE</t>
  </si>
  <si>
    <t>Prediction</t>
  </si>
  <si>
    <t>Drop Down menu for Country Wise Prediction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</si>
</sst>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9"/>
      <color theme="1"/>
      <name val="Arial"/>
    </font>
    <font>
      <b/>
      <sz val="14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8"/>
      <color theme="1"/>
      <name val="Arial"/>
    </font>
    <font>
      <sz val="11"/>
      <color theme="1"/>
      <name val="Arial"/>
    </font>
    <font>
      <sz val="8"/>
      <color theme="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8"/>
      <name val="Arial"/>
    </font>
    <font>
      <sz val="10"/>
      <color rgb="FF00B050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/>
    <xf numFmtId="2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wrapText="1"/>
    </xf>
    <xf numFmtId="1" fontId="6" fillId="0" borderId="0" xfId="0" applyNumberFormat="1" applyFont="1" applyAlignment="1">
      <alignment horizontal="center" wrapText="1"/>
    </xf>
    <xf numFmtId="1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vertical="center" shrinkToFit="1"/>
    </xf>
    <xf numFmtId="3" fontId="6" fillId="2" borderId="4" xfId="0" applyNumberFormat="1" applyFont="1" applyFill="1" applyBorder="1" applyAlignment="1">
      <alignment horizontal="right" vertical="center"/>
    </xf>
    <xf numFmtId="4" fontId="6" fillId="2" borderId="4" xfId="0" applyNumberFormat="1" applyFont="1" applyFill="1" applyBorder="1" applyAlignment="1">
      <alignment vertical="center"/>
    </xf>
    <xf numFmtId="49" fontId="8" fillId="0" borderId="0" xfId="0" applyNumberFormat="1" applyFont="1"/>
    <xf numFmtId="3" fontId="6" fillId="0" borderId="2" xfId="0" applyNumberFormat="1" applyFont="1" applyBorder="1" applyAlignment="1">
      <alignment horizontal="right" vertical="center"/>
    </xf>
    <xf numFmtId="4" fontId="6" fillId="0" borderId="2" xfId="0" applyNumberFormat="1" applyFont="1" applyBorder="1" applyAlignment="1">
      <alignment vertical="center"/>
    </xf>
    <xf numFmtId="1" fontId="9" fillId="0" borderId="0" xfId="0" applyNumberFormat="1" applyFont="1" applyAlignment="1">
      <alignment horizontal="left" vertical="center" shrinkToFit="1"/>
    </xf>
    <xf numFmtId="1" fontId="6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right" vertical="center"/>
    </xf>
    <xf numFmtId="4" fontId="0" fillId="0" borderId="0" xfId="0" applyNumberFormat="1" applyFont="1" applyAlignment="1">
      <alignment vertical="center"/>
    </xf>
    <xf numFmtId="1" fontId="7" fillId="0" borderId="2" xfId="0" applyNumberFormat="1" applyFont="1" applyBorder="1" applyAlignment="1">
      <alignment horizontal="left" vertical="center" shrinkToFit="1"/>
    </xf>
    <xf numFmtId="1" fontId="7" fillId="0" borderId="1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right" vertical="center"/>
    </xf>
    <xf numFmtId="4" fontId="6" fillId="0" borderId="1" xfId="0" applyNumberFormat="1" applyFont="1" applyBorder="1" applyAlignment="1">
      <alignment vertical="center"/>
    </xf>
    <xf numFmtId="1" fontId="8" fillId="0" borderId="0" xfId="0" applyNumberFormat="1" applyFont="1"/>
    <xf numFmtId="1" fontId="6" fillId="0" borderId="0" xfId="0" applyNumberFormat="1" applyFont="1"/>
    <xf numFmtId="3" fontId="8" fillId="0" borderId="0" xfId="0" applyNumberFormat="1" applyFont="1"/>
    <xf numFmtId="49" fontId="0" fillId="0" borderId="0" xfId="0" applyNumberFormat="1" applyFont="1"/>
    <xf numFmtId="1" fontId="6" fillId="0" borderId="0" xfId="0" applyNumberFormat="1" applyFont="1" applyAlignment="1">
      <alignment vertical="center"/>
    </xf>
    <xf numFmtId="1" fontId="6" fillId="0" borderId="3" xfId="0" applyNumberFormat="1" applyFont="1" applyBorder="1" applyAlignment="1">
      <alignment wrapText="1"/>
    </xf>
    <xf numFmtId="49" fontId="7" fillId="0" borderId="3" xfId="0" applyNumberFormat="1" applyFont="1" applyBorder="1" applyAlignment="1">
      <alignment horizontal="center"/>
    </xf>
    <xf numFmtId="0" fontId="9" fillId="0" borderId="0" xfId="0" applyFont="1" applyAlignment="1">
      <alignment wrapText="1"/>
    </xf>
    <xf numFmtId="49" fontId="10" fillId="0" borderId="0" xfId="0" applyNumberFormat="1" applyFont="1"/>
    <xf numFmtId="0" fontId="0" fillId="0" borderId="0" xfId="0" applyFont="1" applyAlignment="1"/>
    <xf numFmtId="0" fontId="11" fillId="0" borderId="0" xfId="0" applyFont="1" applyAlignment="1"/>
    <xf numFmtId="1" fontId="12" fillId="0" borderId="2" xfId="0" applyNumberFormat="1" applyFont="1" applyBorder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" fontId="13" fillId="0" borderId="2" xfId="0" applyNumberFormat="1" applyFont="1" applyBorder="1" applyAlignment="1">
      <alignment vertical="center" shrinkToFit="1"/>
    </xf>
    <xf numFmtId="0" fontId="0" fillId="0" borderId="0" xfId="0" applyNumberFormat="1" applyFont="1" applyAlignment="1"/>
    <xf numFmtId="0" fontId="14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Alignment="1"/>
    <xf numFmtId="0" fontId="17" fillId="0" borderId="0" xfId="0" applyFont="1" applyAlignment="1">
      <alignment wrapText="1"/>
    </xf>
    <xf numFmtId="1" fontId="3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1" fontId="4" fillId="0" borderId="1" xfId="0" applyNumberFormat="1" applyFont="1" applyBorder="1" applyAlignment="1">
      <alignment vertical="center" wrapText="1"/>
    </xf>
    <xf numFmtId="0" fontId="5" fillId="0" borderId="1" xfId="0" applyFont="1" applyBorder="1"/>
    <xf numFmtId="1" fontId="3" fillId="0" borderId="0" xfId="0" applyNumberFormat="1" applyFont="1" applyAlignment="1">
      <alignment horizontal="center" vertical="top"/>
    </xf>
    <xf numFmtId="1" fontId="4" fillId="0" borderId="0" xfId="0" applyNumberFormat="1" applyFont="1" applyAlignment="1">
      <alignment vertical="center" wrapText="1"/>
    </xf>
  </cellXfs>
  <cellStyles count="1">
    <cellStyle name="Normal" xfId="0" builtinId="0"/>
  </cellStyles>
  <dxfs count="3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[India_arrivals_border.xlsx]Top 15 India_arrival_border!PivotTable8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15 India_arrival_border'!$B$4</c:f>
              <c:strCache>
                <c:ptCount val="1"/>
                <c:pt idx="0">
                  <c:v>Sum of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15 India_arrival_border'!$A$5:$A$20</c:f>
              <c:strCache>
                <c:ptCount val="15"/>
                <c:pt idx="0">
                  <c:v>Nationals Residing Abroad</c:v>
                </c:pt>
                <c:pt idx="1">
                  <c:v>Bangladesh</c:v>
                </c:pt>
                <c:pt idx="2">
                  <c:v>United States of America</c:v>
                </c:pt>
                <c:pt idx="3">
                  <c:v>United Kingdom</c:v>
                </c:pt>
                <c:pt idx="4">
                  <c:v>Australia</c:v>
                </c:pt>
                <c:pt idx="5">
                  <c:v>Canada</c:v>
                </c:pt>
                <c:pt idx="6">
                  <c:v>China</c:v>
                </c:pt>
                <c:pt idx="7">
                  <c:v>Malaysia</c:v>
                </c:pt>
                <c:pt idx="8">
                  <c:v>Sri Lanka</c:v>
                </c:pt>
                <c:pt idx="9">
                  <c:v>Germany</c:v>
                </c:pt>
                <c:pt idx="10">
                  <c:v>Russian Federation</c:v>
                </c:pt>
                <c:pt idx="11">
                  <c:v>France</c:v>
                </c:pt>
                <c:pt idx="12">
                  <c:v>Japan</c:v>
                </c:pt>
                <c:pt idx="13">
                  <c:v>Singapore</c:v>
                </c:pt>
                <c:pt idx="14">
                  <c:v>Nepal</c:v>
                </c:pt>
              </c:strCache>
            </c:strRef>
          </c:cat>
          <c:val>
            <c:numRef>
              <c:f>'Top 15 India_arrival_border'!$B$5:$B$20</c:f>
              <c:numCache>
                <c:formatCode>General</c:formatCode>
                <c:ptCount val="15"/>
                <c:pt idx="0">
                  <c:v>5257048</c:v>
                </c:pt>
                <c:pt idx="1">
                  <c:v>1133879</c:v>
                </c:pt>
                <c:pt idx="2">
                  <c:v>1213624</c:v>
                </c:pt>
                <c:pt idx="3">
                  <c:v>867601</c:v>
                </c:pt>
                <c:pt idx="4">
                  <c:v>263101</c:v>
                </c:pt>
                <c:pt idx="5">
                  <c:v>281306</c:v>
                </c:pt>
                <c:pt idx="6">
                  <c:v>206322</c:v>
                </c:pt>
                <c:pt idx="7">
                  <c:v>272941</c:v>
                </c:pt>
                <c:pt idx="8">
                  <c:v>299513</c:v>
                </c:pt>
                <c:pt idx="9">
                  <c:v>248314</c:v>
                </c:pt>
                <c:pt idx="10">
                  <c:v>172419</c:v>
                </c:pt>
                <c:pt idx="11">
                  <c:v>230854</c:v>
                </c:pt>
                <c:pt idx="12">
                  <c:v>207415</c:v>
                </c:pt>
                <c:pt idx="13">
                  <c:v>152238</c:v>
                </c:pt>
                <c:pt idx="14">
                  <c:v>154720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2-4660-8E98-C63A5AABC08B}"/>
            </c:ext>
          </c:extLst>
        </c:ser>
        <c:ser>
          <c:idx val="1"/>
          <c:order val="1"/>
          <c:tx>
            <c:strRef>
              <c:f>'Top 15 India_arrival_border'!$C$4</c:f>
              <c:strCache>
                <c:ptCount val="1"/>
                <c:pt idx="0">
                  <c:v>Sum of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15 India_arrival_border'!$A$5:$A$20</c:f>
              <c:strCache>
                <c:ptCount val="15"/>
                <c:pt idx="0">
                  <c:v>Nationals Residing Abroad</c:v>
                </c:pt>
                <c:pt idx="1">
                  <c:v>Bangladesh</c:v>
                </c:pt>
                <c:pt idx="2">
                  <c:v>United States of America</c:v>
                </c:pt>
                <c:pt idx="3">
                  <c:v>United Kingdom</c:v>
                </c:pt>
                <c:pt idx="4">
                  <c:v>Australia</c:v>
                </c:pt>
                <c:pt idx="5">
                  <c:v>Canada</c:v>
                </c:pt>
                <c:pt idx="6">
                  <c:v>China</c:v>
                </c:pt>
                <c:pt idx="7">
                  <c:v>Malaysia</c:v>
                </c:pt>
                <c:pt idx="8">
                  <c:v>Sri Lanka</c:v>
                </c:pt>
                <c:pt idx="9">
                  <c:v>Germany</c:v>
                </c:pt>
                <c:pt idx="10">
                  <c:v>Russian Federation</c:v>
                </c:pt>
                <c:pt idx="11">
                  <c:v>France</c:v>
                </c:pt>
                <c:pt idx="12">
                  <c:v>Japan</c:v>
                </c:pt>
                <c:pt idx="13">
                  <c:v>Singapore</c:v>
                </c:pt>
                <c:pt idx="14">
                  <c:v>Nepal</c:v>
                </c:pt>
              </c:strCache>
            </c:strRef>
          </c:cat>
          <c:val>
            <c:numRef>
              <c:f>'Top 15 India_arrival_border'!$C$5:$C$20</c:f>
              <c:numCache>
                <c:formatCode>General</c:formatCode>
                <c:ptCount val="15"/>
                <c:pt idx="0">
                  <c:v>5765479</c:v>
                </c:pt>
                <c:pt idx="1">
                  <c:v>1380409</c:v>
                </c:pt>
                <c:pt idx="2">
                  <c:v>1296939</c:v>
                </c:pt>
                <c:pt idx="3">
                  <c:v>941883</c:v>
                </c:pt>
                <c:pt idx="4">
                  <c:v>293625</c:v>
                </c:pt>
                <c:pt idx="5">
                  <c:v>317239</c:v>
                </c:pt>
                <c:pt idx="6">
                  <c:v>251313</c:v>
                </c:pt>
                <c:pt idx="7">
                  <c:v>301961</c:v>
                </c:pt>
                <c:pt idx="8">
                  <c:v>297418</c:v>
                </c:pt>
                <c:pt idx="9">
                  <c:v>265928</c:v>
                </c:pt>
                <c:pt idx="10">
                  <c:v>227749</c:v>
                </c:pt>
                <c:pt idx="11">
                  <c:v>238707</c:v>
                </c:pt>
                <c:pt idx="12">
                  <c:v>208847</c:v>
                </c:pt>
                <c:pt idx="13">
                  <c:v>163688</c:v>
                </c:pt>
                <c:pt idx="14">
                  <c:v>161097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2-4660-8E98-C63A5AABC08B}"/>
            </c:ext>
          </c:extLst>
        </c:ser>
        <c:ser>
          <c:idx val="2"/>
          <c:order val="2"/>
          <c:tx>
            <c:strRef>
              <c:f>'Top 15 India_arrival_border'!$D$4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15 India_arrival_border'!$A$5:$A$20</c:f>
              <c:strCache>
                <c:ptCount val="15"/>
                <c:pt idx="0">
                  <c:v>Nationals Residing Abroad</c:v>
                </c:pt>
                <c:pt idx="1">
                  <c:v>Bangladesh</c:v>
                </c:pt>
                <c:pt idx="2">
                  <c:v>United States of America</c:v>
                </c:pt>
                <c:pt idx="3">
                  <c:v>United Kingdom</c:v>
                </c:pt>
                <c:pt idx="4">
                  <c:v>Australia</c:v>
                </c:pt>
                <c:pt idx="5">
                  <c:v>Canada</c:v>
                </c:pt>
                <c:pt idx="6">
                  <c:v>China</c:v>
                </c:pt>
                <c:pt idx="7">
                  <c:v>Malaysia</c:v>
                </c:pt>
                <c:pt idx="8">
                  <c:v>Sri Lanka</c:v>
                </c:pt>
                <c:pt idx="9">
                  <c:v>Germany</c:v>
                </c:pt>
                <c:pt idx="10">
                  <c:v>Russian Federation</c:v>
                </c:pt>
                <c:pt idx="11">
                  <c:v>France</c:v>
                </c:pt>
                <c:pt idx="12">
                  <c:v>Japan</c:v>
                </c:pt>
                <c:pt idx="13">
                  <c:v>Singapore</c:v>
                </c:pt>
                <c:pt idx="14">
                  <c:v>Nepal</c:v>
                </c:pt>
              </c:strCache>
            </c:strRef>
          </c:cat>
          <c:val>
            <c:numRef>
              <c:f>'Top 15 India_arrival_border'!$D$5:$D$20</c:f>
              <c:numCache>
                <c:formatCode>General</c:formatCode>
                <c:ptCount val="15"/>
                <c:pt idx="0">
                  <c:v>5507151</c:v>
                </c:pt>
                <c:pt idx="1">
                  <c:v>2156557</c:v>
                </c:pt>
                <c:pt idx="2">
                  <c:v>1376919</c:v>
                </c:pt>
                <c:pt idx="3">
                  <c:v>986296</c:v>
                </c:pt>
                <c:pt idx="4">
                  <c:v>324243</c:v>
                </c:pt>
                <c:pt idx="5">
                  <c:v>335439</c:v>
                </c:pt>
                <c:pt idx="6">
                  <c:v>247235</c:v>
                </c:pt>
                <c:pt idx="7">
                  <c:v>322126</c:v>
                </c:pt>
                <c:pt idx="8">
                  <c:v>303590</c:v>
                </c:pt>
                <c:pt idx="9">
                  <c:v>269380</c:v>
                </c:pt>
                <c:pt idx="10">
                  <c:v>278904</c:v>
                </c:pt>
                <c:pt idx="11">
                  <c:v>249620</c:v>
                </c:pt>
                <c:pt idx="12">
                  <c:v>222527</c:v>
                </c:pt>
                <c:pt idx="13">
                  <c:v>175852</c:v>
                </c:pt>
                <c:pt idx="14">
                  <c:v>164018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2-4660-8E98-C63A5AABC08B}"/>
            </c:ext>
          </c:extLst>
        </c:ser>
        <c:ser>
          <c:idx val="3"/>
          <c:order val="3"/>
          <c:tx>
            <c:strRef>
              <c:f>'Top 15 India_arrival_border'!$E$4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15 India_arrival_border'!$A$5:$A$20</c:f>
              <c:strCache>
                <c:ptCount val="15"/>
                <c:pt idx="0">
                  <c:v>Nationals Residing Abroad</c:v>
                </c:pt>
                <c:pt idx="1">
                  <c:v>Bangladesh</c:v>
                </c:pt>
                <c:pt idx="2">
                  <c:v>United States of America</c:v>
                </c:pt>
                <c:pt idx="3">
                  <c:v>United Kingdom</c:v>
                </c:pt>
                <c:pt idx="4">
                  <c:v>Australia</c:v>
                </c:pt>
                <c:pt idx="5">
                  <c:v>Canada</c:v>
                </c:pt>
                <c:pt idx="6">
                  <c:v>China</c:v>
                </c:pt>
                <c:pt idx="7">
                  <c:v>Malaysia</c:v>
                </c:pt>
                <c:pt idx="8">
                  <c:v>Sri Lanka</c:v>
                </c:pt>
                <c:pt idx="9">
                  <c:v>Germany</c:v>
                </c:pt>
                <c:pt idx="10">
                  <c:v>Russian Federation</c:v>
                </c:pt>
                <c:pt idx="11">
                  <c:v>France</c:v>
                </c:pt>
                <c:pt idx="12">
                  <c:v>Japan</c:v>
                </c:pt>
                <c:pt idx="13">
                  <c:v>Singapore</c:v>
                </c:pt>
                <c:pt idx="14">
                  <c:v>Nepal</c:v>
                </c:pt>
              </c:strCache>
            </c:strRef>
          </c:cat>
          <c:val>
            <c:numRef>
              <c:f>'Top 15 India_arrival_border'!$E$5:$E$20</c:f>
              <c:numCache>
                <c:formatCode>General</c:formatCode>
                <c:ptCount val="15"/>
                <c:pt idx="0">
                  <c:v>6865444</c:v>
                </c:pt>
                <c:pt idx="1">
                  <c:v>2256675</c:v>
                </c:pt>
                <c:pt idx="2">
                  <c:v>1456678</c:v>
                </c:pt>
                <c:pt idx="3">
                  <c:v>1029757</c:v>
                </c:pt>
                <c:pt idx="4">
                  <c:v>346486</c:v>
                </c:pt>
                <c:pt idx="5">
                  <c:v>351040</c:v>
                </c:pt>
                <c:pt idx="6">
                  <c:v>281768</c:v>
                </c:pt>
                <c:pt idx="7">
                  <c:v>319172</c:v>
                </c:pt>
                <c:pt idx="8">
                  <c:v>353684</c:v>
                </c:pt>
                <c:pt idx="9">
                  <c:v>274087</c:v>
                </c:pt>
                <c:pt idx="10">
                  <c:v>262309</c:v>
                </c:pt>
                <c:pt idx="11">
                  <c:v>261653</c:v>
                </c:pt>
                <c:pt idx="12">
                  <c:v>236236</c:v>
                </c:pt>
                <c:pt idx="13">
                  <c:v>183581</c:v>
                </c:pt>
                <c:pt idx="14">
                  <c:v>174096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2-4660-8E98-C63A5AABC08B}"/>
            </c:ext>
          </c:extLst>
        </c:ser>
        <c:ser>
          <c:idx val="4"/>
          <c:order val="4"/>
          <c:tx>
            <c:strRef>
              <c:f>'Top 15 India_arrival_border'!$F$4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'Top 15 India_arrival_border'!$A$5:$A$20</c:f>
              <c:strCache>
                <c:ptCount val="15"/>
                <c:pt idx="0">
                  <c:v>Nationals Residing Abroad</c:v>
                </c:pt>
                <c:pt idx="1">
                  <c:v>Bangladesh</c:v>
                </c:pt>
                <c:pt idx="2">
                  <c:v>United States of America</c:v>
                </c:pt>
                <c:pt idx="3">
                  <c:v>United Kingdom</c:v>
                </c:pt>
                <c:pt idx="4">
                  <c:v>Australia</c:v>
                </c:pt>
                <c:pt idx="5">
                  <c:v>Canada</c:v>
                </c:pt>
                <c:pt idx="6">
                  <c:v>China</c:v>
                </c:pt>
                <c:pt idx="7">
                  <c:v>Malaysia</c:v>
                </c:pt>
                <c:pt idx="8">
                  <c:v>Sri Lanka</c:v>
                </c:pt>
                <c:pt idx="9">
                  <c:v>Germany</c:v>
                </c:pt>
                <c:pt idx="10">
                  <c:v>Russian Federation</c:v>
                </c:pt>
                <c:pt idx="11">
                  <c:v>France</c:v>
                </c:pt>
                <c:pt idx="12">
                  <c:v>Japan</c:v>
                </c:pt>
                <c:pt idx="13">
                  <c:v>Singapore</c:v>
                </c:pt>
                <c:pt idx="14">
                  <c:v>Nepal</c:v>
                </c:pt>
              </c:strCache>
            </c:strRef>
          </c:cat>
          <c:val>
            <c:numRef>
              <c:f>'Top 15 India_arrival_border'!$F$5:$F$20</c:f>
              <c:numCache>
                <c:formatCode>General</c:formatCode>
                <c:ptCount val="15"/>
                <c:pt idx="0">
                  <c:v>6983159</c:v>
                </c:pt>
                <c:pt idx="1">
                  <c:v>2577727</c:v>
                </c:pt>
                <c:pt idx="2">
                  <c:v>1512032</c:v>
                </c:pt>
                <c:pt idx="3">
                  <c:v>1000292</c:v>
                </c:pt>
                <c:pt idx="4">
                  <c:v>367241</c:v>
                </c:pt>
                <c:pt idx="5">
                  <c:v>351859</c:v>
                </c:pt>
                <c:pt idx="6">
                  <c:v>339442</c:v>
                </c:pt>
                <c:pt idx="7">
                  <c:v>334579</c:v>
                </c:pt>
                <c:pt idx="8">
                  <c:v>330861</c:v>
                </c:pt>
                <c:pt idx="9">
                  <c:v>264973</c:v>
                </c:pt>
                <c:pt idx="10">
                  <c:v>251319</c:v>
                </c:pt>
                <c:pt idx="11">
                  <c:v>247238</c:v>
                </c:pt>
                <c:pt idx="12">
                  <c:v>238903</c:v>
                </c:pt>
                <c:pt idx="13">
                  <c:v>190089</c:v>
                </c:pt>
                <c:pt idx="14">
                  <c:v>164040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F2-4660-8E98-C63A5AABC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425856"/>
        <c:axId val="1566420448"/>
      </c:barChart>
      <c:catAx>
        <c:axId val="15664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20448"/>
        <c:crosses val="autoZero"/>
        <c:auto val="1"/>
        <c:lblAlgn val="ctr"/>
        <c:lblOffset val="100"/>
        <c:noMultiLvlLbl val="0"/>
      </c:catAx>
      <c:valAx>
        <c:axId val="15664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Chart</a:t>
            </a:r>
            <a:r>
              <a:rPr lang="en-US" sz="1100" baseline="0"/>
              <a:t> Incuding Polynomial equation and Rsqaure value</a:t>
            </a:r>
            <a:endParaRPr lang="en-US" sz="1100"/>
          </a:p>
        </c:rich>
      </c:tx>
      <c:layout>
        <c:manualLayout>
          <c:xMode val="edge"/>
          <c:yMode val="edge"/>
          <c:x val="0.13110961365678347"/>
          <c:y val="0.9305896805896806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092668161005424"/>
          <c:y val="0.11584129813961934"/>
          <c:w val="0.57222349943483342"/>
          <c:h val="0.69937519602502518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6.6476890860340573E-2"/>
                  <c:y val="-0.45953515678961182"/>
                </c:manualLayout>
              </c:layout>
              <c:numFmt formatCode="General" sourceLinked="0"/>
            </c:trendlineLbl>
          </c:trendline>
          <c:val>
            <c:numRef>
              <c:f>'Countries based Forescasting'!$D$14:$D$18</c:f>
              <c:numCache>
                <c:formatCode>General</c:formatCode>
                <c:ptCount val="5"/>
                <c:pt idx="0">
                  <c:v>124924</c:v>
                </c:pt>
                <c:pt idx="1">
                  <c:v>104720</c:v>
                </c:pt>
                <c:pt idx="2">
                  <c:v>44266</c:v>
                </c:pt>
                <c:pt idx="3">
                  <c:v>41659</c:v>
                </c:pt>
                <c:pt idx="4">
                  <c:v>39018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B-431B-99BD-F561BA702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405888"/>
        <c:axId val="1566390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Forecast</c:v>
                </c:tx>
                <c:val>
                  <c:numRef>
                    <c:extLst>
                      <c:ext uri="{02D57815-91ED-43cb-92C2-25804820EDAC}">
                        <c15:formulaRef>
                          <c15:sqref>'Countries based Forescasting'!$E$14:$E$18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124924</c:v>
                      </c:pt>
                      <c:pt idx="2">
                        <c:v>110781.2</c:v>
                      </c:pt>
                      <c:pt idx="3">
                        <c:v>64220.56</c:v>
                      </c:pt>
                      <c:pt idx="4">
                        <c:v>48427.467999999993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8B-431B-99BD-F561BA7023D7}"/>
                  </c:ext>
                </c:extLst>
              </c15:ser>
            </c15:filteredLineSeries>
          </c:ext>
        </c:extLst>
      </c:lineChart>
      <c:catAx>
        <c:axId val="15664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566390496"/>
        <c:crosses val="autoZero"/>
        <c:auto val="1"/>
        <c:lblAlgn val="ctr"/>
        <c:lblOffset val="100"/>
        <c:noMultiLvlLbl val="0"/>
      </c:catAx>
      <c:valAx>
        <c:axId val="156639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405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[India_arrivals_border.xlsx]Top 10 india arrival!PivotTable3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36 countries representing the major reach to india over year(2015-19) excluding NRA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india arrival'!$B$3</c:f>
              <c:strCache>
                <c:ptCount val="1"/>
                <c:pt idx="0">
                  <c:v>Sum of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india arrival'!$A$4:$A$40</c:f>
              <c:strCache>
                <c:ptCount val="36"/>
                <c:pt idx="0">
                  <c:v>Bangladesh</c:v>
                </c:pt>
                <c:pt idx="1">
                  <c:v>United States of America</c:v>
                </c:pt>
                <c:pt idx="2">
                  <c:v>United Kingdom</c:v>
                </c:pt>
                <c:pt idx="3">
                  <c:v>Canada</c:v>
                </c:pt>
                <c:pt idx="4">
                  <c:v>Australia</c:v>
                </c:pt>
                <c:pt idx="5">
                  <c:v>Malaysia</c:v>
                </c:pt>
                <c:pt idx="6">
                  <c:v>Sri Lanka</c:v>
                </c:pt>
                <c:pt idx="7">
                  <c:v>Russian Federation</c:v>
                </c:pt>
                <c:pt idx="8">
                  <c:v>Germany</c:v>
                </c:pt>
                <c:pt idx="9">
                  <c:v>France</c:v>
                </c:pt>
                <c:pt idx="10">
                  <c:v>China</c:v>
                </c:pt>
                <c:pt idx="11">
                  <c:v>Japan</c:v>
                </c:pt>
                <c:pt idx="12">
                  <c:v>Singapore</c:v>
                </c:pt>
                <c:pt idx="13">
                  <c:v>Nepal</c:v>
                </c:pt>
                <c:pt idx="14">
                  <c:v>Afghanistan</c:v>
                </c:pt>
                <c:pt idx="15">
                  <c:v>Korea, Republic of</c:v>
                </c:pt>
                <c:pt idx="16">
                  <c:v>Thailand</c:v>
                </c:pt>
                <c:pt idx="17">
                  <c:v>Italy</c:v>
                </c:pt>
                <c:pt idx="18">
                  <c:v>Oman</c:v>
                </c:pt>
                <c:pt idx="19">
                  <c:v>Spain</c:v>
                </c:pt>
                <c:pt idx="20">
                  <c:v>Netherlands</c:v>
                </c:pt>
                <c:pt idx="21">
                  <c:v>United Arab Emirates</c:v>
                </c:pt>
                <c:pt idx="22">
                  <c:v>Portugal</c:v>
                </c:pt>
                <c:pt idx="23">
                  <c:v>Maldives</c:v>
                </c:pt>
                <c:pt idx="24">
                  <c:v>Israel</c:v>
                </c:pt>
                <c:pt idx="25">
                  <c:v>South Africa</c:v>
                </c:pt>
                <c:pt idx="26">
                  <c:v>Myanmar</c:v>
                </c:pt>
                <c:pt idx="27">
                  <c:v>New Zealand</c:v>
                </c:pt>
                <c:pt idx="28">
                  <c:v>Iraq</c:v>
                </c:pt>
                <c:pt idx="29">
                  <c:v>Philippines</c:v>
                </c:pt>
                <c:pt idx="30">
                  <c:v>Saudi Arabia</c:v>
                </c:pt>
                <c:pt idx="31">
                  <c:v>Switzerland</c:v>
                </c:pt>
                <c:pt idx="32">
                  <c:v>Kenya</c:v>
                </c:pt>
                <c:pt idx="33">
                  <c:v>Sweden</c:v>
                </c:pt>
                <c:pt idx="34">
                  <c:v>Pakistan</c:v>
                </c:pt>
                <c:pt idx="35">
                  <c:v>Belgium</c:v>
                </c:pt>
              </c:strCache>
            </c:strRef>
          </c:cat>
          <c:val>
            <c:numRef>
              <c:f>'Top 10 india arrival'!$B$4:$B$40</c:f>
              <c:numCache>
                <c:formatCode>General</c:formatCode>
                <c:ptCount val="36"/>
                <c:pt idx="0">
                  <c:v>1133879</c:v>
                </c:pt>
                <c:pt idx="1">
                  <c:v>1213624</c:v>
                </c:pt>
                <c:pt idx="2">
                  <c:v>867601</c:v>
                </c:pt>
                <c:pt idx="3">
                  <c:v>281306</c:v>
                </c:pt>
                <c:pt idx="4">
                  <c:v>263101</c:v>
                </c:pt>
                <c:pt idx="5">
                  <c:v>272941</c:v>
                </c:pt>
                <c:pt idx="6">
                  <c:v>299513</c:v>
                </c:pt>
                <c:pt idx="7">
                  <c:v>172419</c:v>
                </c:pt>
                <c:pt idx="8">
                  <c:v>248314</c:v>
                </c:pt>
                <c:pt idx="9">
                  <c:v>230854</c:v>
                </c:pt>
                <c:pt idx="10">
                  <c:v>206322</c:v>
                </c:pt>
                <c:pt idx="11">
                  <c:v>207415</c:v>
                </c:pt>
                <c:pt idx="12">
                  <c:v>152238</c:v>
                </c:pt>
                <c:pt idx="13">
                  <c:v>154720</c:v>
                </c:pt>
                <c:pt idx="14">
                  <c:v>114406</c:v>
                </c:pt>
                <c:pt idx="15">
                  <c:v>102993</c:v>
                </c:pt>
                <c:pt idx="16">
                  <c:v>115860</c:v>
                </c:pt>
                <c:pt idx="17">
                  <c:v>88091</c:v>
                </c:pt>
                <c:pt idx="18">
                  <c:v>103740</c:v>
                </c:pt>
                <c:pt idx="19">
                  <c:v>65694</c:v>
                </c:pt>
                <c:pt idx="20">
                  <c:v>66181</c:v>
                </c:pt>
                <c:pt idx="21">
                  <c:v>55818</c:v>
                </c:pt>
                <c:pt idx="22">
                  <c:v>44616</c:v>
                </c:pt>
                <c:pt idx="23">
                  <c:v>68907</c:v>
                </c:pt>
                <c:pt idx="24">
                  <c:v>50134</c:v>
                </c:pt>
                <c:pt idx="25">
                  <c:v>51922</c:v>
                </c:pt>
                <c:pt idx="26">
                  <c:v>55341</c:v>
                </c:pt>
                <c:pt idx="27">
                  <c:v>45171</c:v>
                </c:pt>
                <c:pt idx="28">
                  <c:v>42660</c:v>
                </c:pt>
                <c:pt idx="29">
                  <c:v>47912</c:v>
                </c:pt>
                <c:pt idx="30">
                  <c:v>63835</c:v>
                </c:pt>
                <c:pt idx="31">
                  <c:v>46151</c:v>
                </c:pt>
                <c:pt idx="32">
                  <c:v>46139</c:v>
                </c:pt>
                <c:pt idx="33">
                  <c:v>42626</c:v>
                </c:pt>
                <c:pt idx="34">
                  <c:v>124924</c:v>
                </c:pt>
                <c:pt idx="35">
                  <c:v>36684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1-4AFB-927A-E9B26097EA9B}"/>
            </c:ext>
          </c:extLst>
        </c:ser>
        <c:ser>
          <c:idx val="1"/>
          <c:order val="1"/>
          <c:tx>
            <c:strRef>
              <c:f>'Top 10 india arrival'!$C$3</c:f>
              <c:strCache>
                <c:ptCount val="1"/>
                <c:pt idx="0">
                  <c:v>Sum of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 india arrival'!$A$4:$A$40</c:f>
              <c:strCache>
                <c:ptCount val="36"/>
                <c:pt idx="0">
                  <c:v>Bangladesh</c:v>
                </c:pt>
                <c:pt idx="1">
                  <c:v>United States of America</c:v>
                </c:pt>
                <c:pt idx="2">
                  <c:v>United Kingdom</c:v>
                </c:pt>
                <c:pt idx="3">
                  <c:v>Canada</c:v>
                </c:pt>
                <c:pt idx="4">
                  <c:v>Australia</c:v>
                </c:pt>
                <c:pt idx="5">
                  <c:v>Malaysia</c:v>
                </c:pt>
                <c:pt idx="6">
                  <c:v>Sri Lanka</c:v>
                </c:pt>
                <c:pt idx="7">
                  <c:v>Russian Federation</c:v>
                </c:pt>
                <c:pt idx="8">
                  <c:v>Germany</c:v>
                </c:pt>
                <c:pt idx="9">
                  <c:v>France</c:v>
                </c:pt>
                <c:pt idx="10">
                  <c:v>China</c:v>
                </c:pt>
                <c:pt idx="11">
                  <c:v>Japan</c:v>
                </c:pt>
                <c:pt idx="12">
                  <c:v>Singapore</c:v>
                </c:pt>
                <c:pt idx="13">
                  <c:v>Nepal</c:v>
                </c:pt>
                <c:pt idx="14">
                  <c:v>Afghanistan</c:v>
                </c:pt>
                <c:pt idx="15">
                  <c:v>Korea, Republic of</c:v>
                </c:pt>
                <c:pt idx="16">
                  <c:v>Thailand</c:v>
                </c:pt>
                <c:pt idx="17">
                  <c:v>Italy</c:v>
                </c:pt>
                <c:pt idx="18">
                  <c:v>Oman</c:v>
                </c:pt>
                <c:pt idx="19">
                  <c:v>Spain</c:v>
                </c:pt>
                <c:pt idx="20">
                  <c:v>Netherlands</c:v>
                </c:pt>
                <c:pt idx="21">
                  <c:v>United Arab Emirates</c:v>
                </c:pt>
                <c:pt idx="22">
                  <c:v>Portugal</c:v>
                </c:pt>
                <c:pt idx="23">
                  <c:v>Maldives</c:v>
                </c:pt>
                <c:pt idx="24">
                  <c:v>Israel</c:v>
                </c:pt>
                <c:pt idx="25">
                  <c:v>South Africa</c:v>
                </c:pt>
                <c:pt idx="26">
                  <c:v>Myanmar</c:v>
                </c:pt>
                <c:pt idx="27">
                  <c:v>New Zealand</c:v>
                </c:pt>
                <c:pt idx="28">
                  <c:v>Iraq</c:v>
                </c:pt>
                <c:pt idx="29">
                  <c:v>Philippines</c:v>
                </c:pt>
                <c:pt idx="30">
                  <c:v>Saudi Arabia</c:v>
                </c:pt>
                <c:pt idx="31">
                  <c:v>Switzerland</c:v>
                </c:pt>
                <c:pt idx="32">
                  <c:v>Kenya</c:v>
                </c:pt>
                <c:pt idx="33">
                  <c:v>Sweden</c:v>
                </c:pt>
                <c:pt idx="34">
                  <c:v>Pakistan</c:v>
                </c:pt>
                <c:pt idx="35">
                  <c:v>Belgium</c:v>
                </c:pt>
              </c:strCache>
            </c:strRef>
          </c:cat>
          <c:val>
            <c:numRef>
              <c:f>'Top 10 india arrival'!$C$4:$C$40</c:f>
              <c:numCache>
                <c:formatCode>General</c:formatCode>
                <c:ptCount val="36"/>
                <c:pt idx="0">
                  <c:v>1380409</c:v>
                </c:pt>
                <c:pt idx="1">
                  <c:v>1296939</c:v>
                </c:pt>
                <c:pt idx="2">
                  <c:v>941883</c:v>
                </c:pt>
                <c:pt idx="3">
                  <c:v>317239</c:v>
                </c:pt>
                <c:pt idx="4">
                  <c:v>293625</c:v>
                </c:pt>
                <c:pt idx="5">
                  <c:v>301961</c:v>
                </c:pt>
                <c:pt idx="6">
                  <c:v>297418</c:v>
                </c:pt>
                <c:pt idx="7">
                  <c:v>227749</c:v>
                </c:pt>
                <c:pt idx="8">
                  <c:v>265928</c:v>
                </c:pt>
                <c:pt idx="9">
                  <c:v>238707</c:v>
                </c:pt>
                <c:pt idx="10">
                  <c:v>251313</c:v>
                </c:pt>
                <c:pt idx="11">
                  <c:v>208847</c:v>
                </c:pt>
                <c:pt idx="12">
                  <c:v>163688</c:v>
                </c:pt>
                <c:pt idx="13">
                  <c:v>161097</c:v>
                </c:pt>
                <c:pt idx="14">
                  <c:v>123330</c:v>
                </c:pt>
                <c:pt idx="15">
                  <c:v>111076</c:v>
                </c:pt>
                <c:pt idx="16">
                  <c:v>119663</c:v>
                </c:pt>
                <c:pt idx="17">
                  <c:v>95417</c:v>
                </c:pt>
                <c:pt idx="18">
                  <c:v>105705</c:v>
                </c:pt>
                <c:pt idx="19">
                  <c:v>76342</c:v>
                </c:pt>
                <c:pt idx="20">
                  <c:v>71840</c:v>
                </c:pt>
                <c:pt idx="21">
                  <c:v>67165</c:v>
                </c:pt>
                <c:pt idx="22">
                  <c:v>54439</c:v>
                </c:pt>
                <c:pt idx="23">
                  <c:v>67457</c:v>
                </c:pt>
                <c:pt idx="24">
                  <c:v>59231</c:v>
                </c:pt>
                <c:pt idx="25">
                  <c:v>52636</c:v>
                </c:pt>
                <c:pt idx="26">
                  <c:v>51376</c:v>
                </c:pt>
                <c:pt idx="27">
                  <c:v>50917</c:v>
                </c:pt>
                <c:pt idx="28">
                  <c:v>48227</c:v>
                </c:pt>
                <c:pt idx="29">
                  <c:v>52692</c:v>
                </c:pt>
                <c:pt idx="30">
                  <c:v>61605</c:v>
                </c:pt>
                <c:pt idx="31">
                  <c:v>48123</c:v>
                </c:pt>
                <c:pt idx="32">
                  <c:v>44783</c:v>
                </c:pt>
                <c:pt idx="33">
                  <c:v>43689</c:v>
                </c:pt>
                <c:pt idx="34">
                  <c:v>104720</c:v>
                </c:pt>
                <c:pt idx="35">
                  <c:v>37960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1-4AFB-927A-E9B26097EA9B}"/>
            </c:ext>
          </c:extLst>
        </c:ser>
        <c:ser>
          <c:idx val="2"/>
          <c:order val="2"/>
          <c:tx>
            <c:strRef>
              <c:f>'Top 10 india arrival'!$D$3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10 india arrival'!$A$4:$A$40</c:f>
              <c:strCache>
                <c:ptCount val="36"/>
                <c:pt idx="0">
                  <c:v>Bangladesh</c:v>
                </c:pt>
                <c:pt idx="1">
                  <c:v>United States of America</c:v>
                </c:pt>
                <c:pt idx="2">
                  <c:v>United Kingdom</c:v>
                </c:pt>
                <c:pt idx="3">
                  <c:v>Canada</c:v>
                </c:pt>
                <c:pt idx="4">
                  <c:v>Australia</c:v>
                </c:pt>
                <c:pt idx="5">
                  <c:v>Malaysia</c:v>
                </c:pt>
                <c:pt idx="6">
                  <c:v>Sri Lanka</c:v>
                </c:pt>
                <c:pt idx="7">
                  <c:v>Russian Federation</c:v>
                </c:pt>
                <c:pt idx="8">
                  <c:v>Germany</c:v>
                </c:pt>
                <c:pt idx="9">
                  <c:v>France</c:v>
                </c:pt>
                <c:pt idx="10">
                  <c:v>China</c:v>
                </c:pt>
                <c:pt idx="11">
                  <c:v>Japan</c:v>
                </c:pt>
                <c:pt idx="12">
                  <c:v>Singapore</c:v>
                </c:pt>
                <c:pt idx="13">
                  <c:v>Nepal</c:v>
                </c:pt>
                <c:pt idx="14">
                  <c:v>Afghanistan</c:v>
                </c:pt>
                <c:pt idx="15">
                  <c:v>Korea, Republic of</c:v>
                </c:pt>
                <c:pt idx="16">
                  <c:v>Thailand</c:v>
                </c:pt>
                <c:pt idx="17">
                  <c:v>Italy</c:v>
                </c:pt>
                <c:pt idx="18">
                  <c:v>Oman</c:v>
                </c:pt>
                <c:pt idx="19">
                  <c:v>Spain</c:v>
                </c:pt>
                <c:pt idx="20">
                  <c:v>Netherlands</c:v>
                </c:pt>
                <c:pt idx="21">
                  <c:v>United Arab Emirates</c:v>
                </c:pt>
                <c:pt idx="22">
                  <c:v>Portugal</c:v>
                </c:pt>
                <c:pt idx="23">
                  <c:v>Maldives</c:v>
                </c:pt>
                <c:pt idx="24">
                  <c:v>Israel</c:v>
                </c:pt>
                <c:pt idx="25">
                  <c:v>South Africa</c:v>
                </c:pt>
                <c:pt idx="26">
                  <c:v>Myanmar</c:v>
                </c:pt>
                <c:pt idx="27">
                  <c:v>New Zealand</c:v>
                </c:pt>
                <c:pt idx="28">
                  <c:v>Iraq</c:v>
                </c:pt>
                <c:pt idx="29">
                  <c:v>Philippines</c:v>
                </c:pt>
                <c:pt idx="30">
                  <c:v>Saudi Arabia</c:v>
                </c:pt>
                <c:pt idx="31">
                  <c:v>Switzerland</c:v>
                </c:pt>
                <c:pt idx="32">
                  <c:v>Kenya</c:v>
                </c:pt>
                <c:pt idx="33">
                  <c:v>Sweden</c:v>
                </c:pt>
                <c:pt idx="34">
                  <c:v>Pakistan</c:v>
                </c:pt>
                <c:pt idx="35">
                  <c:v>Belgium</c:v>
                </c:pt>
              </c:strCache>
            </c:strRef>
          </c:cat>
          <c:val>
            <c:numRef>
              <c:f>'Top 10 india arrival'!$D$4:$D$40</c:f>
              <c:numCache>
                <c:formatCode>General</c:formatCode>
                <c:ptCount val="36"/>
                <c:pt idx="0">
                  <c:v>2156557</c:v>
                </c:pt>
                <c:pt idx="1">
                  <c:v>1376919</c:v>
                </c:pt>
                <c:pt idx="2">
                  <c:v>986296</c:v>
                </c:pt>
                <c:pt idx="3">
                  <c:v>335439</c:v>
                </c:pt>
                <c:pt idx="4">
                  <c:v>324243</c:v>
                </c:pt>
                <c:pt idx="5">
                  <c:v>322126</c:v>
                </c:pt>
                <c:pt idx="6">
                  <c:v>303590</c:v>
                </c:pt>
                <c:pt idx="7">
                  <c:v>278904</c:v>
                </c:pt>
                <c:pt idx="8">
                  <c:v>269380</c:v>
                </c:pt>
                <c:pt idx="9">
                  <c:v>249620</c:v>
                </c:pt>
                <c:pt idx="10">
                  <c:v>247235</c:v>
                </c:pt>
                <c:pt idx="11">
                  <c:v>222527</c:v>
                </c:pt>
                <c:pt idx="12">
                  <c:v>175852</c:v>
                </c:pt>
                <c:pt idx="13">
                  <c:v>164018</c:v>
                </c:pt>
                <c:pt idx="14">
                  <c:v>149176</c:v>
                </c:pt>
                <c:pt idx="15">
                  <c:v>142383</c:v>
                </c:pt>
                <c:pt idx="16">
                  <c:v>140087</c:v>
                </c:pt>
                <c:pt idx="17">
                  <c:v>111915</c:v>
                </c:pt>
                <c:pt idx="18">
                  <c:v>107217</c:v>
                </c:pt>
                <c:pt idx="19">
                  <c:v>81442</c:v>
                </c:pt>
                <c:pt idx="20">
                  <c:v>76652</c:v>
                </c:pt>
                <c:pt idx="21">
                  <c:v>67238</c:v>
                </c:pt>
                <c:pt idx="22">
                  <c:v>66378</c:v>
                </c:pt>
                <c:pt idx="23">
                  <c:v>66150</c:v>
                </c:pt>
                <c:pt idx="24">
                  <c:v>58131</c:v>
                </c:pt>
                <c:pt idx="25">
                  <c:v>57060</c:v>
                </c:pt>
                <c:pt idx="26">
                  <c:v>56952</c:v>
                </c:pt>
                <c:pt idx="27">
                  <c:v>56597</c:v>
                </c:pt>
                <c:pt idx="28">
                  <c:v>56230</c:v>
                </c:pt>
                <c:pt idx="29">
                  <c:v>53963</c:v>
                </c:pt>
                <c:pt idx="30">
                  <c:v>52976</c:v>
                </c:pt>
                <c:pt idx="31">
                  <c:v>49607</c:v>
                </c:pt>
                <c:pt idx="32">
                  <c:v>46011</c:v>
                </c:pt>
                <c:pt idx="33">
                  <c:v>45851</c:v>
                </c:pt>
                <c:pt idx="34">
                  <c:v>44266</c:v>
                </c:pt>
                <c:pt idx="35">
                  <c:v>41902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1-4AFB-927A-E9B26097EA9B}"/>
            </c:ext>
          </c:extLst>
        </c:ser>
        <c:ser>
          <c:idx val="3"/>
          <c:order val="3"/>
          <c:tx>
            <c:strRef>
              <c:f>'Top 10 india arrival'!$E$3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10 india arrival'!$A$4:$A$40</c:f>
              <c:strCache>
                <c:ptCount val="36"/>
                <c:pt idx="0">
                  <c:v>Bangladesh</c:v>
                </c:pt>
                <c:pt idx="1">
                  <c:v>United States of America</c:v>
                </c:pt>
                <c:pt idx="2">
                  <c:v>United Kingdom</c:v>
                </c:pt>
                <c:pt idx="3">
                  <c:v>Canada</c:v>
                </c:pt>
                <c:pt idx="4">
                  <c:v>Australia</c:v>
                </c:pt>
                <c:pt idx="5">
                  <c:v>Malaysia</c:v>
                </c:pt>
                <c:pt idx="6">
                  <c:v>Sri Lanka</c:v>
                </c:pt>
                <c:pt idx="7">
                  <c:v>Russian Federation</c:v>
                </c:pt>
                <c:pt idx="8">
                  <c:v>Germany</c:v>
                </c:pt>
                <c:pt idx="9">
                  <c:v>France</c:v>
                </c:pt>
                <c:pt idx="10">
                  <c:v>China</c:v>
                </c:pt>
                <c:pt idx="11">
                  <c:v>Japan</c:v>
                </c:pt>
                <c:pt idx="12">
                  <c:v>Singapore</c:v>
                </c:pt>
                <c:pt idx="13">
                  <c:v>Nepal</c:v>
                </c:pt>
                <c:pt idx="14">
                  <c:v>Afghanistan</c:v>
                </c:pt>
                <c:pt idx="15">
                  <c:v>Korea, Republic of</c:v>
                </c:pt>
                <c:pt idx="16">
                  <c:v>Thailand</c:v>
                </c:pt>
                <c:pt idx="17">
                  <c:v>Italy</c:v>
                </c:pt>
                <c:pt idx="18">
                  <c:v>Oman</c:v>
                </c:pt>
                <c:pt idx="19">
                  <c:v>Spain</c:v>
                </c:pt>
                <c:pt idx="20">
                  <c:v>Netherlands</c:v>
                </c:pt>
                <c:pt idx="21">
                  <c:v>United Arab Emirates</c:v>
                </c:pt>
                <c:pt idx="22">
                  <c:v>Portugal</c:v>
                </c:pt>
                <c:pt idx="23">
                  <c:v>Maldives</c:v>
                </c:pt>
                <c:pt idx="24">
                  <c:v>Israel</c:v>
                </c:pt>
                <c:pt idx="25">
                  <c:v>South Africa</c:v>
                </c:pt>
                <c:pt idx="26">
                  <c:v>Myanmar</c:v>
                </c:pt>
                <c:pt idx="27">
                  <c:v>New Zealand</c:v>
                </c:pt>
                <c:pt idx="28">
                  <c:v>Iraq</c:v>
                </c:pt>
                <c:pt idx="29">
                  <c:v>Philippines</c:v>
                </c:pt>
                <c:pt idx="30">
                  <c:v>Saudi Arabia</c:v>
                </c:pt>
                <c:pt idx="31">
                  <c:v>Switzerland</c:v>
                </c:pt>
                <c:pt idx="32">
                  <c:v>Kenya</c:v>
                </c:pt>
                <c:pt idx="33">
                  <c:v>Sweden</c:v>
                </c:pt>
                <c:pt idx="34">
                  <c:v>Pakistan</c:v>
                </c:pt>
                <c:pt idx="35">
                  <c:v>Belgium</c:v>
                </c:pt>
              </c:strCache>
            </c:strRef>
          </c:cat>
          <c:val>
            <c:numRef>
              <c:f>'Top 10 india arrival'!$E$4:$E$40</c:f>
              <c:numCache>
                <c:formatCode>General</c:formatCode>
                <c:ptCount val="36"/>
                <c:pt idx="0">
                  <c:v>2256675</c:v>
                </c:pt>
                <c:pt idx="1">
                  <c:v>1456678</c:v>
                </c:pt>
                <c:pt idx="2">
                  <c:v>1029757</c:v>
                </c:pt>
                <c:pt idx="3">
                  <c:v>351040</c:v>
                </c:pt>
                <c:pt idx="4">
                  <c:v>346486</c:v>
                </c:pt>
                <c:pt idx="5">
                  <c:v>319172</c:v>
                </c:pt>
                <c:pt idx="6">
                  <c:v>353684</c:v>
                </c:pt>
                <c:pt idx="7">
                  <c:v>262309</c:v>
                </c:pt>
                <c:pt idx="8">
                  <c:v>274087</c:v>
                </c:pt>
                <c:pt idx="9">
                  <c:v>261653</c:v>
                </c:pt>
                <c:pt idx="10">
                  <c:v>281768</c:v>
                </c:pt>
                <c:pt idx="11">
                  <c:v>236236</c:v>
                </c:pt>
                <c:pt idx="12">
                  <c:v>183581</c:v>
                </c:pt>
                <c:pt idx="13">
                  <c:v>174096</c:v>
                </c:pt>
                <c:pt idx="14">
                  <c:v>153905</c:v>
                </c:pt>
                <c:pt idx="15">
                  <c:v>150536</c:v>
                </c:pt>
                <c:pt idx="16">
                  <c:v>166293</c:v>
                </c:pt>
                <c:pt idx="17">
                  <c:v>126931</c:v>
                </c:pt>
                <c:pt idx="18">
                  <c:v>95160</c:v>
                </c:pt>
                <c:pt idx="19">
                  <c:v>84356</c:v>
                </c:pt>
                <c:pt idx="20">
                  <c:v>81615</c:v>
                </c:pt>
                <c:pt idx="21">
                  <c:v>59971</c:v>
                </c:pt>
                <c:pt idx="22">
                  <c:v>74492</c:v>
                </c:pt>
                <c:pt idx="23">
                  <c:v>62337</c:v>
                </c:pt>
                <c:pt idx="24">
                  <c:v>67366</c:v>
                </c:pt>
                <c:pt idx="25">
                  <c:v>58613</c:v>
                </c:pt>
                <c:pt idx="26">
                  <c:v>75773</c:v>
                </c:pt>
                <c:pt idx="27">
                  <c:v>60664</c:v>
                </c:pt>
                <c:pt idx="28">
                  <c:v>68462</c:v>
                </c:pt>
                <c:pt idx="29">
                  <c:v>53473</c:v>
                </c:pt>
                <c:pt idx="30">
                  <c:v>47546</c:v>
                </c:pt>
                <c:pt idx="31">
                  <c:v>49322</c:v>
                </c:pt>
                <c:pt idx="32">
                  <c:v>48845</c:v>
                </c:pt>
                <c:pt idx="33">
                  <c:v>46743</c:v>
                </c:pt>
                <c:pt idx="34">
                  <c:v>41659</c:v>
                </c:pt>
                <c:pt idx="35">
                  <c:v>44086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81-4AFB-927A-E9B26097EA9B}"/>
            </c:ext>
          </c:extLst>
        </c:ser>
        <c:ser>
          <c:idx val="4"/>
          <c:order val="4"/>
          <c:tx>
            <c:strRef>
              <c:f>'Top 10 india arrival'!$F$3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'Top 10 india arrival'!$A$4:$A$40</c:f>
              <c:strCache>
                <c:ptCount val="36"/>
                <c:pt idx="0">
                  <c:v>Bangladesh</c:v>
                </c:pt>
                <c:pt idx="1">
                  <c:v>United States of America</c:v>
                </c:pt>
                <c:pt idx="2">
                  <c:v>United Kingdom</c:v>
                </c:pt>
                <c:pt idx="3">
                  <c:v>Canada</c:v>
                </c:pt>
                <c:pt idx="4">
                  <c:v>Australia</c:v>
                </c:pt>
                <c:pt idx="5">
                  <c:v>Malaysia</c:v>
                </c:pt>
                <c:pt idx="6">
                  <c:v>Sri Lanka</c:v>
                </c:pt>
                <c:pt idx="7">
                  <c:v>Russian Federation</c:v>
                </c:pt>
                <c:pt idx="8">
                  <c:v>Germany</c:v>
                </c:pt>
                <c:pt idx="9">
                  <c:v>France</c:v>
                </c:pt>
                <c:pt idx="10">
                  <c:v>China</c:v>
                </c:pt>
                <c:pt idx="11">
                  <c:v>Japan</c:v>
                </c:pt>
                <c:pt idx="12">
                  <c:v>Singapore</c:v>
                </c:pt>
                <c:pt idx="13">
                  <c:v>Nepal</c:v>
                </c:pt>
                <c:pt idx="14">
                  <c:v>Afghanistan</c:v>
                </c:pt>
                <c:pt idx="15">
                  <c:v>Korea, Republic of</c:v>
                </c:pt>
                <c:pt idx="16">
                  <c:v>Thailand</c:v>
                </c:pt>
                <c:pt idx="17">
                  <c:v>Italy</c:v>
                </c:pt>
                <c:pt idx="18">
                  <c:v>Oman</c:v>
                </c:pt>
                <c:pt idx="19">
                  <c:v>Spain</c:v>
                </c:pt>
                <c:pt idx="20">
                  <c:v>Netherlands</c:v>
                </c:pt>
                <c:pt idx="21">
                  <c:v>United Arab Emirates</c:v>
                </c:pt>
                <c:pt idx="22">
                  <c:v>Portugal</c:v>
                </c:pt>
                <c:pt idx="23">
                  <c:v>Maldives</c:v>
                </c:pt>
                <c:pt idx="24">
                  <c:v>Israel</c:v>
                </c:pt>
                <c:pt idx="25">
                  <c:v>South Africa</c:v>
                </c:pt>
                <c:pt idx="26">
                  <c:v>Myanmar</c:v>
                </c:pt>
                <c:pt idx="27">
                  <c:v>New Zealand</c:v>
                </c:pt>
                <c:pt idx="28">
                  <c:v>Iraq</c:v>
                </c:pt>
                <c:pt idx="29">
                  <c:v>Philippines</c:v>
                </c:pt>
                <c:pt idx="30">
                  <c:v>Saudi Arabia</c:v>
                </c:pt>
                <c:pt idx="31">
                  <c:v>Switzerland</c:v>
                </c:pt>
                <c:pt idx="32">
                  <c:v>Kenya</c:v>
                </c:pt>
                <c:pt idx="33">
                  <c:v>Sweden</c:v>
                </c:pt>
                <c:pt idx="34">
                  <c:v>Pakistan</c:v>
                </c:pt>
                <c:pt idx="35">
                  <c:v>Belgium</c:v>
                </c:pt>
              </c:strCache>
            </c:strRef>
          </c:cat>
          <c:val>
            <c:numRef>
              <c:f>'Top 10 india arrival'!$F$4:$F$40</c:f>
              <c:numCache>
                <c:formatCode>General</c:formatCode>
                <c:ptCount val="36"/>
                <c:pt idx="0">
                  <c:v>2577727</c:v>
                </c:pt>
                <c:pt idx="1">
                  <c:v>1512032</c:v>
                </c:pt>
                <c:pt idx="2">
                  <c:v>1000292</c:v>
                </c:pt>
                <c:pt idx="3">
                  <c:v>351859</c:v>
                </c:pt>
                <c:pt idx="4">
                  <c:v>367241</c:v>
                </c:pt>
                <c:pt idx="5">
                  <c:v>334579</c:v>
                </c:pt>
                <c:pt idx="6">
                  <c:v>330861</c:v>
                </c:pt>
                <c:pt idx="7">
                  <c:v>251319</c:v>
                </c:pt>
                <c:pt idx="8">
                  <c:v>264973</c:v>
                </c:pt>
                <c:pt idx="9">
                  <c:v>247238</c:v>
                </c:pt>
                <c:pt idx="10">
                  <c:v>339442</c:v>
                </c:pt>
                <c:pt idx="11">
                  <c:v>238903</c:v>
                </c:pt>
                <c:pt idx="12">
                  <c:v>190089</c:v>
                </c:pt>
                <c:pt idx="13">
                  <c:v>164040</c:v>
                </c:pt>
                <c:pt idx="14">
                  <c:v>124120</c:v>
                </c:pt>
                <c:pt idx="15">
                  <c:v>149445</c:v>
                </c:pt>
                <c:pt idx="16">
                  <c:v>169956</c:v>
                </c:pt>
                <c:pt idx="17">
                  <c:v>128572</c:v>
                </c:pt>
                <c:pt idx="18">
                  <c:v>74564</c:v>
                </c:pt>
                <c:pt idx="19">
                  <c:v>83322</c:v>
                </c:pt>
                <c:pt idx="20">
                  <c:v>80313</c:v>
                </c:pt>
                <c:pt idx="21">
                  <c:v>55415</c:v>
                </c:pt>
                <c:pt idx="22">
                  <c:v>74743</c:v>
                </c:pt>
                <c:pt idx="23">
                  <c:v>78587</c:v>
                </c:pt>
                <c:pt idx="24">
                  <c:v>73137</c:v>
                </c:pt>
                <c:pt idx="25">
                  <c:v>57274</c:v>
                </c:pt>
                <c:pt idx="26">
                  <c:v>86842</c:v>
                </c:pt>
                <c:pt idx="27">
                  <c:v>65551</c:v>
                </c:pt>
                <c:pt idx="28">
                  <c:v>61907</c:v>
                </c:pt>
                <c:pt idx="29">
                  <c:v>56393</c:v>
                </c:pt>
                <c:pt idx="30">
                  <c:v>48526</c:v>
                </c:pt>
                <c:pt idx="31">
                  <c:v>46826</c:v>
                </c:pt>
                <c:pt idx="32">
                  <c:v>48639</c:v>
                </c:pt>
                <c:pt idx="33">
                  <c:v>42318</c:v>
                </c:pt>
                <c:pt idx="34">
                  <c:v>39018</c:v>
                </c:pt>
                <c:pt idx="35">
                  <c:v>39263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81-4AFB-927A-E9B26097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860192"/>
        <c:axId val="1573857696"/>
      </c:barChart>
      <c:catAx>
        <c:axId val="157386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57696"/>
        <c:crosses val="autoZero"/>
        <c:auto val="1"/>
        <c:lblAlgn val="ctr"/>
        <c:lblOffset val="100"/>
        <c:noMultiLvlLbl val="0"/>
      </c:catAx>
      <c:valAx>
        <c:axId val="15738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number of Visit in India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Histrogram</a:t>
            </a:r>
            <a:r>
              <a:rPr lang="en-IN" baseline="0"/>
              <a:t> of Feature 1 probability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86792281529993E-2"/>
          <c:y val="7.5084109912608846E-2"/>
          <c:w val="0.90494023409261315"/>
          <c:h val="0.71191203125719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'Feature wise chart'!$L$1</c:f>
              <c:strCache>
                <c:ptCount val="1"/>
                <c:pt idx="0">
                  <c:v>Probability of Features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wise chart'!$A$2:$A$215</c:f>
              <c:strCache>
                <c:ptCount val="21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Bolivia, Plurinational State of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British Virgin Islands</c:v>
                </c:pt>
                <c:pt idx="28">
                  <c:v>Brunei Darussalam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Burundi+A49A2:A203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Cayman Islands</c:v>
                </c:pt>
                <c:pt idx="37">
                  <c:v>Central African Republic</c:v>
                </c:pt>
                <c:pt idx="38">
                  <c:v>Chad</c:v>
                </c:pt>
                <c:pt idx="39">
                  <c:v>Chile</c:v>
                </c:pt>
                <c:pt idx="40">
                  <c:v>China</c:v>
                </c:pt>
                <c:pt idx="41">
                  <c:v>Christmas Island, Australia</c:v>
                </c:pt>
                <c:pt idx="42">
                  <c:v>Colombia</c:v>
                </c:pt>
                <c:pt idx="43">
                  <c:v>Comoros</c:v>
                </c:pt>
                <c:pt idx="44">
                  <c:v>Congo</c:v>
                </c:pt>
                <c:pt idx="45">
                  <c:v>Costa Rica</c:v>
                </c:pt>
                <c:pt idx="46">
                  <c:v>Côte d'Ivoire</c:v>
                </c:pt>
                <c:pt idx="47">
                  <c:v>Croatia</c:v>
                </c:pt>
                <c:pt idx="48">
                  <c:v>Cuba</c:v>
                </c:pt>
                <c:pt idx="49">
                  <c:v>Cyprus</c:v>
                </c:pt>
                <c:pt idx="50">
                  <c:v>Czech Republic</c:v>
                </c:pt>
                <c:pt idx="51">
                  <c:v>Denmark</c:v>
                </c:pt>
                <c:pt idx="52">
                  <c:v>Djibouti</c:v>
                </c:pt>
                <c:pt idx="53">
                  <c:v>Dominica</c:v>
                </c:pt>
                <c:pt idx="54">
                  <c:v>Dominican Republic</c:v>
                </c:pt>
                <c:pt idx="55">
                  <c:v>Ecuador</c:v>
                </c:pt>
                <c:pt idx="56">
                  <c:v>Egypt</c:v>
                </c:pt>
                <c:pt idx="57">
                  <c:v>El Salvador</c:v>
                </c:pt>
                <c:pt idx="58">
                  <c:v>Equatorial Guinea</c:v>
                </c:pt>
                <c:pt idx="59">
                  <c:v>Eritrea</c:v>
                </c:pt>
                <c:pt idx="60">
                  <c:v>Estonia</c:v>
                </c:pt>
                <c:pt idx="61">
                  <c:v>Eswatini</c:v>
                </c:pt>
                <c:pt idx="62">
                  <c:v>Ethiopia</c:v>
                </c:pt>
                <c:pt idx="63">
                  <c:v>Faeroe Islands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Gabon</c:v>
                </c:pt>
                <c:pt idx="68">
                  <c:v>Gambia</c:v>
                </c:pt>
                <c:pt idx="69">
                  <c:v>Georgia</c:v>
                </c:pt>
                <c:pt idx="70">
                  <c:v>Germany</c:v>
                </c:pt>
                <c:pt idx="71">
                  <c:v>Ghana</c:v>
                </c:pt>
                <c:pt idx="72">
                  <c:v>Gibraltar</c:v>
                </c:pt>
                <c:pt idx="73">
                  <c:v>Greece</c:v>
                </c:pt>
                <c:pt idx="74">
                  <c:v>Grenada</c:v>
                </c:pt>
                <c:pt idx="75">
                  <c:v>Guadeloupe</c:v>
                </c:pt>
                <c:pt idx="76">
                  <c:v>Guatemala</c:v>
                </c:pt>
                <c:pt idx="77">
                  <c:v>Guinea</c:v>
                </c:pt>
                <c:pt idx="78">
                  <c:v>Guinea-Bissau</c:v>
                </c:pt>
                <c:pt idx="79">
                  <c:v>Guyana</c:v>
                </c:pt>
                <c:pt idx="80">
                  <c:v>Haiti</c:v>
                </c:pt>
                <c:pt idx="81">
                  <c:v>Honduras</c:v>
                </c:pt>
                <c:pt idx="82">
                  <c:v>Hong Kong, China</c:v>
                </c:pt>
                <c:pt idx="83">
                  <c:v>Hungary</c:v>
                </c:pt>
                <c:pt idx="84">
                  <c:v>Iceland</c:v>
                </c:pt>
                <c:pt idx="85">
                  <c:v>Indonesia</c:v>
                </c:pt>
                <c:pt idx="86">
                  <c:v>Iran, Islamic Republic of</c:v>
                </c:pt>
                <c:pt idx="87">
                  <c:v>Iraq</c:v>
                </c:pt>
                <c:pt idx="88">
                  <c:v>Ireland</c:v>
                </c:pt>
                <c:pt idx="89">
                  <c:v>Israel</c:v>
                </c:pt>
                <c:pt idx="90">
                  <c:v>Italy</c:v>
                </c:pt>
                <c:pt idx="91">
                  <c:v>Jamaica</c:v>
                </c:pt>
                <c:pt idx="92">
                  <c:v>Japan</c:v>
                </c:pt>
                <c:pt idx="93">
                  <c:v>Jordan</c:v>
                </c:pt>
                <c:pt idx="94">
                  <c:v>Kazakhstan</c:v>
                </c:pt>
                <c:pt idx="95">
                  <c:v>Kenya</c:v>
                </c:pt>
                <c:pt idx="96">
                  <c:v>Kiribati</c:v>
                </c:pt>
                <c:pt idx="97">
                  <c:v>Korea, Democratic People's Republic of</c:v>
                </c:pt>
                <c:pt idx="98">
                  <c:v>Korea, Republic of</c:v>
                </c:pt>
                <c:pt idx="99">
                  <c:v>Kuwait</c:v>
                </c:pt>
                <c:pt idx="100">
                  <c:v>Kyrgyzstan</c:v>
                </c:pt>
                <c:pt idx="101">
                  <c:v>Lao People's Democratic Republic</c:v>
                </c:pt>
                <c:pt idx="102">
                  <c:v>Latvia</c:v>
                </c:pt>
                <c:pt idx="103">
                  <c:v>Lebanon</c:v>
                </c:pt>
                <c:pt idx="104">
                  <c:v>Lesotho</c:v>
                </c:pt>
                <c:pt idx="105">
                  <c:v>Liberia</c:v>
                </c:pt>
                <c:pt idx="106">
                  <c:v>Libya</c:v>
                </c:pt>
                <c:pt idx="107">
                  <c:v>Liechtenstein</c:v>
                </c:pt>
                <c:pt idx="108">
                  <c:v>Lithuania</c:v>
                </c:pt>
                <c:pt idx="109">
                  <c:v>Luxembourg</c:v>
                </c:pt>
                <c:pt idx="110">
                  <c:v>Macao, China</c:v>
                </c:pt>
                <c:pt idx="111">
                  <c:v>Madagascar</c:v>
                </c:pt>
                <c:pt idx="112">
                  <c:v>Malawi</c:v>
                </c:pt>
                <c:pt idx="113">
                  <c:v>Malaysia</c:v>
                </c:pt>
                <c:pt idx="114">
                  <c:v>Maldives</c:v>
                </c:pt>
                <c:pt idx="115">
                  <c:v>Mali</c:v>
                </c:pt>
                <c:pt idx="116">
                  <c:v>Malta</c:v>
                </c:pt>
                <c:pt idx="117">
                  <c:v>Martinique</c:v>
                </c:pt>
                <c:pt idx="118">
                  <c:v>Mauritania</c:v>
                </c:pt>
                <c:pt idx="119">
                  <c:v>Mauritius</c:v>
                </c:pt>
                <c:pt idx="120">
                  <c:v>Mexico</c:v>
                </c:pt>
                <c:pt idx="121">
                  <c:v>Moldova, Republic of</c:v>
                </c:pt>
                <c:pt idx="122">
                  <c:v>Monaco</c:v>
                </c:pt>
                <c:pt idx="123">
                  <c:v>Mongolia</c:v>
                </c:pt>
                <c:pt idx="124">
                  <c:v>Montserrat</c:v>
                </c:pt>
                <c:pt idx="125">
                  <c:v>Morocco</c:v>
                </c:pt>
                <c:pt idx="126">
                  <c:v>Mozambique</c:v>
                </c:pt>
                <c:pt idx="127">
                  <c:v>Myanmar</c:v>
                </c:pt>
                <c:pt idx="128">
                  <c:v>Namibia</c:v>
                </c:pt>
                <c:pt idx="129">
                  <c:v>Nauru</c:v>
                </c:pt>
                <c:pt idx="130">
                  <c:v>Nepal</c:v>
                </c:pt>
                <c:pt idx="131">
                  <c:v>Netherlands</c:v>
                </c:pt>
                <c:pt idx="132">
                  <c:v>Netherlands Antilles</c:v>
                </c:pt>
                <c:pt idx="133">
                  <c:v>New Caledonia</c:v>
                </c:pt>
                <c:pt idx="134">
                  <c:v>New Zealand</c:v>
                </c:pt>
                <c:pt idx="135">
                  <c:v>Nicaragua</c:v>
                </c:pt>
                <c:pt idx="136">
                  <c:v>Niger</c:v>
                </c:pt>
                <c:pt idx="137">
                  <c:v>Nigeria</c:v>
                </c:pt>
                <c:pt idx="138">
                  <c:v>Norfolk Island</c:v>
                </c:pt>
                <c:pt idx="139">
                  <c:v>Norway</c:v>
                </c:pt>
                <c:pt idx="140">
                  <c:v>Oman</c:v>
                </c:pt>
                <c:pt idx="141">
                  <c:v>Other countries Central/East Europe</c:v>
                </c:pt>
                <c:pt idx="142">
                  <c:v>Other countries of Africa</c:v>
                </c:pt>
                <c:pt idx="143">
                  <c:v>Other countries of Europe</c:v>
                </c:pt>
                <c:pt idx="144">
                  <c:v>Other countries of Middle East</c:v>
                </c:pt>
                <c:pt idx="145">
                  <c:v>Other countries of Northern Europe</c:v>
                </c:pt>
                <c:pt idx="146">
                  <c:v>Other countries of the Americas</c:v>
                </c:pt>
                <c:pt idx="147">
                  <c:v>Other countries of the World</c:v>
                </c:pt>
                <c:pt idx="148">
                  <c:v>Pakistan</c:v>
                </c:pt>
                <c:pt idx="149">
                  <c:v>Panama</c:v>
                </c:pt>
                <c:pt idx="150">
                  <c:v>Papua New Guinea</c:v>
                </c:pt>
                <c:pt idx="151">
                  <c:v>Paraguay</c:v>
                </c:pt>
                <c:pt idx="152">
                  <c:v>Peru</c:v>
                </c:pt>
                <c:pt idx="153">
                  <c:v>Philippines</c:v>
                </c:pt>
                <c:pt idx="154">
                  <c:v>Poland</c:v>
                </c:pt>
                <c:pt idx="155">
                  <c:v>Portugal</c:v>
                </c:pt>
                <c:pt idx="156">
                  <c:v>Puerto Rico</c:v>
                </c:pt>
                <c:pt idx="157">
                  <c:v>Qatar</c:v>
                </c:pt>
                <c:pt idx="158">
                  <c:v>Reunion</c:v>
                </c:pt>
                <c:pt idx="159">
                  <c:v>Romania</c:v>
                </c:pt>
                <c:pt idx="160">
                  <c:v>Russian Federation</c:v>
                </c:pt>
                <c:pt idx="161">
                  <c:v>Rwanda</c:v>
                </c:pt>
                <c:pt idx="162">
                  <c:v>Saint Helena</c:v>
                </c:pt>
                <c:pt idx="163">
                  <c:v>Saint Kitts and Nevis</c:v>
                </c:pt>
                <c:pt idx="164">
                  <c:v>Saint Lucia</c:v>
                </c:pt>
                <c:pt idx="165">
                  <c:v>Saint Vincent and the Grenadines</c:v>
                </c:pt>
                <c:pt idx="166">
                  <c:v>San Marino</c:v>
                </c:pt>
                <c:pt idx="167">
                  <c:v>Sao Tome and Principe</c:v>
                </c:pt>
                <c:pt idx="168">
                  <c:v>Saudi Arabia</c:v>
                </c:pt>
                <c:pt idx="169">
                  <c:v>Senegal</c:v>
                </c:pt>
                <c:pt idx="170">
                  <c:v>Seychelles</c:v>
                </c:pt>
                <c:pt idx="171">
                  <c:v>Sierra Leone</c:v>
                </c:pt>
                <c:pt idx="172">
                  <c:v>Singapore</c:v>
                </c:pt>
                <c:pt idx="173">
                  <c:v>Slovakia</c:v>
                </c:pt>
                <c:pt idx="174">
                  <c:v>Slovenia</c:v>
                </c:pt>
                <c:pt idx="175">
                  <c:v>Somalia</c:v>
                </c:pt>
                <c:pt idx="176">
                  <c:v>South Africa</c:v>
                </c:pt>
                <c:pt idx="177">
                  <c:v>Spain</c:v>
                </c:pt>
                <c:pt idx="178">
                  <c:v>Sri Lanka</c:v>
                </c:pt>
                <c:pt idx="179">
                  <c:v>State of Palestine</c:v>
                </c:pt>
                <c:pt idx="180">
                  <c:v>Sudan</c:v>
                </c:pt>
                <c:pt idx="181">
                  <c:v>Suriname</c:v>
                </c:pt>
                <c:pt idx="182">
                  <c:v>Sweden</c:v>
                </c:pt>
                <c:pt idx="183">
                  <c:v>Switzerland</c:v>
                </c:pt>
                <c:pt idx="184">
                  <c:v>Syrian Arab Republic</c:v>
                </c:pt>
                <c:pt idx="185">
                  <c:v>Taiwan Province of China</c:v>
                </c:pt>
                <c:pt idx="186">
                  <c:v>Tajikistan</c:v>
                </c:pt>
                <c:pt idx="187">
                  <c:v>Tanzania, United Republic of</c:v>
                </c:pt>
                <c:pt idx="188">
                  <c:v>Thailand</c:v>
                </c:pt>
                <c:pt idx="189">
                  <c:v>Togo</c:v>
                </c:pt>
                <c:pt idx="190">
                  <c:v>Tonga</c:v>
                </c:pt>
                <c:pt idx="191">
                  <c:v>Trinidad and Tobago</c:v>
                </c:pt>
                <c:pt idx="192">
                  <c:v>Tunisia</c:v>
                </c:pt>
                <c:pt idx="193">
                  <c:v>Turkey</c:v>
                </c:pt>
                <c:pt idx="194">
                  <c:v>Turkmenistan</c:v>
                </c:pt>
                <c:pt idx="195">
                  <c:v>Turks and Caicos Islands</c:v>
                </c:pt>
                <c:pt idx="196">
                  <c:v>Tuvalu</c:v>
                </c:pt>
                <c:pt idx="197">
                  <c:v>Uganda</c:v>
                </c:pt>
                <c:pt idx="198">
                  <c:v>Ukraine</c:v>
                </c:pt>
                <c:pt idx="199">
                  <c:v>United Arab Emirates</c:v>
                </c:pt>
                <c:pt idx="200">
                  <c:v>United Kingdom</c:v>
                </c:pt>
                <c:pt idx="201">
                  <c:v>United States of America</c:v>
                </c:pt>
                <c:pt idx="202">
                  <c:v>United States Virgin Islands</c:v>
                </c:pt>
                <c:pt idx="203">
                  <c:v>Uruguay</c:v>
                </c:pt>
                <c:pt idx="204">
                  <c:v>Uzbekistan</c:v>
                </c:pt>
                <c:pt idx="205">
                  <c:v>Vanuatu</c:v>
                </c:pt>
                <c:pt idx="206">
                  <c:v>Venezuela, Bolivarian Republic of</c:v>
                </c:pt>
                <c:pt idx="207">
                  <c:v>Viet Nam</c:v>
                </c:pt>
                <c:pt idx="208">
                  <c:v>Yemen</c:v>
                </c:pt>
                <c:pt idx="209">
                  <c:v>Yugoslavia, SFR (former)</c:v>
                </c:pt>
                <c:pt idx="210">
                  <c:v>Zambia</c:v>
                </c:pt>
                <c:pt idx="211">
                  <c:v>Zimbabwe</c:v>
                </c:pt>
              </c:strCache>
            </c:strRef>
          </c:cat>
          <c:val>
            <c:numRef>
              <c:f>'Feature wise chart'!$L$2:$L$215</c:f>
              <c:numCache>
                <c:formatCode>General</c:formatCode>
                <c:ptCount val="214"/>
                <c:pt idx="0">
                  <c:v>8.8817180844287373E-4</c:v>
                </c:pt>
                <c:pt idx="1">
                  <c:v>2.1858269862362389E-5</c:v>
                </c:pt>
                <c:pt idx="2">
                  <c:v>8.8017769632106304E-5</c:v>
                </c:pt>
                <c:pt idx="3">
                  <c:v>0</c:v>
                </c:pt>
                <c:pt idx="4">
                  <c:v>0</c:v>
                </c:pt>
                <c:pt idx="5">
                  <c:v>3.2330437226876453E-5</c:v>
                </c:pt>
                <c:pt idx="6">
                  <c:v>#N/A</c:v>
                </c:pt>
                <c:pt idx="7">
                  <c:v>1.1593092334214714E-5</c:v>
                </c:pt>
                <c:pt idx="8">
                  <c:v>9.3460584802120992E-4</c:v>
                </c:pt>
                <c:pt idx="9">
                  <c:v>4.3987534960141998E-5</c:v>
                </c:pt>
                <c:pt idx="10">
                  <c:v>5.0759348463826917E-2</c:v>
                </c:pt>
                <c:pt idx="11">
                  <c:v>5.8400333900595841E-3</c:v>
                </c:pt>
                <c:pt idx="12">
                  <c:v>6.673289713560918E-5</c:v>
                </c:pt>
                <c:pt idx="13">
                  <c:v>#N/A</c:v>
                </c:pt>
                <c:pt idx="14">
                  <c:v>2.3118874502580213E-3</c:v>
                </c:pt>
                <c:pt idx="15">
                  <c:v>2.5816924569522944E-2</c:v>
                </c:pt>
                <c:pt idx="16">
                  <c:v>2.3580876618751873E-5</c:v>
                </c:pt>
                <c:pt idx="17">
                  <c:v>4.7496199182602212E-4</c:v>
                </c:pt>
                <c:pt idx="18">
                  <c:v>6.5955272682804086E-3</c:v>
                </c:pt>
                <c:pt idx="19">
                  <c:v>1.040262331679129E-5</c:v>
                </c:pt>
                <c:pt idx="20">
                  <c:v>3.5613319042041813E-6</c:v>
                </c:pt>
                <c:pt idx="21">
                  <c:v>4.6257325354385935E-7</c:v>
                </c:pt>
                <c:pt idx="22">
                  <c:v>8.5122709153772605E-4</c:v>
                </c:pt>
                <c:pt idx="23">
                  <c:v>1.6797575962507267E-5</c:v>
                </c:pt>
                <c:pt idx="24">
                  <c:v>4.4101579325552987E-5</c:v>
                </c:pt>
                <c:pt idx="25">
                  <c:v>1.7223778750830203E-4</c:v>
                </c:pt>
                <c:pt idx="26">
                  <c:v>1.1250010017163875E-3</c:v>
                </c:pt>
                <c:pt idx="27">
                  <c:v>0</c:v>
                </c:pt>
                <c:pt idx="28">
                  <c:v>1.3022370976116518E-4</c:v>
                </c:pt>
                <c:pt idx="29">
                  <c:v>3.9126377182310769E-4</c:v>
                </c:pt>
                <c:pt idx="30">
                  <c:v>1.9468417301055392E-6</c:v>
                </c:pt>
                <c:pt idx="31">
                  <c:v>1.035672397580787E-6</c:v>
                </c:pt>
                <c:pt idx="32">
                  <c:v>8.1534725316403052E-7</c:v>
                </c:pt>
                <c:pt idx="33">
                  <c:v>6.5421704517775657E-5</c:v>
                </c:pt>
                <c:pt idx="34">
                  <c:v>2.0533863192513884E-5</c:v>
                </c:pt>
                <c:pt idx="35">
                  <c:v>5.109142459018854E-2</c:v>
                </c:pt>
                <c:pt idx="36">
                  <c:v>1.1462711569827349E-6</c:v>
                </c:pt>
                <c:pt idx="37">
                  <c:v>1.0189926687455218E-7</c:v>
                </c:pt>
                <c:pt idx="38">
                  <c:v>1.1610691074283632E-6</c:v>
                </c:pt>
                <c:pt idx="39">
                  <c:v>4.7543136217626658E-4</c:v>
                </c:pt>
                <c:pt idx="40">
                  <c:v>1.2531211437554779E-2</c:v>
                </c:pt>
                <c:pt idx="41">
                  <c:v>#N/A</c:v>
                </c:pt>
                <c:pt idx="42">
                  <c:v>3.1579387809420041E-4</c:v>
                </c:pt>
                <c:pt idx="43">
                  <c:v>1.4356891475216766E-5</c:v>
                </c:pt>
                <c:pt idx="44">
                  <c:v>#N/A</c:v>
                </c:pt>
                <c:pt idx="45">
                  <c:v>9.8269440534759703E-5</c:v>
                </c:pt>
                <c:pt idx="46">
                  <c:v>#N/A</c:v>
                </c:pt>
                <c:pt idx="47">
                  <c:v>3.1467380948675336E-4</c:v>
                </c:pt>
                <c:pt idx="48">
                  <c:v>0</c:v>
                </c:pt>
                <c:pt idx="49">
                  <c:v>1.7717621081909458E-4</c:v>
                </c:pt>
                <c:pt idx="50">
                  <c:v>1.5865140070210285E-3</c:v>
                </c:pt>
                <c:pt idx="51">
                  <c:v>4.6638168447763638E-3</c:v>
                </c:pt>
                <c:pt idx="52">
                  <c:v>1.7516274714984569E-5</c:v>
                </c:pt>
                <c:pt idx="53">
                  <c:v>1.18507219415602E-5</c:v>
                </c:pt>
                <c:pt idx="54">
                  <c:v>2.5549492992423403E-5</c:v>
                </c:pt>
                <c:pt idx="55">
                  <c:v>5.79452350798609E-5</c:v>
                </c:pt>
                <c:pt idx="56">
                  <c:v>7.6196235756747707E-4</c:v>
                </c:pt>
                <c:pt idx="57">
                  <c:v>1.2893530072123852E-5</c:v>
                </c:pt>
                <c:pt idx="58">
                  <c:v>4.7830788269324919E-6</c:v>
                </c:pt>
                <c:pt idx="59">
                  <c:v>#N/A</c:v>
                </c:pt>
                <c:pt idx="60">
                  <c:v>3.6477156482897472E-4</c:v>
                </c:pt>
                <c:pt idx="61">
                  <c:v>#N/A</c:v>
                </c:pt>
                <c:pt idx="62">
                  <c:v>1.4053977600005164E-4</c:v>
                </c:pt>
                <c:pt idx="63">
                  <c:v>#N/A</c:v>
                </c:pt>
                <c:pt idx="64">
                  <c:v>1.8201110952904354E-4</c:v>
                </c:pt>
                <c:pt idx="65">
                  <c:v>2.9962960078374311E-3</c:v>
                </c:pt>
                <c:pt idx="66">
                  <c:v>3.6023954319541446E-2</c:v>
                </c:pt>
                <c:pt idx="67">
                  <c:v>9.7223241016641223E-6</c:v>
                </c:pt>
                <c:pt idx="68">
                  <c:v>#N/A</c:v>
                </c:pt>
                <c:pt idx="69">
                  <c:v>6.7068873275473827E-5</c:v>
                </c:pt>
                <c:pt idx="70">
                  <c:v>4.5253582117767512E-2</c:v>
                </c:pt>
                <c:pt idx="71">
                  <c:v>6.3465073361150681E-5</c:v>
                </c:pt>
                <c:pt idx="72">
                  <c:v>0</c:v>
                </c:pt>
                <c:pt idx="73">
                  <c:v>9.2241531870230456E-4</c:v>
                </c:pt>
                <c:pt idx="74">
                  <c:v>9.4063191771332142E-6</c:v>
                </c:pt>
                <c:pt idx="75">
                  <c:v>#N/A</c:v>
                </c:pt>
                <c:pt idx="76">
                  <c:v>1.8900613550585977E-5</c:v>
                </c:pt>
                <c:pt idx="77">
                  <c:v>4.7897374146383728E-6</c:v>
                </c:pt>
                <c:pt idx="78">
                  <c:v>4.9840362960575106E-7</c:v>
                </c:pt>
                <c:pt idx="79">
                  <c:v>1.8107876472419722E-5</c:v>
                </c:pt>
                <c:pt idx="80">
                  <c:v>1.1584278116932967E-6</c:v>
                </c:pt>
                <c:pt idx="81">
                  <c:v>8.340651579954647E-6</c:v>
                </c:pt>
                <c:pt idx="82">
                  <c:v>1.1962610952830565E-4</c:v>
                </c:pt>
                <c:pt idx="83">
                  <c:v>8.4687692871084194E-4</c:v>
                </c:pt>
                <c:pt idx="84">
                  <c:v>2.0027222478631381E-4</c:v>
                </c:pt>
                <c:pt idx="85">
                  <c:v>1.5135142034093981E-3</c:v>
                </c:pt>
                <c:pt idx="86">
                  <c:v>1.6105337977971592E-3</c:v>
                </c:pt>
                <c:pt idx="87">
                  <c:v>1.9144144134430063E-3</c:v>
                </c:pt>
                <c:pt idx="88">
                  <c:v>9.5736457024188006E-3</c:v>
                </c:pt>
                <c:pt idx="89">
                  <c:v>7.8046808213845425E-3</c:v>
                </c:pt>
                <c:pt idx="90">
                  <c:v>1.4817345595458144E-2</c:v>
                </c:pt>
                <c:pt idx="91">
                  <c:v>3.1483782691433851E-5</c:v>
                </c:pt>
                <c:pt idx="92">
                  <c:v>2.9832627263177293E-2</c:v>
                </c:pt>
                <c:pt idx="93">
                  <c:v>2.1615618501210742E-4</c:v>
                </c:pt>
                <c:pt idx="94">
                  <c:v>1.1639695740936263E-3</c:v>
                </c:pt>
                <c:pt idx="95">
                  <c:v>6.0019773293877024E-4</c:v>
                </c:pt>
                <c:pt idx="96">
                  <c:v>7.0803218237168652E-7</c:v>
                </c:pt>
                <c:pt idx="97">
                  <c:v>#N/A</c:v>
                </c:pt>
                <c:pt idx="98">
                  <c:v>1.7447224015205338E-2</c:v>
                </c:pt>
                <c:pt idx="99">
                  <c:v>1.9830218788611177E-3</c:v>
                </c:pt>
                <c:pt idx="100">
                  <c:v>5.8874083221299012E-5</c:v>
                </c:pt>
                <c:pt idx="101">
                  <c:v>3.9025222504338196E-5</c:v>
                </c:pt>
                <c:pt idx="102">
                  <c:v>3.3327418832867248E-4</c:v>
                </c:pt>
                <c:pt idx="103">
                  <c:v>3.396830565429316E-4</c:v>
                </c:pt>
                <c:pt idx="104">
                  <c:v>5.7446164021011806E-6</c:v>
                </c:pt>
                <c:pt idx="105">
                  <c:v>2.5477791266540554E-6</c:v>
                </c:pt>
                <c:pt idx="106">
                  <c:v>3.3666638956496429E-5</c:v>
                </c:pt>
                <c:pt idx="107">
                  <c:v>0</c:v>
                </c:pt>
                <c:pt idx="108">
                  <c:v>5.0210542293055557E-4</c:v>
                </c:pt>
                <c:pt idx="109">
                  <c:v>4.6046284794231643E-4</c:v>
                </c:pt>
                <c:pt idx="110">
                  <c:v>1.5122827669207168E-5</c:v>
                </c:pt>
                <c:pt idx="111">
                  <c:v>1.2718681686151027E-5</c:v>
                </c:pt>
                <c:pt idx="112">
                  <c:v>6.9369380476187441E-6</c:v>
                </c:pt>
                <c:pt idx="113">
                  <c:v>2.6946867179221682E-2</c:v>
                </c:pt>
                <c:pt idx="114">
                  <c:v>4.0661813099139178E-3</c:v>
                </c:pt>
                <c:pt idx="115">
                  <c:v>6.1537269193360552E-6</c:v>
                </c:pt>
                <c:pt idx="116">
                  <c:v>1.8127049313944015E-4</c:v>
                </c:pt>
                <c:pt idx="117">
                  <c:v>#N/A</c:v>
                </c:pt>
                <c:pt idx="118">
                  <c:v>4.280163067166697E-6</c:v>
                </c:pt>
                <c:pt idx="119">
                  <c:v>2.6911506075281318E-3</c:v>
                </c:pt>
                <c:pt idx="120">
                  <c:v>1.1258811433214745E-3</c:v>
                </c:pt>
                <c:pt idx="121">
                  <c:v>3.0074949964395908E-5</c:v>
                </c:pt>
                <c:pt idx="122">
                  <c:v>0</c:v>
                </c:pt>
                <c:pt idx="123">
                  <c:v>1.0190483910083068E-4</c:v>
                </c:pt>
                <c:pt idx="124">
                  <c:v>#N/A</c:v>
                </c:pt>
                <c:pt idx="125">
                  <c:v>1.8387255458974163E-4</c:v>
                </c:pt>
                <c:pt idx="126">
                  <c:v>2.1485333070202185E-5</c:v>
                </c:pt>
                <c:pt idx="127">
                  <c:v>1.0161380254908284E-3</c:v>
                </c:pt>
                <c:pt idx="128">
                  <c:v>2.4148439621326508E-5</c:v>
                </c:pt>
                <c:pt idx="129">
                  <c:v>1.6359546403115809E-6</c:v>
                </c:pt>
                <c:pt idx="130">
                  <c:v>1.6036516675406592E-3</c:v>
                </c:pt>
                <c:pt idx="131">
                  <c:v>1.3531387823892863E-2</c:v>
                </c:pt>
                <c:pt idx="132">
                  <c:v>#N/A</c:v>
                </c:pt>
                <c:pt idx="133">
                  <c:v>0</c:v>
                </c:pt>
                <c:pt idx="134">
                  <c:v>7.5380761326766113E-3</c:v>
                </c:pt>
                <c:pt idx="135">
                  <c:v>2.769792532084576E-6</c:v>
                </c:pt>
                <c:pt idx="136">
                  <c:v>3.514145889468761E-6</c:v>
                </c:pt>
                <c:pt idx="137">
                  <c:v>2.765446938955667E-4</c:v>
                </c:pt>
                <c:pt idx="138">
                  <c:v>#N/A</c:v>
                </c:pt>
                <c:pt idx="139">
                  <c:v>4.4104131979120107E-3</c:v>
                </c:pt>
                <c:pt idx="140">
                  <c:v>9.2074766504933875E-3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1.0557570979883328E-3</c:v>
                </c:pt>
                <c:pt idx="149">
                  <c:v>1.3528796068115715E-4</c:v>
                </c:pt>
                <c:pt idx="150">
                  <c:v>3.879815457007903E-6</c:v>
                </c:pt>
                <c:pt idx="151">
                  <c:v>1.4311661031386286E-5</c:v>
                </c:pt>
                <c:pt idx="152">
                  <c:v>1.2285761958850142E-4</c:v>
                </c:pt>
                <c:pt idx="153">
                  <c:v>1.3982245662185447E-3</c:v>
                </c:pt>
                <c:pt idx="154">
                  <c:v>2.889992470535905E-3</c:v>
                </c:pt>
                <c:pt idx="155">
                  <c:v>6.8265875789463339E-3</c:v>
                </c:pt>
                <c:pt idx="156">
                  <c:v>3.2232361625250108E-7</c:v>
                </c:pt>
                <c:pt idx="157">
                  <c:v>2.0507474008434274E-3</c:v>
                </c:pt>
                <c:pt idx="158">
                  <c:v>#N/A</c:v>
                </c:pt>
                <c:pt idx="159">
                  <c:v>1.0000981008377108E-3</c:v>
                </c:pt>
                <c:pt idx="160">
                  <c:v>2.0310423606144962E-2</c:v>
                </c:pt>
                <c:pt idx="161">
                  <c:v>1.7833630892432169E-5</c:v>
                </c:pt>
                <c:pt idx="162">
                  <c:v>#N/A</c:v>
                </c:pt>
                <c:pt idx="163">
                  <c:v>#N/A</c:v>
                </c:pt>
                <c:pt idx="164">
                  <c:v>4.7359040884338463E-6</c:v>
                </c:pt>
                <c:pt idx="165">
                  <c:v>#N/A</c:v>
                </c:pt>
                <c:pt idx="166">
                  <c:v>7.7621246506167628E-6</c:v>
                </c:pt>
                <c:pt idx="167">
                  <c:v>2.0785718394683604E-7</c:v>
                </c:pt>
                <c:pt idx="168">
                  <c:v>8.4600232944406981E-3</c:v>
                </c:pt>
                <c:pt idx="169">
                  <c:v>1.466673264044759E-5</c:v>
                </c:pt>
                <c:pt idx="170">
                  <c:v>3.0329217644019994E-4</c:v>
                </c:pt>
                <c:pt idx="171">
                  <c:v>2.5998563180886696E-6</c:v>
                </c:pt>
                <c:pt idx="172">
                  <c:v>5.2753982173390973E-2</c:v>
                </c:pt>
                <c:pt idx="173">
                  <c:v>5.42651274846395E-4</c:v>
                </c:pt>
                <c:pt idx="174">
                  <c:v>2.1711446127067129E-6</c:v>
                </c:pt>
                <c:pt idx="175">
                  <c:v>0</c:v>
                </c:pt>
                <c:pt idx="176">
                  <c:v>2.2820013534385094E-3</c:v>
                </c:pt>
                <c:pt idx="177">
                  <c:v>9.9462683102766007E-3</c:v>
                </c:pt>
                <c:pt idx="178">
                  <c:v>1.2907772639456873E-2</c:v>
                </c:pt>
                <c:pt idx="179">
                  <c:v>#N/A</c:v>
                </c:pt>
                <c:pt idx="180">
                  <c:v>3.4987896907879629E-4</c:v>
                </c:pt>
                <c:pt idx="181">
                  <c:v>2.7806434536334156E-5</c:v>
                </c:pt>
                <c:pt idx="182">
                  <c:v>7.5117087843451415E-3</c:v>
                </c:pt>
                <c:pt idx="183">
                  <c:v>1.0509601315846837E-2</c:v>
                </c:pt>
                <c:pt idx="184">
                  <c:v>0</c:v>
                </c:pt>
                <c:pt idx="185">
                  <c:v>#N/A</c:v>
                </c:pt>
                <c:pt idx="186">
                  <c:v>4.0797249865054085E-5</c:v>
                </c:pt>
                <c:pt idx="187">
                  <c:v>#N/A</c:v>
                </c:pt>
                <c:pt idx="188">
                  <c:v>8.0409262481580535E-3</c:v>
                </c:pt>
                <c:pt idx="189">
                  <c:v>1.3893305760070938E-6</c:v>
                </c:pt>
                <c:pt idx="190">
                  <c:v>1.6905204568983312E-6</c:v>
                </c:pt>
                <c:pt idx="191">
                  <c:v>1.6982244397894278E-4</c:v>
                </c:pt>
                <c:pt idx="192">
                  <c:v>1.9471534614890794E-4</c:v>
                </c:pt>
                <c:pt idx="193">
                  <c:v>2.7834306968823868E-3</c:v>
                </c:pt>
                <c:pt idx="194">
                  <c:v>7.7677161524902219E-4</c:v>
                </c:pt>
                <c:pt idx="195">
                  <c:v>2.3285419043111227E-7</c:v>
                </c:pt>
                <c:pt idx="196">
                  <c:v>1.5677891751668069E-6</c:v>
                </c:pt>
                <c:pt idx="197">
                  <c:v>4.167377990244796E-5</c:v>
                </c:pt>
                <c:pt idx="198">
                  <c:v>1.0027983656302236E-3</c:v>
                </c:pt>
                <c:pt idx="199">
                  <c:v>1.3181283134264834E-2</c:v>
                </c:pt>
                <c:pt idx="200">
                  <c:v>0.14379336905027501</c:v>
                </c:pt>
                <c:pt idx="201">
                  <c:v>0.26780521515062455</c:v>
                </c:pt>
                <c:pt idx="202">
                  <c:v>0</c:v>
                </c:pt>
                <c:pt idx="203">
                  <c:v>1.4061428022489559E-4</c:v>
                </c:pt>
                <c:pt idx="204">
                  <c:v>4.7510033968086606E-4</c:v>
                </c:pt>
                <c:pt idx="205">
                  <c:v>3.8920295270192422E-7</c:v>
                </c:pt>
                <c:pt idx="206">
                  <c:v>0</c:v>
                </c:pt>
                <c:pt idx="207">
                  <c:v>5.6081338154662889E-4</c:v>
                </c:pt>
                <c:pt idx="208">
                  <c:v>0</c:v>
                </c:pt>
                <c:pt idx="209">
                  <c:v>#N/A</c:v>
                </c:pt>
                <c:pt idx="210">
                  <c:v>4.6665802386915125E-5</c:v>
                </c:pt>
                <c:pt idx="211">
                  <c:v>3.2738789934729293E-5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7-4AEF-869F-7D24ABEBD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476192"/>
        <c:axId val="1801478688"/>
      </c:barChart>
      <c:catAx>
        <c:axId val="18014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78688"/>
        <c:crosses val="autoZero"/>
        <c:auto val="1"/>
        <c:lblAlgn val="ctr"/>
        <c:lblOffset val="100"/>
        <c:noMultiLvlLbl val="0"/>
      </c:catAx>
      <c:valAx>
        <c:axId val="18014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7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Pareto chart for feature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Pareto chart for feature 1</a:t>
          </a:r>
        </a:p>
      </cx:txPr>
    </cx:title>
    <cx:plotArea>
      <cx:plotAreaRegion>
        <cx:series layoutId="clusteredColumn" uniqueId="{746FB0D0-1021-479F-9DE5-643030E47B71}">
          <cx:tx>
            <cx:txData>
              <cx:f>_xlchart.v1.7</cx:f>
              <cx:v>Probability of feature 2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CA281A2-04AA-4203-9D7E-03D4059D6FC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Tree chart for combined features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Tree chart for combined features</a:t>
          </a:r>
        </a:p>
      </cx:txPr>
    </cx:title>
    <cx:plotArea>
      <cx:plotAreaRegion>
        <cx:series layoutId="treemap" uniqueId="{698141A4-59F8-4264-A287-154290AB21FB}">
          <cx:tx>
            <cx:txData>
              <cx:f>_xlchart.v1.4</cx:f>
              <cx:v>Combined probability and MLE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234821</xdr:colOff>
      <xdr:row>22</xdr:row>
      <xdr:rowOff>108235</xdr:rowOff>
    </xdr:from>
    <xdr:to>
      <xdr:col>13</xdr:col>
      <xdr:colOff>267321</xdr:colOff>
      <xdr:row>42</xdr:row>
      <xdr:rowOff>25850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019E912-54DA-41C9-8F1A-9F846D3F9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4311" y="3871582"/>
          <a:ext cx="5731949" cy="3338839"/>
        </a:xfrm>
        <a:prstGeom prst="rect">
          <a:avLst/>
        </a:prstGeom>
      </xdr:spPr>
    </xdr:pic>
    <xdr:clientData/>
  </xdr:twoCellAnchor>
  <xdr:twoCellAnchor>
    <xdr:from>
      <xdr:col>6</xdr:col>
      <xdr:colOff>295469</xdr:colOff>
      <xdr:row>3</xdr:row>
      <xdr:rowOff>129073</xdr:rowOff>
    </xdr:from>
    <xdr:to>
      <xdr:col>11</xdr:col>
      <xdr:colOff>746449</xdr:colOff>
      <xdr:row>19</xdr:row>
      <xdr:rowOff>135294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D57D2-57FD-4639-AE90-5E5F11EDD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8</xdr:row>
      <xdr:rowOff>114300</xdr:rowOff>
    </xdr:from>
    <xdr:to>
      <xdr:col>16</xdr:col>
      <xdr:colOff>419100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B1BA7-3C9E-46A7-BE06-A1D7D047F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1363980</xdr:colOff>
      <xdr:row>25</xdr:row>
      <xdr:rowOff>99060</xdr:rowOff>
    </xdr:from>
    <xdr:to>
      <xdr:col>8</xdr:col>
      <xdr:colOff>158814</xdr:colOff>
      <xdr:row>37</xdr:row>
      <xdr:rowOff>123620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028305-DC67-4B73-80E2-BBB1C660B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7080" y="4457700"/>
          <a:ext cx="3664014" cy="20362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586740</xdr:colOff>
      <xdr:row>23</xdr:row>
      <xdr:rowOff>45720</xdr:rowOff>
    </xdr:from>
    <xdr:to>
      <xdr:col>14</xdr:col>
      <xdr:colOff>81169</xdr:colOff>
      <xdr:row>39</xdr:row>
      <xdr:rowOff>113014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4C47A1A-F4D7-4B75-8ACF-6C412C84B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3901440"/>
          <a:ext cx="4584589" cy="2749534"/>
        </a:xfrm>
        <a:prstGeom prst="rect">
          <a:avLst/>
        </a:prstGeom>
      </xdr:spPr>
    </xdr:pic>
    <xdr:clientData/>
  </xdr:twoCellAnchor>
  <xdr:twoCellAnchor editAs="oneCell">
    <xdr:from>
      <xdr:col>6</xdr:col>
      <xdr:colOff>746760</xdr:colOff>
      <xdr:row>41</xdr:row>
      <xdr:rowOff>45720</xdr:rowOff>
    </xdr:from>
    <xdr:to>
      <xdr:col>14</xdr:col>
      <xdr:colOff>216803</xdr:colOff>
      <xdr:row>57</xdr:row>
      <xdr:rowOff>113014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251685B-5E19-4DCC-B8E1-BA8F813B6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7920" y="6918960"/>
          <a:ext cx="4560203" cy="2749534"/>
        </a:xfrm>
        <a:prstGeom prst="rect">
          <a:avLst/>
        </a:prstGeom>
      </xdr:spPr>
    </xdr:pic>
    <xdr:clientData/>
  </xdr:twoCellAnchor>
  <xdr:twoCellAnchor>
    <xdr:from>
      <xdr:col>6</xdr:col>
      <xdr:colOff>548640</xdr:colOff>
      <xdr:row>1</xdr:row>
      <xdr:rowOff>144780</xdr:rowOff>
    </xdr:from>
    <xdr:to>
      <xdr:col>14</xdr:col>
      <xdr:colOff>30480</xdr:colOff>
      <xdr:row>18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2B297F6-40AD-4862-AD41-DB098F88A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513309</xdr:colOff>
      <xdr:row>89</xdr:row>
      <xdr:rowOff>170778</xdr:rowOff>
    </xdr:from>
    <xdr:to>
      <xdr:col>26</xdr:col>
      <xdr:colOff>253763</xdr:colOff>
      <xdr:row>116</xdr:row>
      <xdr:rowOff>43085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64F6709-CF6F-4F98-9F54-3E282833B8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27242" y="16823475"/>
              <a:ext cx="5211442" cy="44956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511627</xdr:colOff>
      <xdr:row>0</xdr:row>
      <xdr:rowOff>1</xdr:rowOff>
    </xdr:from>
    <xdr:to>
      <xdr:col>39</xdr:col>
      <xdr:colOff>342472</xdr:colOff>
      <xdr:row>33</xdr:row>
      <xdr:rowOff>59933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DC66FA-8F24-4483-9D9A-294270E80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85724</xdr:colOff>
      <xdr:row>38</xdr:row>
      <xdr:rowOff>0</xdr:rowOff>
    </xdr:from>
    <xdr:to>
      <xdr:col>47</xdr:col>
      <xdr:colOff>95250</xdr:colOff>
      <xdr:row>89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729727E-0E34-4222-AA40-B1DAFDC776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15924" y="7787640"/>
              <a:ext cx="18297526" cy="8644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pandey" refreshedDate="44283.845316435189" createdVersion="6" refreshedVersion="6" minRefreshableVersion="3" recordCount="213" xr:uid="{EC785469-D96F-4438-8325-766D844B4799}">
  <cacheSource type="worksheet">
    <worksheetSource ref="A1:L214" sheet="data in Percentage form"/>
  </cacheSource>
  <cacheFields count="12">
    <cacheField name="Countries" numFmtId="0">
      <sharedItems count="213">
        <s v="Burundi"/>
        <s v="Comoros"/>
        <s v="Djibouti"/>
        <s v="Eritrea"/>
        <s v="Ethiopia"/>
        <s v="Kenya"/>
        <s v="Madagascar"/>
        <s v="Malawi"/>
        <s v="Mauritius"/>
        <s v="Mozambique"/>
        <s v="Reunion"/>
        <s v="Rwanda"/>
        <s v="Seychelles"/>
        <s v="Somalia"/>
        <s v="Tanzania, United Republic of"/>
        <s v="Uganda"/>
        <s v="Zambia"/>
        <s v="Zimbabwe"/>
        <s v="Angola"/>
        <s v="Cameroon"/>
        <s v="Central African Republic"/>
        <s v="Chad"/>
        <s v="Congo"/>
        <s v="Equatorial Guinea"/>
        <s v="Gabon"/>
        <s v="Sao Tome and Principe"/>
        <s v="Algeria"/>
        <s v="Morocco"/>
        <s v="Sudan"/>
        <s v="Tunisia"/>
        <s v="Botswana"/>
        <s v="Eswatini"/>
        <s v="Lesotho"/>
        <s v="Namibia"/>
        <s v="South Africa"/>
        <s v="Benin"/>
        <s v="Burkina Faso"/>
        <s v="Cabo Verde"/>
        <s v="Côte d'Ivoire"/>
        <s v="Gambia"/>
        <s v="Ghana"/>
        <s v="Guinea"/>
        <s v="Guinea-Bissau"/>
        <s v="Liberia"/>
        <s v="Mali"/>
        <s v="Mauritania"/>
        <s v="Niger"/>
        <s v="Nigeria"/>
        <s v="Saint Helena"/>
        <s v="Senegal"/>
        <s v="Sierra Leone"/>
        <s v="Togo"/>
        <s v="Other countries of Africa"/>
        <s v="Anguilla"/>
        <s v="Antigua and Barbuda"/>
        <s v="Bahamas"/>
        <s v="Barbados"/>
        <s v="Bermuda"/>
        <s v="British Virgin Islands"/>
        <s v="Cayman Islands"/>
        <s v="Cuba"/>
        <s v="Dominica"/>
        <s v="Dominican Republic"/>
        <s v="Grenada"/>
        <s v="Guadeloupe"/>
        <s v="Haiti"/>
        <s v="Jamaica"/>
        <s v="Martinique"/>
        <s v="Montserrat"/>
        <s v="Netherlands Antilles"/>
        <s v="Puerto Rico"/>
        <s v="Saint Kitts and Nevis"/>
        <s v="Saint Lucia"/>
        <s v="Saint Vincent and the Grenadines"/>
        <s v="Trinidad and Tobago"/>
        <s v="Turks and Caicos Islands"/>
        <s v="United States Virgin Islands"/>
        <s v="Belize"/>
        <s v="Costa Rica"/>
        <s v="El Salvador"/>
        <s v="Guatemala"/>
        <s v="Honduras"/>
        <s v="Nicaragua"/>
        <s v="Panama"/>
        <s v="Canada"/>
        <s v="Mexico"/>
        <s v="United States of America"/>
        <s v="Argentina"/>
        <s v="Bolivia, Plurinational State of"/>
        <s v="Brazil"/>
        <s v="Chile"/>
        <s v="Colombia"/>
        <s v="Ecuador"/>
        <s v="Guyana"/>
        <s v="Paraguay"/>
        <s v="Peru"/>
        <s v="Suriname"/>
        <s v="Uruguay"/>
        <s v="Venezuela, Bolivarian Republic of"/>
        <s v="Other countries of the Americas"/>
        <s v="China"/>
        <s v="Hong Kong, China"/>
        <s v="Japan"/>
        <s v="Korea, Democratic People's Republic of"/>
        <s v="Korea, Republic of"/>
        <s v="Macao, China"/>
        <s v="Mongolia"/>
        <s v="Taiwan Province of China"/>
        <s v="Brunei Darussalam"/>
        <s v="Cambodia"/>
        <s v="Indonesia"/>
        <s v="Lao People's Democratic Republic"/>
        <s v="Malaysia"/>
        <s v="Myanmar"/>
        <s v="Philippines"/>
        <s v="Singapore"/>
        <s v="Thailand"/>
        <s v="Viet Nam"/>
        <s v="Australia"/>
        <s v="New Zealand"/>
        <s v="Fiji"/>
        <s v="New Caledonia"/>
        <s v="Norfolk Island"/>
        <s v="Papua New Guinea"/>
        <s v="Vanuatu"/>
        <s v="Christmas Island, Australia"/>
        <s v="Kiribati"/>
        <s v="Nauru"/>
        <s v="American Samoa"/>
        <s v="Tonga"/>
        <s v="Tuvalu"/>
        <s v="Armenia"/>
        <s v="Azerbaijan"/>
        <s v="Belarus"/>
        <s v="Bulgaria"/>
        <s v="Czech Republic"/>
        <s v="Estonia"/>
        <s v="Georgia"/>
        <s v="Hungary"/>
        <s v="Kazakhstan"/>
        <s v="Kyrgyzstan"/>
        <s v="Latvia"/>
        <s v="Lithuania"/>
        <s v="Moldova, Republic of"/>
        <s v="Poland"/>
        <s v="Romania"/>
        <s v="Russian Federation"/>
        <s v="Slovakia"/>
        <s v="Tajikistan"/>
        <s v="Turkmenistan"/>
        <s v="Ukraine"/>
        <s v="Uzbekistan"/>
        <s v="Other countries Central/East Europe"/>
        <s v="Denmark"/>
        <s v="Faeroe Islands"/>
        <s v="Finland"/>
        <s v="Iceland"/>
        <s v="Ireland"/>
        <s v="Norway"/>
        <s v="Sweden"/>
        <s v="United Kingdom"/>
        <s v="Other countries of Northern Europe"/>
        <s v="Albania"/>
        <s v="Andorra"/>
        <s v="Bosnia and Herzegovina"/>
        <s v="Croatia"/>
        <s v="Gibraltar"/>
        <s v="Greece"/>
        <s v="Italy"/>
        <s v="Malta"/>
        <s v="Portugal"/>
        <s v="San Marino"/>
        <s v="Slovenia"/>
        <s v="Spain"/>
        <s v="Yugoslavia, SFR (former)"/>
        <s v="Austria"/>
        <s v="Belgium"/>
        <s v="France"/>
        <s v="Germany"/>
        <s v="Liechtenstein"/>
        <s v="Luxembourg"/>
        <s v="Monaco"/>
        <s v="Netherlands"/>
        <s v="Switzerland"/>
        <s v="Cyprus"/>
        <s v="Israel"/>
        <s v="Turkey"/>
        <s v="Other countries of Europe"/>
        <s v="Bahrain"/>
        <s v="Egypt"/>
        <s v="Iraq"/>
        <s v="Jordan"/>
        <s v="Kuwait"/>
        <s v="Lebanon"/>
        <s v="Libya"/>
        <s v="Oman"/>
        <s v="Qatar"/>
        <s v="Saudi Arabia"/>
        <s v="State of Palestine"/>
        <s v="Syrian Arab Republic"/>
        <s v="United Arab Emirates"/>
        <s v="Yemen"/>
        <s v="Other countries of Middle East"/>
        <s v="Afghanistan"/>
        <s v="Bangladesh"/>
        <s v="Bhutan"/>
        <s v="Iran, Islamic Republic of"/>
        <s v="Maldives"/>
        <s v="Nepal"/>
        <s v="Pakistan"/>
        <s v="Sri Lanka"/>
        <s v="Other countries of the World"/>
        <s v="Nationals Residing Abroad"/>
      </sharedItems>
    </cacheField>
    <cacheField name="2015" numFmtId="0">
      <sharedItems containsSemiMixedTypes="0" containsString="0" containsNumber="1" containsInteger="1" minValue="0" maxValue="5257048" count="196">
        <n v="439"/>
        <n v="1321"/>
        <n v="968"/>
        <n v="672"/>
        <n v="14547"/>
        <n v="46139"/>
        <n v="2047"/>
        <n v="1575"/>
        <n v="32533"/>
        <n v="6644"/>
        <n v="4"/>
        <n v="1684"/>
        <n v="2655"/>
        <n v="4984"/>
        <n v="25488"/>
        <n v="4237"/>
        <n v="3512"/>
        <n v="2802"/>
        <n v="1819"/>
        <n v="1108"/>
        <n v="19"/>
        <n v="252"/>
        <n v="403"/>
        <n v="94"/>
        <n v="227"/>
        <n v="16"/>
        <n v="2023"/>
        <n v="7351"/>
        <n v="13704"/>
        <n v="3839"/>
        <n v="10690"/>
        <n v="500"/>
        <n v="504"/>
        <n v="742"/>
        <n v="51922"/>
        <n v="367"/>
        <n v="209"/>
        <n v="28"/>
        <n v="1358"/>
        <n v="311"/>
        <n v="2707"/>
        <n v="391"/>
        <n v="46"/>
        <n v="313"/>
        <n v="899"/>
        <n v="282"/>
        <n v="1052"/>
        <n v="24292"/>
        <n v="21"/>
        <n v="1110"/>
        <n v="259"/>
        <n v="201"/>
        <n v="573"/>
        <n v="1"/>
        <n v="35"/>
        <n v="118"/>
        <n v="375"/>
        <n v="2"/>
        <n v="20"/>
        <n v="316"/>
        <n v="111"/>
        <n v="343"/>
        <n v="119"/>
        <n v="0"/>
        <n v="97"/>
        <n v="977"/>
        <n v="13"/>
        <n v="6"/>
        <n v="265"/>
        <n v="72"/>
        <n v="24"/>
        <n v="1845"/>
        <n v="3"/>
        <n v="401"/>
        <n v="380"/>
        <n v="502"/>
        <n v="277"/>
        <n v="1399"/>
        <n v="281306"/>
        <n v="14049"/>
        <n v="1213624"/>
        <n v="9351"/>
        <n v="438"/>
        <n v="20610"/>
        <n v="4982"/>
        <n v="5253"/>
        <n v="1230"/>
        <n v="342"/>
        <n v="2246"/>
        <n v="492"/>
        <n v="1482"/>
        <n v="1601"/>
        <n v="964"/>
        <n v="206322"/>
        <n v="105"/>
        <n v="207415"/>
        <n v="349"/>
        <n v="102993"/>
        <n v="26"/>
        <n v="2211"/>
        <n v="36349"/>
        <n v="619"/>
        <n v="3892"/>
        <n v="34933"/>
        <n v="1221"/>
        <n v="272941"/>
        <n v="55341"/>
        <n v="47912"/>
        <n v="152238"/>
        <n v="115860"/>
        <n v="15341"/>
        <n v="263101"/>
        <n v="45171"/>
        <n v="3058"/>
        <n v="352"/>
        <n v="36"/>
        <n v="52"/>
        <n v="25"/>
        <n v="60"/>
        <n v="74"/>
        <n v="907"/>
        <n v="1294"/>
        <n v="8358"/>
        <n v="4801"/>
        <n v="11441"/>
        <n v="3109"/>
        <n v="1511"/>
        <n v="7036"/>
        <n v="14506"/>
        <n v="2729"/>
        <n v="3444"/>
        <n v="3426"/>
        <n v="599"/>
        <n v="26499"/>
        <n v="8048"/>
        <n v="172419"/>
        <n v="4340"/>
        <n v="2464"/>
        <n v="9805"/>
        <n v="23098"/>
        <n v="18038"/>
        <n v="24073"/>
        <n v="18129"/>
        <n v="1013"/>
        <n v="32973"/>
        <n v="19757"/>
        <n v="42626"/>
        <n v="867601"/>
        <n v="1950"/>
        <n v="368"/>
        <n v="158"/>
        <n v="589"/>
        <n v="3188"/>
        <n v="8087"/>
        <n v="88091"/>
        <n v="946"/>
        <n v="44616"/>
        <n v="39"/>
        <n v="40"/>
        <n v="65694"/>
        <n v="33670"/>
        <n v="36684"/>
        <n v="230854"/>
        <n v="248314"/>
        <n v="141"/>
        <n v="1180"/>
        <n v="78"/>
        <n v="66181"/>
        <n v="46151"/>
        <n v="50134"/>
        <n v="25670"/>
        <n v="14013"/>
        <n v="19168"/>
        <n v="42660"/>
        <n v="6123"/>
        <n v="11758"/>
        <n v="6504"/>
        <n v="779"/>
        <n v="103740"/>
        <n v="6313"/>
        <n v="63835"/>
        <n v="1637"/>
        <n v="6510"/>
        <n v="55818"/>
        <n v="20901"/>
        <n v="1456"/>
        <n v="114406"/>
        <n v="1133879"/>
        <n v="19084"/>
        <n v="30774"/>
        <n v="68907"/>
        <n v="154720"/>
        <n v="124924"/>
        <n v="299513"/>
        <n v="10527"/>
        <n v="5257048"/>
      </sharedItems>
    </cacheField>
    <cacheField name="2016" numFmtId="0">
      <sharedItems containsSemiMixedTypes="0" containsString="0" containsNumber="1" containsInteger="1" minValue="0" maxValue="5765479" count="193">
        <n v="393"/>
        <n v="1469"/>
        <n v="1148"/>
        <n v="678"/>
        <n v="20555"/>
        <n v="44783"/>
        <n v="1959"/>
        <n v="1609"/>
        <n v="34280"/>
        <n v="4985"/>
        <n v="4"/>
        <n v="1454"/>
        <n v="3078"/>
        <n v="6627"/>
        <n v="23026"/>
        <n v="4905"/>
        <n v="3696"/>
        <n v="3130"/>
        <n v="1135"/>
        <n v="1153"/>
        <n v="20"/>
        <n v="184"/>
        <n v="409"/>
        <n v="46"/>
        <n v="144"/>
        <n v="11"/>
        <n v="2093"/>
        <n v="8159"/>
        <n v="17093"/>
        <n v="4703"/>
        <n v="1058"/>
        <n v="464"/>
        <n v="563"/>
        <n v="797"/>
        <n v="52636"/>
        <n v="303"/>
        <n v="213"/>
        <n v="32"/>
        <n v="1534"/>
        <n v="335"/>
        <n v="3017"/>
        <n v="448"/>
        <n v="33"/>
        <n v="462"/>
        <n v="779"/>
        <n v="373"/>
        <n v="868"/>
        <n v="17964"/>
        <n v="16"/>
        <n v="1268"/>
        <n v="351"/>
        <n v="233"/>
        <n v="0"/>
        <n v="92"/>
        <n v="155"/>
        <n v="466"/>
        <n v="1"/>
        <n v="5"/>
        <n v="319"/>
        <n v="151"/>
        <n v="397"/>
        <n v="160"/>
        <n v="94"/>
        <n v="936"/>
        <n v="9"/>
        <n v="3"/>
        <n v="300"/>
        <n v="84"/>
        <n v="1816"/>
        <n v="416"/>
        <n v="1297"/>
        <n v="357"/>
        <n v="142"/>
        <n v="1435"/>
        <n v="317239"/>
        <n v="15689"/>
        <n v="1296939"/>
        <n v="12308"/>
        <n v="524"/>
        <n v="21289"/>
        <n v="5201"/>
        <n v="5749"/>
        <n v="1230"/>
        <n v="380"/>
        <n v="353"/>
        <n v="2560"/>
        <n v="446"/>
        <n v="1818"/>
        <n v="1596"/>
        <n v="496"/>
        <n v="251313"/>
        <n v="141"/>
        <n v="208847"/>
        <n v="224"/>
        <n v="111076"/>
        <n v="26"/>
        <n v="2522"/>
        <n v="42327"/>
        <n v="560"/>
        <n v="2593"/>
        <n v="35084"/>
        <n v="1523"/>
        <n v="301961"/>
        <n v="51376"/>
        <n v="52692"/>
        <n v="163688"/>
        <n v="119663"/>
        <n v="16728"/>
        <n v="293625"/>
        <n v="50917"/>
        <n v="3731"/>
        <n v="2"/>
        <n v="296"/>
        <n v="21"/>
        <n v="90"/>
        <n v="41"/>
        <n v="45"/>
        <n v="121"/>
        <n v="971"/>
        <n v="1190"/>
        <n v="9082"/>
        <n v="6271"/>
        <n v="12932"/>
        <n v="3048"/>
        <n v="1438"/>
        <n v="7961"/>
        <n v="12979"/>
        <n v="3429"/>
        <n v="3255"/>
        <n v="4043"/>
        <n v="746"/>
        <n v="25706"/>
        <n v="9936"/>
        <n v="227749"/>
        <n v="5092"/>
        <n v="3469"/>
        <n v="14302"/>
        <n v="26753"/>
        <n v="21605"/>
        <n v="24717"/>
        <n v="18371"/>
        <n v="1018"/>
        <n v="36440"/>
        <n v="20148"/>
        <n v="43689"/>
        <n v="941883"/>
        <n v="2508"/>
        <n v="503"/>
        <n v="186"/>
        <n v="713"/>
        <n v="3314"/>
        <n v="9048"/>
        <n v="95417"/>
        <n v="937"/>
        <n v="54439"/>
        <n v="36"/>
        <n v="76342"/>
        <n v="33089"/>
        <n v="37960"/>
        <n v="238707"/>
        <n v="265928"/>
        <n v="145"/>
        <n v="1171"/>
        <n v="65"/>
        <n v="71840"/>
        <n v="48123"/>
        <n v="1621"/>
        <n v="59231"/>
        <n v="29545"/>
        <n v="17382"/>
        <n v="20864"/>
        <n v="48227"/>
        <n v="6599"/>
        <n v="12566"/>
        <n v="7072"/>
        <n v="635"/>
        <n v="105705"/>
        <n v="7486"/>
        <n v="61605"/>
        <n v="1988"/>
        <n v="6267"/>
        <n v="67165"/>
        <n v="19383"/>
        <n v="123330"/>
        <n v="1380409"/>
        <n v="20940"/>
        <n v="39184"/>
        <n v="67457"/>
        <n v="161097"/>
        <n v="104720"/>
        <n v="297418"/>
        <n v="26480"/>
        <n v="5765479"/>
      </sharedItems>
    </cacheField>
    <cacheField name="2017" numFmtId="0">
      <sharedItems containsSemiMixedTypes="0" containsString="0" containsNumber="1" containsInteger="1" minValue="0" maxValue="5507151" count="193">
        <n v="369"/>
        <n v="1603"/>
        <n v="1160"/>
        <n v="513"/>
        <n v="23215"/>
        <n v="46011"/>
        <n v="2441"/>
        <n v="2068"/>
        <n v="37706"/>
        <n v="4502"/>
        <n v="4"/>
        <n v="2921"/>
        <n v="3625"/>
        <n v="6086"/>
        <n v="22261"/>
        <n v="5763"/>
        <n v="4074"/>
        <n v="3560"/>
        <n v="1504"/>
        <n v="1469"/>
        <n v="33"/>
        <n v="178"/>
        <n v="320"/>
        <n v="53"/>
        <n v="187"/>
        <n v="16"/>
        <n v="2253"/>
        <n v="7277"/>
        <n v="22762"/>
        <n v="6169"/>
        <n v="1028"/>
        <n v="706"/>
        <n v="570"/>
        <n v="683"/>
        <n v="57060"/>
        <n v="294"/>
        <n v="315"/>
        <n v="31"/>
        <n v="3131"/>
        <n v="327"/>
        <n v="3546"/>
        <n v="638"/>
        <n v="66"/>
        <n v="512"/>
        <n v="888"/>
        <n v="263"/>
        <n v="904"/>
        <n v="12651"/>
        <n v="12"/>
        <n v="1455"/>
        <n v="411"/>
        <n v="269"/>
        <n v="0"/>
        <n v="199"/>
        <n v="143"/>
        <n v="520"/>
        <n v="5"/>
        <n v="352"/>
        <n v="267"/>
        <n v="493"/>
        <n v="172"/>
        <n v="128"/>
        <n v="1037"/>
        <n v="3"/>
        <n v="2"/>
        <n v="381"/>
        <n v="123"/>
        <n v="43"/>
        <n v="2029"/>
        <n v="1"/>
        <n v="446"/>
        <n v="1692"/>
        <n v="486"/>
        <n v="789"/>
        <n v="539"/>
        <n v="153"/>
        <n v="1559"/>
        <n v="335439"/>
        <n v="18114"/>
        <n v="1376919"/>
        <n v="14875"/>
        <n v="709"/>
        <n v="24453"/>
        <n v="6109"/>
        <n v="7043"/>
        <n v="1584"/>
        <n v="480"/>
        <n v="423"/>
        <n v="3026"/>
        <n v="537"/>
        <n v="2028"/>
        <n v="1776"/>
        <n v="247235"/>
        <n v="981"/>
        <n v="222527"/>
        <n v="230"/>
        <n v="142383"/>
        <n v="46"/>
        <n v="2850"/>
        <n v="47043"/>
        <n v="707"/>
        <n v="5334"/>
        <n v="43973"/>
        <n v="1810"/>
        <n v="322126"/>
        <n v="56952"/>
        <n v="53963"/>
        <n v="175852"/>
        <n v="140087"/>
        <n v="23771"/>
        <n v="324243"/>
        <n v="56597"/>
        <n v="4364"/>
        <n v="224"/>
        <n v="39"/>
        <n v="107"/>
        <n v="10"/>
        <n v="81"/>
        <n v="1215"/>
        <n v="1303"/>
        <n v="8346"/>
        <n v="5288"/>
        <n v="11852"/>
        <n v="3427"/>
        <n v="1695"/>
        <n v="9241"/>
        <n v="15421"/>
        <n v="4048"/>
        <n v="3770"/>
        <n v="4779"/>
        <n v="886"/>
        <n v="28674"/>
        <n v="11844"/>
        <n v="278904"/>
        <n v="5780"/>
        <n v="4914"/>
        <n v="17653"/>
        <n v="25988"/>
        <n v="23257"/>
        <n v="26761"/>
        <n v="20384"/>
        <n v="1017"/>
        <n v="37993"/>
        <n v="20882"/>
        <n v="45851"/>
        <n v="986296"/>
        <n v="536"/>
        <n v="202"/>
        <n v="992"/>
        <n v="3593"/>
        <n v="10286"/>
        <n v="111915"/>
        <n v="1358"/>
        <n v="66378"/>
        <n v="45"/>
        <n v="7"/>
        <n v="81442"/>
        <n v="31832"/>
        <n v="41902"/>
        <n v="249620"/>
        <n v="269380"/>
        <n v="112"/>
        <n v="1182"/>
        <n v="80"/>
        <n v="76652"/>
        <n v="49607"/>
        <n v="523"/>
        <n v="58131"/>
        <n v="33251"/>
        <n v="16764"/>
        <n v="20528"/>
        <n v="56230"/>
        <n v="6977"/>
        <n v="13683"/>
        <n v="7250"/>
        <n v="627"/>
        <n v="107217"/>
        <n v="6963"/>
        <n v="52976"/>
        <n v="1794"/>
        <n v="5108"/>
        <n v="67238"/>
        <n v="21695"/>
        <n v="149176"/>
        <n v="2156557"/>
        <n v="25267"/>
        <n v="42641"/>
        <n v="66150"/>
        <n v="164018"/>
        <n v="44266"/>
        <n v="303590"/>
        <n v="27818"/>
        <n v="5507151"/>
      </sharedItems>
    </cacheField>
    <cacheField name="2018" numFmtId="0">
      <sharedItems containsSemiMixedTypes="0" containsString="0" containsNumber="1" containsInteger="1" minValue="0" maxValue="6865444" count="188">
        <n v="401"/>
        <n v="1583"/>
        <n v="1044"/>
        <n v="560"/>
        <n v="24277"/>
        <n v="48845"/>
        <n v="2907"/>
        <n v="2465"/>
        <n v="42096"/>
        <n v="4744"/>
        <n v="6"/>
        <n v="3439"/>
        <n v="3693"/>
        <n v="5619"/>
        <n v="23443"/>
        <n v="7157"/>
        <n v="4489"/>
        <n v="3937"/>
        <n v="1315"/>
        <n v="2186"/>
        <n v="47"/>
        <n v="211"/>
        <n v="350"/>
        <n v="114"/>
        <n v="244"/>
        <n v="17"/>
        <n v="2408"/>
        <n v="7601"/>
        <n v="34712"/>
        <n v="7083"/>
        <n v="1246"/>
        <n v="753"/>
        <n v="697"/>
        <n v="58613"/>
        <n v="322"/>
        <n v="385"/>
        <n v="35"/>
        <n v="2337"/>
        <n v="365"/>
        <n v="5054"/>
        <n v="817"/>
        <n v="166"/>
        <n v="710"/>
        <n v="829"/>
        <n v="206"/>
        <n v="897"/>
        <n v="12067"/>
        <n v="1726"/>
        <n v="619"/>
        <n v="353"/>
        <n v="0"/>
        <n v="269"/>
        <n v="195"/>
        <n v="448"/>
        <n v="1"/>
        <n v="9"/>
        <n v="413"/>
        <n v="424"/>
        <n v="587"/>
        <n v="205"/>
        <n v="134"/>
        <n v="1121"/>
        <n v="359"/>
        <n v="103"/>
        <n v="38"/>
        <n v="2052"/>
        <n v="4"/>
        <n v="535"/>
        <n v="1757"/>
        <n v="518"/>
        <n v="752"/>
        <n v="521"/>
        <n v="145"/>
        <n v="1547"/>
        <n v="351040"/>
        <n v="19909"/>
        <n v="1456678"/>
        <n v="16345"/>
        <n v="713"/>
        <n v="26579"/>
        <n v="7212"/>
        <n v="7405"/>
        <n v="1700"/>
        <n v="349"/>
        <n v="3607"/>
        <n v="524"/>
        <n v="2409"/>
        <n v="1681"/>
        <n v="281768"/>
        <n v="1087"/>
        <n v="236236"/>
        <n v="124"/>
        <n v="150536"/>
        <n v="56"/>
        <n v="3136"/>
        <n v="49457"/>
        <n v="833"/>
        <n v="7507"/>
        <n v="46867"/>
        <n v="1990"/>
        <n v="319172"/>
        <n v="75773"/>
        <n v="53473"/>
        <n v="183581"/>
        <n v="166293"/>
        <n v="31427"/>
        <n v="346486"/>
        <n v="60664"/>
        <n v="4969"/>
        <n v="219"/>
        <n v="98"/>
        <n v="89"/>
        <n v="55"/>
        <n v="1283"/>
        <n v="1551"/>
        <n v="6707"/>
        <n v="5824"/>
        <n v="13413"/>
        <n v="3657"/>
        <n v="1610"/>
        <n v="9201"/>
        <n v="13314"/>
        <n v="4056"/>
        <n v="3792"/>
        <n v="5111"/>
        <n v="843"/>
        <n v="31555"/>
        <n v="12920"/>
        <n v="262309"/>
        <n v="5597"/>
        <n v="4793"/>
        <n v="25038"/>
        <n v="26260"/>
        <n v="21686"/>
        <n v="28195"/>
        <n v="21239"/>
        <n v="1239"/>
        <n v="39276"/>
        <n v="22631"/>
        <n v="46743"/>
        <n v="1029757"/>
        <n v="572"/>
        <n v="208"/>
        <n v="1378"/>
        <n v="4059"/>
        <n v="10656"/>
        <n v="126931"/>
        <n v="1596"/>
        <n v="74492"/>
        <n v="51"/>
        <n v="20"/>
        <n v="84356"/>
        <n v="33200"/>
        <n v="44086"/>
        <n v="261653"/>
        <n v="274087"/>
        <n v="136"/>
        <n v="1379"/>
        <n v="90"/>
        <n v="81615"/>
        <n v="49322"/>
        <n v="1940"/>
        <n v="67366"/>
        <n v="33825"/>
        <n v="13915"/>
        <n v="20486"/>
        <n v="68462"/>
        <n v="7036"/>
        <n v="11811"/>
        <n v="6724"/>
        <n v="716"/>
        <n v="95160"/>
        <n v="7353"/>
        <n v="47546"/>
        <n v="1626"/>
        <n v="5139"/>
        <n v="59971"/>
        <n v="21674"/>
        <n v="153905"/>
        <n v="2256675"/>
        <n v="26470"/>
        <n v="35596"/>
        <n v="62337"/>
        <n v="174096"/>
        <n v="41659"/>
        <n v="353684"/>
        <n v="26764"/>
        <n v="6865444"/>
      </sharedItems>
    </cacheField>
    <cacheField name="2019" numFmtId="0">
      <sharedItems containsSemiMixedTypes="0" containsString="0" containsNumber="1" containsInteger="1" minValue="0" maxValue="6983159" count="190">
        <n v="419"/>
        <n v="1481"/>
        <n v="1059"/>
        <n v="470"/>
        <n v="26129"/>
        <n v="48639"/>
        <n v="2817"/>
        <n v="2526"/>
        <n v="46814"/>
        <n v="4398"/>
        <n v="1"/>
        <n v="4165"/>
        <n v="4233"/>
        <n v="5044"/>
        <n v="23774"/>
        <n v="8063"/>
        <n v="4864"/>
        <n v="3877"/>
        <n v="1232"/>
        <n v="3080"/>
        <n v="57"/>
        <n v="256"/>
        <n v="575"/>
        <n v="39"/>
        <n v="208"/>
        <n v="21"/>
        <n v="2738"/>
        <n v="8294"/>
        <n v="34003"/>
        <n v="6489"/>
        <n v="1400"/>
        <n v="0"/>
        <n v="668"/>
        <n v="739"/>
        <n v="57274"/>
        <n v="485"/>
        <n v="374"/>
        <n v="63"/>
        <n v="2360"/>
        <n v="585"/>
        <n v="4637"/>
        <n v="925"/>
        <n v="103"/>
        <n v="745"/>
        <n v="857"/>
        <n v="228"/>
        <n v="850"/>
        <n v="14033"/>
        <n v="7"/>
        <n v="1471"/>
        <n v="784"/>
        <n v="358"/>
        <n v="277"/>
        <n v="169"/>
        <n v="489"/>
        <n v="3"/>
        <n v="560"/>
        <n v="615"/>
        <n v="514"/>
        <n v="252"/>
        <n v="146"/>
        <n v="1046"/>
        <n v="400"/>
        <n v="111"/>
        <n v="49"/>
        <n v="2059"/>
        <n v="436"/>
        <n v="2004"/>
        <n v="637"/>
        <n v="853"/>
        <n v="681"/>
        <n v="204"/>
        <n v="1142"/>
        <n v="351859"/>
        <n v="20766"/>
        <n v="1512032"/>
        <n v="12844"/>
        <n v="793"/>
        <n v="25422"/>
        <n v="6446"/>
        <n v="8396"/>
        <n v="2086"/>
        <n v="586"/>
        <n v="393"/>
        <n v="3792"/>
        <n v="667"/>
        <n v="2477"/>
        <n v="1583"/>
        <n v="339442"/>
        <n v="796"/>
        <n v="238903"/>
        <n v="158"/>
        <n v="149445"/>
        <n v="34"/>
        <n v="2943"/>
        <n v="48195"/>
        <n v="578"/>
        <n v="6271"/>
        <n v="50177"/>
        <n v="1818"/>
        <n v="334579"/>
        <n v="86842"/>
        <n v="56393"/>
        <n v="190089"/>
        <n v="169956"/>
        <n v="33636"/>
        <n v="367241"/>
        <n v="65551"/>
        <n v="4978"/>
        <n v="326"/>
        <n v="142"/>
        <n v="70"/>
        <n v="11"/>
        <n v="139"/>
        <n v="223"/>
        <n v="1307"/>
        <n v="1754"/>
        <n v="6978"/>
        <n v="5735"/>
        <n v="13290"/>
        <n v="3181"/>
        <n v="1312"/>
        <n v="9788"/>
        <n v="15709"/>
        <n v="4247"/>
        <n v="3552"/>
        <n v="5411"/>
        <n v="963"/>
        <n v="33687"/>
        <n v="14064"/>
        <n v="251319"/>
        <n v="6216"/>
        <n v="4123"/>
        <n v="17859"/>
        <n v="29468"/>
        <n v="25339"/>
        <n v="26492"/>
        <n v="18945"/>
        <n v="1340"/>
        <n v="41183"/>
        <n v="21898"/>
        <n v="42318"/>
        <n v="1000292"/>
        <n v="624"/>
        <n v="189"/>
        <n v="1179"/>
        <n v="3889"/>
        <n v="4"/>
        <n v="10317"/>
        <n v="128572"/>
        <n v="1774"/>
        <n v="74743"/>
        <n v="36"/>
        <n v="83322"/>
        <n v="32332"/>
        <n v="39263"/>
        <n v="247238"/>
        <n v="264973"/>
        <n v="125"/>
        <n v="1336"/>
        <n v="71"/>
        <n v="80313"/>
        <n v="46826"/>
        <n v="2093"/>
        <n v="73137"/>
        <n v="35113"/>
        <n v="15128"/>
        <n v="21538"/>
        <n v="61907"/>
        <n v="7014"/>
        <n v="12607"/>
        <n v="6358"/>
        <n v="1097"/>
        <n v="74564"/>
        <n v="6863"/>
        <n v="48526"/>
        <n v="1526"/>
        <n v="5627"/>
        <n v="55415"/>
        <n v="26065"/>
        <n v="124120"/>
        <n v="2577727"/>
        <n v="28178"/>
        <n v="33288"/>
        <n v="78587"/>
        <n v="164040"/>
        <n v="39018"/>
        <n v="330861"/>
        <n v="28551"/>
        <n v="6983159"/>
      </sharedItems>
    </cacheField>
    <cacheField name="Total" numFmtId="0">
      <sharedItems containsSemiMixedTypes="0" containsString="0" containsNumber="1" containsInteger="1" minValue="1" maxValue="30378281" count="207">
        <n v="2021"/>
        <n v="7457"/>
        <n v="5379"/>
        <n v="2893"/>
        <n v="108723"/>
        <n v="234417"/>
        <n v="12171"/>
        <n v="10243"/>
        <n v="193429"/>
        <n v="25273"/>
        <n v="19"/>
        <n v="13663"/>
        <n v="17284"/>
        <n v="28360"/>
        <n v="117992"/>
        <n v="30125"/>
        <n v="20635"/>
        <n v="17306"/>
        <n v="7005"/>
        <n v="8996"/>
        <n v="176"/>
        <n v="1081"/>
        <n v="2057"/>
        <n v="346"/>
        <n v="1010"/>
        <n v="81"/>
        <n v="11515"/>
        <n v="38682"/>
        <n v="122274"/>
        <n v="28283"/>
        <n v="15422"/>
        <n v="2230"/>
        <n v="3058"/>
        <n v="3658"/>
        <n v="277505"/>
        <n v="1771"/>
        <n v="1496"/>
        <n v="189"/>
        <n v="10720"/>
        <n v="1923"/>
        <n v="18961"/>
        <n v="3219"/>
        <n v="414"/>
        <n v="2742"/>
        <n v="4252"/>
        <n v="1352"/>
        <n v="4571"/>
        <n v="81007"/>
        <n v="62"/>
        <n v="7030"/>
        <n v="2424"/>
        <n v="1414"/>
        <n v="573"/>
        <n v="1"/>
        <n v="872"/>
        <n v="780"/>
        <n v="2298"/>
        <n v="9"/>
        <n v="20"/>
        <n v="26"/>
        <n v="1960"/>
        <n v="1568"/>
        <n v="2334"/>
        <n v="908"/>
        <n v="2"/>
        <n v="599"/>
        <n v="5117"/>
        <n v="3"/>
        <n v="4"/>
        <n v="40"/>
        <n v="12"/>
        <n v="1705"/>
        <n v="493"/>
        <n v="186"/>
        <n v="9801"/>
        <n v="11"/>
        <n v="21"/>
        <n v="2234"/>
        <n v="7858"/>
        <n v="2378"/>
        <n v="3459"/>
        <n v="2369"/>
        <n v="755"/>
        <n v="7082"/>
        <n v="1636883"/>
        <n v="88527"/>
        <n v="6856192"/>
        <n v="65723"/>
        <n v="3177"/>
        <n v="118353"/>
        <n v="29950"/>
        <n v="33846"/>
        <n v="7830"/>
        <n v="2306"/>
        <n v="1777"/>
        <n v="15231"/>
        <n v="2666"/>
        <n v="10214"/>
        <n v="8237"/>
        <n v="1460"/>
        <n v="1326080"/>
        <n v="3110"/>
        <n v="1113928"/>
        <n v="1085"/>
        <n v="656433"/>
        <n v="188"/>
        <n v="13662"/>
        <n v="223371"/>
        <n v="3297"/>
        <n v="25597"/>
        <n v="211034"/>
        <n v="8362"/>
        <n v="1550779"/>
        <n v="326284"/>
        <n v="264433"/>
        <n v="865448"/>
        <n v="711859"/>
        <n v="120903"/>
        <n v="1594696"/>
        <n v="278900"/>
        <n v="21100"/>
        <n v="5"/>
        <n v="1417"/>
        <n v="194"/>
        <n v="489"/>
        <n v="225"/>
        <n v="79"/>
        <n v="616"/>
        <n v="5683"/>
        <n v="7092"/>
        <n v="39471"/>
        <n v="27919"/>
        <n v="62928"/>
        <n v="16422"/>
        <n v="7566"/>
        <n v="43227"/>
        <n v="71929"/>
        <n v="18509"/>
        <n v="17813"/>
        <n v="22770"/>
        <n v="4037"/>
        <n v="146121"/>
        <n v="56812"/>
        <n v="1192700"/>
        <n v="27025"/>
        <n v="19763"/>
        <n v="84657"/>
        <n v="131567"/>
        <n v="109925"/>
        <n v="2047"/>
        <n v="130238"/>
        <n v="97068"/>
        <n v="5627"/>
        <n v="187865"/>
        <n v="105316"/>
        <n v="221227"/>
        <n v="4825829"/>
        <n v="4458"/>
        <n v="2603"/>
        <n v="943"/>
        <n v="4851"/>
        <n v="18043"/>
        <n v="48394"/>
        <n v="550926"/>
        <n v="6611"/>
        <n v="314668"/>
        <n v="207"/>
        <n v="76"/>
        <n v="391156"/>
        <n v="164123"/>
        <n v="199895"/>
        <n v="1228072"/>
        <n v="1322682"/>
        <n v="659"/>
        <n v="6248"/>
        <n v="384"/>
        <n v="376601"/>
        <n v="240029"/>
        <n v="7398"/>
        <n v="307999"/>
        <n v="157404"/>
        <n v="1950"/>
        <n v="77202"/>
        <n v="102584"/>
        <n v="277486"/>
        <n v="33749"/>
        <n v="62425"/>
        <n v="33908"/>
        <n v="3854"/>
        <n v="486386"/>
        <n v="34978"/>
        <n v="274488"/>
        <n v="8571"/>
        <n v="28651"/>
        <n v="305607"/>
        <n v="109718"/>
        <n v="1456"/>
        <n v="664937"/>
        <n v="9505247"/>
        <n v="119939"/>
        <n v="181483"/>
        <n v="343438"/>
        <n v="817971"/>
        <n v="354587"/>
        <n v="1585066"/>
        <n v="120140"/>
        <n v="30378281"/>
      </sharedItems>
    </cacheField>
    <cacheField name="Market_x000a_share 2019" numFmtId="0">
      <sharedItems containsMixedTypes="1" containsNumber="1" minValue="5.5823776395853989E-6" maxValue="38.982630655269531" count="190">
        <n v="2.3390162309862819E-3"/>
        <n v="8.2675012842259761E-3"/>
        <n v="5.9117379203209378E-3"/>
        <n v="2.6237174906051375E-3"/>
        <n v="0.14586194534472688"/>
        <n v="0.27152126601179422"/>
        <n v="1.5725557810712068E-2"/>
        <n v="1.4101085917592718E-2"/>
        <n v="0.26133342681955091"/>
        <n v="2.4551296858896586E-2"/>
        <n v="5.5823776395853989E-6"/>
        <n v="2.3250602868873187E-2"/>
        <n v="2.3630204548364994E-2"/>
        <n v="2.8157512814068753E-2"/>
        <n v="0.13271544600350327"/>
        <n v="4.5010710907977071E-2"/>
        <n v="2.715268483894338E-2"/>
        <n v="2.1642878108672593E-2"/>
        <n v="6.8774892519692116E-3"/>
        <n v="1.7193723129923032E-2"/>
        <n v="3.1819552545636772E-4"/>
        <n v="1.4290886757338621E-3"/>
        <n v="3.2098671427616045E-3"/>
        <n v="2.1771272794383054E-4"/>
        <n v="1.161134549033763E-3"/>
        <n v="1.1722993043129338E-4"/>
        <n v="1.5284549977184824E-2"/>
        <n v="4.63002401427213E-2"/>
        <n v="0.18981758687882233"/>
        <n v="3.6224048503269657E-2"/>
        <n v="7.8153286954195586E-3"/>
        <s v=""/>
        <n v="3.7290282632430464E-3"/>
        <n v="4.1253770756536105E-3"/>
        <n v="0.31972509692961415"/>
        <n v="2.7074531551989182E-3"/>
        <n v="2.0878092372049392E-3"/>
        <n v="3.5168979129388017E-4"/>
        <n v="1.3174411229421541E-2"/>
        <n v="3.2656909191574588E-3"/>
        <n v="2.5885485114757495E-2"/>
        <n v="5.1636993166164942E-3"/>
        <n v="5.7498489687729613E-4"/>
        <n v="4.1588713414911225E-3"/>
        <n v="4.7840976371246865E-3"/>
        <n v="1.2727821018254709E-3"/>
        <n v="4.7450209936475895E-3"/>
        <n v="7.8337505416301897E-2"/>
        <n v="3.9076643477097795E-5"/>
        <n v="8.2116775078301223E-3"/>
        <n v="4.3765840694349528E-3"/>
        <n v="1.998491194971573E-3"/>
        <n v="1.5463186061651557E-3"/>
        <n v="9.4342182108993243E-4"/>
        <n v="2.7297826657572601E-3"/>
        <n v="1.6747132918756199E-5"/>
        <n v="3.1261314781678234E-3"/>
        <n v="3.4331622483450203E-3"/>
        <n v="2.8693421067468952E-3"/>
        <n v="1.4067591651755207E-3"/>
        <n v="8.1502713537946823E-4"/>
        <n v="5.8391670110063271E-3"/>
        <n v="2.2329510558341597E-3"/>
        <n v="6.1964391799397924E-4"/>
        <n v="2.7353650433968455E-4"/>
        <n v="1.1494115559906336E-2"/>
        <n v="2.4339166508592341E-3"/>
        <n v="1.118708478972914E-2"/>
        <n v="3.555974556415899E-3"/>
        <n v="4.7617681265663455E-3"/>
        <n v="3.8015991725576567E-3"/>
        <n v="1.1388050384754213E-3"/>
        <n v="6.3750752644065253E-3"/>
        <n v="1.9642098138868789"/>
        <n v="0.11592365406363038"/>
        <n v="8.4407336271375915"/>
        <n v="7.170005840283486E-2"/>
        <n v="4.4268254681912216E-3"/>
        <n v="0.14191520435354002"/>
        <n v="3.5984006264767478E-2"/>
        <n v="4.6869642661959005E-2"/>
        <n v="1.1644839756175144E-2"/>
        <n v="3.2712732967970439E-3"/>
        <n v="2.1938744123570619E-3"/>
        <n v="2.1168376009307831E-2"/>
        <n v="3.7234458856034614E-3"/>
        <n v="1.3827549413253034E-2"/>
        <n v="8.8369038034636863E-3"/>
        <n v="1.8948934307361469"/>
        <n v="4.4435726011099776E-3"/>
        <n v="1.3336467652298705"/>
        <n v="8.8201566705449301E-4"/>
        <n v="0.83425842634783987"/>
        <n v="1.8980083974590357E-4"/>
        <n v="1.6428937393299831E-2"/>
        <n v="0.26904269033981831"/>
        <n v="3.2266142756803605E-3"/>
        <n v="3.5007090177840039E-2"/>
        <n v="0.28010696282147657"/>
        <n v="1.0148762548766255E-2"/>
        <n v="1.867746328274843"/>
        <n v="0.48478483897687519"/>
        <n v="0.31480702222913942"/>
        <n v="1.0611485831311489"/>
        <n v="0.94875857411337605"/>
        <n v="0.18776885428509446"/>
        <n v="2.0500779467389814"/>
        <n v="0.3659304366524625"/>
        <n v="2.7789075889856116E-2"/>
        <n v="1.8198551105048401E-3"/>
        <n v="7.9269762482112667E-4"/>
        <n v="3.9076643477097792E-4"/>
        <n v="6.1406154035439394E-5"/>
        <n v="7.7595049190237037E-4"/>
        <n v="1.244870213627544E-3"/>
        <n v="7.2961675749381172E-3"/>
        <n v="9.7914903798327901E-3"/>
        <n v="3.8953831169026919E-2"/>
        <n v="3.2014935763022265E-2"/>
        <n v="7.4189798830089942E-2"/>
        <n v="1.7757543271521157E-2"/>
        <n v="7.3240794631360441E-3"/>
        <n v="5.4640312336261883E-2"/>
        <n v="8.7693570340247023E-2"/>
        <n v="2.3708357835319192E-2"/>
        <n v="1.9828605375807336E-2"/>
        <n v="3.0206245407796595E-2"/>
        <n v="5.3758296669207395E-3"/>
        <n v="0.18805355554471334"/>
        <n v="7.8510559123129056E-2"/>
        <n v="1.402957566002963"/>
        <n v="3.4700059407662839E-2"/>
        <n v="2.3016143008010598E-2"/>
        <n v="9.9695682265355634E-2"/>
        <n v="0.16450150428330254"/>
        <n v="0.14145186700945445"/>
        <n v="0.14788834842789639"/>
        <n v="0.10575814438194538"/>
        <n v="7.4803860370444347E-3"/>
        <n v="0.22989905833104549"/>
        <n v="0.12224290555164107"/>
        <n v="0.23623505695197491"/>
        <n v="5.584007693856158"/>
        <n v="3.4834036471012887E-3"/>
        <n v="1.0550693738816403E-3"/>
        <n v="6.5816232370711856E-3"/>
        <n v="2.1709866640347616E-2"/>
        <n v="2.2329510558341595E-5"/>
        <n v="5.759339010760256E-2"/>
        <n v="0.7177374578767739"/>
        <n v="9.9031379326244978E-3"/>
        <n v="0.41724365191553148"/>
        <n v="2.0096559502507438E-4"/>
        <n v="0.46513486968553464"/>
        <n v="0.18048943384307511"/>
        <n v="0.21918089326304152"/>
        <n v="1.3801758828558148"/>
        <n v="1.4791793502938619"/>
        <n v="6.9779720494817486E-4"/>
        <n v="7.4580565264860928E-3"/>
        <n v="3.9634881241056334E-4"/>
        <n v="0.44833749536802214"/>
        <n v="0.26140041535122588"/>
        <n v="1.1683916399652241E-2"/>
        <n v="0.40827835342635732"/>
        <n v="0.19601402605876214"/>
        <n v="8.445020893164791E-2"/>
        <n v="0.12023324960139033"/>
        <n v="0.34558825253381331"/>
        <n v="3.9154796764051994E-2"/>
        <n v="7.0377034902253124E-2"/>
        <n v="3.5492757032483967E-2"/>
        <n v="6.123868270625183E-3"/>
        <n v="0.41624440631804571"/>
        <n v="3.8311857740474589E-2"/>
        <n v="0.27089045733852107"/>
        <n v="8.5187082780073184E-3"/>
        <n v="3.1412038977947039E-2"/>
        <n v="0.30934745689762488"/>
        <n v="0.14550467317579341"/>
        <n v="0.69288471262533979"/>
        <n v="14.389845565755552"/>
        <n v="0.15730023712823737"/>
        <n v="0.18582618686651878"/>
        <n v="0.43870231156209777"/>
        <n v="0.91573322799758883"/>
        <n v="0.21781321074134311"/>
        <n v="1.8469910482108647"/>
        <n v="0.15938246398780273"/>
        <n v="38.982630655269531"/>
      </sharedItems>
    </cacheField>
    <cacheField name="% Change 2019-2018" numFmtId="0">
      <sharedItems containsMixedTypes="1" containsNumber="1" minValue="-83.333333333333343" maxValue="305.4545454545455"/>
    </cacheField>
    <cacheField name="% Change 2018-2017" numFmtId="0">
      <sharedItems containsString="0" containsBlank="1" containsNumber="1" minValue="-100" maxValue="300"/>
    </cacheField>
    <cacheField name="% change in 2017-2016" numFmtId="0">
      <sharedItems containsString="0" containsBlank="1" containsNumber="1" minValue="-100" maxValue="595.74468085106378"/>
    </cacheField>
    <cacheField name="% change in 2017-20162" numFmtId="0">
      <sharedItems containsString="0" containsBlank="1" containsNumber="1" minValue="-100" maxValue="162.85714285714286"/>
    </cacheField>
  </cacheFields>
  <extLst>
    <ext xmlns:x14="http://schemas.microsoft.com/office/spreadsheetml/2009/9/main" uri="{725AE2AE-9491-48be-B2B4-4EB974FC3084}">
      <x14:pivotCacheDefinition pivotCacheId="72479103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pandey" refreshedDate="44284.849631365738" createdVersion="6" refreshedVersion="6" minRefreshableVersion="3" recordCount="212" xr:uid="{CC53DF36-63BC-415A-B4A9-89A8CF30BD5E}">
  <cacheSource type="worksheet">
    <worksheetSource ref="A1:L213" sheet="data in Percentage form"/>
  </cacheSource>
  <cacheFields count="12">
    <cacheField name="Countries" numFmtId="0">
      <sharedItems count="212">
        <s v="Burundi"/>
        <s v="Comoros"/>
        <s v="Djibouti"/>
        <s v="Eritrea"/>
        <s v="Ethiopia"/>
        <s v="Kenya"/>
        <s v="Madagascar"/>
        <s v="Malawi"/>
        <s v="Mauritius"/>
        <s v="Mozambique"/>
        <s v="Reunion"/>
        <s v="Rwanda"/>
        <s v="Seychelles"/>
        <s v="Somalia"/>
        <s v="Tanzania, United Republic of"/>
        <s v="Uganda"/>
        <s v="Zambia"/>
        <s v="Zimbabwe"/>
        <s v="Angola"/>
        <s v="Cameroon"/>
        <s v="Central African Republic"/>
        <s v="Chad"/>
        <s v="Congo"/>
        <s v="Equatorial Guinea"/>
        <s v="Gabon"/>
        <s v="Sao Tome and Principe"/>
        <s v="Algeria"/>
        <s v="Morocco"/>
        <s v="Sudan"/>
        <s v="Tunisia"/>
        <s v="Botswana"/>
        <s v="Eswatini"/>
        <s v="Lesotho"/>
        <s v="Namibia"/>
        <s v="South Africa"/>
        <s v="Benin"/>
        <s v="Burkina Faso"/>
        <s v="Cabo Verde"/>
        <s v="Côte d'Ivoire"/>
        <s v="Gambia"/>
        <s v="Ghana"/>
        <s v="Guinea"/>
        <s v="Guinea-Bissau"/>
        <s v="Liberia"/>
        <s v="Mali"/>
        <s v="Mauritania"/>
        <s v="Niger"/>
        <s v="Nigeria"/>
        <s v="Saint Helena"/>
        <s v="Senegal"/>
        <s v="Sierra Leone"/>
        <s v="Togo"/>
        <s v="Other countries of Africa"/>
        <s v="Anguilla"/>
        <s v="Antigua and Barbuda"/>
        <s v="Bahamas"/>
        <s v="Barbados"/>
        <s v="Bermuda"/>
        <s v="British Virgin Islands"/>
        <s v="Cayman Islands"/>
        <s v="Cuba"/>
        <s v="Dominica"/>
        <s v="Dominican Republic"/>
        <s v="Grenada"/>
        <s v="Guadeloupe"/>
        <s v="Haiti"/>
        <s v="Jamaica"/>
        <s v="Martinique"/>
        <s v="Montserrat"/>
        <s v="Netherlands Antilles"/>
        <s v="Puerto Rico"/>
        <s v="Saint Kitts and Nevis"/>
        <s v="Saint Lucia"/>
        <s v="Saint Vincent and the Grenadines"/>
        <s v="Trinidad and Tobago"/>
        <s v="Turks and Caicos Islands"/>
        <s v="United States Virgin Islands"/>
        <s v="Belize"/>
        <s v="Costa Rica"/>
        <s v="El Salvador"/>
        <s v="Guatemala"/>
        <s v="Honduras"/>
        <s v="Nicaragua"/>
        <s v="Panama"/>
        <s v="Canada"/>
        <s v="Mexico"/>
        <s v="United States of America"/>
        <s v="Argentina"/>
        <s v="Bolivia, Plurinational State of"/>
        <s v="Brazil"/>
        <s v="Chile"/>
        <s v="Colombia"/>
        <s v="Ecuador"/>
        <s v="Guyana"/>
        <s v="Paraguay"/>
        <s v="Peru"/>
        <s v="Suriname"/>
        <s v="Uruguay"/>
        <s v="Venezuela, Bolivarian Republic of"/>
        <s v="Other countries of the Americas"/>
        <s v="China"/>
        <s v="Hong Kong, China"/>
        <s v="Japan"/>
        <s v="Korea, Democratic People's Republic of"/>
        <s v="Korea, Republic of"/>
        <s v="Macao, China"/>
        <s v="Mongolia"/>
        <s v="Taiwan Province of China"/>
        <s v="Brunei Darussalam"/>
        <s v="Cambodia"/>
        <s v="Indonesia"/>
        <s v="Lao People's Democratic Republic"/>
        <s v="Malaysia"/>
        <s v="Myanmar"/>
        <s v="Philippines"/>
        <s v="Singapore"/>
        <s v="Thailand"/>
        <s v="Viet Nam"/>
        <s v="Australia"/>
        <s v="New Zealand"/>
        <s v="Fiji"/>
        <s v="New Caledonia"/>
        <s v="Norfolk Island"/>
        <s v="Papua New Guinea"/>
        <s v="Vanuatu"/>
        <s v="Christmas Island, Australia"/>
        <s v="Kiribati"/>
        <s v="Nauru"/>
        <s v="American Samoa"/>
        <s v="Tonga"/>
        <s v="Tuvalu"/>
        <s v="Armenia"/>
        <s v="Azerbaijan"/>
        <s v="Belarus"/>
        <s v="Bulgaria"/>
        <s v="Czech Republic"/>
        <s v="Estonia"/>
        <s v="Georgia"/>
        <s v="Hungary"/>
        <s v="Kazakhstan"/>
        <s v="Kyrgyzstan"/>
        <s v="Latvia"/>
        <s v="Lithuania"/>
        <s v="Moldova, Republic of"/>
        <s v="Poland"/>
        <s v="Romania"/>
        <s v="Russian Federation"/>
        <s v="Slovakia"/>
        <s v="Tajikistan"/>
        <s v="Turkmenistan"/>
        <s v="Ukraine"/>
        <s v="Uzbekistan"/>
        <s v="Other countries Central/East Europe"/>
        <s v="Denmark"/>
        <s v="Faeroe Islands"/>
        <s v="Finland"/>
        <s v="Iceland"/>
        <s v="Ireland"/>
        <s v="Norway"/>
        <s v="Sweden"/>
        <s v="United Kingdom"/>
        <s v="Other countries of Northern Europe"/>
        <s v="Albania"/>
        <s v="Andorra"/>
        <s v="Bosnia and Herzegovina"/>
        <s v="Croatia"/>
        <s v="Gibraltar"/>
        <s v="Greece"/>
        <s v="Italy"/>
        <s v="Malta"/>
        <s v="Portugal"/>
        <s v="San Marino"/>
        <s v="Slovenia"/>
        <s v="Spain"/>
        <s v="Yugoslavia, SFR (former)"/>
        <s v="Austria"/>
        <s v="Belgium"/>
        <s v="France"/>
        <s v="Germany"/>
        <s v="Liechtenstein"/>
        <s v="Luxembourg"/>
        <s v="Monaco"/>
        <s v="Netherlands"/>
        <s v="Switzerland"/>
        <s v="Cyprus"/>
        <s v="Israel"/>
        <s v="Turkey"/>
        <s v="Other countries of Europe"/>
        <s v="Bahrain"/>
        <s v="Egypt"/>
        <s v="Iraq"/>
        <s v="Jordan"/>
        <s v="Kuwait"/>
        <s v="Lebanon"/>
        <s v="Libya"/>
        <s v="Oman"/>
        <s v="Qatar"/>
        <s v="Saudi Arabia"/>
        <s v="State of Palestine"/>
        <s v="Syrian Arab Republic"/>
        <s v="United Arab Emirates"/>
        <s v="Yemen"/>
        <s v="Other countries of Middle East"/>
        <s v="Afghanistan"/>
        <s v="Bangladesh"/>
        <s v="Bhutan"/>
        <s v="Iran, Islamic Republic of"/>
        <s v="Maldives"/>
        <s v="Nepal"/>
        <s v="Pakistan"/>
        <s v="Sri Lanka"/>
        <s v="Other countries of the World"/>
      </sharedItems>
    </cacheField>
    <cacheField name="2015" numFmtId="0">
      <sharedItems containsSemiMixedTypes="0" containsString="0" containsNumber="1" containsInteger="1" minValue="0" maxValue="1213624"/>
    </cacheField>
    <cacheField name="2016" numFmtId="0">
      <sharedItems containsSemiMixedTypes="0" containsString="0" containsNumber="1" containsInteger="1" minValue="0" maxValue="1380409"/>
    </cacheField>
    <cacheField name="2017" numFmtId="0">
      <sharedItems containsSemiMixedTypes="0" containsString="0" containsNumber="1" containsInteger="1" minValue="0" maxValue="2156557"/>
    </cacheField>
    <cacheField name="2018" numFmtId="0">
      <sharedItems containsSemiMixedTypes="0" containsString="0" containsNumber="1" containsInteger="1" minValue="0" maxValue="2256675"/>
    </cacheField>
    <cacheField name="2019" numFmtId="0">
      <sharedItems containsSemiMixedTypes="0" containsString="0" containsNumber="1" containsInteger="1" minValue="0" maxValue="2577727"/>
    </cacheField>
    <cacheField name="Total" numFmtId="0">
      <sharedItems containsSemiMixedTypes="0" containsString="0" containsNumber="1" containsInteger="1" minValue="1" maxValue="9505247"/>
    </cacheField>
    <cacheField name="Market_x000a_share 2019" numFmtId="0">
      <sharedItems containsMixedTypes="1" containsNumber="1" minValue="5.5823776395853989E-6" maxValue="14.389845565755552" count="189">
        <n v="2.3390162309862819E-3"/>
        <n v="8.2675012842259761E-3"/>
        <n v="5.9117379203209378E-3"/>
        <n v="2.6237174906051375E-3"/>
        <n v="0.14586194534472688"/>
        <n v="0.27152126601179422"/>
        <n v="1.5725557810712068E-2"/>
        <n v="1.4101085917592718E-2"/>
        <n v="0.26133342681955091"/>
        <n v="2.4551296858896586E-2"/>
        <n v="5.5823776395853989E-6"/>
        <n v="2.3250602868873187E-2"/>
        <n v="2.3630204548364994E-2"/>
        <n v="2.8157512814068753E-2"/>
        <n v="0.13271544600350327"/>
        <n v="4.5010710907977071E-2"/>
        <n v="2.715268483894338E-2"/>
        <n v="2.1642878108672593E-2"/>
        <n v="6.8774892519692116E-3"/>
        <n v="1.7193723129923032E-2"/>
        <n v="3.1819552545636772E-4"/>
        <n v="1.4290886757338621E-3"/>
        <n v="3.2098671427616045E-3"/>
        <n v="2.1771272794383054E-4"/>
        <n v="1.161134549033763E-3"/>
        <n v="1.1722993043129338E-4"/>
        <n v="1.5284549977184824E-2"/>
        <n v="4.63002401427213E-2"/>
        <n v="0.18981758687882233"/>
        <n v="3.6224048503269657E-2"/>
        <n v="7.8153286954195586E-3"/>
        <s v=""/>
        <n v="3.7290282632430464E-3"/>
        <n v="4.1253770756536105E-3"/>
        <n v="0.31972509692961415"/>
        <n v="2.7074531551989182E-3"/>
        <n v="2.0878092372049392E-3"/>
        <n v="3.5168979129388017E-4"/>
        <n v="1.3174411229421541E-2"/>
        <n v="3.2656909191574588E-3"/>
        <n v="2.5885485114757495E-2"/>
        <n v="5.1636993166164942E-3"/>
        <n v="5.7498489687729613E-4"/>
        <n v="4.1588713414911225E-3"/>
        <n v="4.7840976371246865E-3"/>
        <n v="1.2727821018254709E-3"/>
        <n v="4.7450209936475895E-3"/>
        <n v="7.8337505416301897E-2"/>
        <n v="3.9076643477097795E-5"/>
        <n v="8.2116775078301223E-3"/>
        <n v="4.3765840694349528E-3"/>
        <n v="1.998491194971573E-3"/>
        <n v="1.5463186061651557E-3"/>
        <n v="9.4342182108993243E-4"/>
        <n v="2.7297826657572601E-3"/>
        <n v="1.6747132918756199E-5"/>
        <n v="3.1261314781678234E-3"/>
        <n v="3.4331622483450203E-3"/>
        <n v="2.8693421067468952E-3"/>
        <n v="1.4067591651755207E-3"/>
        <n v="8.1502713537946823E-4"/>
        <n v="5.8391670110063271E-3"/>
        <n v="2.2329510558341597E-3"/>
        <n v="6.1964391799397924E-4"/>
        <n v="2.7353650433968455E-4"/>
        <n v="1.1494115559906336E-2"/>
        <n v="2.4339166508592341E-3"/>
        <n v="1.118708478972914E-2"/>
        <n v="3.555974556415899E-3"/>
        <n v="4.7617681265663455E-3"/>
        <n v="3.8015991725576567E-3"/>
        <n v="1.1388050384754213E-3"/>
        <n v="6.3750752644065253E-3"/>
        <n v="1.9642098138868789"/>
        <n v="0.11592365406363038"/>
        <n v="8.4407336271375915"/>
        <n v="7.170005840283486E-2"/>
        <n v="4.4268254681912216E-3"/>
        <n v="0.14191520435354002"/>
        <n v="3.5984006264767478E-2"/>
        <n v="4.6869642661959005E-2"/>
        <n v="1.1644839756175144E-2"/>
        <n v="3.2712732967970439E-3"/>
        <n v="2.1938744123570619E-3"/>
        <n v="2.1168376009307831E-2"/>
        <n v="3.7234458856034614E-3"/>
        <n v="1.3827549413253034E-2"/>
        <n v="8.8369038034636863E-3"/>
        <n v="1.8948934307361469"/>
        <n v="4.4435726011099776E-3"/>
        <n v="1.3336467652298705"/>
        <n v="8.8201566705449301E-4"/>
        <n v="0.83425842634783987"/>
        <n v="1.8980083974590357E-4"/>
        <n v="1.6428937393299831E-2"/>
        <n v="0.26904269033981831"/>
        <n v="3.2266142756803605E-3"/>
        <n v="3.5007090177840039E-2"/>
        <n v="0.28010696282147657"/>
        <n v="1.0148762548766255E-2"/>
        <n v="1.867746328274843"/>
        <n v="0.48478483897687519"/>
        <n v="0.31480702222913942"/>
        <n v="1.0611485831311489"/>
        <n v="0.94875857411337605"/>
        <n v="0.18776885428509446"/>
        <n v="2.0500779467389814"/>
        <n v="0.3659304366524625"/>
        <n v="2.7789075889856116E-2"/>
        <n v="1.8198551105048401E-3"/>
        <n v="7.9269762482112667E-4"/>
        <n v="3.9076643477097792E-4"/>
        <n v="6.1406154035439394E-5"/>
        <n v="7.7595049190237037E-4"/>
        <n v="1.244870213627544E-3"/>
        <n v="7.2961675749381172E-3"/>
        <n v="9.7914903798327901E-3"/>
        <n v="3.8953831169026919E-2"/>
        <n v="3.2014935763022265E-2"/>
        <n v="7.4189798830089942E-2"/>
        <n v="1.7757543271521157E-2"/>
        <n v="7.3240794631360441E-3"/>
        <n v="5.4640312336261883E-2"/>
        <n v="8.7693570340247023E-2"/>
        <n v="2.3708357835319192E-2"/>
        <n v="1.9828605375807336E-2"/>
        <n v="3.0206245407796595E-2"/>
        <n v="5.3758296669207395E-3"/>
        <n v="0.18805355554471334"/>
        <n v="7.8510559123129056E-2"/>
        <n v="1.402957566002963"/>
        <n v="3.4700059407662839E-2"/>
        <n v="2.3016143008010598E-2"/>
        <n v="9.9695682265355634E-2"/>
        <n v="0.16450150428330254"/>
        <n v="0.14145186700945445"/>
        <n v="0.14788834842789639"/>
        <n v="0.10575814438194538"/>
        <n v="7.4803860370444347E-3"/>
        <n v="0.22989905833104549"/>
        <n v="0.12224290555164107"/>
        <n v="0.23623505695197491"/>
        <n v="5.584007693856158"/>
        <n v="3.4834036471012887E-3"/>
        <n v="1.0550693738816403E-3"/>
        <n v="6.5816232370711856E-3"/>
        <n v="2.1709866640347616E-2"/>
        <n v="2.2329510558341595E-5"/>
        <n v="5.759339010760256E-2"/>
        <n v="0.7177374578767739"/>
        <n v="9.9031379326244978E-3"/>
        <n v="0.41724365191553148"/>
        <n v="2.0096559502507438E-4"/>
        <n v="0.46513486968553464"/>
        <n v="0.18048943384307511"/>
        <n v="0.21918089326304152"/>
        <n v="1.3801758828558148"/>
        <n v="1.4791793502938619"/>
        <n v="6.9779720494817486E-4"/>
        <n v="7.4580565264860928E-3"/>
        <n v="3.9634881241056334E-4"/>
        <n v="0.44833749536802214"/>
        <n v="0.26140041535122588"/>
        <n v="1.1683916399652241E-2"/>
        <n v="0.40827835342635732"/>
        <n v="0.19601402605876214"/>
        <n v="8.445020893164791E-2"/>
        <n v="0.12023324960139033"/>
        <n v="0.34558825253381331"/>
        <n v="3.9154796764051994E-2"/>
        <n v="7.0377034902253124E-2"/>
        <n v="3.5492757032483967E-2"/>
        <n v="6.123868270625183E-3"/>
        <n v="0.41624440631804571"/>
        <n v="3.8311857740474589E-2"/>
        <n v="0.27089045733852107"/>
        <n v="8.5187082780073184E-3"/>
        <n v="3.1412038977947039E-2"/>
        <n v="0.30934745689762488"/>
        <n v="0.14550467317579341"/>
        <n v="0.69288471262533979"/>
        <n v="14.389845565755552"/>
        <n v="0.15730023712823737"/>
        <n v="0.18582618686651878"/>
        <n v="0.43870231156209777"/>
        <n v="0.91573322799758883"/>
        <n v="0.21781321074134311"/>
        <n v="1.8469910482108647"/>
        <n v="0.15938246398780273"/>
      </sharedItems>
    </cacheField>
    <cacheField name="% Change 2019-2018" numFmtId="0">
      <sharedItems containsMixedTypes="1" containsNumber="1" minValue="-83.333333333333343" maxValue="305.4545454545455"/>
    </cacheField>
    <cacheField name="% Change 2018-2017" numFmtId="0">
      <sharedItems containsString="0" containsBlank="1" containsNumber="1" minValue="-100" maxValue="300"/>
    </cacheField>
    <cacheField name="% change in 2017-2016" numFmtId="0">
      <sharedItems containsString="0" containsBlank="1" containsNumber="1" minValue="-100" maxValue="595.74468085106378"/>
    </cacheField>
    <cacheField name="% change in 2017-20162" numFmtId="0">
      <sharedItems containsString="0" containsBlank="1" containsNumber="1" minValue="-100" maxValue="162.857142857142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pandey" refreshedDate="44290.577813541669" createdVersion="6" refreshedVersion="6" minRefreshableVersion="3" recordCount="214" xr:uid="{C2547DDF-AC4E-4078-ACBC-05ED7C90391C}">
  <cacheSource type="worksheet">
    <worksheetSource ref="A1:O215" sheet="Feature wise chart"/>
  </cacheSource>
  <cacheFields count="15">
    <cacheField name="Countries" numFmtId="0">
      <sharedItems containsBlank="1" count="213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, Plurinational State of"/>
        <s v="Bosnia and Herzegovina"/>
        <s v="Botswana"/>
        <s v="Brazil"/>
        <s v="British Virgin Islands"/>
        <s v="Brunei Darussalam"/>
        <s v="Bulgaria"/>
        <s v="Burkina Faso"/>
        <s v="Burundi+A49A2:A203"/>
        <s v="Cabo Verde"/>
        <s v="Cambodia"/>
        <s v="Cameroon"/>
        <s v="Canada"/>
        <s v="Cayman Islands"/>
        <s v="Central African Republic"/>
        <s v="Chad"/>
        <s v="Chile"/>
        <s v="China"/>
        <s v="Christmas Island, Australia"/>
        <s v="Colombia"/>
        <s v="Comoros"/>
        <s v="Congo"/>
        <s v="Costa Rica"/>
        <s v="Côte d'Ivoire"/>
        <s v="Croatia"/>
        <s v="Cuba"/>
        <s v="Cyprus"/>
        <s v="Czech Republic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iji"/>
        <s v="Finland"/>
        <s v="France"/>
        <s v="Gabon"/>
        <s v="Gambia"/>
        <s v="Georgia"/>
        <s v="Germany"/>
        <s v="Ghana"/>
        <s v="Gibraltar"/>
        <s v="Greece"/>
        <s v="Grenada"/>
        <s v="Guadeloupe"/>
        <s v="Guatemala"/>
        <s v="Guinea"/>
        <s v="Guinea-Bissau"/>
        <s v="Guyana"/>
        <s v="Haiti"/>
        <s v="Honduras"/>
        <s v="Hong Kong, China"/>
        <s v="Hungary"/>
        <s v="Iceland"/>
        <s v="Indonesia"/>
        <s v="Iran, Islamic Republic of"/>
        <s v="Iraq"/>
        <s v="Ireland"/>
        <s v="Israel"/>
        <s v="Italy"/>
        <s v="Jamaica"/>
        <s v="Japan"/>
        <s v="Jordan"/>
        <s v="Kazakhstan"/>
        <s v="Kenya"/>
        <s v="Kiribati"/>
        <s v="Korea, Democratic People's Republic of"/>
        <s v="Korea, Republic of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cao, China"/>
        <s v="Madagascar"/>
        <s v="Malawi"/>
        <s v="Malaysia"/>
        <s v="Maldives"/>
        <s v="Mali"/>
        <s v="Malta"/>
        <s v="Martinique"/>
        <s v="Mauritania"/>
        <s v="Mauritius"/>
        <s v="Mexico"/>
        <s v="Moldova, Republic of"/>
        <s v="Monaco"/>
        <s v="Mongolia"/>
        <s v="Montserrat"/>
        <s v="Morocco"/>
        <s v="Mozambique"/>
        <s v="Myanmar"/>
        <s v="Namibia"/>
        <s v="Nauru"/>
        <s v="Nepal"/>
        <s v="Netherlands"/>
        <s v="Netherlands Antilles"/>
        <s v="New Caledonia"/>
        <s v="New Zealand"/>
        <s v="Nicaragua"/>
        <s v="Niger"/>
        <s v="Nigeria"/>
        <s v="Norfolk Island"/>
        <s v="Norway"/>
        <s v="Oman"/>
        <s v="Other countries Central/East Europe"/>
        <s v="Other countries of Africa"/>
        <s v="Other countries of Europe"/>
        <s v="Other countries of Middle East"/>
        <s v="Other countries of Northern Europe"/>
        <s v="Other countries of the Americas"/>
        <s v="Other countries of the World"/>
        <s v="Pakistan"/>
        <s v="Panama"/>
        <s v="Papua New Guinea"/>
        <s v="Paraguay"/>
        <s v="Peru"/>
        <s v="Philippines"/>
        <s v="Poland"/>
        <s v="Portugal"/>
        <s v="Puerto Rico"/>
        <s v="Qatar"/>
        <s v="Reunion"/>
        <s v="Romania"/>
        <s v="Russian Federation"/>
        <s v="Rwanda"/>
        <s v="Saint Helena"/>
        <s v="Saint Kitts and Nevis"/>
        <s v="Saint Lucia"/>
        <s v="Saint Vincent and the Grenadines"/>
        <s v="San Marino"/>
        <s v="Sao Tome and Principe"/>
        <s v="Saudi Arabia"/>
        <s v="Senegal"/>
        <s v="Seychelles"/>
        <s v="Sierra Leone"/>
        <s v="Singapore"/>
        <s v="Slovakia"/>
        <s v="Slovenia"/>
        <s v="Somalia"/>
        <s v="South Africa"/>
        <s v="Spain"/>
        <s v="Sri Lanka"/>
        <s v="State of Palestine"/>
        <s v="Sudan"/>
        <s v="Suriname"/>
        <s v="Sweden"/>
        <s v="Switzerland"/>
        <s v="Syrian Arab Republic"/>
        <s v="Taiwan Province of China"/>
        <s v="Tajikistan"/>
        <s v="Tanzania, United Republic of"/>
        <s v="Thailand"/>
        <s v="Togo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 of America"/>
        <s v="United States Virgin Islands"/>
        <s v="Uruguay"/>
        <s v="Uzbekistan"/>
        <s v="Vanuatu"/>
        <s v="Venezuela, Bolivarian Republic of"/>
        <s v="Viet Nam"/>
        <s v="Yemen"/>
        <s v="Yugoslavia, SFR (former)"/>
        <s v="Zambia"/>
        <s v="Zimbabwe"/>
        <m/>
      </sharedItems>
    </cacheField>
    <cacheField name="2015" numFmtId="0">
      <sharedItems containsString="0" containsBlank="1" containsNumber="1" containsInteger="1" minValue="0" maxValue="1213624"/>
    </cacheField>
    <cacheField name="2016" numFmtId="0">
      <sharedItems containsString="0" containsBlank="1" containsNumber="1" containsInteger="1" minValue="0" maxValue="1380409"/>
    </cacheField>
    <cacheField name="2017" numFmtId="0">
      <sharedItems containsString="0" containsBlank="1" containsNumber="1" containsInteger="1" minValue="0" maxValue="2156557"/>
    </cacheField>
    <cacheField name="2018" numFmtId="0">
      <sharedItems containsString="0" containsBlank="1" containsNumber="1" containsInteger="1" minValue="0" maxValue="2256675"/>
    </cacheField>
    <cacheField name="2019" numFmtId="0">
      <sharedItems containsString="0" containsBlank="1" containsNumber="1" containsInteger="1" minValue="0" maxValue="2577727"/>
    </cacheField>
    <cacheField name="Total" numFmtId="0">
      <sharedItems containsString="0" containsBlank="1" containsNumber="1" containsInteger="1" minValue="1" maxValue="9505247"/>
    </cacheField>
    <cacheField name="Average number of arrival in india" numFmtId="0">
      <sharedItems containsBlank="1" containsMixedTypes="1" containsNumber="1" minValue="1" maxValue="3168415.6666666665"/>
    </cacheField>
    <cacheField name="Population" numFmtId="0">
      <sharedItems containsBlank="1" containsMixedTypes="1" containsNumber="1" minValue="11049" maxValue="1374942500"/>
    </cacheField>
    <cacheField name="GDP per capita" numFmtId="0">
      <sharedItems containsBlank="1" containsMixedTypes="1" containsNumber="1" minValue="0" maxValue="124859.79536637533"/>
    </cacheField>
    <cacheField name="Feature 1 -Good potential for India tourism =avg arrival*PCI" numFmtId="0">
      <sharedItems containsBlank="1" containsMixedTypes="1" containsNumber="1" minValue="0" maxValue="517399744772.93402"/>
    </cacheField>
    <cacheField name="Probability of Features 1" numFmtId="0">
      <sharedItems containsBlank="1" containsMixedTypes="1" containsNumber="1" minValue="0" maxValue="0.26780521515062455"/>
    </cacheField>
    <cacheField name="Features 2- Countries interested in Vising India=Avrage arrival*PCI/Population" numFmtId="0">
      <sharedItems containsMixedTypes="1" containsNumber="1" minValue="0" maxValue="31523.159837838914"/>
    </cacheField>
    <cacheField name="Probability of feature 2" numFmtId="0">
      <sharedItems containsBlank="1" containsMixedTypes="1" containsNumber="1" minValue="0" maxValue="0.16146890667808719"/>
    </cacheField>
    <cacheField name="Combined probability and MLE" numFmtId="0">
      <sharedItems containsBlank="1" containsMixedTypes="1" containsNumber="1" minValue="0" maxValue="8.1990341532452663E-3" count="172">
        <n v="3.7862717896379022E-7"/>
        <n v="2.7244358427182282E-9"/>
        <n v="3.1600377589423641E-9"/>
        <n v="0"/>
        <n v="6.0544569106610568E-10"/>
        <e v="#N/A"/>
        <n v="2.1962176637941506E-8"/>
        <n v="3.2858095428727637E-7"/>
        <n v="1.0872803894762892E-8"/>
        <n v="1.7651169230839341E-3"/>
        <n v="6.441606351109306E-5"/>
        <n v="7.5308630843978987E-9"/>
        <n v="6.2728273337806667E-5"/>
        <n v="6.7497264205434868E-5"/>
        <n v="3.2067975524443971E-8"/>
        <n v="3.8982096192416316E-7"/>
        <n v="6.3123008404593114E-5"/>
        <n v="4.8913737204350452E-9"/>
        <n v="1.9411518015097734E-11"/>
        <n v="5.3796918268646998E-11"/>
        <n v="1.500536960321416E-5"/>
        <n v="4.2856128417325847E-10"/>
        <n v="9.0526263298458545E-9"/>
        <n v="2.1837421524164874E-7"/>
        <n v="1.0044678204295536E-7"/>
        <n v="6.6213403317880133E-7"/>
        <n v="3.5127981261472814E-7"/>
        <n v="3.3849092004614895E-12"/>
        <n v="1.6990670897036939E-12"/>
        <n v="2.0348168213312715E-11"/>
        <n v="4.4916236335417195E-9"/>
        <n v="2.9911174069496133E-10"/>
        <n v="1.1878900362667945E-3"/>
        <n v="3.5726723173227741E-10"/>
        <n v="3.7289634564725991E-14"/>
        <n v="1.5548119099078337E-12"/>
        <n v="2.0800288574656739E-7"/>
        <n v="1.8745543875278384E-6"/>
        <n v="3.379016086504747E-8"/>
        <n v="4.301418235244859E-9"/>
        <n v="3.279864549119582E-8"/>
        <n v="3.8815404914930482E-7"/>
        <n v="4.4205317392118982E-7"/>
        <n v="3.9144750998886883E-6"/>
        <n v="6.255308020666097E-5"/>
        <n v="5.3867536208036534E-9"/>
        <n v="3.1424701599571318E-8"/>
        <n v="1.0118655354236168E-9"/>
        <n v="3.3883275459354153E-9"/>
        <n v="1.0059126132088913E-7"/>
        <n v="4.3115407408093054E-10"/>
        <n v="3.1332527381641341E-10"/>
        <n v="1.6595907682281091E-6"/>
        <n v="3.2053844605679025E-9"/>
        <n v="6.0722373245878152E-7"/>
        <n v="2.6853823147428981E-5"/>
        <n v="3.1905262993034769E-4"/>
        <n v="7.9358641598917804E-10"/>
        <n v="1.9856639009207994E-8"/>
        <n v="4.0902638663580307E-4"/>
        <n v="2.3699718300374166E-9"/>
        <n v="1.2950221353860933E-6"/>
        <n v="1.3563384886635032E-8"/>
        <n v="3.5714337230895225E-10"/>
        <n v="3.0754323991723656E-11"/>
        <n v="2.2737957054089435E-12"/>
        <n v="6.9811774665722353E-9"/>
        <n v="2.0433745874421238E-12"/>
        <n v="1.2635122228910387E-10"/>
        <n v="3.2060452922175916E-8"/>
        <n v="1.1974620842700941E-6"/>
        <n v="1.9797142417336442E-6"/>
        <n v="1.4481044914856402E-7"/>
        <n v="5.3337186235397289E-7"/>
        <n v="1.6409163935135221E-6"/>
        <n v="3.1838498094232103E-4"/>
        <n v="1.1812766788594661E-4"/>
        <n v="5.9401155033545452E-5"/>
        <n v="5.655670296892128E-9"/>
        <n v="1.1495930016600582E-4"/>
        <n v="8.2394140628518201E-8"/>
        <n v="1.2584296502957842E-6"/>
        <n v="1.2357001267413378E-7"/>
        <n v="7.2558045943893479E-11"/>
        <n v="9.7717100148641197E-5"/>
        <n v="1.6159312006967645E-5"/>
        <n v="9.4506726028927313E-9"/>
        <n v="3.7246858490436367E-9"/>
        <n v="9.2589025384126508E-7"/>
        <n v="3.1941654028963919E-7"/>
        <n v="2.4741529730603245E-10"/>
        <n v="2.3381236936441268E-11"/>
        <n v="2.9698671990518435E-9"/>
        <n v="1.4325120427778781E-6"/>
        <n v="6.0387365083153904E-6"/>
        <n v="6.1886032837765779E-9"/>
        <n v="1.0808761277403837E-10"/>
        <n v="4.4291220604731709E-11"/>
        <n v="3.850164407816697E-4"/>
        <n v="6.5656185046667273E-4"/>
        <n v="3.5053435542509452E-11"/>
        <n v="1.2415104648593413E-6"/>
        <n v="7.0889064684355746E-11"/>
        <n v="9.4114320672136957E-5"/>
        <n v="1.6419169186435377E-7"/>
        <n v="4.1783468163991625E-9"/>
        <n v="5.6774785478891052E-8"/>
        <n v="1.583673023851816E-8"/>
        <n v="2.6659702435406445E-10"/>
        <n v="3.2192100406721768E-7"/>
        <n v="3.9024858546315722E-9"/>
        <n v="3.4420743075640903E-9"/>
        <n v="1.4646360021991822E-6"/>
        <n v="1.7699655262973308E-4"/>
        <n v="2.0081982798662742E-4"/>
        <n v="2.0588503615328105E-11"/>
        <n v="9.9922097600577603E-12"/>
        <n v="6.8373576118446218E-9"/>
        <n v="6.1270762745827789E-5"/>
        <n v="3.2267859849173281E-4"/>
        <n v="9.5637384521112233E-8"/>
        <n v="7.5070961080713282E-8"/>
        <n v="3.0874356456062599E-11"/>
        <n v="5.0310218285881658E-10"/>
        <n v="7.8460991581085593E-9"/>
        <n v="3.1300333640287787E-7"/>
        <n v="3.6106148035647594E-6"/>
        <n v="7.3965097574132341E-5"/>
        <n v="4.9538068375998551E-13"/>
        <n v="2.7330271248749577E-5"/>
        <n v="8.3078020002519512E-7"/>
        <n v="4.6947237553441459E-5"/>
        <n v="4.4337305901177355E-10"/>
        <n v="2.072686535332437E-9"/>
        <n v="2.9893206221156413E-8"/>
        <n v="3.5863335864202052E-12"/>
        <n v="3.6806580683723572E-5"/>
        <n v="2.3237125598579793E-10"/>
        <n v="1.6053484643603217E-5"/>
        <n v="1.516300934361665E-11"/>
        <n v="8.1990341532452663E-3"/>
        <n v="8.9071367986366927E-7"/>
        <n v="3.7482169453426272E-11"/>
        <n v="1.541150674377985E-6"/>
        <n v="3.4959893235531468E-5"/>
        <n v="1.2969874494541634E-4"/>
        <n v="5.1369756998982622E-8"/>
        <n v="2.2833785181453399E-8"/>
        <n v="9.4012768768642326E-5"/>
        <n v="2.1770454801681952E-4"/>
        <n v="3.1612146176697801E-9"/>
        <n v="1.5433670978092762E-5"/>
        <n v="4.2177020224956461E-12"/>
        <n v="4.3943831693398361E-10"/>
        <n v="3.4740936578005243E-7"/>
        <n v="5.4883647521069358E-8"/>
        <n v="1.6118499340762855E-6"/>
        <n v="1.7640764617023454E-6"/>
        <n v="2.5706549731550122E-11"/>
        <n v="3.6513109162706991E-9"/>
        <n v="6.9837288624762521E-10"/>
        <n v="3.6613916007885881E-7"/>
        <n v="3.095707658418099E-4"/>
        <n v="5.1904977705628597E-3"/>
        <n v="3.6556312530803903E-3"/>
        <n v="9.4401168060900915E-8"/>
        <n v="1.1733936482868521E-7"/>
        <n v="9.2943896113137791E-12"/>
        <n v="5.5984572637666861E-8"/>
        <n v="2.1866675106928082E-9"/>
        <n v="1.1020023921313092E-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x v="0"/>
    <x v="0"/>
    <x v="0"/>
    <x v="0"/>
    <x v="0"/>
    <x v="0"/>
    <n v="4.4887780548628484"/>
    <n v="8.6720867208672079"/>
    <n v="-6.1068702290076331"/>
    <n v="-10.478359908883828"/>
  </r>
  <r>
    <x v="1"/>
    <x v="1"/>
    <x v="1"/>
    <x v="1"/>
    <x v="1"/>
    <x v="1"/>
    <x v="1"/>
    <x v="1"/>
    <n v="-6.443461781427672"/>
    <n v="-1.2476606363069247"/>
    <n v="9.1218515997277052"/>
    <n v="11.203633610900834"/>
  </r>
  <r>
    <x v="2"/>
    <x v="2"/>
    <x v="2"/>
    <x v="2"/>
    <x v="2"/>
    <x v="2"/>
    <x v="2"/>
    <x v="2"/>
    <n v="1.4367816091954069"/>
    <n v="-10"/>
    <n v="1.0452961672473868"/>
    <n v="18.595041322314049"/>
  </r>
  <r>
    <x v="3"/>
    <x v="3"/>
    <x v="3"/>
    <x v="3"/>
    <x v="3"/>
    <x v="3"/>
    <x v="3"/>
    <x v="3"/>
    <n v="-16.071428571428569"/>
    <n v="9.1617933723196874"/>
    <n v="-24.336283185840706"/>
    <n v="0.89285714285714279"/>
  </r>
  <r>
    <x v="4"/>
    <x v="4"/>
    <x v="4"/>
    <x v="4"/>
    <x v="4"/>
    <x v="4"/>
    <x v="4"/>
    <x v="4"/>
    <n v="7.628619681179714"/>
    <n v="4.5746284729700628"/>
    <n v="12.940890294332281"/>
    <n v="41.300611809995189"/>
  </r>
  <r>
    <x v="5"/>
    <x v="5"/>
    <x v="5"/>
    <x v="5"/>
    <x v="5"/>
    <x v="5"/>
    <x v="5"/>
    <x v="5"/>
    <n v="-0.42174224587981257"/>
    <n v="6.1593966660146489"/>
    <n v="2.7421119621284862"/>
    <n v="-2.9389453607577103"/>
  </r>
  <r>
    <x v="6"/>
    <x v="6"/>
    <x v="6"/>
    <x v="6"/>
    <x v="6"/>
    <x v="6"/>
    <x v="6"/>
    <x v="6"/>
    <n v="-3.0959752321981426"/>
    <n v="19.090536665301105"/>
    <n v="24.604389994895353"/>
    <n v="-4.2989741084513922"/>
  </r>
  <r>
    <x v="7"/>
    <x v="7"/>
    <x v="7"/>
    <x v="7"/>
    <x v="7"/>
    <x v="7"/>
    <x v="7"/>
    <x v="7"/>
    <n v="2.4746450304259611"/>
    <n v="19.197292069632496"/>
    <n v="28.527035425730269"/>
    <n v="2.1587301587301591"/>
  </r>
  <r>
    <x v="8"/>
    <x v="8"/>
    <x v="8"/>
    <x v="8"/>
    <x v="8"/>
    <x v="8"/>
    <x v="8"/>
    <x v="8"/>
    <n v="11.207715697453452"/>
    <n v="11.64270938312205"/>
    <n v="9.9941656942823816"/>
    <n v="5.3699320689761167"/>
  </r>
  <r>
    <x v="9"/>
    <x v="9"/>
    <x v="9"/>
    <x v="9"/>
    <x v="9"/>
    <x v="9"/>
    <x v="9"/>
    <x v="9"/>
    <n v="-7.293423271500842"/>
    <n v="5.3753887161261664"/>
    <n v="-9.6890672016048143"/>
    <n v="-24.969897652016858"/>
  </r>
  <r>
    <x v="10"/>
    <x v="10"/>
    <x v="10"/>
    <x v="10"/>
    <x v="10"/>
    <x v="10"/>
    <x v="10"/>
    <x v="10"/>
    <n v="-83.333333333333343"/>
    <n v="50"/>
    <n v="0"/>
    <n v="0"/>
  </r>
  <r>
    <x v="11"/>
    <x v="11"/>
    <x v="11"/>
    <x v="11"/>
    <x v="11"/>
    <x v="11"/>
    <x v="11"/>
    <x v="11"/>
    <n v="21.110788019773196"/>
    <n v="17.733652858610068"/>
    <n v="100.89408528198074"/>
    <n v="-13.657957244655583"/>
  </r>
  <r>
    <x v="12"/>
    <x v="12"/>
    <x v="12"/>
    <x v="12"/>
    <x v="12"/>
    <x v="12"/>
    <x v="12"/>
    <x v="12"/>
    <n v="14.622258326563767"/>
    <n v="1.8758620689655174"/>
    <n v="17.771280051981805"/>
    <n v="15.932203389830507"/>
  </r>
  <r>
    <x v="13"/>
    <x v="13"/>
    <x v="13"/>
    <x v="13"/>
    <x v="13"/>
    <x v="13"/>
    <x v="13"/>
    <x v="13"/>
    <n v="-10.233137568962448"/>
    <n v="-7.67334866907657"/>
    <n v="-8.1635732609023695"/>
    <n v="32.965489566613158"/>
  </r>
  <r>
    <x v="14"/>
    <x v="14"/>
    <x v="14"/>
    <x v="14"/>
    <x v="14"/>
    <x v="14"/>
    <x v="14"/>
    <x v="14"/>
    <n v="1.4119353325086337"/>
    <n v="5.3097345132743365"/>
    <n v="-3.3223312776860943"/>
    <n v="-9.6594475831763962"/>
  </r>
  <r>
    <x v="15"/>
    <x v="15"/>
    <x v="15"/>
    <x v="15"/>
    <x v="15"/>
    <x v="15"/>
    <x v="15"/>
    <x v="15"/>
    <n v="12.658935308089994"/>
    <n v="24.188790560471976"/>
    <n v="17.49235474006116"/>
    <n v="15.765872079301394"/>
  </r>
  <r>
    <x v="16"/>
    <x v="16"/>
    <x v="16"/>
    <x v="16"/>
    <x v="16"/>
    <x v="16"/>
    <x v="16"/>
    <x v="16"/>
    <n v="8.353753619959889"/>
    <n v="10.18654884634266"/>
    <n v="10.227272727272728"/>
    <n v="5.239179954441914"/>
  </r>
  <r>
    <x v="17"/>
    <x v="17"/>
    <x v="17"/>
    <x v="17"/>
    <x v="17"/>
    <x v="17"/>
    <x v="17"/>
    <x v="17"/>
    <n v="-1.52400304800609"/>
    <n v="10.589887640449438"/>
    <n v="13.738019169329075"/>
    <n v="11.705924339757317"/>
  </r>
  <r>
    <x v="18"/>
    <x v="18"/>
    <x v="18"/>
    <x v="18"/>
    <x v="18"/>
    <x v="18"/>
    <x v="18"/>
    <x v="18"/>
    <n v="-6.311787072243348"/>
    <n v="-12.566489361702127"/>
    <n v="32.51101321585903"/>
    <n v="-37.603078614623421"/>
  </r>
  <r>
    <x v="19"/>
    <x v="19"/>
    <x v="19"/>
    <x v="19"/>
    <x v="19"/>
    <x v="19"/>
    <x v="19"/>
    <x v="19"/>
    <n v="40.896614821591953"/>
    <n v="48.808713410483321"/>
    <n v="27.40676496097138"/>
    <n v="4.0613718411552346"/>
  </r>
  <r>
    <x v="20"/>
    <x v="20"/>
    <x v="20"/>
    <x v="20"/>
    <x v="20"/>
    <x v="20"/>
    <x v="20"/>
    <x v="20"/>
    <n v="21.276595744680861"/>
    <n v="42.424242424242422"/>
    <n v="65"/>
    <n v="5.2631578947368416"/>
  </r>
  <r>
    <x v="21"/>
    <x v="21"/>
    <x v="21"/>
    <x v="21"/>
    <x v="21"/>
    <x v="21"/>
    <x v="21"/>
    <x v="21"/>
    <n v="21.327014218009481"/>
    <n v="18.539325842696631"/>
    <n v="-3.2608695652173911"/>
    <n v="-26.984126984126984"/>
  </r>
  <r>
    <x v="22"/>
    <x v="22"/>
    <x v="22"/>
    <x v="22"/>
    <x v="22"/>
    <x v="22"/>
    <x v="22"/>
    <x v="22"/>
    <n v="64.285714285714278"/>
    <n v="9.375"/>
    <n v="-21.760391198044012"/>
    <n v="1.4888337468982631"/>
  </r>
  <r>
    <x v="23"/>
    <x v="23"/>
    <x v="23"/>
    <x v="23"/>
    <x v="23"/>
    <x v="23"/>
    <x v="23"/>
    <x v="23"/>
    <n v="-65.78947368421052"/>
    <n v="115.09433962264151"/>
    <n v="15.217391304347828"/>
    <n v="-51.063829787234042"/>
  </r>
  <r>
    <x v="24"/>
    <x v="24"/>
    <x v="24"/>
    <x v="24"/>
    <x v="24"/>
    <x v="24"/>
    <x v="24"/>
    <x v="24"/>
    <n v="-14.754098360655746"/>
    <n v="30.481283422459892"/>
    <n v="29.861111111111111"/>
    <n v="-36.563876651982383"/>
  </r>
  <r>
    <x v="25"/>
    <x v="25"/>
    <x v="25"/>
    <x v="25"/>
    <x v="25"/>
    <x v="25"/>
    <x v="25"/>
    <x v="25"/>
    <n v="23.529411764705884"/>
    <n v="6.25"/>
    <n v="45.454545454545453"/>
    <n v="-31.25"/>
  </r>
  <r>
    <x v="26"/>
    <x v="26"/>
    <x v="26"/>
    <x v="26"/>
    <x v="26"/>
    <x v="26"/>
    <x v="26"/>
    <x v="26"/>
    <n v="13.704318936877073"/>
    <n v="6.8797159343098091"/>
    <n v="7.6445293836598189"/>
    <n v="3.4602076124567476"/>
  </r>
  <r>
    <x v="27"/>
    <x v="27"/>
    <x v="27"/>
    <x v="27"/>
    <x v="27"/>
    <x v="27"/>
    <x v="27"/>
    <x v="27"/>
    <n v="9.1172214182344362"/>
    <n v="4.4523842242682425"/>
    <n v="-10.81014830248805"/>
    <n v="10.991701809277648"/>
  </r>
  <r>
    <x v="28"/>
    <x v="28"/>
    <x v="28"/>
    <x v="28"/>
    <x v="28"/>
    <x v="28"/>
    <x v="28"/>
    <x v="28"/>
    <n v="-2.0425213182761013"/>
    <n v="52.499780335647131"/>
    <n v="33.165623354589599"/>
    <n v="24.730005837711616"/>
  </r>
  <r>
    <x v="29"/>
    <x v="29"/>
    <x v="29"/>
    <x v="29"/>
    <x v="29"/>
    <x v="29"/>
    <x v="29"/>
    <x v="29"/>
    <n v="-8.386277001270642"/>
    <n v="14.816015561679363"/>
    <n v="31.171592600467786"/>
    <n v="22.505860901276371"/>
  </r>
  <r>
    <x v="30"/>
    <x v="30"/>
    <x v="30"/>
    <x v="30"/>
    <x v="30"/>
    <x v="30"/>
    <x v="30"/>
    <x v="30"/>
    <n v="12.359550561797761"/>
    <n v="21.206225680933851"/>
    <n v="-2.8355387523629489"/>
    <n v="-90.102899906454624"/>
  </r>
  <r>
    <x v="31"/>
    <x v="31"/>
    <x v="31"/>
    <x v="31"/>
    <x v="3"/>
    <x v="31"/>
    <x v="31"/>
    <x v="31"/>
    <s v=""/>
    <n v="-20.679886685552407"/>
    <n v="52.155172413793103"/>
    <n v="-7.1999999999999993"/>
  </r>
  <r>
    <x v="32"/>
    <x v="32"/>
    <x v="32"/>
    <x v="32"/>
    <x v="31"/>
    <x v="32"/>
    <x v="32"/>
    <x v="32"/>
    <n v="-11.288180610889782"/>
    <n v="32.10526315789474"/>
    <n v="1.2433392539964476"/>
    <n v="11.706349206349206"/>
  </r>
  <r>
    <x v="33"/>
    <x v="33"/>
    <x v="33"/>
    <x v="33"/>
    <x v="32"/>
    <x v="33"/>
    <x v="33"/>
    <x v="33"/>
    <n v="6.0258249641319992"/>
    <n v="2.0497803806734991"/>
    <n v="-14.303638644918445"/>
    <n v="7.4123989218328843"/>
  </r>
  <r>
    <x v="34"/>
    <x v="34"/>
    <x v="34"/>
    <x v="34"/>
    <x v="33"/>
    <x v="34"/>
    <x v="34"/>
    <x v="34"/>
    <n v="-2.2844761401054399"/>
    <n v="2.721696459866807"/>
    <n v="8.4048939889049326"/>
    <n v="1.3751396325257117"/>
  </r>
  <r>
    <x v="35"/>
    <x v="35"/>
    <x v="35"/>
    <x v="35"/>
    <x v="34"/>
    <x v="35"/>
    <x v="35"/>
    <x v="35"/>
    <n v="50.621118012422357"/>
    <n v="9.5238095238095237"/>
    <n v="-2.9702970297029703"/>
    <n v="-17.438692098092641"/>
  </r>
  <r>
    <x v="36"/>
    <x v="36"/>
    <x v="36"/>
    <x v="36"/>
    <x v="35"/>
    <x v="36"/>
    <x v="36"/>
    <x v="36"/>
    <n v="-2.8571428571428612"/>
    <n v="22.222222222222221"/>
    <n v="47.887323943661968"/>
    <n v="1.9138755980861244"/>
  </r>
  <r>
    <x v="37"/>
    <x v="37"/>
    <x v="37"/>
    <x v="37"/>
    <x v="36"/>
    <x v="37"/>
    <x v="37"/>
    <x v="37"/>
    <n v="80"/>
    <n v="12.903225806451612"/>
    <n v="-3.125"/>
    <n v="14.285714285714285"/>
  </r>
  <r>
    <x v="38"/>
    <x v="38"/>
    <x v="38"/>
    <x v="38"/>
    <x v="37"/>
    <x v="38"/>
    <x v="38"/>
    <x v="38"/>
    <n v="0.98416773641420718"/>
    <n v="-25.359310124560842"/>
    <n v="104.10691003911343"/>
    <n v="12.960235640648014"/>
  </r>
  <r>
    <x v="39"/>
    <x v="39"/>
    <x v="39"/>
    <x v="39"/>
    <x v="38"/>
    <x v="39"/>
    <x v="39"/>
    <x v="39"/>
    <n v="60.273972602739718"/>
    <n v="11.62079510703364"/>
    <n v="-2.3880597014925375"/>
    <n v="7.7170418006430879"/>
  </r>
  <r>
    <x v="40"/>
    <x v="40"/>
    <x v="40"/>
    <x v="40"/>
    <x v="39"/>
    <x v="40"/>
    <x v="40"/>
    <x v="40"/>
    <n v="-8.2508903838543688"/>
    <n v="42.526790750141004"/>
    <n v="17.533974146503148"/>
    <n v="11.451791651274473"/>
  </r>
  <r>
    <x v="41"/>
    <x v="41"/>
    <x v="41"/>
    <x v="41"/>
    <x v="40"/>
    <x v="41"/>
    <x v="41"/>
    <x v="41"/>
    <n v="13.219094247246034"/>
    <n v="28.056426332288403"/>
    <n v="42.410714285714285"/>
    <n v="14.578005115089516"/>
  </r>
  <r>
    <x v="42"/>
    <x v="42"/>
    <x v="42"/>
    <x v="42"/>
    <x v="41"/>
    <x v="42"/>
    <x v="42"/>
    <x v="42"/>
    <n v="-37.951807228915655"/>
    <n v="151.5151515151515"/>
    <n v="100"/>
    <n v="-28.260869565217391"/>
  </r>
  <r>
    <x v="43"/>
    <x v="43"/>
    <x v="43"/>
    <x v="43"/>
    <x v="42"/>
    <x v="43"/>
    <x v="43"/>
    <x v="43"/>
    <n v="4.9295774647887214"/>
    <n v="38.671875"/>
    <n v="10.822510822510822"/>
    <n v="47.6038338658147"/>
  </r>
  <r>
    <x v="44"/>
    <x v="44"/>
    <x v="44"/>
    <x v="44"/>
    <x v="43"/>
    <x v="44"/>
    <x v="44"/>
    <x v="44"/>
    <n v="3.377563329312423"/>
    <n v="-6.6441441441441444"/>
    <n v="13.992297817715018"/>
    <n v="-13.348164627363737"/>
  </r>
  <r>
    <x v="45"/>
    <x v="45"/>
    <x v="45"/>
    <x v="45"/>
    <x v="44"/>
    <x v="45"/>
    <x v="45"/>
    <x v="45"/>
    <n v="10.679611650485427"/>
    <n v="-21.673003802281368"/>
    <n v="-29.490616621983911"/>
    <n v="32.269503546099294"/>
  </r>
  <r>
    <x v="46"/>
    <x v="46"/>
    <x v="46"/>
    <x v="46"/>
    <x v="45"/>
    <x v="46"/>
    <x v="46"/>
    <x v="46"/>
    <n v="-5.2396878483834968"/>
    <n v="-0.77433628318584069"/>
    <n v="4.1474654377880187"/>
    <n v="-17.490494296577946"/>
  </r>
  <r>
    <x v="47"/>
    <x v="47"/>
    <x v="47"/>
    <x v="47"/>
    <x v="46"/>
    <x v="47"/>
    <x v="47"/>
    <x v="47"/>
    <n v="16.292367614154315"/>
    <n v="-4.6162358706821598"/>
    <n v="-29.575818303273216"/>
    <n v="-26.049728305615016"/>
  </r>
  <r>
    <x v="48"/>
    <x v="48"/>
    <x v="48"/>
    <x v="48"/>
    <x v="10"/>
    <x v="48"/>
    <x v="48"/>
    <x v="48"/>
    <n v="16.666666666666671"/>
    <n v="-50"/>
    <n v="-25"/>
    <n v="-23.809523809523807"/>
  </r>
  <r>
    <x v="49"/>
    <x v="49"/>
    <x v="49"/>
    <x v="49"/>
    <x v="47"/>
    <x v="49"/>
    <x v="49"/>
    <x v="49"/>
    <n v="-14.774044032444948"/>
    <n v="18.625429553264606"/>
    <n v="14.747634069400631"/>
    <n v="14.234234234234233"/>
  </r>
  <r>
    <x v="50"/>
    <x v="50"/>
    <x v="50"/>
    <x v="50"/>
    <x v="48"/>
    <x v="50"/>
    <x v="50"/>
    <x v="50"/>
    <n v="26.655896607431345"/>
    <n v="50.608272506082727"/>
    <n v="17.094017094017094"/>
    <n v="35.521235521235525"/>
  </r>
  <r>
    <x v="51"/>
    <x v="51"/>
    <x v="51"/>
    <x v="51"/>
    <x v="49"/>
    <x v="51"/>
    <x v="51"/>
    <x v="51"/>
    <n v="1.4164305949008451"/>
    <n v="31.226765799256505"/>
    <n v="15.450643776824036"/>
    <n v="15.920398009950249"/>
  </r>
  <r>
    <x v="52"/>
    <x v="52"/>
    <x v="52"/>
    <x v="52"/>
    <x v="50"/>
    <x v="31"/>
    <x v="52"/>
    <x v="31"/>
    <s v=""/>
    <m/>
    <m/>
    <n v="-100"/>
  </r>
  <r>
    <x v="53"/>
    <x v="53"/>
    <x v="52"/>
    <x v="52"/>
    <x v="50"/>
    <x v="31"/>
    <x v="53"/>
    <x v="31"/>
    <s v=""/>
    <m/>
    <m/>
    <n v="-100"/>
  </r>
  <r>
    <x v="54"/>
    <x v="54"/>
    <x v="53"/>
    <x v="53"/>
    <x v="51"/>
    <x v="52"/>
    <x v="54"/>
    <x v="52"/>
    <n v="2.9739776951672923"/>
    <n v="35.175879396984925"/>
    <n v="116.30434782608697"/>
    <n v="162.85714285714286"/>
  </r>
  <r>
    <x v="55"/>
    <x v="55"/>
    <x v="54"/>
    <x v="54"/>
    <x v="52"/>
    <x v="53"/>
    <x v="55"/>
    <x v="53"/>
    <n v="-13.333333333333329"/>
    <n v="36.363636363636367"/>
    <n v="-7.741935483870968"/>
    <n v="31.35593220338983"/>
  </r>
  <r>
    <x v="56"/>
    <x v="56"/>
    <x v="55"/>
    <x v="55"/>
    <x v="53"/>
    <x v="54"/>
    <x v="56"/>
    <x v="54"/>
    <n v="9.1517857142857224"/>
    <n v="-13.846153846153847"/>
    <n v="11.587982832618025"/>
    <n v="24.266666666666666"/>
  </r>
  <r>
    <x v="57"/>
    <x v="57"/>
    <x v="56"/>
    <x v="10"/>
    <x v="54"/>
    <x v="10"/>
    <x v="57"/>
    <x v="10"/>
    <n v="0"/>
    <n v="-75"/>
    <n v="300"/>
    <n v="-50"/>
  </r>
  <r>
    <x v="58"/>
    <x v="58"/>
    <x v="52"/>
    <x v="52"/>
    <x v="50"/>
    <x v="31"/>
    <x v="58"/>
    <x v="31"/>
    <s v=""/>
    <m/>
    <m/>
    <n v="-100"/>
  </r>
  <r>
    <x v="59"/>
    <x v="10"/>
    <x v="57"/>
    <x v="56"/>
    <x v="55"/>
    <x v="55"/>
    <x v="59"/>
    <x v="55"/>
    <n v="-66.666666666666671"/>
    <n v="80"/>
    <n v="0"/>
    <n v="25"/>
  </r>
  <r>
    <x v="60"/>
    <x v="59"/>
    <x v="58"/>
    <x v="57"/>
    <x v="56"/>
    <x v="56"/>
    <x v="60"/>
    <x v="56"/>
    <n v="35.593220338983031"/>
    <n v="17.329545454545457"/>
    <n v="10.344827586206897"/>
    <n v="0.949367088607595"/>
  </r>
  <r>
    <x v="61"/>
    <x v="60"/>
    <x v="59"/>
    <x v="58"/>
    <x v="57"/>
    <x v="57"/>
    <x v="61"/>
    <x v="57"/>
    <n v="45.047169811320742"/>
    <n v="58.801498127340821"/>
    <n v="76.821192052980138"/>
    <n v="36.036036036036037"/>
  </r>
  <r>
    <x v="62"/>
    <x v="61"/>
    <x v="60"/>
    <x v="59"/>
    <x v="58"/>
    <x v="58"/>
    <x v="62"/>
    <x v="58"/>
    <n v="-12.436115843270869"/>
    <n v="19.066937119675455"/>
    <n v="24.181360201511335"/>
    <n v="15.743440233236154"/>
  </r>
  <r>
    <x v="63"/>
    <x v="62"/>
    <x v="61"/>
    <x v="60"/>
    <x v="59"/>
    <x v="59"/>
    <x v="63"/>
    <x v="59"/>
    <n v="22.926829268292678"/>
    <n v="19.186046511627907"/>
    <n v="7.5"/>
    <n v="34.45378151260504"/>
  </r>
  <r>
    <x v="64"/>
    <x v="63"/>
    <x v="52"/>
    <x v="52"/>
    <x v="54"/>
    <x v="10"/>
    <x v="64"/>
    <x v="10"/>
    <n v="0"/>
    <m/>
    <m/>
    <m/>
  </r>
  <r>
    <x v="65"/>
    <x v="64"/>
    <x v="62"/>
    <x v="61"/>
    <x v="60"/>
    <x v="60"/>
    <x v="65"/>
    <x v="60"/>
    <n v="8.9552238805970177"/>
    <n v="4.6875"/>
    <n v="36.170212765957451"/>
    <n v="-3.0927835051546393"/>
  </r>
  <r>
    <x v="66"/>
    <x v="65"/>
    <x v="63"/>
    <x v="62"/>
    <x v="61"/>
    <x v="61"/>
    <x v="66"/>
    <x v="61"/>
    <n v="-6.6904549509366689"/>
    <n v="8.1002892960462862"/>
    <n v="10.790598290598291"/>
    <n v="-4.1965199590583415"/>
  </r>
  <r>
    <x v="67"/>
    <x v="57"/>
    <x v="52"/>
    <x v="52"/>
    <x v="50"/>
    <x v="10"/>
    <x v="67"/>
    <x v="10"/>
    <s v=""/>
    <m/>
    <m/>
    <n v="-100"/>
  </r>
  <r>
    <x v="68"/>
    <x v="63"/>
    <x v="56"/>
    <x v="63"/>
    <x v="50"/>
    <x v="31"/>
    <x v="68"/>
    <x v="31"/>
    <s v=""/>
    <n v="-100"/>
    <n v="200"/>
    <m/>
  </r>
  <r>
    <x v="69"/>
    <x v="66"/>
    <x v="64"/>
    <x v="56"/>
    <x v="10"/>
    <x v="48"/>
    <x v="69"/>
    <x v="48"/>
    <n v="16.666666666666671"/>
    <n v="20"/>
    <n v="-44.444444444444443"/>
    <n v="-30.76923076923077"/>
  </r>
  <r>
    <x v="70"/>
    <x v="67"/>
    <x v="65"/>
    <x v="64"/>
    <x v="50"/>
    <x v="10"/>
    <x v="70"/>
    <x v="10"/>
    <s v=""/>
    <n v="-100"/>
    <n v="-33.333333333333329"/>
    <n v="-50"/>
  </r>
  <r>
    <x v="71"/>
    <x v="68"/>
    <x v="66"/>
    <x v="65"/>
    <x v="62"/>
    <x v="62"/>
    <x v="71"/>
    <x v="62"/>
    <n v="11.420612813370482"/>
    <n v="-5.7742782152230969"/>
    <n v="27"/>
    <n v="13.20754716981132"/>
  </r>
  <r>
    <x v="72"/>
    <x v="69"/>
    <x v="67"/>
    <x v="66"/>
    <x v="63"/>
    <x v="63"/>
    <x v="72"/>
    <x v="63"/>
    <n v="7.7669902912621325"/>
    <n v="-16.260162601626014"/>
    <n v="46.428571428571431"/>
    <n v="16.666666666666664"/>
  </r>
  <r>
    <x v="73"/>
    <x v="70"/>
    <x v="37"/>
    <x v="67"/>
    <x v="64"/>
    <x v="64"/>
    <x v="73"/>
    <x v="64"/>
    <n v="28.94736842105263"/>
    <n v="-11.627906976744185"/>
    <n v="34.375"/>
    <n v="33.333333333333329"/>
  </r>
  <r>
    <x v="74"/>
    <x v="71"/>
    <x v="68"/>
    <x v="68"/>
    <x v="65"/>
    <x v="65"/>
    <x v="74"/>
    <x v="65"/>
    <n v="0.34113060428850872"/>
    <n v="1.1335633316904878"/>
    <n v="11.729074889867841"/>
    <n v="-1.5718157181571817"/>
  </r>
  <r>
    <x v="75"/>
    <x v="72"/>
    <x v="65"/>
    <x v="69"/>
    <x v="66"/>
    <x v="31"/>
    <x v="75"/>
    <x v="31"/>
    <s v=""/>
    <n v="300"/>
    <n v="-66.666666666666657"/>
    <n v="0"/>
  </r>
  <r>
    <x v="76"/>
    <x v="58"/>
    <x v="52"/>
    <x v="69"/>
    <x v="50"/>
    <x v="31"/>
    <x v="76"/>
    <x v="31"/>
    <s v=""/>
    <n v="-100"/>
    <m/>
    <n v="-100"/>
  </r>
  <r>
    <x v="77"/>
    <x v="73"/>
    <x v="69"/>
    <x v="70"/>
    <x v="67"/>
    <x v="66"/>
    <x v="77"/>
    <x v="66"/>
    <n v="-18.504672897196258"/>
    <n v="19.955156950672645"/>
    <n v="7.2115384615384608"/>
    <n v="3.7406483790523692"/>
  </r>
  <r>
    <x v="78"/>
    <x v="19"/>
    <x v="70"/>
    <x v="71"/>
    <x v="68"/>
    <x v="67"/>
    <x v="78"/>
    <x v="67"/>
    <n v="14.058053500284572"/>
    <n v="3.8416075650118202"/>
    <n v="30.45489591364688"/>
    <n v="17.057761732851986"/>
  </r>
  <r>
    <x v="79"/>
    <x v="74"/>
    <x v="71"/>
    <x v="72"/>
    <x v="69"/>
    <x v="68"/>
    <x v="79"/>
    <x v="68"/>
    <n v="22.972972972972983"/>
    <n v="6.5843621399176957"/>
    <n v="36.134453781512605"/>
    <n v="-6.0526315789473681"/>
  </r>
  <r>
    <x v="80"/>
    <x v="75"/>
    <x v="32"/>
    <x v="73"/>
    <x v="70"/>
    <x v="69"/>
    <x v="80"/>
    <x v="69"/>
    <n v="13.430851063829792"/>
    <n v="-4.6894803548795947"/>
    <n v="40.142095914742455"/>
    <n v="12.151394422310757"/>
  </r>
  <r>
    <x v="81"/>
    <x v="76"/>
    <x v="50"/>
    <x v="74"/>
    <x v="71"/>
    <x v="70"/>
    <x v="81"/>
    <x v="70"/>
    <n v="30.710172744721689"/>
    <n v="-3.339517625231911"/>
    <n v="53.561253561253565"/>
    <n v="26.714801444043324"/>
  </r>
  <r>
    <x v="82"/>
    <x v="60"/>
    <x v="72"/>
    <x v="75"/>
    <x v="72"/>
    <x v="71"/>
    <x v="82"/>
    <x v="71"/>
    <n v="40.689655172413779"/>
    <n v="-5.2287581699346406"/>
    <n v="7.7464788732394361"/>
    <n v="27.927927927927925"/>
  </r>
  <r>
    <x v="83"/>
    <x v="77"/>
    <x v="73"/>
    <x v="76"/>
    <x v="73"/>
    <x v="72"/>
    <x v="83"/>
    <x v="72"/>
    <n v="-26.179702650290878"/>
    <n v="-0.76972418216805649"/>
    <n v="8.6411149825783973"/>
    <n v="2.5732666190135811"/>
  </r>
  <r>
    <x v="84"/>
    <x v="78"/>
    <x v="74"/>
    <x v="77"/>
    <x v="74"/>
    <x v="73"/>
    <x v="84"/>
    <x v="73"/>
    <n v="0.23330674567002063"/>
    <n v="4.6509201374914664"/>
    <n v="5.7369995492357493"/>
    <n v="12.773634405238424"/>
  </r>
  <r>
    <x v="85"/>
    <x v="79"/>
    <x v="75"/>
    <x v="78"/>
    <x v="75"/>
    <x v="74"/>
    <x v="85"/>
    <x v="74"/>
    <n v="4.3045858656888925"/>
    <n v="9.9094622943579562"/>
    <n v="15.45668940021671"/>
    <n v="11.673428713787457"/>
  </r>
  <r>
    <x v="86"/>
    <x v="80"/>
    <x v="76"/>
    <x v="79"/>
    <x v="76"/>
    <x v="75"/>
    <x v="86"/>
    <x v="75"/>
    <n v="3.8000162012469474"/>
    <n v="5.7925702238112775"/>
    <n v="6.1668282008637263"/>
    <n v="6.8649763023803088"/>
  </r>
  <r>
    <x v="87"/>
    <x v="81"/>
    <x v="77"/>
    <x v="80"/>
    <x v="77"/>
    <x v="76"/>
    <x v="87"/>
    <x v="76"/>
    <n v="-21.419394310186604"/>
    <n v="9.8823529411764692"/>
    <n v="20.856353591160222"/>
    <n v="31.622286386482727"/>
  </r>
  <r>
    <x v="88"/>
    <x v="82"/>
    <x v="78"/>
    <x v="81"/>
    <x v="78"/>
    <x v="77"/>
    <x v="88"/>
    <x v="77"/>
    <n v="11.220196353436179"/>
    <n v="0.56417489421720735"/>
    <n v="35.305343511450381"/>
    <n v="19.634703196347029"/>
  </r>
  <r>
    <x v="89"/>
    <x v="83"/>
    <x v="79"/>
    <x v="82"/>
    <x v="79"/>
    <x v="78"/>
    <x v="89"/>
    <x v="78"/>
    <n v="-4.3530606870085364"/>
    <n v="8.6942297468613265"/>
    <n v="14.862135375076329"/>
    <n v="3.2945172246482288"/>
  </r>
  <r>
    <x v="90"/>
    <x v="84"/>
    <x v="80"/>
    <x v="83"/>
    <x v="80"/>
    <x v="79"/>
    <x v="90"/>
    <x v="79"/>
    <n v="-10.621186910704381"/>
    <n v="18.055328204288752"/>
    <n v="17.458181119015574"/>
    <n v="4.3958249698916099"/>
  </r>
  <r>
    <x v="91"/>
    <x v="85"/>
    <x v="81"/>
    <x v="84"/>
    <x v="81"/>
    <x v="80"/>
    <x v="91"/>
    <x v="80"/>
    <n v="13.382849426063473"/>
    <n v="5.1398551753514123"/>
    <n v="22.508262306488085"/>
    <n v="9.4422234913382841"/>
  </r>
  <r>
    <x v="92"/>
    <x v="86"/>
    <x v="82"/>
    <x v="85"/>
    <x v="82"/>
    <x v="81"/>
    <x v="92"/>
    <x v="81"/>
    <n v="22.705882352941174"/>
    <n v="7.3232323232323235"/>
    <n v="28.780487804878046"/>
    <n v="0"/>
  </r>
  <r>
    <x v="93"/>
    <x v="87"/>
    <x v="83"/>
    <x v="86"/>
    <x v="69"/>
    <x v="82"/>
    <x v="93"/>
    <x v="82"/>
    <n v="13.127413127413121"/>
    <n v="7.9166666666666661"/>
    <n v="26.315789473684209"/>
    <n v="11.111111111111111"/>
  </r>
  <r>
    <x v="94"/>
    <x v="50"/>
    <x v="84"/>
    <x v="87"/>
    <x v="83"/>
    <x v="83"/>
    <x v="94"/>
    <x v="83"/>
    <n v="12.607449856733524"/>
    <n v="-17.494089834515368"/>
    <n v="19.830028328611899"/>
    <n v="36.293436293436294"/>
  </r>
  <r>
    <x v="95"/>
    <x v="88"/>
    <x v="85"/>
    <x v="88"/>
    <x v="84"/>
    <x v="84"/>
    <x v="95"/>
    <x v="84"/>
    <n v="5.128915996673129"/>
    <n v="19.200264375413088"/>
    <n v="18.203125"/>
    <n v="13.980409617097061"/>
  </r>
  <r>
    <x v="96"/>
    <x v="89"/>
    <x v="86"/>
    <x v="89"/>
    <x v="85"/>
    <x v="85"/>
    <x v="96"/>
    <x v="85"/>
    <n v="27.290076335877856"/>
    <n v="-2.4208566108007448"/>
    <n v="20.40358744394619"/>
    <n v="-9.3495934959349594"/>
  </r>
  <r>
    <x v="97"/>
    <x v="90"/>
    <x v="87"/>
    <x v="90"/>
    <x v="86"/>
    <x v="86"/>
    <x v="97"/>
    <x v="86"/>
    <n v="2.8227480282274797"/>
    <n v="18.786982248520708"/>
    <n v="11.55115511551155"/>
    <n v="22.672064777327936"/>
  </r>
  <r>
    <x v="98"/>
    <x v="91"/>
    <x v="88"/>
    <x v="91"/>
    <x v="87"/>
    <x v="87"/>
    <x v="98"/>
    <x v="87"/>
    <n v="-5.8298631766805471"/>
    <n v="-5.3490990990990994"/>
    <n v="11.278195488721805"/>
    <n v="-0.31230480949406619"/>
  </r>
  <r>
    <x v="99"/>
    <x v="92"/>
    <x v="89"/>
    <x v="52"/>
    <x v="50"/>
    <x v="31"/>
    <x v="99"/>
    <x v="31"/>
    <s v=""/>
    <m/>
    <n v="-100"/>
    <n v="-48.54771784232365"/>
  </r>
  <r>
    <x v="100"/>
    <x v="93"/>
    <x v="90"/>
    <x v="92"/>
    <x v="88"/>
    <x v="88"/>
    <x v="100"/>
    <x v="88"/>
    <n v="20.468612475511776"/>
    <n v="13.967682569215523"/>
    <n v="-1.6226776967367387"/>
    <n v="21.806205833599908"/>
  </r>
  <r>
    <x v="101"/>
    <x v="94"/>
    <x v="91"/>
    <x v="93"/>
    <x v="89"/>
    <x v="89"/>
    <x v="101"/>
    <x v="89"/>
    <n v="-26.770929162833497"/>
    <n v="10.805300713557594"/>
    <n v="595.74468085106378"/>
    <n v="34.285714285714285"/>
  </r>
  <r>
    <x v="102"/>
    <x v="95"/>
    <x v="92"/>
    <x v="94"/>
    <x v="90"/>
    <x v="90"/>
    <x v="102"/>
    <x v="90"/>
    <n v="1.1289557899727356"/>
    <n v="6.1606007360904522"/>
    <n v="6.5502497043290058"/>
    <n v="0.69040329773642217"/>
  </r>
  <r>
    <x v="103"/>
    <x v="96"/>
    <x v="93"/>
    <x v="95"/>
    <x v="91"/>
    <x v="91"/>
    <x v="103"/>
    <x v="91"/>
    <n v="27.41935483870968"/>
    <n v="-46.086956521739133"/>
    <n v="2.6785714285714284"/>
    <n v="-35.816618911174785"/>
  </r>
  <r>
    <x v="104"/>
    <x v="97"/>
    <x v="94"/>
    <x v="96"/>
    <x v="92"/>
    <x v="92"/>
    <x v="104"/>
    <x v="92"/>
    <n v="-0.72474358293032992"/>
    <n v="5.7261049423035049"/>
    <n v="28.185206525261986"/>
    <n v="7.8481061819735327"/>
  </r>
  <r>
    <x v="105"/>
    <x v="98"/>
    <x v="95"/>
    <x v="97"/>
    <x v="93"/>
    <x v="93"/>
    <x v="105"/>
    <x v="93"/>
    <n v="-39.285714285714292"/>
    <n v="21.739130434782609"/>
    <n v="76.923076923076934"/>
    <n v="0"/>
  </r>
  <r>
    <x v="106"/>
    <x v="99"/>
    <x v="96"/>
    <x v="98"/>
    <x v="94"/>
    <x v="94"/>
    <x v="106"/>
    <x v="94"/>
    <n v="-6.1543367346938709"/>
    <n v="10.035087719298245"/>
    <n v="13.005551149881049"/>
    <n v="14.066033469018544"/>
  </r>
  <r>
    <x v="107"/>
    <x v="100"/>
    <x v="97"/>
    <x v="99"/>
    <x v="95"/>
    <x v="95"/>
    <x v="107"/>
    <x v="95"/>
    <n v="-2.5517115878439824"/>
    <n v="5.1314754586229618"/>
    <n v="11.141824367425048"/>
    <n v="16.446119563124157"/>
  </r>
  <r>
    <x v="108"/>
    <x v="101"/>
    <x v="98"/>
    <x v="100"/>
    <x v="96"/>
    <x v="96"/>
    <x v="108"/>
    <x v="96"/>
    <n v="-30.612244897959187"/>
    <n v="17.82178217821782"/>
    <n v="26.25"/>
    <n v="-9.5315024232633281"/>
  </r>
  <r>
    <x v="109"/>
    <x v="102"/>
    <x v="99"/>
    <x v="101"/>
    <x v="97"/>
    <x v="97"/>
    <x v="109"/>
    <x v="97"/>
    <n v="-16.464633009191417"/>
    <n v="40.738657667791529"/>
    <n v="105.70767450829155"/>
    <n v="-33.376156217882837"/>
  </r>
  <r>
    <x v="110"/>
    <x v="103"/>
    <x v="100"/>
    <x v="102"/>
    <x v="98"/>
    <x v="98"/>
    <x v="110"/>
    <x v="98"/>
    <n v="7.0625386732669"/>
    <n v="6.5813112591817715"/>
    <n v="25.336335651579066"/>
    <n v="0.43225603297741388"/>
  </r>
  <r>
    <x v="111"/>
    <x v="104"/>
    <x v="101"/>
    <x v="103"/>
    <x v="99"/>
    <x v="99"/>
    <x v="111"/>
    <x v="99"/>
    <n v="-8.6432160804019986"/>
    <n v="9.94475138121547"/>
    <n v="18.844386080105053"/>
    <n v="24.733824733824733"/>
  </r>
  <r>
    <x v="112"/>
    <x v="105"/>
    <x v="102"/>
    <x v="104"/>
    <x v="100"/>
    <x v="100"/>
    <x v="112"/>
    <x v="100"/>
    <n v="4.827177822616008"/>
    <n v="-0.91703246555695594"/>
    <n v="6.6780147105089727"/>
    <n v="10.632334460561074"/>
  </r>
  <r>
    <x v="113"/>
    <x v="106"/>
    <x v="103"/>
    <x v="105"/>
    <x v="101"/>
    <x v="101"/>
    <x v="113"/>
    <x v="101"/>
    <n v="14.608105789661224"/>
    <n v="33.047127405534489"/>
    <n v="10.853316723762067"/>
    <n v="-7.1646699553676294"/>
  </r>
  <r>
    <x v="114"/>
    <x v="107"/>
    <x v="104"/>
    <x v="106"/>
    <x v="102"/>
    <x v="102"/>
    <x v="114"/>
    <x v="102"/>
    <n v="5.4606997924186089"/>
    <n v="-0.9080295758204695"/>
    <n v="2.4121308737569271"/>
    <n v="9.9766238103189195"/>
  </r>
  <r>
    <x v="115"/>
    <x v="108"/>
    <x v="105"/>
    <x v="107"/>
    <x v="103"/>
    <x v="103"/>
    <x v="115"/>
    <x v="103"/>
    <n v="3.5450291696853071"/>
    <n v="4.3951732138389099"/>
    <n v="7.431210595767558"/>
    <n v="7.5211182490573973"/>
  </r>
  <r>
    <x v="116"/>
    <x v="109"/>
    <x v="106"/>
    <x v="108"/>
    <x v="104"/>
    <x v="104"/>
    <x v="116"/>
    <x v="104"/>
    <n v="2.2027385398062336"/>
    <n v="18.706946397595779"/>
    <n v="17.067932443612481"/>
    <n v="3.282409804936993"/>
  </r>
  <r>
    <x v="117"/>
    <x v="110"/>
    <x v="107"/>
    <x v="109"/>
    <x v="105"/>
    <x v="105"/>
    <x v="117"/>
    <x v="105"/>
    <n v="7.0289878130270154"/>
    <n v="32.207311429893572"/>
    <n v="42.103060736489716"/>
    <n v="9.041131608108989"/>
  </r>
  <r>
    <x v="118"/>
    <x v="111"/>
    <x v="108"/>
    <x v="110"/>
    <x v="106"/>
    <x v="106"/>
    <x v="118"/>
    <x v="106"/>
    <n v="5.9901410157986277"/>
    <n v="6.8599784729354214"/>
    <n v="10.427586206896551"/>
    <n v="11.601628272032412"/>
  </r>
  <r>
    <x v="119"/>
    <x v="112"/>
    <x v="109"/>
    <x v="111"/>
    <x v="107"/>
    <x v="107"/>
    <x v="119"/>
    <x v="107"/>
    <n v="8.0558486087300594"/>
    <n v="7.1858932452250111"/>
    <n v="11.155409784551329"/>
    <n v="12.720550795864604"/>
  </r>
  <r>
    <x v="120"/>
    <x v="113"/>
    <x v="110"/>
    <x v="112"/>
    <x v="108"/>
    <x v="108"/>
    <x v="120"/>
    <x v="108"/>
    <n v="0.18112296236667191"/>
    <n v="13.863428047662696"/>
    <n v="16.965960868399893"/>
    <n v="22.007848266841073"/>
  </r>
  <r>
    <x v="121"/>
    <x v="63"/>
    <x v="56"/>
    <x v="52"/>
    <x v="50"/>
    <x v="31"/>
    <x v="53"/>
    <x v="31"/>
    <s v=""/>
    <m/>
    <n v="-100"/>
    <m/>
  </r>
  <r>
    <x v="122"/>
    <x v="53"/>
    <x v="111"/>
    <x v="69"/>
    <x v="54"/>
    <x v="31"/>
    <x v="121"/>
    <x v="31"/>
    <s v=""/>
    <n v="0"/>
    <n v="-50"/>
    <n v="100"/>
  </r>
  <r>
    <x v="123"/>
    <x v="114"/>
    <x v="112"/>
    <x v="113"/>
    <x v="109"/>
    <x v="109"/>
    <x v="122"/>
    <x v="109"/>
    <n v="48.858447488584488"/>
    <n v="-2.2321428571428572"/>
    <n v="-24.324324324324326"/>
    <n v="-15.909090909090908"/>
  </r>
  <r>
    <x v="124"/>
    <x v="115"/>
    <x v="113"/>
    <x v="114"/>
    <x v="36"/>
    <x v="37"/>
    <x v="123"/>
    <x v="37"/>
    <n v="80"/>
    <n v="-10.256410256410255"/>
    <n v="85.714285714285708"/>
    <n v="-41.666666666666671"/>
  </r>
  <r>
    <x v="125"/>
    <x v="53"/>
    <x v="56"/>
    <x v="52"/>
    <x v="50"/>
    <x v="31"/>
    <x v="64"/>
    <x v="31"/>
    <s v=""/>
    <m/>
    <n v="-100"/>
    <n v="0"/>
  </r>
  <r>
    <x v="126"/>
    <x v="116"/>
    <x v="114"/>
    <x v="115"/>
    <x v="110"/>
    <x v="110"/>
    <x v="124"/>
    <x v="110"/>
    <n v="44.897959183673464"/>
    <n v="-8.4112149532710276"/>
    <n v="18.888888888888889"/>
    <n v="73.076923076923066"/>
  </r>
  <r>
    <x v="127"/>
    <x v="115"/>
    <x v="115"/>
    <x v="67"/>
    <x v="36"/>
    <x v="111"/>
    <x v="125"/>
    <x v="111"/>
    <n v="100"/>
    <n v="-18.604651162790699"/>
    <n v="4.8780487804878048"/>
    <n v="13.888888888888889"/>
  </r>
  <r>
    <x v="128"/>
    <x v="117"/>
    <x v="48"/>
    <x v="116"/>
    <x v="25"/>
    <x v="112"/>
    <x v="126"/>
    <x v="112"/>
    <n v="-35.294117647058826"/>
    <n v="70"/>
    <n v="-37.5"/>
    <n v="-36"/>
  </r>
  <r>
    <x v="129"/>
    <x v="118"/>
    <x v="116"/>
    <x v="117"/>
    <x v="111"/>
    <x v="113"/>
    <x v="42"/>
    <x v="113"/>
    <n v="56.179775280898866"/>
    <n v="9.8765432098765427"/>
    <n v="80"/>
    <n v="-25"/>
  </r>
  <r>
    <x v="130"/>
    <x v="119"/>
    <x v="117"/>
    <x v="54"/>
    <x v="112"/>
    <x v="114"/>
    <x v="127"/>
    <x v="114"/>
    <n v="305.4545454545455"/>
    <n v="-61.53846153846154"/>
    <n v="18.181818181818183"/>
    <n v="63.513513513513509"/>
  </r>
  <r>
    <x v="131"/>
    <x v="120"/>
    <x v="118"/>
    <x v="118"/>
    <x v="113"/>
    <x v="115"/>
    <x v="128"/>
    <x v="115"/>
    <n v="1.8706157443491946"/>
    <n v="5.5967078189300414"/>
    <n v="25.128733264675589"/>
    <n v="7.056229327453142"/>
  </r>
  <r>
    <x v="132"/>
    <x v="121"/>
    <x v="119"/>
    <x v="119"/>
    <x v="114"/>
    <x v="116"/>
    <x v="129"/>
    <x v="116"/>
    <n v="13.088330109606702"/>
    <n v="19.033000767459711"/>
    <n v="9.4957983193277311"/>
    <n v="-8.0370942812982999"/>
  </r>
  <r>
    <x v="133"/>
    <x v="122"/>
    <x v="120"/>
    <x v="120"/>
    <x v="115"/>
    <x v="117"/>
    <x v="130"/>
    <x v="117"/>
    <n v="4.040554644401368"/>
    <n v="-19.638150011981786"/>
    <n v="-8.1039418630257654"/>
    <n v="8.6623594161282593"/>
  </r>
  <r>
    <x v="134"/>
    <x v="123"/>
    <x v="121"/>
    <x v="121"/>
    <x v="116"/>
    <x v="118"/>
    <x v="131"/>
    <x v="118"/>
    <n v="-1.528159340659343"/>
    <n v="10.136157337367626"/>
    <n v="-15.675330888215596"/>
    <n v="30.618621120599876"/>
  </r>
  <r>
    <x v="135"/>
    <x v="124"/>
    <x v="122"/>
    <x v="122"/>
    <x v="117"/>
    <x v="119"/>
    <x v="132"/>
    <x v="119"/>
    <n v="-0.91702080071573278"/>
    <n v="13.170772865339183"/>
    <n v="-8.351376430559851"/>
    <n v="13.032077615593044"/>
  </r>
  <r>
    <x v="136"/>
    <x v="125"/>
    <x v="123"/>
    <x v="123"/>
    <x v="118"/>
    <x v="120"/>
    <x v="133"/>
    <x v="120"/>
    <n v="-13.016133442712601"/>
    <n v="6.7114093959731544"/>
    <n v="12.434383202099736"/>
    <n v="-1.9620456738501126"/>
  </r>
  <r>
    <x v="137"/>
    <x v="126"/>
    <x v="124"/>
    <x v="124"/>
    <x v="119"/>
    <x v="121"/>
    <x v="134"/>
    <x v="121"/>
    <n v="-18.509316770186331"/>
    <n v="-5.0147492625368733"/>
    <n v="17.872044506258693"/>
    <n v="-4.8312375909993381"/>
  </r>
  <r>
    <x v="138"/>
    <x v="127"/>
    <x v="125"/>
    <x v="125"/>
    <x v="120"/>
    <x v="122"/>
    <x v="135"/>
    <x v="122"/>
    <n v="6.3797413324638654"/>
    <n v="-0.43285358727410456"/>
    <n v="16.0783821127999"/>
    <n v="13.146674246731097"/>
  </r>
  <r>
    <x v="139"/>
    <x v="128"/>
    <x v="126"/>
    <x v="126"/>
    <x v="121"/>
    <x v="123"/>
    <x v="136"/>
    <x v="123"/>
    <n v="17.988583445996696"/>
    <n v="-13.663186563776669"/>
    <n v="18.815008860466907"/>
    <n v="-10.52667861574521"/>
  </r>
  <r>
    <x v="140"/>
    <x v="129"/>
    <x v="127"/>
    <x v="127"/>
    <x v="122"/>
    <x v="124"/>
    <x v="137"/>
    <x v="124"/>
    <n v="4.7090729783037375"/>
    <n v="0.19762845849802371"/>
    <n v="18.051910177894428"/>
    <n v="25.650421399780139"/>
  </r>
  <r>
    <x v="141"/>
    <x v="130"/>
    <x v="128"/>
    <x v="128"/>
    <x v="123"/>
    <x v="125"/>
    <x v="138"/>
    <x v="125"/>
    <n v="-6.3291139240506311"/>
    <n v="0.58355437665782495"/>
    <n v="15.821812596006144"/>
    <n v="-5.4878048780487809"/>
  </r>
  <r>
    <x v="142"/>
    <x v="131"/>
    <x v="129"/>
    <x v="129"/>
    <x v="124"/>
    <x v="126"/>
    <x v="139"/>
    <x v="126"/>
    <n v="5.8696928194091242"/>
    <n v="6.9470600544046874"/>
    <n v="18.204303734850356"/>
    <n v="18.009340338587272"/>
  </r>
  <r>
    <x v="143"/>
    <x v="132"/>
    <x v="130"/>
    <x v="130"/>
    <x v="125"/>
    <x v="127"/>
    <x v="140"/>
    <x v="127"/>
    <n v="14.234875444839858"/>
    <n v="-4.8532731376975171"/>
    <n v="18.766756032171582"/>
    <n v="24.540901502504173"/>
  </r>
  <r>
    <x v="144"/>
    <x v="133"/>
    <x v="131"/>
    <x v="131"/>
    <x v="126"/>
    <x v="128"/>
    <x v="141"/>
    <x v="128"/>
    <n v="6.7564569798764182"/>
    <n v="10.047429727279068"/>
    <n v="11.545942581498483"/>
    <n v="-2.9925657571983848"/>
  </r>
  <r>
    <x v="145"/>
    <x v="134"/>
    <x v="132"/>
    <x v="132"/>
    <x v="127"/>
    <x v="129"/>
    <x v="142"/>
    <x v="129"/>
    <n v="8.8544891640866865"/>
    <n v="9.0847686592367438"/>
    <n v="19.202898550724637"/>
    <n v="23.459244532803179"/>
  </r>
  <r>
    <x v="146"/>
    <x v="135"/>
    <x v="133"/>
    <x v="133"/>
    <x v="128"/>
    <x v="130"/>
    <x v="143"/>
    <x v="130"/>
    <n v="-4.1897151832380786"/>
    <n v="-5.9500760118176865"/>
    <n v="22.461130455018463"/>
    <n v="32.09043086898776"/>
  </r>
  <r>
    <x v="147"/>
    <x v="136"/>
    <x v="134"/>
    <x v="134"/>
    <x v="129"/>
    <x v="131"/>
    <x v="144"/>
    <x v="131"/>
    <n v="11.05949615865643"/>
    <n v="-3.1660899653979238"/>
    <n v="13.511390416339356"/>
    <n v="17.327188940092167"/>
  </r>
  <r>
    <x v="148"/>
    <x v="137"/>
    <x v="135"/>
    <x v="135"/>
    <x v="130"/>
    <x v="132"/>
    <x v="145"/>
    <x v="132"/>
    <n v="-13.978718965157526"/>
    <n v="-2.4623524623524626"/>
    <n v="41.654655520322862"/>
    <n v="40.787337662337663"/>
  </r>
  <r>
    <x v="149"/>
    <x v="138"/>
    <x v="136"/>
    <x v="136"/>
    <x v="131"/>
    <x v="133"/>
    <x v="146"/>
    <x v="133"/>
    <n v="-28.672417924754384"/>
    <n v="41.834249136124171"/>
    <n v="23.430289470004194"/>
    <n v="45.864354920958696"/>
  </r>
  <r>
    <x v="150"/>
    <x v="139"/>
    <x v="137"/>
    <x v="137"/>
    <x v="132"/>
    <x v="134"/>
    <x v="147"/>
    <x v="134"/>
    <n v="12.21629855293223"/>
    <n v="1.0466369093427736"/>
    <n v="-2.8594923933764438"/>
    <n v="15.823880855485323"/>
  </r>
  <r>
    <x v="151"/>
    <x v="140"/>
    <x v="138"/>
    <x v="138"/>
    <x v="133"/>
    <x v="135"/>
    <x v="148"/>
    <x v="135"/>
    <n v="16.844969104491383"/>
    <n v="-6.7549554972696395"/>
    <n v="7.6463781532052773"/>
    <n v="19.774919614147908"/>
  </r>
  <r>
    <x v="152"/>
    <x v="6"/>
    <x v="52"/>
    <x v="52"/>
    <x v="50"/>
    <x v="31"/>
    <x v="149"/>
    <x v="31"/>
    <s v=""/>
    <m/>
    <m/>
    <n v="-100"/>
  </r>
  <r>
    <x v="153"/>
    <x v="141"/>
    <x v="139"/>
    <x v="139"/>
    <x v="134"/>
    <x v="136"/>
    <x v="150"/>
    <x v="136"/>
    <n v="-6.0400780280191526"/>
    <n v="5.3585441500691307"/>
    <n v="8.2696120079297657"/>
    <n v="2.6751962779877871"/>
  </r>
  <r>
    <x v="154"/>
    <x v="72"/>
    <x v="56"/>
    <x v="52"/>
    <x v="50"/>
    <x v="10"/>
    <x v="121"/>
    <x v="10"/>
    <s v=""/>
    <m/>
    <n v="-100"/>
    <n v="-66.666666666666657"/>
  </r>
  <r>
    <x v="155"/>
    <x v="142"/>
    <x v="140"/>
    <x v="140"/>
    <x v="135"/>
    <x v="137"/>
    <x v="151"/>
    <x v="137"/>
    <n v="-10.800885164084946"/>
    <n v="4.1944662480376769"/>
    <n v="10.957487344183768"/>
    <n v="1.3348778200672955"/>
  </r>
  <r>
    <x v="156"/>
    <x v="143"/>
    <x v="141"/>
    <x v="141"/>
    <x v="136"/>
    <x v="138"/>
    <x v="152"/>
    <x v="138"/>
    <n v="8.1517352703793335"/>
    <n v="21.828908554572273"/>
    <n v="-9.8231827111984277E-2"/>
    <n v="0.4935834155972359"/>
  </r>
  <r>
    <x v="157"/>
    <x v="144"/>
    <x v="142"/>
    <x v="142"/>
    <x v="137"/>
    <x v="139"/>
    <x v="153"/>
    <x v="139"/>
    <n v="4.855382421835202"/>
    <n v="3.3769378569736532"/>
    <n v="4.2618002195389675"/>
    <n v="10.514663512570891"/>
  </r>
  <r>
    <x v="158"/>
    <x v="145"/>
    <x v="143"/>
    <x v="143"/>
    <x v="138"/>
    <x v="140"/>
    <x v="154"/>
    <x v="140"/>
    <n v="-3.2389200653970249"/>
    <n v="8.3756345177664979"/>
    <n v="3.643041492952154"/>
    <n v="1.979045401629802"/>
  </r>
  <r>
    <x v="159"/>
    <x v="146"/>
    <x v="144"/>
    <x v="144"/>
    <x v="139"/>
    <x v="141"/>
    <x v="155"/>
    <x v="141"/>
    <n v="-9.4666581092356097"/>
    <n v="1.9454319425966717"/>
    <n v="4.9486140676142734"/>
    <n v="2.4937831370525032"/>
  </r>
  <r>
    <x v="160"/>
    <x v="147"/>
    <x v="145"/>
    <x v="145"/>
    <x v="140"/>
    <x v="142"/>
    <x v="156"/>
    <x v="142"/>
    <n v="-2.8613546691112646"/>
    <n v="4.4064864908708952"/>
    <n v="4.7153415020761607"/>
    <n v="8.5617697536079369"/>
  </r>
  <r>
    <x v="161"/>
    <x v="148"/>
    <x v="146"/>
    <x v="52"/>
    <x v="50"/>
    <x v="31"/>
    <x v="157"/>
    <x v="31"/>
    <s v=""/>
    <m/>
    <n v="-100"/>
    <n v="28.615384615384613"/>
  </r>
  <r>
    <x v="162"/>
    <x v="149"/>
    <x v="147"/>
    <x v="146"/>
    <x v="141"/>
    <x v="143"/>
    <x v="158"/>
    <x v="143"/>
    <n v="9.0909090909090793"/>
    <n v="6.7164179104477615"/>
    <n v="6.5606361829025852"/>
    <n v="36.684782608695656"/>
  </r>
  <r>
    <x v="163"/>
    <x v="150"/>
    <x v="148"/>
    <x v="147"/>
    <x v="142"/>
    <x v="144"/>
    <x v="159"/>
    <x v="144"/>
    <n v="-9.1346153846153868"/>
    <n v="2.9702970297029703"/>
    <n v="8.6021505376344098"/>
    <n v="17.721518987341771"/>
  </r>
  <r>
    <x v="164"/>
    <x v="151"/>
    <x v="149"/>
    <x v="148"/>
    <x v="143"/>
    <x v="145"/>
    <x v="160"/>
    <x v="145"/>
    <n v="-14.441219158200298"/>
    <n v="38.911290322580641"/>
    <n v="39.130434782608695"/>
    <n v="21.052631578947366"/>
  </r>
  <r>
    <x v="165"/>
    <x v="152"/>
    <x v="150"/>
    <x v="149"/>
    <x v="144"/>
    <x v="146"/>
    <x v="161"/>
    <x v="146"/>
    <n v="-4.1882237004188312"/>
    <n v="12.969663234066239"/>
    <n v="8.4188292094146053"/>
    <n v="3.9523212045169385"/>
  </r>
  <r>
    <x v="166"/>
    <x v="57"/>
    <x v="111"/>
    <x v="63"/>
    <x v="50"/>
    <x v="147"/>
    <x v="75"/>
    <x v="147"/>
    <s v=""/>
    <n v="-100"/>
    <n v="50"/>
    <n v="0"/>
  </r>
  <r>
    <x v="167"/>
    <x v="153"/>
    <x v="151"/>
    <x v="150"/>
    <x v="145"/>
    <x v="148"/>
    <x v="162"/>
    <x v="148"/>
    <n v="-3.1813063063063112"/>
    <n v="3.5971223021582732"/>
    <n v="13.682581786030063"/>
    <n v="11.883269444787931"/>
  </r>
  <r>
    <x v="168"/>
    <x v="154"/>
    <x v="152"/>
    <x v="151"/>
    <x v="146"/>
    <x v="149"/>
    <x v="163"/>
    <x v="149"/>
    <n v="1.2928283870764545"/>
    <n v="13.417325648929992"/>
    <n v="17.290419946131191"/>
    <n v="8.3164000862744203"/>
  </r>
  <r>
    <x v="169"/>
    <x v="155"/>
    <x v="153"/>
    <x v="152"/>
    <x v="147"/>
    <x v="150"/>
    <x v="164"/>
    <x v="150"/>
    <n v="11.152882205513777"/>
    <n v="17.525773195876287"/>
    <n v="44.930629669156886"/>
    <n v="-0.95137420718816068"/>
  </r>
  <r>
    <x v="170"/>
    <x v="156"/>
    <x v="154"/>
    <x v="153"/>
    <x v="148"/>
    <x v="151"/>
    <x v="165"/>
    <x v="151"/>
    <n v="0.33694893411373528"/>
    <n v="12.223929615233962"/>
    <n v="21.930968607064788"/>
    <n v="22.016765285996055"/>
  </r>
  <r>
    <x v="171"/>
    <x v="157"/>
    <x v="155"/>
    <x v="154"/>
    <x v="149"/>
    <x v="152"/>
    <x v="166"/>
    <x v="152"/>
    <n v="-29.411764705882348"/>
    <n v="13.333333333333334"/>
    <n v="25"/>
    <n v="-7.6923076923076925"/>
  </r>
  <r>
    <x v="172"/>
    <x v="158"/>
    <x v="64"/>
    <x v="155"/>
    <x v="150"/>
    <x v="31"/>
    <x v="167"/>
    <x v="31"/>
    <s v=""/>
    <n v="185.71428571428572"/>
    <n v="-22.222222222222221"/>
    <n v="-77.5"/>
  </r>
  <r>
    <x v="173"/>
    <x v="159"/>
    <x v="156"/>
    <x v="156"/>
    <x v="151"/>
    <x v="153"/>
    <x v="168"/>
    <x v="153"/>
    <n v="-1.2257575039119928"/>
    <n v="3.5780064340266691"/>
    <n v="6.6804642267690131"/>
    <n v="16.208481748713734"/>
  </r>
  <r>
    <x v="174"/>
    <x v="53"/>
    <x v="52"/>
    <x v="52"/>
    <x v="50"/>
    <x v="31"/>
    <x v="53"/>
    <x v="31"/>
    <s v=""/>
    <m/>
    <m/>
    <n v="-100"/>
  </r>
  <r>
    <x v="175"/>
    <x v="160"/>
    <x v="157"/>
    <x v="157"/>
    <x v="152"/>
    <x v="154"/>
    <x v="169"/>
    <x v="154"/>
    <n v="-2.6144578313252964"/>
    <n v="4.2975622015581809"/>
    <n v="-3.7988455377920158"/>
    <n v="-1.7255717255717258"/>
  </r>
  <r>
    <x v="176"/>
    <x v="161"/>
    <x v="158"/>
    <x v="158"/>
    <x v="153"/>
    <x v="155"/>
    <x v="170"/>
    <x v="155"/>
    <n v="-10.93998094633217"/>
    <n v="5.2121617106582026"/>
    <n v="10.384615384615385"/>
    <n v="3.4783556864027911"/>
  </r>
  <r>
    <x v="177"/>
    <x v="162"/>
    <x v="159"/>
    <x v="159"/>
    <x v="154"/>
    <x v="156"/>
    <x v="171"/>
    <x v="156"/>
    <n v="-5.5092049393662705"/>
    <n v="4.8205272013460458"/>
    <n v="4.5717134394885779"/>
    <n v="3.4017171025843176"/>
  </r>
  <r>
    <x v="178"/>
    <x v="163"/>
    <x v="160"/>
    <x v="160"/>
    <x v="155"/>
    <x v="157"/>
    <x v="172"/>
    <x v="157"/>
    <n v="-3.325221553740235"/>
    <n v="1.7473457569233055"/>
    <n v="1.2980957251586895"/>
    <n v="7.0934381468624412"/>
  </r>
  <r>
    <x v="179"/>
    <x v="164"/>
    <x v="161"/>
    <x v="161"/>
    <x v="156"/>
    <x v="158"/>
    <x v="173"/>
    <x v="158"/>
    <n v="-8.0882352941176521"/>
    <n v="21.428571428571427"/>
    <n v="-22.758620689655174"/>
    <n v="2.8368794326241136"/>
  </r>
  <r>
    <x v="180"/>
    <x v="165"/>
    <x v="162"/>
    <x v="162"/>
    <x v="157"/>
    <x v="159"/>
    <x v="174"/>
    <x v="159"/>
    <n v="-3.1182015953589541"/>
    <n v="16.666666666666664"/>
    <n v="0.93936806148590934"/>
    <n v="-0.76271186440677974"/>
  </r>
  <r>
    <x v="181"/>
    <x v="166"/>
    <x v="163"/>
    <x v="163"/>
    <x v="158"/>
    <x v="160"/>
    <x v="175"/>
    <x v="160"/>
    <n v="-21.111111111111114"/>
    <n v="12.5"/>
    <n v="23.076923076923077"/>
    <n v="-16.666666666666664"/>
  </r>
  <r>
    <x v="182"/>
    <x v="167"/>
    <x v="164"/>
    <x v="164"/>
    <x v="159"/>
    <x v="161"/>
    <x v="176"/>
    <x v="161"/>
    <n v="-1.5952949825399685"/>
    <n v="6.4747169023639302"/>
    <n v="6.698218262806237"/>
    <n v="8.5507925235339464"/>
  </r>
  <r>
    <x v="183"/>
    <x v="168"/>
    <x v="165"/>
    <x v="165"/>
    <x v="160"/>
    <x v="162"/>
    <x v="177"/>
    <x v="162"/>
    <n v="-5.060622034791777"/>
    <n v="-0.57451569334972885"/>
    <n v="3.0837645200839514"/>
    <n v="4.2729301640267812"/>
  </r>
  <r>
    <x v="184"/>
    <x v="104"/>
    <x v="166"/>
    <x v="166"/>
    <x v="161"/>
    <x v="163"/>
    <x v="178"/>
    <x v="163"/>
    <n v="7.8865979381443196"/>
    <n v="270.93690248565963"/>
    <n v="-67.735965453423802"/>
    <n v="32.760032760032757"/>
  </r>
  <r>
    <x v="185"/>
    <x v="169"/>
    <x v="167"/>
    <x v="167"/>
    <x v="162"/>
    <x v="164"/>
    <x v="179"/>
    <x v="164"/>
    <n v="8.5666359884808401"/>
    <n v="15.886532142918581"/>
    <n v="-1.8571356215495265"/>
    <n v="18.145370407308413"/>
  </r>
  <r>
    <x v="186"/>
    <x v="170"/>
    <x v="168"/>
    <x v="168"/>
    <x v="163"/>
    <x v="165"/>
    <x v="180"/>
    <x v="165"/>
    <n v="3.8078344419807877"/>
    <n v="1.726263871763255"/>
    <n v="12.543577593501439"/>
    <n v="15.095442150370081"/>
  </r>
  <r>
    <x v="187"/>
    <x v="148"/>
    <x v="52"/>
    <x v="52"/>
    <x v="50"/>
    <x v="31"/>
    <x v="181"/>
    <x v="31"/>
    <s v=""/>
    <m/>
    <m/>
    <n v="-100"/>
  </r>
  <r>
    <x v="188"/>
    <x v="171"/>
    <x v="169"/>
    <x v="169"/>
    <x v="164"/>
    <x v="166"/>
    <x v="182"/>
    <x v="166"/>
    <n v="8.7172116421128294"/>
    <n v="-16.99475065616798"/>
    <n v="-3.5554021401449774"/>
    <n v="24.041961036180691"/>
  </r>
  <r>
    <x v="189"/>
    <x v="172"/>
    <x v="170"/>
    <x v="170"/>
    <x v="165"/>
    <x v="167"/>
    <x v="183"/>
    <x v="167"/>
    <n v="5.135214292687678"/>
    <n v="-0.20459859703819172"/>
    <n v="-1.6104294478527608"/>
    <n v="8.8480801335559267"/>
  </r>
  <r>
    <x v="190"/>
    <x v="173"/>
    <x v="171"/>
    <x v="171"/>
    <x v="166"/>
    <x v="168"/>
    <x v="184"/>
    <x v="168"/>
    <n v="-9.5746545528906637"/>
    <n v="21.753512359950207"/>
    <n v="16.594438799842411"/>
    <n v="13.049695264885139"/>
  </r>
  <r>
    <x v="191"/>
    <x v="174"/>
    <x v="172"/>
    <x v="172"/>
    <x v="167"/>
    <x v="169"/>
    <x v="185"/>
    <x v="169"/>
    <n v="-0.31267765776009071"/>
    <n v="0.84563566002579904"/>
    <n v="5.7281406273677833"/>
    <n v="7.7739670096357987"/>
  </r>
  <r>
    <x v="192"/>
    <x v="175"/>
    <x v="173"/>
    <x v="173"/>
    <x v="168"/>
    <x v="170"/>
    <x v="186"/>
    <x v="170"/>
    <n v="6.7394801456269562"/>
    <n v="-13.681210260907694"/>
    <n v="8.8890657329301295"/>
    <n v="6.871916992685831"/>
  </r>
  <r>
    <x v="193"/>
    <x v="176"/>
    <x v="174"/>
    <x v="174"/>
    <x v="169"/>
    <x v="171"/>
    <x v="187"/>
    <x v="171"/>
    <n v="-5.443188578227236"/>
    <n v="-7.2551724137931037"/>
    <n v="2.5169683257918551"/>
    <n v="8.7330873308733086"/>
  </r>
  <r>
    <x v="194"/>
    <x v="177"/>
    <x v="175"/>
    <x v="175"/>
    <x v="170"/>
    <x v="172"/>
    <x v="188"/>
    <x v="172"/>
    <n v="53.212290502793309"/>
    <n v="14.19457735247209"/>
    <n v="-1.2598425196850394"/>
    <n v="-18.485237483953789"/>
  </r>
  <r>
    <x v="195"/>
    <x v="178"/>
    <x v="176"/>
    <x v="176"/>
    <x v="171"/>
    <x v="173"/>
    <x v="189"/>
    <x v="173"/>
    <n v="-21.643547709121478"/>
    <n v="-11.245418170625927"/>
    <n v="1.4303959131545338"/>
    <n v="1.8941584731058416"/>
  </r>
  <r>
    <x v="196"/>
    <x v="179"/>
    <x v="177"/>
    <x v="177"/>
    <x v="172"/>
    <x v="174"/>
    <x v="190"/>
    <x v="174"/>
    <n v="-6.663946688426492"/>
    <n v="5.6010340370529947"/>
    <n v="-6.9863745658562655"/>
    <n v="18.580706478694754"/>
  </r>
  <r>
    <x v="197"/>
    <x v="180"/>
    <x v="178"/>
    <x v="178"/>
    <x v="173"/>
    <x v="175"/>
    <x v="191"/>
    <x v="175"/>
    <n v="2.0611618222353059"/>
    <n v="-10.249924494110541"/>
    <n v="-14.006979952925899"/>
    <n v="-3.4933813738544686"/>
  </r>
  <r>
    <x v="198"/>
    <x v="181"/>
    <x v="179"/>
    <x v="179"/>
    <x v="174"/>
    <x v="176"/>
    <x v="192"/>
    <x v="176"/>
    <n v="-6.1500615006150099"/>
    <n v="-9.3645484949832767"/>
    <n v="-9.7585513078470818"/>
    <n v="21.441661576053757"/>
  </r>
  <r>
    <x v="199"/>
    <x v="182"/>
    <x v="180"/>
    <x v="180"/>
    <x v="175"/>
    <x v="177"/>
    <x v="193"/>
    <x v="177"/>
    <n v="9.4960108970616943"/>
    <n v="0.60689115113547376"/>
    <n v="-18.493697143768948"/>
    <n v="-3.7327188940092166"/>
  </r>
  <r>
    <x v="200"/>
    <x v="183"/>
    <x v="181"/>
    <x v="181"/>
    <x v="176"/>
    <x v="178"/>
    <x v="194"/>
    <x v="178"/>
    <n v="-7.5970052191892847"/>
    <n v="-10.807876498408637"/>
    <n v="0.10868756048537184"/>
    <n v="20.328567845497869"/>
  </r>
  <r>
    <x v="201"/>
    <x v="184"/>
    <x v="182"/>
    <x v="182"/>
    <x v="177"/>
    <x v="179"/>
    <x v="195"/>
    <x v="179"/>
    <n v="20.259296853372717"/>
    <n v="-9.6796496888684025E-2"/>
    <n v="11.927978125161223"/>
    <n v="-7.2628103918472799"/>
  </r>
  <r>
    <x v="202"/>
    <x v="185"/>
    <x v="52"/>
    <x v="52"/>
    <x v="50"/>
    <x v="31"/>
    <x v="196"/>
    <x v="31"/>
    <s v=""/>
    <m/>
    <m/>
    <n v="-100"/>
  </r>
  <r>
    <x v="203"/>
    <x v="186"/>
    <x v="183"/>
    <x v="183"/>
    <x v="178"/>
    <x v="180"/>
    <x v="197"/>
    <x v="180"/>
    <n v="-19.352847535817546"/>
    <n v="3.1700809781734325"/>
    <n v="20.956782615746373"/>
    <n v="7.8002901945702154"/>
  </r>
  <r>
    <x v="204"/>
    <x v="187"/>
    <x v="184"/>
    <x v="184"/>
    <x v="179"/>
    <x v="181"/>
    <x v="198"/>
    <x v="181"/>
    <n v="14.22677168843542"/>
    <n v="4.6424926398884887"/>
    <n v="56.225944629454027"/>
    <n v="21.742178839188309"/>
  </r>
  <r>
    <x v="205"/>
    <x v="188"/>
    <x v="185"/>
    <x v="185"/>
    <x v="180"/>
    <x v="182"/>
    <x v="199"/>
    <x v="182"/>
    <n v="6.452587835285243"/>
    <n v="4.7611509082993626"/>
    <n v="20.663801337153771"/>
    <n v="9.7254244393208964"/>
  </r>
  <r>
    <x v="206"/>
    <x v="189"/>
    <x v="186"/>
    <x v="186"/>
    <x v="181"/>
    <x v="183"/>
    <x v="200"/>
    <x v="183"/>
    <n v="-6.4838745926508636"/>
    <n v="-16.521657559625712"/>
    <n v="8.8224785626786435"/>
    <n v="27.328264119061547"/>
  </r>
  <r>
    <x v="207"/>
    <x v="190"/>
    <x v="187"/>
    <x v="187"/>
    <x v="182"/>
    <x v="184"/>
    <x v="201"/>
    <x v="184"/>
    <n v="26.067985305677198"/>
    <n v="-5.7641723356009065"/>
    <n v="-1.9375305750329839"/>
    <n v="-2.1042854862350704"/>
  </r>
  <r>
    <x v="208"/>
    <x v="191"/>
    <x v="188"/>
    <x v="188"/>
    <x v="183"/>
    <x v="185"/>
    <x v="202"/>
    <x v="185"/>
    <n v="-5.7761235180590091"/>
    <n v="6.1444475606335889"/>
    <n v="1.8131932934815669"/>
    <n v="4.1216390899689763"/>
  </r>
  <r>
    <x v="209"/>
    <x v="192"/>
    <x v="189"/>
    <x v="189"/>
    <x v="184"/>
    <x v="186"/>
    <x v="203"/>
    <x v="186"/>
    <n v="-6.3395664802323637"/>
    <n v="-5.8893959246374195"/>
    <n v="-57.729182582123762"/>
    <n v="-16.173033204188147"/>
  </r>
  <r>
    <x v="210"/>
    <x v="193"/>
    <x v="190"/>
    <x v="190"/>
    <x v="185"/>
    <x v="187"/>
    <x v="204"/>
    <x v="187"/>
    <n v="-6.4529353886520084"/>
    <n v="16.500543496162585"/>
    <n v="2.0751938349393781"/>
    <n v="-0.69946880435907632"/>
  </r>
  <r>
    <x v="211"/>
    <x v="194"/>
    <x v="191"/>
    <x v="191"/>
    <x v="186"/>
    <x v="188"/>
    <x v="205"/>
    <x v="188"/>
    <n v="6.6768793902256789"/>
    <n v="-3.7889136530304115"/>
    <n v="5.0528700906344408"/>
    <n v="151.54364966277191"/>
  </r>
  <r>
    <x v="212"/>
    <x v="195"/>
    <x v="192"/>
    <x v="192"/>
    <x v="187"/>
    <x v="189"/>
    <x v="206"/>
    <x v="189"/>
    <n v="1.7146014154364906"/>
    <n v="24.664168460243783"/>
    <n v="-4.4805990967966407"/>
    <n v="9.67141635381681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x v="0"/>
    <n v="439"/>
    <n v="393"/>
    <n v="369"/>
    <n v="401"/>
    <n v="419"/>
    <n v="2021"/>
    <x v="0"/>
    <n v="4.4887780548628484"/>
    <n v="8.6720867208672079"/>
    <n v="-6.1068702290076331"/>
    <n v="-10.478359908883828"/>
  </r>
  <r>
    <x v="1"/>
    <n v="1321"/>
    <n v="1469"/>
    <n v="1603"/>
    <n v="1583"/>
    <n v="1481"/>
    <n v="7457"/>
    <x v="1"/>
    <n v="-6.443461781427672"/>
    <n v="-1.2476606363069247"/>
    <n v="9.1218515997277052"/>
    <n v="11.203633610900834"/>
  </r>
  <r>
    <x v="2"/>
    <n v="968"/>
    <n v="1148"/>
    <n v="1160"/>
    <n v="1044"/>
    <n v="1059"/>
    <n v="5379"/>
    <x v="2"/>
    <n v="1.4367816091954069"/>
    <n v="-10"/>
    <n v="1.0452961672473868"/>
    <n v="18.595041322314049"/>
  </r>
  <r>
    <x v="3"/>
    <n v="672"/>
    <n v="678"/>
    <n v="513"/>
    <n v="560"/>
    <n v="470"/>
    <n v="2893"/>
    <x v="3"/>
    <n v="-16.071428571428569"/>
    <n v="9.1617933723196874"/>
    <n v="-24.336283185840706"/>
    <n v="0.89285714285714279"/>
  </r>
  <r>
    <x v="4"/>
    <n v="14547"/>
    <n v="20555"/>
    <n v="23215"/>
    <n v="24277"/>
    <n v="26129"/>
    <n v="108723"/>
    <x v="4"/>
    <n v="7.628619681179714"/>
    <n v="4.5746284729700628"/>
    <n v="12.940890294332281"/>
    <n v="41.300611809995189"/>
  </r>
  <r>
    <x v="5"/>
    <n v="46139"/>
    <n v="44783"/>
    <n v="46011"/>
    <n v="48845"/>
    <n v="48639"/>
    <n v="234417"/>
    <x v="5"/>
    <n v="-0.42174224587981257"/>
    <n v="6.1593966660146489"/>
    <n v="2.7421119621284862"/>
    <n v="-2.9389453607577103"/>
  </r>
  <r>
    <x v="6"/>
    <n v="2047"/>
    <n v="1959"/>
    <n v="2441"/>
    <n v="2907"/>
    <n v="2817"/>
    <n v="12171"/>
    <x v="6"/>
    <n v="-3.0959752321981426"/>
    <n v="19.090536665301105"/>
    <n v="24.604389994895353"/>
    <n v="-4.2989741084513922"/>
  </r>
  <r>
    <x v="7"/>
    <n v="1575"/>
    <n v="1609"/>
    <n v="2068"/>
    <n v="2465"/>
    <n v="2526"/>
    <n v="10243"/>
    <x v="7"/>
    <n v="2.4746450304259611"/>
    <n v="19.197292069632496"/>
    <n v="28.527035425730269"/>
    <n v="2.1587301587301591"/>
  </r>
  <r>
    <x v="8"/>
    <n v="32533"/>
    <n v="34280"/>
    <n v="37706"/>
    <n v="42096"/>
    <n v="46814"/>
    <n v="193429"/>
    <x v="8"/>
    <n v="11.207715697453452"/>
    <n v="11.64270938312205"/>
    <n v="9.9941656942823816"/>
    <n v="5.3699320689761167"/>
  </r>
  <r>
    <x v="9"/>
    <n v="6644"/>
    <n v="4985"/>
    <n v="4502"/>
    <n v="4744"/>
    <n v="4398"/>
    <n v="25273"/>
    <x v="9"/>
    <n v="-7.293423271500842"/>
    <n v="5.3753887161261664"/>
    <n v="-9.6890672016048143"/>
    <n v="-24.969897652016858"/>
  </r>
  <r>
    <x v="10"/>
    <n v="4"/>
    <n v="4"/>
    <n v="4"/>
    <n v="6"/>
    <n v="1"/>
    <n v="19"/>
    <x v="10"/>
    <n v="-83.333333333333343"/>
    <n v="50"/>
    <n v="0"/>
    <n v="0"/>
  </r>
  <r>
    <x v="11"/>
    <n v="1684"/>
    <n v="1454"/>
    <n v="2921"/>
    <n v="3439"/>
    <n v="4165"/>
    <n v="13663"/>
    <x v="11"/>
    <n v="21.110788019773196"/>
    <n v="17.733652858610068"/>
    <n v="100.89408528198074"/>
    <n v="-13.657957244655583"/>
  </r>
  <r>
    <x v="12"/>
    <n v="2655"/>
    <n v="3078"/>
    <n v="3625"/>
    <n v="3693"/>
    <n v="4233"/>
    <n v="17284"/>
    <x v="12"/>
    <n v="14.622258326563767"/>
    <n v="1.8758620689655174"/>
    <n v="17.771280051981805"/>
    <n v="15.932203389830507"/>
  </r>
  <r>
    <x v="13"/>
    <n v="4984"/>
    <n v="6627"/>
    <n v="6086"/>
    <n v="5619"/>
    <n v="5044"/>
    <n v="28360"/>
    <x v="13"/>
    <n v="-10.233137568962448"/>
    <n v="-7.67334866907657"/>
    <n v="-8.1635732609023695"/>
    <n v="32.965489566613158"/>
  </r>
  <r>
    <x v="14"/>
    <n v="25488"/>
    <n v="23026"/>
    <n v="22261"/>
    <n v="23443"/>
    <n v="23774"/>
    <n v="117992"/>
    <x v="14"/>
    <n v="1.4119353325086337"/>
    <n v="5.3097345132743365"/>
    <n v="-3.3223312776860943"/>
    <n v="-9.6594475831763962"/>
  </r>
  <r>
    <x v="15"/>
    <n v="4237"/>
    <n v="4905"/>
    <n v="5763"/>
    <n v="7157"/>
    <n v="8063"/>
    <n v="30125"/>
    <x v="15"/>
    <n v="12.658935308089994"/>
    <n v="24.188790560471976"/>
    <n v="17.49235474006116"/>
    <n v="15.765872079301394"/>
  </r>
  <r>
    <x v="16"/>
    <n v="3512"/>
    <n v="3696"/>
    <n v="4074"/>
    <n v="4489"/>
    <n v="4864"/>
    <n v="20635"/>
    <x v="16"/>
    <n v="8.353753619959889"/>
    <n v="10.18654884634266"/>
    <n v="10.227272727272728"/>
    <n v="5.239179954441914"/>
  </r>
  <r>
    <x v="17"/>
    <n v="2802"/>
    <n v="3130"/>
    <n v="3560"/>
    <n v="3937"/>
    <n v="3877"/>
    <n v="17306"/>
    <x v="17"/>
    <n v="-1.52400304800609"/>
    <n v="10.589887640449438"/>
    <n v="13.738019169329075"/>
    <n v="11.705924339757317"/>
  </r>
  <r>
    <x v="18"/>
    <n v="1819"/>
    <n v="1135"/>
    <n v="1504"/>
    <n v="1315"/>
    <n v="1232"/>
    <n v="7005"/>
    <x v="18"/>
    <n v="-6.311787072243348"/>
    <n v="-12.566489361702127"/>
    <n v="32.51101321585903"/>
    <n v="-37.603078614623421"/>
  </r>
  <r>
    <x v="19"/>
    <n v="1108"/>
    <n v="1153"/>
    <n v="1469"/>
    <n v="2186"/>
    <n v="3080"/>
    <n v="8996"/>
    <x v="19"/>
    <n v="40.896614821591953"/>
    <n v="48.808713410483321"/>
    <n v="27.40676496097138"/>
    <n v="4.0613718411552346"/>
  </r>
  <r>
    <x v="20"/>
    <n v="19"/>
    <n v="20"/>
    <n v="33"/>
    <n v="47"/>
    <n v="57"/>
    <n v="176"/>
    <x v="20"/>
    <n v="21.276595744680861"/>
    <n v="42.424242424242422"/>
    <n v="65"/>
    <n v="5.2631578947368416"/>
  </r>
  <r>
    <x v="21"/>
    <n v="252"/>
    <n v="184"/>
    <n v="178"/>
    <n v="211"/>
    <n v="256"/>
    <n v="1081"/>
    <x v="21"/>
    <n v="21.327014218009481"/>
    <n v="18.539325842696631"/>
    <n v="-3.2608695652173911"/>
    <n v="-26.984126984126984"/>
  </r>
  <r>
    <x v="22"/>
    <n v="403"/>
    <n v="409"/>
    <n v="320"/>
    <n v="350"/>
    <n v="575"/>
    <n v="2057"/>
    <x v="22"/>
    <n v="64.285714285714278"/>
    <n v="9.375"/>
    <n v="-21.760391198044012"/>
    <n v="1.4888337468982631"/>
  </r>
  <r>
    <x v="23"/>
    <n v="94"/>
    <n v="46"/>
    <n v="53"/>
    <n v="114"/>
    <n v="39"/>
    <n v="346"/>
    <x v="23"/>
    <n v="-65.78947368421052"/>
    <n v="115.09433962264151"/>
    <n v="15.217391304347828"/>
    <n v="-51.063829787234042"/>
  </r>
  <r>
    <x v="24"/>
    <n v="227"/>
    <n v="144"/>
    <n v="187"/>
    <n v="244"/>
    <n v="208"/>
    <n v="1010"/>
    <x v="24"/>
    <n v="-14.754098360655746"/>
    <n v="30.481283422459892"/>
    <n v="29.861111111111111"/>
    <n v="-36.563876651982383"/>
  </r>
  <r>
    <x v="25"/>
    <n v="16"/>
    <n v="11"/>
    <n v="16"/>
    <n v="17"/>
    <n v="21"/>
    <n v="81"/>
    <x v="25"/>
    <n v="23.529411764705884"/>
    <n v="6.25"/>
    <n v="45.454545454545453"/>
    <n v="-31.25"/>
  </r>
  <r>
    <x v="26"/>
    <n v="2023"/>
    <n v="2093"/>
    <n v="2253"/>
    <n v="2408"/>
    <n v="2738"/>
    <n v="11515"/>
    <x v="26"/>
    <n v="13.704318936877073"/>
    <n v="6.8797159343098091"/>
    <n v="7.6445293836598189"/>
    <n v="3.4602076124567476"/>
  </r>
  <r>
    <x v="27"/>
    <n v="7351"/>
    <n v="8159"/>
    <n v="7277"/>
    <n v="7601"/>
    <n v="8294"/>
    <n v="38682"/>
    <x v="27"/>
    <n v="9.1172214182344362"/>
    <n v="4.4523842242682425"/>
    <n v="-10.81014830248805"/>
    <n v="10.991701809277648"/>
  </r>
  <r>
    <x v="28"/>
    <n v="13704"/>
    <n v="17093"/>
    <n v="22762"/>
    <n v="34712"/>
    <n v="34003"/>
    <n v="122274"/>
    <x v="28"/>
    <n v="-2.0425213182761013"/>
    <n v="52.499780335647131"/>
    <n v="33.165623354589599"/>
    <n v="24.730005837711616"/>
  </r>
  <r>
    <x v="29"/>
    <n v="3839"/>
    <n v="4703"/>
    <n v="6169"/>
    <n v="7083"/>
    <n v="6489"/>
    <n v="28283"/>
    <x v="29"/>
    <n v="-8.386277001270642"/>
    <n v="14.816015561679363"/>
    <n v="31.171592600467786"/>
    <n v="22.505860901276371"/>
  </r>
  <r>
    <x v="30"/>
    <n v="10690"/>
    <n v="1058"/>
    <n v="1028"/>
    <n v="1246"/>
    <n v="1400"/>
    <n v="15422"/>
    <x v="30"/>
    <n v="12.359550561797761"/>
    <n v="21.206225680933851"/>
    <n v="-2.8355387523629489"/>
    <n v="-90.102899906454624"/>
  </r>
  <r>
    <x v="31"/>
    <n v="500"/>
    <n v="464"/>
    <n v="706"/>
    <n v="560"/>
    <n v="0"/>
    <n v="2230"/>
    <x v="31"/>
    <s v=""/>
    <n v="-20.679886685552407"/>
    <n v="52.155172413793103"/>
    <n v="-7.1999999999999993"/>
  </r>
  <r>
    <x v="32"/>
    <n v="504"/>
    <n v="563"/>
    <n v="570"/>
    <n v="753"/>
    <n v="668"/>
    <n v="3058"/>
    <x v="32"/>
    <n v="-11.288180610889782"/>
    <n v="32.10526315789474"/>
    <n v="1.2433392539964476"/>
    <n v="11.706349206349206"/>
  </r>
  <r>
    <x v="33"/>
    <n v="742"/>
    <n v="797"/>
    <n v="683"/>
    <n v="697"/>
    <n v="739"/>
    <n v="3658"/>
    <x v="33"/>
    <n v="6.0258249641319992"/>
    <n v="2.0497803806734991"/>
    <n v="-14.303638644918445"/>
    <n v="7.4123989218328843"/>
  </r>
  <r>
    <x v="34"/>
    <n v="51922"/>
    <n v="52636"/>
    <n v="57060"/>
    <n v="58613"/>
    <n v="57274"/>
    <n v="277505"/>
    <x v="34"/>
    <n v="-2.2844761401054399"/>
    <n v="2.721696459866807"/>
    <n v="8.4048939889049326"/>
    <n v="1.3751396325257117"/>
  </r>
  <r>
    <x v="35"/>
    <n v="367"/>
    <n v="303"/>
    <n v="294"/>
    <n v="322"/>
    <n v="485"/>
    <n v="1771"/>
    <x v="35"/>
    <n v="50.621118012422357"/>
    <n v="9.5238095238095237"/>
    <n v="-2.9702970297029703"/>
    <n v="-17.438692098092641"/>
  </r>
  <r>
    <x v="36"/>
    <n v="209"/>
    <n v="213"/>
    <n v="315"/>
    <n v="385"/>
    <n v="374"/>
    <n v="1496"/>
    <x v="36"/>
    <n v="-2.8571428571428612"/>
    <n v="22.222222222222221"/>
    <n v="47.887323943661968"/>
    <n v="1.9138755980861244"/>
  </r>
  <r>
    <x v="37"/>
    <n v="28"/>
    <n v="32"/>
    <n v="31"/>
    <n v="35"/>
    <n v="63"/>
    <n v="189"/>
    <x v="37"/>
    <n v="80"/>
    <n v="12.903225806451612"/>
    <n v="-3.125"/>
    <n v="14.285714285714285"/>
  </r>
  <r>
    <x v="38"/>
    <n v="1358"/>
    <n v="1534"/>
    <n v="3131"/>
    <n v="2337"/>
    <n v="2360"/>
    <n v="10720"/>
    <x v="38"/>
    <n v="0.98416773641420718"/>
    <n v="-25.359310124560842"/>
    <n v="104.10691003911343"/>
    <n v="12.960235640648014"/>
  </r>
  <r>
    <x v="39"/>
    <n v="311"/>
    <n v="335"/>
    <n v="327"/>
    <n v="365"/>
    <n v="585"/>
    <n v="1923"/>
    <x v="39"/>
    <n v="60.273972602739718"/>
    <n v="11.62079510703364"/>
    <n v="-2.3880597014925375"/>
    <n v="7.7170418006430879"/>
  </r>
  <r>
    <x v="40"/>
    <n v="2707"/>
    <n v="3017"/>
    <n v="3546"/>
    <n v="5054"/>
    <n v="4637"/>
    <n v="18961"/>
    <x v="40"/>
    <n v="-8.2508903838543688"/>
    <n v="42.526790750141004"/>
    <n v="17.533974146503148"/>
    <n v="11.451791651274473"/>
  </r>
  <r>
    <x v="41"/>
    <n v="391"/>
    <n v="448"/>
    <n v="638"/>
    <n v="817"/>
    <n v="925"/>
    <n v="3219"/>
    <x v="41"/>
    <n v="13.219094247246034"/>
    <n v="28.056426332288403"/>
    <n v="42.410714285714285"/>
    <n v="14.578005115089516"/>
  </r>
  <r>
    <x v="42"/>
    <n v="46"/>
    <n v="33"/>
    <n v="66"/>
    <n v="166"/>
    <n v="103"/>
    <n v="414"/>
    <x v="42"/>
    <n v="-37.951807228915655"/>
    <n v="151.5151515151515"/>
    <n v="100"/>
    <n v="-28.260869565217391"/>
  </r>
  <r>
    <x v="43"/>
    <n v="313"/>
    <n v="462"/>
    <n v="512"/>
    <n v="710"/>
    <n v="745"/>
    <n v="2742"/>
    <x v="43"/>
    <n v="4.9295774647887214"/>
    <n v="38.671875"/>
    <n v="10.822510822510822"/>
    <n v="47.6038338658147"/>
  </r>
  <r>
    <x v="44"/>
    <n v="899"/>
    <n v="779"/>
    <n v="888"/>
    <n v="829"/>
    <n v="857"/>
    <n v="4252"/>
    <x v="44"/>
    <n v="3.377563329312423"/>
    <n v="-6.6441441441441444"/>
    <n v="13.992297817715018"/>
    <n v="-13.348164627363737"/>
  </r>
  <r>
    <x v="45"/>
    <n v="282"/>
    <n v="373"/>
    <n v="263"/>
    <n v="206"/>
    <n v="228"/>
    <n v="1352"/>
    <x v="45"/>
    <n v="10.679611650485427"/>
    <n v="-21.673003802281368"/>
    <n v="-29.490616621983911"/>
    <n v="32.269503546099294"/>
  </r>
  <r>
    <x v="46"/>
    <n v="1052"/>
    <n v="868"/>
    <n v="904"/>
    <n v="897"/>
    <n v="850"/>
    <n v="4571"/>
    <x v="46"/>
    <n v="-5.2396878483834968"/>
    <n v="-0.77433628318584069"/>
    <n v="4.1474654377880187"/>
    <n v="-17.490494296577946"/>
  </r>
  <r>
    <x v="47"/>
    <n v="24292"/>
    <n v="17964"/>
    <n v="12651"/>
    <n v="12067"/>
    <n v="14033"/>
    <n v="81007"/>
    <x v="47"/>
    <n v="16.292367614154315"/>
    <n v="-4.6162358706821598"/>
    <n v="-29.575818303273216"/>
    <n v="-26.049728305615016"/>
  </r>
  <r>
    <x v="48"/>
    <n v="21"/>
    <n v="16"/>
    <n v="12"/>
    <n v="6"/>
    <n v="7"/>
    <n v="62"/>
    <x v="48"/>
    <n v="16.666666666666671"/>
    <n v="-50"/>
    <n v="-25"/>
    <n v="-23.809523809523807"/>
  </r>
  <r>
    <x v="49"/>
    <n v="1110"/>
    <n v="1268"/>
    <n v="1455"/>
    <n v="1726"/>
    <n v="1471"/>
    <n v="7030"/>
    <x v="49"/>
    <n v="-14.774044032444948"/>
    <n v="18.625429553264606"/>
    <n v="14.747634069400631"/>
    <n v="14.234234234234233"/>
  </r>
  <r>
    <x v="50"/>
    <n v="259"/>
    <n v="351"/>
    <n v="411"/>
    <n v="619"/>
    <n v="784"/>
    <n v="2424"/>
    <x v="50"/>
    <n v="26.655896607431345"/>
    <n v="50.608272506082727"/>
    <n v="17.094017094017094"/>
    <n v="35.521235521235525"/>
  </r>
  <r>
    <x v="51"/>
    <n v="201"/>
    <n v="233"/>
    <n v="269"/>
    <n v="353"/>
    <n v="358"/>
    <n v="1414"/>
    <x v="51"/>
    <n v="1.4164305949008451"/>
    <n v="31.226765799256505"/>
    <n v="15.450643776824036"/>
    <n v="15.920398009950249"/>
  </r>
  <r>
    <x v="52"/>
    <n v="573"/>
    <n v="0"/>
    <n v="0"/>
    <n v="0"/>
    <n v="0"/>
    <n v="573"/>
    <x v="31"/>
    <s v=""/>
    <m/>
    <m/>
    <n v="-100"/>
  </r>
  <r>
    <x v="53"/>
    <n v="1"/>
    <n v="0"/>
    <n v="0"/>
    <n v="0"/>
    <n v="0"/>
    <n v="1"/>
    <x v="31"/>
    <s v=""/>
    <m/>
    <m/>
    <n v="-100"/>
  </r>
  <r>
    <x v="54"/>
    <n v="35"/>
    <n v="92"/>
    <n v="199"/>
    <n v="269"/>
    <n v="277"/>
    <n v="872"/>
    <x v="52"/>
    <n v="2.9739776951672923"/>
    <n v="35.175879396984925"/>
    <n v="116.30434782608697"/>
    <n v="162.85714285714286"/>
  </r>
  <r>
    <x v="55"/>
    <n v="118"/>
    <n v="155"/>
    <n v="143"/>
    <n v="195"/>
    <n v="169"/>
    <n v="780"/>
    <x v="53"/>
    <n v="-13.333333333333329"/>
    <n v="36.363636363636367"/>
    <n v="-7.741935483870968"/>
    <n v="31.35593220338983"/>
  </r>
  <r>
    <x v="56"/>
    <n v="375"/>
    <n v="466"/>
    <n v="520"/>
    <n v="448"/>
    <n v="489"/>
    <n v="2298"/>
    <x v="54"/>
    <n v="9.1517857142857224"/>
    <n v="-13.846153846153847"/>
    <n v="11.587982832618025"/>
    <n v="24.266666666666666"/>
  </r>
  <r>
    <x v="57"/>
    <n v="2"/>
    <n v="1"/>
    <n v="4"/>
    <n v="1"/>
    <n v="1"/>
    <n v="9"/>
    <x v="10"/>
    <n v="0"/>
    <n v="-75"/>
    <n v="300"/>
    <n v="-50"/>
  </r>
  <r>
    <x v="58"/>
    <n v="20"/>
    <n v="0"/>
    <n v="0"/>
    <n v="0"/>
    <n v="0"/>
    <n v="20"/>
    <x v="31"/>
    <s v=""/>
    <m/>
    <m/>
    <n v="-100"/>
  </r>
  <r>
    <x v="59"/>
    <n v="4"/>
    <n v="5"/>
    <n v="5"/>
    <n v="9"/>
    <n v="3"/>
    <n v="26"/>
    <x v="55"/>
    <n v="-66.666666666666671"/>
    <n v="80"/>
    <n v="0"/>
    <n v="25"/>
  </r>
  <r>
    <x v="60"/>
    <n v="316"/>
    <n v="319"/>
    <n v="352"/>
    <n v="413"/>
    <n v="560"/>
    <n v="1960"/>
    <x v="56"/>
    <n v="35.593220338983031"/>
    <n v="17.329545454545457"/>
    <n v="10.344827586206897"/>
    <n v="0.949367088607595"/>
  </r>
  <r>
    <x v="61"/>
    <n v="111"/>
    <n v="151"/>
    <n v="267"/>
    <n v="424"/>
    <n v="615"/>
    <n v="1568"/>
    <x v="57"/>
    <n v="45.047169811320742"/>
    <n v="58.801498127340821"/>
    <n v="76.821192052980138"/>
    <n v="36.036036036036037"/>
  </r>
  <r>
    <x v="62"/>
    <n v="343"/>
    <n v="397"/>
    <n v="493"/>
    <n v="587"/>
    <n v="514"/>
    <n v="2334"/>
    <x v="58"/>
    <n v="-12.436115843270869"/>
    <n v="19.066937119675455"/>
    <n v="24.181360201511335"/>
    <n v="15.743440233236154"/>
  </r>
  <r>
    <x v="63"/>
    <n v="119"/>
    <n v="160"/>
    <n v="172"/>
    <n v="205"/>
    <n v="252"/>
    <n v="908"/>
    <x v="59"/>
    <n v="22.926829268292678"/>
    <n v="19.186046511627907"/>
    <n v="7.5"/>
    <n v="34.45378151260504"/>
  </r>
  <r>
    <x v="64"/>
    <n v="0"/>
    <n v="0"/>
    <n v="0"/>
    <n v="1"/>
    <n v="1"/>
    <n v="2"/>
    <x v="10"/>
    <n v="0"/>
    <m/>
    <m/>
    <m/>
  </r>
  <r>
    <x v="65"/>
    <n v="97"/>
    <n v="94"/>
    <n v="128"/>
    <n v="134"/>
    <n v="146"/>
    <n v="599"/>
    <x v="60"/>
    <n v="8.9552238805970177"/>
    <n v="4.6875"/>
    <n v="36.170212765957451"/>
    <n v="-3.0927835051546393"/>
  </r>
  <r>
    <x v="66"/>
    <n v="977"/>
    <n v="936"/>
    <n v="1037"/>
    <n v="1121"/>
    <n v="1046"/>
    <n v="5117"/>
    <x v="61"/>
    <n v="-6.6904549509366689"/>
    <n v="8.1002892960462862"/>
    <n v="10.790598290598291"/>
    <n v="-4.1965199590583415"/>
  </r>
  <r>
    <x v="67"/>
    <n v="2"/>
    <n v="0"/>
    <n v="0"/>
    <n v="0"/>
    <n v="1"/>
    <n v="3"/>
    <x v="10"/>
    <s v=""/>
    <m/>
    <m/>
    <n v="-100"/>
  </r>
  <r>
    <x v="68"/>
    <n v="0"/>
    <n v="1"/>
    <n v="3"/>
    <n v="0"/>
    <n v="0"/>
    <n v="4"/>
    <x v="31"/>
    <s v=""/>
    <n v="-100"/>
    <n v="200"/>
    <m/>
  </r>
  <r>
    <x v="69"/>
    <n v="13"/>
    <n v="9"/>
    <n v="5"/>
    <n v="6"/>
    <n v="7"/>
    <n v="40"/>
    <x v="48"/>
    <n v="16.666666666666671"/>
    <n v="20"/>
    <n v="-44.444444444444443"/>
    <n v="-30.76923076923077"/>
  </r>
  <r>
    <x v="70"/>
    <n v="6"/>
    <n v="3"/>
    <n v="2"/>
    <n v="0"/>
    <n v="1"/>
    <n v="12"/>
    <x v="10"/>
    <s v=""/>
    <n v="-100"/>
    <n v="-33.333333333333329"/>
    <n v="-50"/>
  </r>
  <r>
    <x v="71"/>
    <n v="265"/>
    <n v="300"/>
    <n v="381"/>
    <n v="359"/>
    <n v="400"/>
    <n v="1705"/>
    <x v="62"/>
    <n v="11.420612813370482"/>
    <n v="-5.7742782152230969"/>
    <n v="27"/>
    <n v="13.20754716981132"/>
  </r>
  <r>
    <x v="72"/>
    <n v="72"/>
    <n v="84"/>
    <n v="123"/>
    <n v="103"/>
    <n v="111"/>
    <n v="493"/>
    <x v="63"/>
    <n v="7.7669902912621325"/>
    <n v="-16.260162601626014"/>
    <n v="46.428571428571431"/>
    <n v="16.666666666666664"/>
  </r>
  <r>
    <x v="73"/>
    <n v="24"/>
    <n v="32"/>
    <n v="43"/>
    <n v="38"/>
    <n v="49"/>
    <n v="186"/>
    <x v="64"/>
    <n v="28.94736842105263"/>
    <n v="-11.627906976744185"/>
    <n v="34.375"/>
    <n v="33.333333333333329"/>
  </r>
  <r>
    <x v="74"/>
    <n v="1845"/>
    <n v="1816"/>
    <n v="2029"/>
    <n v="2052"/>
    <n v="2059"/>
    <n v="9801"/>
    <x v="65"/>
    <n v="0.34113060428850872"/>
    <n v="1.1335633316904878"/>
    <n v="11.729074889867841"/>
    <n v="-1.5718157181571817"/>
  </r>
  <r>
    <x v="75"/>
    <n v="3"/>
    <n v="3"/>
    <n v="1"/>
    <n v="4"/>
    <n v="0"/>
    <n v="11"/>
    <x v="31"/>
    <s v=""/>
    <n v="300"/>
    <n v="-66.666666666666657"/>
    <n v="0"/>
  </r>
  <r>
    <x v="76"/>
    <n v="20"/>
    <n v="0"/>
    <n v="1"/>
    <n v="0"/>
    <n v="0"/>
    <n v="21"/>
    <x v="31"/>
    <s v=""/>
    <n v="-100"/>
    <m/>
    <n v="-100"/>
  </r>
  <r>
    <x v="77"/>
    <n v="401"/>
    <n v="416"/>
    <n v="446"/>
    <n v="535"/>
    <n v="436"/>
    <n v="2234"/>
    <x v="66"/>
    <n v="-18.504672897196258"/>
    <n v="19.955156950672645"/>
    <n v="7.2115384615384608"/>
    <n v="3.7406483790523692"/>
  </r>
  <r>
    <x v="78"/>
    <n v="1108"/>
    <n v="1297"/>
    <n v="1692"/>
    <n v="1757"/>
    <n v="2004"/>
    <n v="7858"/>
    <x v="67"/>
    <n v="14.058053500284572"/>
    <n v="3.8416075650118202"/>
    <n v="30.45489591364688"/>
    <n v="17.057761732851986"/>
  </r>
  <r>
    <x v="79"/>
    <n v="380"/>
    <n v="357"/>
    <n v="486"/>
    <n v="518"/>
    <n v="637"/>
    <n v="2378"/>
    <x v="68"/>
    <n v="22.972972972972983"/>
    <n v="6.5843621399176957"/>
    <n v="36.134453781512605"/>
    <n v="-6.0526315789473681"/>
  </r>
  <r>
    <x v="80"/>
    <n v="502"/>
    <n v="563"/>
    <n v="789"/>
    <n v="752"/>
    <n v="853"/>
    <n v="3459"/>
    <x v="69"/>
    <n v="13.430851063829792"/>
    <n v="-4.6894803548795947"/>
    <n v="40.142095914742455"/>
    <n v="12.151394422310757"/>
  </r>
  <r>
    <x v="81"/>
    <n v="277"/>
    <n v="351"/>
    <n v="539"/>
    <n v="521"/>
    <n v="681"/>
    <n v="2369"/>
    <x v="70"/>
    <n v="30.710172744721689"/>
    <n v="-3.339517625231911"/>
    <n v="53.561253561253565"/>
    <n v="26.714801444043324"/>
  </r>
  <r>
    <x v="82"/>
    <n v="111"/>
    <n v="142"/>
    <n v="153"/>
    <n v="145"/>
    <n v="204"/>
    <n v="755"/>
    <x v="71"/>
    <n v="40.689655172413779"/>
    <n v="-5.2287581699346406"/>
    <n v="7.7464788732394361"/>
    <n v="27.927927927927925"/>
  </r>
  <r>
    <x v="83"/>
    <n v="1399"/>
    <n v="1435"/>
    <n v="1559"/>
    <n v="1547"/>
    <n v="1142"/>
    <n v="7082"/>
    <x v="72"/>
    <n v="-26.179702650290878"/>
    <n v="-0.76972418216805649"/>
    <n v="8.6411149825783973"/>
    <n v="2.5732666190135811"/>
  </r>
  <r>
    <x v="84"/>
    <n v="281306"/>
    <n v="317239"/>
    <n v="335439"/>
    <n v="351040"/>
    <n v="351859"/>
    <n v="1636883"/>
    <x v="73"/>
    <n v="0.23330674567002063"/>
    <n v="4.6509201374914664"/>
    <n v="5.7369995492357493"/>
    <n v="12.773634405238424"/>
  </r>
  <r>
    <x v="85"/>
    <n v="14049"/>
    <n v="15689"/>
    <n v="18114"/>
    <n v="19909"/>
    <n v="20766"/>
    <n v="88527"/>
    <x v="74"/>
    <n v="4.3045858656888925"/>
    <n v="9.9094622943579562"/>
    <n v="15.45668940021671"/>
    <n v="11.673428713787457"/>
  </r>
  <r>
    <x v="86"/>
    <n v="1213624"/>
    <n v="1296939"/>
    <n v="1376919"/>
    <n v="1456678"/>
    <n v="1512032"/>
    <n v="6856192"/>
    <x v="75"/>
    <n v="3.8000162012469474"/>
    <n v="5.7925702238112775"/>
    <n v="6.1668282008637263"/>
    <n v="6.8649763023803088"/>
  </r>
  <r>
    <x v="87"/>
    <n v="9351"/>
    <n v="12308"/>
    <n v="14875"/>
    <n v="16345"/>
    <n v="12844"/>
    <n v="65723"/>
    <x v="76"/>
    <n v="-21.419394310186604"/>
    <n v="9.8823529411764692"/>
    <n v="20.856353591160222"/>
    <n v="31.622286386482727"/>
  </r>
  <r>
    <x v="88"/>
    <n v="438"/>
    <n v="524"/>
    <n v="709"/>
    <n v="713"/>
    <n v="793"/>
    <n v="3177"/>
    <x v="77"/>
    <n v="11.220196353436179"/>
    <n v="0.56417489421720735"/>
    <n v="35.305343511450381"/>
    <n v="19.634703196347029"/>
  </r>
  <r>
    <x v="89"/>
    <n v="20610"/>
    <n v="21289"/>
    <n v="24453"/>
    <n v="26579"/>
    <n v="25422"/>
    <n v="118353"/>
    <x v="78"/>
    <n v="-4.3530606870085364"/>
    <n v="8.6942297468613265"/>
    <n v="14.862135375076329"/>
    <n v="3.2945172246482288"/>
  </r>
  <r>
    <x v="90"/>
    <n v="4982"/>
    <n v="5201"/>
    <n v="6109"/>
    <n v="7212"/>
    <n v="6446"/>
    <n v="29950"/>
    <x v="79"/>
    <n v="-10.621186910704381"/>
    <n v="18.055328204288752"/>
    <n v="17.458181119015574"/>
    <n v="4.3958249698916099"/>
  </r>
  <r>
    <x v="91"/>
    <n v="5253"/>
    <n v="5749"/>
    <n v="7043"/>
    <n v="7405"/>
    <n v="8396"/>
    <n v="33846"/>
    <x v="80"/>
    <n v="13.382849426063473"/>
    <n v="5.1398551753514123"/>
    <n v="22.508262306488085"/>
    <n v="9.4422234913382841"/>
  </r>
  <r>
    <x v="92"/>
    <n v="1230"/>
    <n v="1230"/>
    <n v="1584"/>
    <n v="1700"/>
    <n v="2086"/>
    <n v="7830"/>
    <x v="81"/>
    <n v="22.705882352941174"/>
    <n v="7.3232323232323235"/>
    <n v="28.780487804878046"/>
    <n v="0"/>
  </r>
  <r>
    <x v="93"/>
    <n v="342"/>
    <n v="380"/>
    <n v="480"/>
    <n v="518"/>
    <n v="586"/>
    <n v="2306"/>
    <x v="82"/>
    <n v="13.127413127413121"/>
    <n v="7.9166666666666661"/>
    <n v="26.315789473684209"/>
    <n v="11.111111111111111"/>
  </r>
  <r>
    <x v="94"/>
    <n v="259"/>
    <n v="353"/>
    <n v="423"/>
    <n v="349"/>
    <n v="393"/>
    <n v="1777"/>
    <x v="83"/>
    <n v="12.607449856733524"/>
    <n v="-17.494089834515368"/>
    <n v="19.830028328611899"/>
    <n v="36.293436293436294"/>
  </r>
  <r>
    <x v="95"/>
    <n v="2246"/>
    <n v="2560"/>
    <n v="3026"/>
    <n v="3607"/>
    <n v="3792"/>
    <n v="15231"/>
    <x v="84"/>
    <n v="5.128915996673129"/>
    <n v="19.200264375413088"/>
    <n v="18.203125"/>
    <n v="13.980409617097061"/>
  </r>
  <r>
    <x v="96"/>
    <n v="492"/>
    <n v="446"/>
    <n v="537"/>
    <n v="524"/>
    <n v="667"/>
    <n v="2666"/>
    <x v="85"/>
    <n v="27.290076335877856"/>
    <n v="-2.4208566108007448"/>
    <n v="20.40358744394619"/>
    <n v="-9.3495934959349594"/>
  </r>
  <r>
    <x v="97"/>
    <n v="1482"/>
    <n v="1818"/>
    <n v="2028"/>
    <n v="2409"/>
    <n v="2477"/>
    <n v="10214"/>
    <x v="86"/>
    <n v="2.8227480282274797"/>
    <n v="18.786982248520708"/>
    <n v="11.55115511551155"/>
    <n v="22.672064777327936"/>
  </r>
  <r>
    <x v="98"/>
    <n v="1601"/>
    <n v="1596"/>
    <n v="1776"/>
    <n v="1681"/>
    <n v="1583"/>
    <n v="8237"/>
    <x v="87"/>
    <n v="-5.8298631766805471"/>
    <n v="-5.3490990990990994"/>
    <n v="11.278195488721805"/>
    <n v="-0.31230480949406619"/>
  </r>
  <r>
    <x v="99"/>
    <n v="964"/>
    <n v="496"/>
    <n v="0"/>
    <n v="0"/>
    <n v="0"/>
    <n v="1460"/>
    <x v="31"/>
    <s v=""/>
    <m/>
    <n v="-100"/>
    <n v="-48.54771784232365"/>
  </r>
  <r>
    <x v="100"/>
    <n v="206322"/>
    <n v="251313"/>
    <n v="247235"/>
    <n v="281768"/>
    <n v="339442"/>
    <n v="1326080"/>
    <x v="88"/>
    <n v="20.468612475511776"/>
    <n v="13.967682569215523"/>
    <n v="-1.6226776967367387"/>
    <n v="21.806205833599908"/>
  </r>
  <r>
    <x v="101"/>
    <n v="105"/>
    <n v="141"/>
    <n v="981"/>
    <n v="1087"/>
    <n v="796"/>
    <n v="3110"/>
    <x v="89"/>
    <n v="-26.770929162833497"/>
    <n v="10.805300713557594"/>
    <n v="595.74468085106378"/>
    <n v="34.285714285714285"/>
  </r>
  <r>
    <x v="102"/>
    <n v="207415"/>
    <n v="208847"/>
    <n v="222527"/>
    <n v="236236"/>
    <n v="238903"/>
    <n v="1113928"/>
    <x v="90"/>
    <n v="1.1289557899727356"/>
    <n v="6.1606007360904522"/>
    <n v="6.5502497043290058"/>
    <n v="0.69040329773642217"/>
  </r>
  <r>
    <x v="103"/>
    <n v="349"/>
    <n v="224"/>
    <n v="230"/>
    <n v="124"/>
    <n v="158"/>
    <n v="1085"/>
    <x v="91"/>
    <n v="27.41935483870968"/>
    <n v="-46.086956521739133"/>
    <n v="2.6785714285714284"/>
    <n v="-35.816618911174785"/>
  </r>
  <r>
    <x v="104"/>
    <n v="102993"/>
    <n v="111076"/>
    <n v="142383"/>
    <n v="150536"/>
    <n v="149445"/>
    <n v="656433"/>
    <x v="92"/>
    <n v="-0.72474358293032992"/>
    <n v="5.7261049423035049"/>
    <n v="28.185206525261986"/>
    <n v="7.8481061819735327"/>
  </r>
  <r>
    <x v="105"/>
    <n v="26"/>
    <n v="26"/>
    <n v="46"/>
    <n v="56"/>
    <n v="34"/>
    <n v="188"/>
    <x v="93"/>
    <n v="-39.285714285714292"/>
    <n v="21.739130434782609"/>
    <n v="76.923076923076934"/>
    <n v="0"/>
  </r>
  <r>
    <x v="106"/>
    <n v="2211"/>
    <n v="2522"/>
    <n v="2850"/>
    <n v="3136"/>
    <n v="2943"/>
    <n v="13662"/>
    <x v="94"/>
    <n v="-6.1543367346938709"/>
    <n v="10.035087719298245"/>
    <n v="13.005551149881049"/>
    <n v="14.066033469018544"/>
  </r>
  <r>
    <x v="107"/>
    <n v="36349"/>
    <n v="42327"/>
    <n v="47043"/>
    <n v="49457"/>
    <n v="48195"/>
    <n v="223371"/>
    <x v="95"/>
    <n v="-2.5517115878439824"/>
    <n v="5.1314754586229618"/>
    <n v="11.141824367425048"/>
    <n v="16.446119563124157"/>
  </r>
  <r>
    <x v="108"/>
    <n v="619"/>
    <n v="560"/>
    <n v="707"/>
    <n v="833"/>
    <n v="578"/>
    <n v="3297"/>
    <x v="96"/>
    <n v="-30.612244897959187"/>
    <n v="17.82178217821782"/>
    <n v="26.25"/>
    <n v="-9.5315024232633281"/>
  </r>
  <r>
    <x v="109"/>
    <n v="3892"/>
    <n v="2593"/>
    <n v="5334"/>
    <n v="7507"/>
    <n v="6271"/>
    <n v="25597"/>
    <x v="97"/>
    <n v="-16.464633009191417"/>
    <n v="40.738657667791529"/>
    <n v="105.70767450829155"/>
    <n v="-33.376156217882837"/>
  </r>
  <r>
    <x v="110"/>
    <n v="34933"/>
    <n v="35084"/>
    <n v="43973"/>
    <n v="46867"/>
    <n v="50177"/>
    <n v="211034"/>
    <x v="98"/>
    <n v="7.0625386732669"/>
    <n v="6.5813112591817715"/>
    <n v="25.336335651579066"/>
    <n v="0.43225603297741388"/>
  </r>
  <r>
    <x v="111"/>
    <n v="1221"/>
    <n v="1523"/>
    <n v="1810"/>
    <n v="1990"/>
    <n v="1818"/>
    <n v="8362"/>
    <x v="99"/>
    <n v="-8.6432160804019986"/>
    <n v="9.94475138121547"/>
    <n v="18.844386080105053"/>
    <n v="24.733824733824733"/>
  </r>
  <r>
    <x v="112"/>
    <n v="272941"/>
    <n v="301961"/>
    <n v="322126"/>
    <n v="319172"/>
    <n v="334579"/>
    <n v="1550779"/>
    <x v="100"/>
    <n v="4.827177822616008"/>
    <n v="-0.91703246555695594"/>
    <n v="6.6780147105089727"/>
    <n v="10.632334460561074"/>
  </r>
  <r>
    <x v="113"/>
    <n v="55341"/>
    <n v="51376"/>
    <n v="56952"/>
    <n v="75773"/>
    <n v="86842"/>
    <n v="326284"/>
    <x v="101"/>
    <n v="14.608105789661224"/>
    <n v="33.047127405534489"/>
    <n v="10.853316723762067"/>
    <n v="-7.1646699553676294"/>
  </r>
  <r>
    <x v="114"/>
    <n v="47912"/>
    <n v="52692"/>
    <n v="53963"/>
    <n v="53473"/>
    <n v="56393"/>
    <n v="264433"/>
    <x v="102"/>
    <n v="5.4606997924186089"/>
    <n v="-0.9080295758204695"/>
    <n v="2.4121308737569271"/>
    <n v="9.9766238103189195"/>
  </r>
  <r>
    <x v="115"/>
    <n v="152238"/>
    <n v="163688"/>
    <n v="175852"/>
    <n v="183581"/>
    <n v="190089"/>
    <n v="865448"/>
    <x v="103"/>
    <n v="3.5450291696853071"/>
    <n v="4.3951732138389099"/>
    <n v="7.431210595767558"/>
    <n v="7.5211182490573973"/>
  </r>
  <r>
    <x v="116"/>
    <n v="115860"/>
    <n v="119663"/>
    <n v="140087"/>
    <n v="166293"/>
    <n v="169956"/>
    <n v="711859"/>
    <x v="104"/>
    <n v="2.2027385398062336"/>
    <n v="18.706946397595779"/>
    <n v="17.067932443612481"/>
    <n v="3.282409804936993"/>
  </r>
  <r>
    <x v="117"/>
    <n v="15341"/>
    <n v="16728"/>
    <n v="23771"/>
    <n v="31427"/>
    <n v="33636"/>
    <n v="120903"/>
    <x v="105"/>
    <n v="7.0289878130270154"/>
    <n v="32.207311429893572"/>
    <n v="42.103060736489716"/>
    <n v="9.041131608108989"/>
  </r>
  <r>
    <x v="118"/>
    <n v="263101"/>
    <n v="293625"/>
    <n v="324243"/>
    <n v="346486"/>
    <n v="367241"/>
    <n v="1594696"/>
    <x v="106"/>
    <n v="5.9901410157986277"/>
    <n v="6.8599784729354214"/>
    <n v="10.427586206896551"/>
    <n v="11.601628272032412"/>
  </r>
  <r>
    <x v="119"/>
    <n v="45171"/>
    <n v="50917"/>
    <n v="56597"/>
    <n v="60664"/>
    <n v="65551"/>
    <n v="278900"/>
    <x v="107"/>
    <n v="8.0558486087300594"/>
    <n v="7.1858932452250111"/>
    <n v="11.155409784551329"/>
    <n v="12.720550795864604"/>
  </r>
  <r>
    <x v="120"/>
    <n v="3058"/>
    <n v="3731"/>
    <n v="4364"/>
    <n v="4969"/>
    <n v="4978"/>
    <n v="21100"/>
    <x v="108"/>
    <n v="0.18112296236667191"/>
    <n v="13.863428047662696"/>
    <n v="16.965960868399893"/>
    <n v="22.007848266841073"/>
  </r>
  <r>
    <x v="121"/>
    <n v="0"/>
    <n v="1"/>
    <n v="0"/>
    <n v="0"/>
    <n v="0"/>
    <n v="1"/>
    <x v="31"/>
    <s v=""/>
    <m/>
    <n v="-100"/>
    <m/>
  </r>
  <r>
    <x v="122"/>
    <n v="1"/>
    <n v="2"/>
    <n v="1"/>
    <n v="1"/>
    <n v="0"/>
    <n v="5"/>
    <x v="31"/>
    <s v=""/>
    <n v="0"/>
    <n v="-50"/>
    <n v="100"/>
  </r>
  <r>
    <x v="123"/>
    <n v="352"/>
    <n v="296"/>
    <n v="224"/>
    <n v="219"/>
    <n v="326"/>
    <n v="1417"/>
    <x v="109"/>
    <n v="48.858447488584488"/>
    <n v="-2.2321428571428572"/>
    <n v="-24.324324324324326"/>
    <n v="-15.909090909090908"/>
  </r>
  <r>
    <x v="124"/>
    <n v="36"/>
    <n v="21"/>
    <n v="39"/>
    <n v="35"/>
    <n v="63"/>
    <n v="194"/>
    <x v="37"/>
    <n v="80"/>
    <n v="-10.256410256410255"/>
    <n v="85.714285714285708"/>
    <n v="-41.666666666666671"/>
  </r>
  <r>
    <x v="125"/>
    <n v="1"/>
    <n v="1"/>
    <n v="0"/>
    <n v="0"/>
    <n v="0"/>
    <n v="2"/>
    <x v="31"/>
    <s v=""/>
    <m/>
    <n v="-100"/>
    <n v="0"/>
  </r>
  <r>
    <x v="126"/>
    <n v="52"/>
    <n v="90"/>
    <n v="107"/>
    <n v="98"/>
    <n v="142"/>
    <n v="489"/>
    <x v="110"/>
    <n v="44.897959183673464"/>
    <n v="-8.4112149532710276"/>
    <n v="18.888888888888889"/>
    <n v="73.076923076923066"/>
  </r>
  <r>
    <x v="127"/>
    <n v="36"/>
    <n v="41"/>
    <n v="43"/>
    <n v="35"/>
    <n v="70"/>
    <n v="225"/>
    <x v="111"/>
    <n v="100"/>
    <n v="-18.604651162790699"/>
    <n v="4.8780487804878048"/>
    <n v="13.888888888888889"/>
  </r>
  <r>
    <x v="128"/>
    <n v="25"/>
    <n v="16"/>
    <n v="10"/>
    <n v="17"/>
    <n v="11"/>
    <n v="79"/>
    <x v="112"/>
    <n v="-35.294117647058826"/>
    <n v="70"/>
    <n v="-37.5"/>
    <n v="-36"/>
  </r>
  <r>
    <x v="129"/>
    <n v="60"/>
    <n v="45"/>
    <n v="81"/>
    <n v="89"/>
    <n v="139"/>
    <n v="414"/>
    <x v="113"/>
    <n v="56.179775280898866"/>
    <n v="9.8765432098765427"/>
    <n v="80"/>
    <n v="-25"/>
  </r>
  <r>
    <x v="130"/>
    <n v="74"/>
    <n v="121"/>
    <n v="143"/>
    <n v="55"/>
    <n v="223"/>
    <n v="616"/>
    <x v="114"/>
    <n v="305.4545454545455"/>
    <n v="-61.53846153846154"/>
    <n v="18.181818181818183"/>
    <n v="63.513513513513509"/>
  </r>
  <r>
    <x v="131"/>
    <n v="907"/>
    <n v="971"/>
    <n v="1215"/>
    <n v="1283"/>
    <n v="1307"/>
    <n v="5683"/>
    <x v="115"/>
    <n v="1.8706157443491946"/>
    <n v="5.5967078189300414"/>
    <n v="25.128733264675589"/>
    <n v="7.056229327453142"/>
  </r>
  <r>
    <x v="132"/>
    <n v="1294"/>
    <n v="1190"/>
    <n v="1303"/>
    <n v="1551"/>
    <n v="1754"/>
    <n v="7092"/>
    <x v="116"/>
    <n v="13.088330109606702"/>
    <n v="19.033000767459711"/>
    <n v="9.4957983193277311"/>
    <n v="-8.0370942812982999"/>
  </r>
  <r>
    <x v="133"/>
    <n v="8358"/>
    <n v="9082"/>
    <n v="8346"/>
    <n v="6707"/>
    <n v="6978"/>
    <n v="39471"/>
    <x v="117"/>
    <n v="4.040554644401368"/>
    <n v="-19.638150011981786"/>
    <n v="-8.1039418630257654"/>
    <n v="8.6623594161282593"/>
  </r>
  <r>
    <x v="134"/>
    <n v="4801"/>
    <n v="6271"/>
    <n v="5288"/>
    <n v="5824"/>
    <n v="5735"/>
    <n v="27919"/>
    <x v="118"/>
    <n v="-1.528159340659343"/>
    <n v="10.136157337367626"/>
    <n v="-15.675330888215596"/>
    <n v="30.618621120599876"/>
  </r>
  <r>
    <x v="135"/>
    <n v="11441"/>
    <n v="12932"/>
    <n v="11852"/>
    <n v="13413"/>
    <n v="13290"/>
    <n v="62928"/>
    <x v="119"/>
    <n v="-0.91702080071573278"/>
    <n v="13.170772865339183"/>
    <n v="-8.351376430559851"/>
    <n v="13.032077615593044"/>
  </r>
  <r>
    <x v="136"/>
    <n v="3109"/>
    <n v="3048"/>
    <n v="3427"/>
    <n v="3657"/>
    <n v="3181"/>
    <n v="16422"/>
    <x v="120"/>
    <n v="-13.016133442712601"/>
    <n v="6.7114093959731544"/>
    <n v="12.434383202099736"/>
    <n v="-1.9620456738501126"/>
  </r>
  <r>
    <x v="137"/>
    <n v="1511"/>
    <n v="1438"/>
    <n v="1695"/>
    <n v="1610"/>
    <n v="1312"/>
    <n v="7566"/>
    <x v="121"/>
    <n v="-18.509316770186331"/>
    <n v="-5.0147492625368733"/>
    <n v="17.872044506258693"/>
    <n v="-4.8312375909993381"/>
  </r>
  <r>
    <x v="138"/>
    <n v="7036"/>
    <n v="7961"/>
    <n v="9241"/>
    <n v="9201"/>
    <n v="9788"/>
    <n v="43227"/>
    <x v="122"/>
    <n v="6.3797413324638654"/>
    <n v="-0.43285358727410456"/>
    <n v="16.0783821127999"/>
    <n v="13.146674246731097"/>
  </r>
  <r>
    <x v="139"/>
    <n v="14506"/>
    <n v="12979"/>
    <n v="15421"/>
    <n v="13314"/>
    <n v="15709"/>
    <n v="71929"/>
    <x v="123"/>
    <n v="17.988583445996696"/>
    <n v="-13.663186563776669"/>
    <n v="18.815008860466907"/>
    <n v="-10.52667861574521"/>
  </r>
  <r>
    <x v="140"/>
    <n v="2729"/>
    <n v="3429"/>
    <n v="4048"/>
    <n v="4056"/>
    <n v="4247"/>
    <n v="18509"/>
    <x v="124"/>
    <n v="4.7090729783037375"/>
    <n v="0.19762845849802371"/>
    <n v="18.051910177894428"/>
    <n v="25.650421399780139"/>
  </r>
  <r>
    <x v="141"/>
    <n v="3444"/>
    <n v="3255"/>
    <n v="3770"/>
    <n v="3792"/>
    <n v="3552"/>
    <n v="17813"/>
    <x v="125"/>
    <n v="-6.3291139240506311"/>
    <n v="0.58355437665782495"/>
    <n v="15.821812596006144"/>
    <n v="-5.4878048780487809"/>
  </r>
  <r>
    <x v="142"/>
    <n v="3426"/>
    <n v="4043"/>
    <n v="4779"/>
    <n v="5111"/>
    <n v="5411"/>
    <n v="22770"/>
    <x v="126"/>
    <n v="5.8696928194091242"/>
    <n v="6.9470600544046874"/>
    <n v="18.204303734850356"/>
    <n v="18.009340338587272"/>
  </r>
  <r>
    <x v="143"/>
    <n v="599"/>
    <n v="746"/>
    <n v="886"/>
    <n v="843"/>
    <n v="963"/>
    <n v="4037"/>
    <x v="127"/>
    <n v="14.234875444839858"/>
    <n v="-4.8532731376975171"/>
    <n v="18.766756032171582"/>
    <n v="24.540901502504173"/>
  </r>
  <r>
    <x v="144"/>
    <n v="26499"/>
    <n v="25706"/>
    <n v="28674"/>
    <n v="31555"/>
    <n v="33687"/>
    <n v="146121"/>
    <x v="128"/>
    <n v="6.7564569798764182"/>
    <n v="10.047429727279068"/>
    <n v="11.545942581498483"/>
    <n v="-2.9925657571983848"/>
  </r>
  <r>
    <x v="145"/>
    <n v="8048"/>
    <n v="9936"/>
    <n v="11844"/>
    <n v="12920"/>
    <n v="14064"/>
    <n v="56812"/>
    <x v="129"/>
    <n v="8.8544891640866865"/>
    <n v="9.0847686592367438"/>
    <n v="19.202898550724637"/>
    <n v="23.459244532803179"/>
  </r>
  <r>
    <x v="146"/>
    <n v="172419"/>
    <n v="227749"/>
    <n v="278904"/>
    <n v="262309"/>
    <n v="251319"/>
    <n v="1192700"/>
    <x v="130"/>
    <n v="-4.1897151832380786"/>
    <n v="-5.9500760118176865"/>
    <n v="22.461130455018463"/>
    <n v="32.09043086898776"/>
  </r>
  <r>
    <x v="147"/>
    <n v="4340"/>
    <n v="5092"/>
    <n v="5780"/>
    <n v="5597"/>
    <n v="6216"/>
    <n v="27025"/>
    <x v="131"/>
    <n v="11.05949615865643"/>
    <n v="-3.1660899653979238"/>
    <n v="13.511390416339356"/>
    <n v="17.327188940092167"/>
  </r>
  <r>
    <x v="148"/>
    <n v="2464"/>
    <n v="3469"/>
    <n v="4914"/>
    <n v="4793"/>
    <n v="4123"/>
    <n v="19763"/>
    <x v="132"/>
    <n v="-13.978718965157526"/>
    <n v="-2.4623524623524626"/>
    <n v="41.654655520322862"/>
    <n v="40.787337662337663"/>
  </r>
  <r>
    <x v="149"/>
    <n v="9805"/>
    <n v="14302"/>
    <n v="17653"/>
    <n v="25038"/>
    <n v="17859"/>
    <n v="84657"/>
    <x v="133"/>
    <n v="-28.672417924754384"/>
    <n v="41.834249136124171"/>
    <n v="23.430289470004194"/>
    <n v="45.864354920958696"/>
  </r>
  <r>
    <x v="150"/>
    <n v="23098"/>
    <n v="26753"/>
    <n v="25988"/>
    <n v="26260"/>
    <n v="29468"/>
    <n v="131567"/>
    <x v="134"/>
    <n v="12.21629855293223"/>
    <n v="1.0466369093427736"/>
    <n v="-2.8594923933764438"/>
    <n v="15.823880855485323"/>
  </r>
  <r>
    <x v="151"/>
    <n v="18038"/>
    <n v="21605"/>
    <n v="23257"/>
    <n v="21686"/>
    <n v="25339"/>
    <n v="109925"/>
    <x v="135"/>
    <n v="16.844969104491383"/>
    <n v="-6.7549554972696395"/>
    <n v="7.6463781532052773"/>
    <n v="19.774919614147908"/>
  </r>
  <r>
    <x v="152"/>
    <n v="2047"/>
    <n v="0"/>
    <n v="0"/>
    <n v="0"/>
    <n v="0"/>
    <n v="2047"/>
    <x v="31"/>
    <s v=""/>
    <m/>
    <m/>
    <n v="-100"/>
  </r>
  <r>
    <x v="153"/>
    <n v="24073"/>
    <n v="24717"/>
    <n v="26761"/>
    <n v="28195"/>
    <n v="26492"/>
    <n v="130238"/>
    <x v="136"/>
    <n v="-6.0400780280191526"/>
    <n v="5.3585441500691307"/>
    <n v="8.2696120079297657"/>
    <n v="2.6751962779877871"/>
  </r>
  <r>
    <x v="154"/>
    <n v="3"/>
    <n v="1"/>
    <n v="0"/>
    <n v="0"/>
    <n v="1"/>
    <n v="5"/>
    <x v="10"/>
    <s v=""/>
    <m/>
    <n v="-100"/>
    <n v="-66.666666666666657"/>
  </r>
  <r>
    <x v="155"/>
    <n v="18129"/>
    <n v="18371"/>
    <n v="20384"/>
    <n v="21239"/>
    <n v="18945"/>
    <n v="97068"/>
    <x v="137"/>
    <n v="-10.800885164084946"/>
    <n v="4.1944662480376769"/>
    <n v="10.957487344183768"/>
    <n v="1.3348778200672955"/>
  </r>
  <r>
    <x v="156"/>
    <n v="1013"/>
    <n v="1018"/>
    <n v="1017"/>
    <n v="1239"/>
    <n v="1340"/>
    <n v="5627"/>
    <x v="138"/>
    <n v="8.1517352703793335"/>
    <n v="21.828908554572273"/>
    <n v="-9.8231827111984277E-2"/>
    <n v="0.4935834155972359"/>
  </r>
  <r>
    <x v="157"/>
    <n v="32973"/>
    <n v="36440"/>
    <n v="37993"/>
    <n v="39276"/>
    <n v="41183"/>
    <n v="187865"/>
    <x v="139"/>
    <n v="4.855382421835202"/>
    <n v="3.3769378569736532"/>
    <n v="4.2618002195389675"/>
    <n v="10.514663512570891"/>
  </r>
  <r>
    <x v="158"/>
    <n v="19757"/>
    <n v="20148"/>
    <n v="20882"/>
    <n v="22631"/>
    <n v="21898"/>
    <n v="105316"/>
    <x v="140"/>
    <n v="-3.2389200653970249"/>
    <n v="8.3756345177664979"/>
    <n v="3.643041492952154"/>
    <n v="1.979045401629802"/>
  </r>
  <r>
    <x v="159"/>
    <n v="42626"/>
    <n v="43689"/>
    <n v="45851"/>
    <n v="46743"/>
    <n v="42318"/>
    <n v="221227"/>
    <x v="141"/>
    <n v="-9.4666581092356097"/>
    <n v="1.9454319425966717"/>
    <n v="4.9486140676142734"/>
    <n v="2.4937831370525032"/>
  </r>
  <r>
    <x v="160"/>
    <n v="867601"/>
    <n v="941883"/>
    <n v="986296"/>
    <n v="1029757"/>
    <n v="1000292"/>
    <n v="4825829"/>
    <x v="142"/>
    <n v="-2.8613546691112646"/>
    <n v="4.4064864908708952"/>
    <n v="4.7153415020761607"/>
    <n v="8.5617697536079369"/>
  </r>
  <r>
    <x v="161"/>
    <n v="1950"/>
    <n v="2508"/>
    <n v="0"/>
    <n v="0"/>
    <n v="0"/>
    <n v="4458"/>
    <x v="31"/>
    <s v=""/>
    <m/>
    <n v="-100"/>
    <n v="28.615384615384613"/>
  </r>
  <r>
    <x v="162"/>
    <n v="368"/>
    <n v="503"/>
    <n v="536"/>
    <n v="572"/>
    <n v="624"/>
    <n v="2603"/>
    <x v="143"/>
    <n v="9.0909090909090793"/>
    <n v="6.7164179104477615"/>
    <n v="6.5606361829025852"/>
    <n v="36.684782608695656"/>
  </r>
  <r>
    <x v="163"/>
    <n v="158"/>
    <n v="186"/>
    <n v="202"/>
    <n v="208"/>
    <n v="189"/>
    <n v="943"/>
    <x v="144"/>
    <n v="-9.1346153846153868"/>
    <n v="2.9702970297029703"/>
    <n v="8.6021505376344098"/>
    <n v="17.721518987341771"/>
  </r>
  <r>
    <x v="164"/>
    <n v="589"/>
    <n v="713"/>
    <n v="992"/>
    <n v="1378"/>
    <n v="1179"/>
    <n v="4851"/>
    <x v="145"/>
    <n v="-14.441219158200298"/>
    <n v="38.911290322580641"/>
    <n v="39.130434782608695"/>
    <n v="21.052631578947366"/>
  </r>
  <r>
    <x v="165"/>
    <n v="3188"/>
    <n v="3314"/>
    <n v="3593"/>
    <n v="4059"/>
    <n v="3889"/>
    <n v="18043"/>
    <x v="146"/>
    <n v="-4.1882237004188312"/>
    <n v="12.969663234066239"/>
    <n v="8.4188292094146053"/>
    <n v="3.9523212045169385"/>
  </r>
  <r>
    <x v="166"/>
    <n v="2"/>
    <n v="2"/>
    <n v="3"/>
    <n v="0"/>
    <n v="4"/>
    <n v="11"/>
    <x v="147"/>
    <s v=""/>
    <n v="-100"/>
    <n v="50"/>
    <n v="0"/>
  </r>
  <r>
    <x v="167"/>
    <n v="8087"/>
    <n v="9048"/>
    <n v="10286"/>
    <n v="10656"/>
    <n v="10317"/>
    <n v="48394"/>
    <x v="148"/>
    <n v="-3.1813063063063112"/>
    <n v="3.5971223021582732"/>
    <n v="13.682581786030063"/>
    <n v="11.883269444787931"/>
  </r>
  <r>
    <x v="168"/>
    <n v="88091"/>
    <n v="95417"/>
    <n v="111915"/>
    <n v="126931"/>
    <n v="128572"/>
    <n v="550926"/>
    <x v="149"/>
    <n v="1.2928283870764545"/>
    <n v="13.417325648929992"/>
    <n v="17.290419946131191"/>
    <n v="8.3164000862744203"/>
  </r>
  <r>
    <x v="169"/>
    <n v="946"/>
    <n v="937"/>
    <n v="1358"/>
    <n v="1596"/>
    <n v="1774"/>
    <n v="6611"/>
    <x v="150"/>
    <n v="11.152882205513777"/>
    <n v="17.525773195876287"/>
    <n v="44.930629669156886"/>
    <n v="-0.95137420718816068"/>
  </r>
  <r>
    <x v="170"/>
    <n v="44616"/>
    <n v="54439"/>
    <n v="66378"/>
    <n v="74492"/>
    <n v="74743"/>
    <n v="314668"/>
    <x v="151"/>
    <n v="0.33694893411373528"/>
    <n v="12.223929615233962"/>
    <n v="21.930968607064788"/>
    <n v="22.016765285996055"/>
  </r>
  <r>
    <x v="171"/>
    <n v="39"/>
    <n v="36"/>
    <n v="45"/>
    <n v="51"/>
    <n v="36"/>
    <n v="207"/>
    <x v="152"/>
    <n v="-29.411764705882348"/>
    <n v="13.333333333333334"/>
    <n v="25"/>
    <n v="-7.6923076923076925"/>
  </r>
  <r>
    <x v="172"/>
    <n v="40"/>
    <n v="9"/>
    <n v="7"/>
    <n v="20"/>
    <n v="0"/>
    <n v="76"/>
    <x v="31"/>
    <s v=""/>
    <n v="185.71428571428572"/>
    <n v="-22.222222222222221"/>
    <n v="-77.5"/>
  </r>
  <r>
    <x v="173"/>
    <n v="65694"/>
    <n v="76342"/>
    <n v="81442"/>
    <n v="84356"/>
    <n v="83322"/>
    <n v="391156"/>
    <x v="153"/>
    <n v="-1.2257575039119928"/>
    <n v="3.5780064340266691"/>
    <n v="6.6804642267690131"/>
    <n v="16.208481748713734"/>
  </r>
  <r>
    <x v="174"/>
    <n v="1"/>
    <n v="0"/>
    <n v="0"/>
    <n v="0"/>
    <n v="0"/>
    <n v="1"/>
    <x v="31"/>
    <s v=""/>
    <m/>
    <m/>
    <n v="-100"/>
  </r>
  <r>
    <x v="175"/>
    <n v="33670"/>
    <n v="33089"/>
    <n v="31832"/>
    <n v="33200"/>
    <n v="32332"/>
    <n v="164123"/>
    <x v="154"/>
    <n v="-2.6144578313252964"/>
    <n v="4.2975622015581809"/>
    <n v="-3.7988455377920158"/>
    <n v="-1.7255717255717258"/>
  </r>
  <r>
    <x v="176"/>
    <n v="36684"/>
    <n v="37960"/>
    <n v="41902"/>
    <n v="44086"/>
    <n v="39263"/>
    <n v="199895"/>
    <x v="155"/>
    <n v="-10.93998094633217"/>
    <n v="5.2121617106582026"/>
    <n v="10.384615384615385"/>
    <n v="3.4783556864027911"/>
  </r>
  <r>
    <x v="177"/>
    <n v="230854"/>
    <n v="238707"/>
    <n v="249620"/>
    <n v="261653"/>
    <n v="247238"/>
    <n v="1228072"/>
    <x v="156"/>
    <n v="-5.5092049393662705"/>
    <n v="4.8205272013460458"/>
    <n v="4.5717134394885779"/>
    <n v="3.4017171025843176"/>
  </r>
  <r>
    <x v="178"/>
    <n v="248314"/>
    <n v="265928"/>
    <n v="269380"/>
    <n v="274087"/>
    <n v="264973"/>
    <n v="1322682"/>
    <x v="157"/>
    <n v="-3.325221553740235"/>
    <n v="1.7473457569233055"/>
    <n v="1.2980957251586895"/>
    <n v="7.0934381468624412"/>
  </r>
  <r>
    <x v="179"/>
    <n v="141"/>
    <n v="145"/>
    <n v="112"/>
    <n v="136"/>
    <n v="125"/>
    <n v="659"/>
    <x v="158"/>
    <n v="-8.0882352941176521"/>
    <n v="21.428571428571427"/>
    <n v="-22.758620689655174"/>
    <n v="2.8368794326241136"/>
  </r>
  <r>
    <x v="180"/>
    <n v="1180"/>
    <n v="1171"/>
    <n v="1182"/>
    <n v="1379"/>
    <n v="1336"/>
    <n v="6248"/>
    <x v="159"/>
    <n v="-3.1182015953589541"/>
    <n v="16.666666666666664"/>
    <n v="0.93936806148590934"/>
    <n v="-0.76271186440677974"/>
  </r>
  <r>
    <x v="181"/>
    <n v="78"/>
    <n v="65"/>
    <n v="80"/>
    <n v="90"/>
    <n v="71"/>
    <n v="384"/>
    <x v="160"/>
    <n v="-21.111111111111114"/>
    <n v="12.5"/>
    <n v="23.076923076923077"/>
    <n v="-16.666666666666664"/>
  </r>
  <r>
    <x v="182"/>
    <n v="66181"/>
    <n v="71840"/>
    <n v="76652"/>
    <n v="81615"/>
    <n v="80313"/>
    <n v="376601"/>
    <x v="161"/>
    <n v="-1.5952949825399685"/>
    <n v="6.4747169023639302"/>
    <n v="6.698218262806237"/>
    <n v="8.5507925235339464"/>
  </r>
  <r>
    <x v="183"/>
    <n v="46151"/>
    <n v="48123"/>
    <n v="49607"/>
    <n v="49322"/>
    <n v="46826"/>
    <n v="240029"/>
    <x v="162"/>
    <n v="-5.060622034791777"/>
    <n v="-0.57451569334972885"/>
    <n v="3.0837645200839514"/>
    <n v="4.2729301640267812"/>
  </r>
  <r>
    <x v="184"/>
    <n v="1221"/>
    <n v="1621"/>
    <n v="523"/>
    <n v="1940"/>
    <n v="2093"/>
    <n v="7398"/>
    <x v="163"/>
    <n v="7.8865979381443196"/>
    <n v="270.93690248565963"/>
    <n v="-67.735965453423802"/>
    <n v="32.760032760032757"/>
  </r>
  <r>
    <x v="185"/>
    <n v="50134"/>
    <n v="59231"/>
    <n v="58131"/>
    <n v="67366"/>
    <n v="73137"/>
    <n v="307999"/>
    <x v="164"/>
    <n v="8.5666359884808401"/>
    <n v="15.886532142918581"/>
    <n v="-1.8571356215495265"/>
    <n v="18.145370407308413"/>
  </r>
  <r>
    <x v="186"/>
    <n v="25670"/>
    <n v="29545"/>
    <n v="33251"/>
    <n v="33825"/>
    <n v="35113"/>
    <n v="157404"/>
    <x v="165"/>
    <n v="3.8078344419807877"/>
    <n v="1.726263871763255"/>
    <n v="12.543577593501439"/>
    <n v="15.095442150370081"/>
  </r>
  <r>
    <x v="187"/>
    <n v="1950"/>
    <n v="0"/>
    <n v="0"/>
    <n v="0"/>
    <n v="0"/>
    <n v="1950"/>
    <x v="31"/>
    <s v=""/>
    <m/>
    <m/>
    <n v="-100"/>
  </r>
  <r>
    <x v="188"/>
    <n v="14013"/>
    <n v="17382"/>
    <n v="16764"/>
    <n v="13915"/>
    <n v="15128"/>
    <n v="77202"/>
    <x v="166"/>
    <n v="8.7172116421128294"/>
    <n v="-16.99475065616798"/>
    <n v="-3.5554021401449774"/>
    <n v="24.041961036180691"/>
  </r>
  <r>
    <x v="189"/>
    <n v="19168"/>
    <n v="20864"/>
    <n v="20528"/>
    <n v="20486"/>
    <n v="21538"/>
    <n v="102584"/>
    <x v="167"/>
    <n v="5.135214292687678"/>
    <n v="-0.20459859703819172"/>
    <n v="-1.6104294478527608"/>
    <n v="8.8480801335559267"/>
  </r>
  <r>
    <x v="190"/>
    <n v="42660"/>
    <n v="48227"/>
    <n v="56230"/>
    <n v="68462"/>
    <n v="61907"/>
    <n v="277486"/>
    <x v="168"/>
    <n v="-9.5746545528906637"/>
    <n v="21.753512359950207"/>
    <n v="16.594438799842411"/>
    <n v="13.049695264885139"/>
  </r>
  <r>
    <x v="191"/>
    <n v="6123"/>
    <n v="6599"/>
    <n v="6977"/>
    <n v="7036"/>
    <n v="7014"/>
    <n v="33749"/>
    <x v="169"/>
    <n v="-0.31267765776009071"/>
    <n v="0.84563566002579904"/>
    <n v="5.7281406273677833"/>
    <n v="7.7739670096357987"/>
  </r>
  <r>
    <x v="192"/>
    <n v="11758"/>
    <n v="12566"/>
    <n v="13683"/>
    <n v="11811"/>
    <n v="12607"/>
    <n v="62425"/>
    <x v="170"/>
    <n v="6.7394801456269562"/>
    <n v="-13.681210260907694"/>
    <n v="8.8890657329301295"/>
    <n v="6.871916992685831"/>
  </r>
  <r>
    <x v="193"/>
    <n v="6504"/>
    <n v="7072"/>
    <n v="7250"/>
    <n v="6724"/>
    <n v="6358"/>
    <n v="33908"/>
    <x v="171"/>
    <n v="-5.443188578227236"/>
    <n v="-7.2551724137931037"/>
    <n v="2.5169683257918551"/>
    <n v="8.7330873308733086"/>
  </r>
  <r>
    <x v="194"/>
    <n v="779"/>
    <n v="635"/>
    <n v="627"/>
    <n v="716"/>
    <n v="1097"/>
    <n v="3854"/>
    <x v="172"/>
    <n v="53.212290502793309"/>
    <n v="14.19457735247209"/>
    <n v="-1.2598425196850394"/>
    <n v="-18.485237483953789"/>
  </r>
  <r>
    <x v="195"/>
    <n v="103740"/>
    <n v="105705"/>
    <n v="107217"/>
    <n v="95160"/>
    <n v="74564"/>
    <n v="486386"/>
    <x v="173"/>
    <n v="-21.643547709121478"/>
    <n v="-11.245418170625927"/>
    <n v="1.4303959131545338"/>
    <n v="1.8941584731058416"/>
  </r>
  <r>
    <x v="196"/>
    <n v="6313"/>
    <n v="7486"/>
    <n v="6963"/>
    <n v="7353"/>
    <n v="6863"/>
    <n v="34978"/>
    <x v="174"/>
    <n v="-6.663946688426492"/>
    <n v="5.6010340370529947"/>
    <n v="-6.9863745658562655"/>
    <n v="18.580706478694754"/>
  </r>
  <r>
    <x v="197"/>
    <n v="63835"/>
    <n v="61605"/>
    <n v="52976"/>
    <n v="47546"/>
    <n v="48526"/>
    <n v="274488"/>
    <x v="175"/>
    <n v="2.0611618222353059"/>
    <n v="-10.249924494110541"/>
    <n v="-14.006979952925899"/>
    <n v="-3.4933813738544686"/>
  </r>
  <r>
    <x v="198"/>
    <n v="1637"/>
    <n v="1988"/>
    <n v="1794"/>
    <n v="1626"/>
    <n v="1526"/>
    <n v="8571"/>
    <x v="176"/>
    <n v="-6.1500615006150099"/>
    <n v="-9.3645484949832767"/>
    <n v="-9.7585513078470818"/>
    <n v="21.441661576053757"/>
  </r>
  <r>
    <x v="199"/>
    <n v="6510"/>
    <n v="6267"/>
    <n v="5108"/>
    <n v="5139"/>
    <n v="5627"/>
    <n v="28651"/>
    <x v="177"/>
    <n v="9.4960108970616943"/>
    <n v="0.60689115113547376"/>
    <n v="-18.493697143768948"/>
    <n v="-3.7327188940092166"/>
  </r>
  <r>
    <x v="200"/>
    <n v="55818"/>
    <n v="67165"/>
    <n v="67238"/>
    <n v="59971"/>
    <n v="55415"/>
    <n v="305607"/>
    <x v="178"/>
    <n v="-7.5970052191892847"/>
    <n v="-10.807876498408637"/>
    <n v="0.10868756048537184"/>
    <n v="20.328567845497869"/>
  </r>
  <r>
    <x v="201"/>
    <n v="20901"/>
    <n v="19383"/>
    <n v="21695"/>
    <n v="21674"/>
    <n v="26065"/>
    <n v="109718"/>
    <x v="179"/>
    <n v="20.259296853372717"/>
    <n v="-9.6796496888684025E-2"/>
    <n v="11.927978125161223"/>
    <n v="-7.2628103918472799"/>
  </r>
  <r>
    <x v="202"/>
    <n v="1456"/>
    <n v="0"/>
    <n v="0"/>
    <n v="0"/>
    <n v="0"/>
    <n v="1456"/>
    <x v="31"/>
    <s v=""/>
    <m/>
    <m/>
    <n v="-100"/>
  </r>
  <r>
    <x v="203"/>
    <n v="114406"/>
    <n v="123330"/>
    <n v="149176"/>
    <n v="153905"/>
    <n v="124120"/>
    <n v="664937"/>
    <x v="180"/>
    <n v="-19.352847535817546"/>
    <n v="3.1700809781734325"/>
    <n v="20.956782615746373"/>
    <n v="7.8002901945702154"/>
  </r>
  <r>
    <x v="204"/>
    <n v="1133879"/>
    <n v="1380409"/>
    <n v="2156557"/>
    <n v="2256675"/>
    <n v="2577727"/>
    <n v="9505247"/>
    <x v="181"/>
    <n v="14.22677168843542"/>
    <n v="4.6424926398884887"/>
    <n v="56.225944629454027"/>
    <n v="21.742178839188309"/>
  </r>
  <r>
    <x v="205"/>
    <n v="19084"/>
    <n v="20940"/>
    <n v="25267"/>
    <n v="26470"/>
    <n v="28178"/>
    <n v="119939"/>
    <x v="182"/>
    <n v="6.452587835285243"/>
    <n v="4.7611509082993626"/>
    <n v="20.663801337153771"/>
    <n v="9.7254244393208964"/>
  </r>
  <r>
    <x v="206"/>
    <n v="30774"/>
    <n v="39184"/>
    <n v="42641"/>
    <n v="35596"/>
    <n v="33288"/>
    <n v="181483"/>
    <x v="183"/>
    <n v="-6.4838745926508636"/>
    <n v="-16.521657559625712"/>
    <n v="8.8224785626786435"/>
    <n v="27.328264119061547"/>
  </r>
  <r>
    <x v="207"/>
    <n v="68907"/>
    <n v="67457"/>
    <n v="66150"/>
    <n v="62337"/>
    <n v="78587"/>
    <n v="343438"/>
    <x v="184"/>
    <n v="26.067985305677198"/>
    <n v="-5.7641723356009065"/>
    <n v="-1.9375305750329839"/>
    <n v="-2.1042854862350704"/>
  </r>
  <r>
    <x v="208"/>
    <n v="154720"/>
    <n v="161097"/>
    <n v="164018"/>
    <n v="174096"/>
    <n v="164040"/>
    <n v="817971"/>
    <x v="185"/>
    <n v="-5.7761235180590091"/>
    <n v="6.1444475606335889"/>
    <n v="1.8131932934815669"/>
    <n v="4.1216390899689763"/>
  </r>
  <r>
    <x v="209"/>
    <n v="124924"/>
    <n v="104720"/>
    <n v="44266"/>
    <n v="41659"/>
    <n v="39018"/>
    <n v="354587"/>
    <x v="186"/>
    <n v="-6.3395664802323637"/>
    <n v="-5.8893959246374195"/>
    <n v="-57.729182582123762"/>
    <n v="-16.173033204188147"/>
  </r>
  <r>
    <x v="210"/>
    <n v="299513"/>
    <n v="297418"/>
    <n v="303590"/>
    <n v="353684"/>
    <n v="330861"/>
    <n v="1585066"/>
    <x v="187"/>
    <n v="-6.4529353886520084"/>
    <n v="16.500543496162585"/>
    <n v="2.0751938349393781"/>
    <n v="-0.69946880435907632"/>
  </r>
  <r>
    <x v="211"/>
    <n v="10527"/>
    <n v="26480"/>
    <n v="27818"/>
    <n v="26764"/>
    <n v="28551"/>
    <n v="120140"/>
    <x v="188"/>
    <n v="6.6768793902256789"/>
    <n v="-3.7889136530304115"/>
    <n v="5.0528700906344408"/>
    <n v="151.5436496627719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x v="0"/>
    <n v="114406"/>
    <n v="123330"/>
    <n v="149176"/>
    <n v="153905"/>
    <n v="124120"/>
    <n v="664937"/>
    <n v="221645.66666666666"/>
    <n v="34196263"/>
    <n v="2073.3086006773187"/>
    <n v="459539867.0028581"/>
    <n v="8.8817180844287373E-4"/>
    <n v="13.438306606861051"/>
    <n v="4.2629947873215244E-4"/>
    <x v="0"/>
  </r>
  <r>
    <x v="1"/>
    <n v="368"/>
    <n v="503"/>
    <n v="536"/>
    <n v="572"/>
    <n v="624"/>
    <n v="2603"/>
    <n v="867.66666666666663"/>
    <n v="2878402"/>
    <n v="13034.341046443584"/>
    <n v="11309463.247964216"/>
    <n v="2.1858269862362389E-5"/>
    <n v="3.9290770531580428"/>
    <n v="1.2464096471832001E-4"/>
    <x v="1"/>
  </r>
  <r>
    <x v="2"/>
    <n v="2023"/>
    <n v="2093"/>
    <n v="2253"/>
    <n v="2408"/>
    <n v="2738"/>
    <n v="11515"/>
    <n v="3838.3333333333335"/>
    <n v="40238790"/>
    <n v="11864.621331255241"/>
    <n v="45540371.543134704"/>
    <n v="8.8017769632106304E-5"/>
    <n v="1.1317530060703789"/>
    <n v="3.5902270327350751E-5"/>
    <x v="2"/>
  </r>
  <r>
    <x v="3"/>
    <n v="25"/>
    <n v="16"/>
    <n v="10"/>
    <n v="17"/>
    <n v="11"/>
    <n v="79"/>
    <n v="26.333333333333332"/>
    <n v="55568"/>
    <n v="0"/>
    <n v="0"/>
    <n v="0"/>
    <n v="0"/>
    <n v="0"/>
    <x v="3"/>
  </r>
  <r>
    <x v="4"/>
    <n v="158"/>
    <n v="186"/>
    <n v="202"/>
    <n v="208"/>
    <n v="189"/>
    <n v="943"/>
    <n v="314.33333333333331"/>
    <n v="77647.5"/>
    <n v="0"/>
    <n v="0"/>
    <n v="0"/>
    <n v="0"/>
    <n v="0"/>
    <x v="3"/>
  </r>
  <r>
    <x v="5"/>
    <n v="1819"/>
    <n v="1135"/>
    <n v="1504"/>
    <n v="1315"/>
    <n v="1232"/>
    <n v="7005"/>
    <n v="2335"/>
    <n v="28336384"/>
    <n v="7163.9228991791188"/>
    <n v="16727759.969583243"/>
    <n v="3.2330437226876453E-5"/>
    <n v="0.59032796737873272"/>
    <n v="1.8726801831272349E-5"/>
    <x v="4"/>
  </r>
  <r>
    <x v="6"/>
    <n v="1"/>
    <n v="0"/>
    <n v="0"/>
    <n v="0"/>
    <n v="0"/>
    <n v="1"/>
    <e v="#N/A"/>
    <e v="#N/A"/>
    <e v="#N/A"/>
    <e v="#N/A"/>
    <e v="#N/A"/>
    <e v="#N/A"/>
    <e v="#N/A"/>
    <x v="5"/>
  </r>
  <r>
    <x v="7"/>
    <n v="35"/>
    <n v="92"/>
    <n v="199"/>
    <n v="269"/>
    <n v="277"/>
    <n v="872"/>
    <n v="290.66666666666669"/>
    <n v="100443"/>
    <n v="20636.225968526665"/>
    <n v="5998263.0148517508"/>
    <n v="1.1593092334214714E-5"/>
    <n v="59.718079058289284"/>
    <n v="1.8944191941889822E-3"/>
    <x v="6"/>
  </r>
  <r>
    <x v="8"/>
    <n v="9351"/>
    <n v="12308"/>
    <n v="14875"/>
    <n v="16345"/>
    <n v="12844"/>
    <n v="65723"/>
    <n v="21907.666666666668"/>
    <n v="43632597.5"/>
    <n v="22072.858537930355"/>
    <n v="483564827.2294656"/>
    <n v="9.3460584802120992E-4"/>
    <n v="11.08265047088855"/>
    <n v="3.5157168659169313E-4"/>
    <x v="7"/>
  </r>
  <r>
    <x v="9"/>
    <n v="907"/>
    <n v="971"/>
    <n v="1215"/>
    <n v="1283"/>
    <n v="1307"/>
    <n v="5683"/>
    <n v="1894.3333333333333"/>
    <n v="2920883"/>
    <n v="12014.326602974475"/>
    <n v="22759139.361567982"/>
    <n v="4.3987534960141998E-5"/>
    <n v="7.791869568746157"/>
    <n v="2.4717920439540342E-4"/>
    <x v="8"/>
  </r>
  <r>
    <x v="10"/>
    <n v="263101"/>
    <n v="293625"/>
    <n v="324243"/>
    <n v="346486"/>
    <n v="367241"/>
    <n v="1594696"/>
    <n v="531565.33333333337"/>
    <n v="23958248.5"/>
    <n v="49406.671754411749"/>
    <n v="26262873940.024467"/>
    <n v="5.0759348463826917E-2"/>
    <n v="1096.1934024527907"/>
    <n v="3.477422339929806E-2"/>
    <x v="9"/>
  </r>
  <r>
    <x v="11"/>
    <n v="33670"/>
    <n v="33089"/>
    <n v="31832"/>
    <n v="33200"/>
    <n v="32332"/>
    <n v="164123"/>
    <n v="54707.666666666664"/>
    <n v="8690263.5"/>
    <n v="55232.327927510007"/>
    <n v="3021631785.4822416"/>
    <n v="5.8400333900595841E-3"/>
    <n v="347.70312608843699"/>
    <n v="1.1030084797243916E-2"/>
    <x v="10"/>
  </r>
  <r>
    <x v="12"/>
    <n v="1294"/>
    <n v="1190"/>
    <n v="1303"/>
    <n v="1551"/>
    <n v="1754"/>
    <n v="7092"/>
    <n v="2364"/>
    <n v="9705807.5"/>
    <n v="14605.576965280308"/>
    <n v="34527583.94592265"/>
    <n v="6.673289713560918E-5"/>
    <n v="3.5574148720673318"/>
    <n v="1.1285083381131034E-4"/>
    <x v="11"/>
  </r>
  <r>
    <x v="13"/>
    <n v="118"/>
    <n v="155"/>
    <n v="143"/>
    <n v="195"/>
    <n v="169"/>
    <n v="780"/>
    <e v="#N/A"/>
    <e v="#N/A"/>
    <e v="#N/A"/>
    <e v="#N/A"/>
    <e v="#N/A"/>
    <e v="#N/A"/>
    <e v="#N/A"/>
    <x v="5"/>
  </r>
  <r>
    <x v="14"/>
    <n v="14013"/>
    <n v="17382"/>
    <n v="16764"/>
    <n v="13915"/>
    <n v="15128"/>
    <n v="77202"/>
    <n v="25734"/>
    <n v="1398513"/>
    <n v="46482.085051187125"/>
    <n v="1196169976.7072494"/>
    <n v="2.3118874502580213E-3"/>
    <n v="855.31559356777473"/>
    <n v="2.7132926964418529E-2"/>
    <x v="12"/>
  </r>
  <r>
    <x v="15"/>
    <n v="1133879"/>
    <n v="1380409"/>
    <n v="2156557"/>
    <n v="2256675"/>
    <n v="2577727"/>
    <n v="9505247"/>
    <n v="3168415.6666666665"/>
    <n v="162076223"/>
    <n v="4215.8831379426319"/>
    <n v="13357670183.093262"/>
    <n v="2.5816924569522944E-2"/>
    <n v="82.415976482209004"/>
    <n v="2.6144579701455166E-3"/>
    <x v="13"/>
  </r>
  <r>
    <x v="16"/>
    <n v="375"/>
    <n v="466"/>
    <n v="520"/>
    <n v="448"/>
    <n v="489"/>
    <n v="2298"/>
    <n v="766"/>
    <n v="284606.5"/>
    <n v="15927.858412616537"/>
    <n v="12200739.544064267"/>
    <n v="2.3580876618751873E-5"/>
    <n v="42.868801464703957"/>
    <n v="1.3599144782829248E-3"/>
    <x v="14"/>
  </r>
  <r>
    <x v="17"/>
    <n v="8358"/>
    <n v="9082"/>
    <n v="8346"/>
    <n v="6707"/>
    <n v="6978"/>
    <n v="39471"/>
    <n v="13157"/>
    <n v="9498368"/>
    <n v="18677.906312048963"/>
    <n v="245745213.34762821"/>
    <n v="4.7496199182602212E-4"/>
    <n v="25.872361793902723"/>
    <n v="8.2074138274827258E-4"/>
    <x v="15"/>
  </r>
  <r>
    <x v="18"/>
    <n v="36684"/>
    <n v="37960"/>
    <n v="41902"/>
    <n v="44086"/>
    <n v="39263"/>
    <n v="199895"/>
    <n v="66631.666666666672"/>
    <n v="11311177.5"/>
    <n v="51214.749622319869"/>
    <n v="3412524125.2512102"/>
    <n v="6.5955272682804086E-3"/>
    <n v="301.69486114519998"/>
    <n v="9.5705780352342631E-3"/>
    <x v="16"/>
  </r>
  <r>
    <x v="19"/>
    <n v="401"/>
    <n v="416"/>
    <n v="446"/>
    <n v="535"/>
    <n v="436"/>
    <n v="2234"/>
    <n v="744.66666666666663"/>
    <n v="363121"/>
    <n v="7227.8173443287187"/>
    <n v="5382314.6490767859"/>
    <n v="1.040262331679129E-5"/>
    <n v="14.822372292092128"/>
    <n v="4.7020579054705204E-4"/>
    <x v="17"/>
  </r>
  <r>
    <x v="20"/>
    <n v="367"/>
    <n v="303"/>
    <n v="294"/>
    <n v="322"/>
    <n v="485"/>
    <n v="1771"/>
    <n v="590.33333333333337"/>
    <n v="10724125"/>
    <n v="3121.3419846758056"/>
    <n v="1842632.2182869506"/>
    <n v="3.5613319042041813E-6"/>
    <n v="0.17182121788835458"/>
    <n v="5.4506343517666179E-6"/>
    <x v="18"/>
  </r>
  <r>
    <x v="21"/>
    <n v="2"/>
    <n v="1"/>
    <n v="4"/>
    <n v="1"/>
    <n v="1"/>
    <n v="9"/>
    <n v="3"/>
    <n v="65283"/>
    <n v="79778.427774126176"/>
    <n v="239335.28332237853"/>
    <n v="4.6257325354385935E-7"/>
    <n v="3.6661195613311048"/>
    <n v="1.1629924094508026E-4"/>
    <x v="19"/>
  </r>
  <r>
    <x v="22"/>
    <n v="19084"/>
    <n v="20940"/>
    <n v="25267"/>
    <n v="26470"/>
    <n v="28178"/>
    <n v="119939"/>
    <n v="39979.666666666664"/>
    <n v="792575.5"/>
    <n v="11016.216907897175"/>
    <n v="440424679.90542638"/>
    <n v="8.5122709153772605E-4"/>
    <n v="555.68798165654425"/>
    <n v="1.7627927673339479E-2"/>
    <x v="20"/>
  </r>
  <r>
    <x v="23"/>
    <n v="438"/>
    <n v="524"/>
    <n v="709"/>
    <n v="713"/>
    <n v="793"/>
    <n v="3177"/>
    <n v="1059"/>
    <n v="10806293.5"/>
    <n v="8206.8569554345904"/>
    <n v="8691061.5158052314"/>
    <n v="1.6797575962507267E-5"/>
    <n v="0.80425925094531547"/>
    <n v="2.5513281507392563E-5"/>
    <x v="21"/>
  </r>
  <r>
    <x v="24"/>
    <n v="589"/>
    <n v="713"/>
    <n v="992"/>
    <n v="1378"/>
    <n v="1179"/>
    <n v="4851"/>
    <n v="1617"/>
    <n v="3526388.5"/>
    <n v="14111.407475030563"/>
    <n v="22818145.887124419"/>
    <n v="4.4101579325552987E-5"/>
    <n v="6.4706840687361646"/>
    <n v="2.0526762234568443E-4"/>
    <x v="22"/>
  </r>
  <r>
    <x v="25"/>
    <n v="10690"/>
    <n v="1058"/>
    <n v="1028"/>
    <n v="1246"/>
    <n v="1400"/>
    <n v="15422"/>
    <n v="5140.666666666667"/>
    <n v="2229728.5"/>
    <n v="17335.453371232714"/>
    <n v="89115787.297050312"/>
    <n v="1.7223778750830203E-4"/>
    <n v="39.967102405988136"/>
    <n v="1.2678647258582724E-3"/>
    <x v="23"/>
  </r>
  <r>
    <x v="26"/>
    <n v="20610"/>
    <n v="21289"/>
    <n v="24453"/>
    <n v="26579"/>
    <n v="25422"/>
    <n v="118353"/>
    <n v="39451"/>
    <n v="206807486.5"/>
    <n v="14754.384709065776"/>
    <n v="582075231.157354"/>
    <n v="1.1250010017163875E-3"/>
    <n v="2.8145752410048948"/>
    <n v="8.9285948981117412E-5"/>
    <x v="24"/>
  </r>
  <r>
    <x v="27"/>
    <n v="20"/>
    <n v="0"/>
    <n v="0"/>
    <n v="0"/>
    <n v="0"/>
    <n v="20"/>
    <n v="20"/>
    <n v="30387"/>
    <n v="0"/>
    <n v="0"/>
    <n v="0"/>
    <n v="0"/>
    <n v="0"/>
    <x v="3"/>
  </r>
  <r>
    <x v="28"/>
    <n v="619"/>
    <n v="560"/>
    <n v="707"/>
    <n v="833"/>
    <n v="578"/>
    <n v="3297"/>
    <n v="1099"/>
    <n v="420369"/>
    <n v="61308.20217817244"/>
    <n v="67377714.193811506"/>
    <n v="1.3022370976116518E-4"/>
    <n v="160.28230957518633"/>
    <n v="5.0845889307959222E-3"/>
    <x v="25"/>
  </r>
  <r>
    <x v="29"/>
    <n v="4801"/>
    <n v="6271"/>
    <n v="5288"/>
    <n v="5824"/>
    <n v="5735"/>
    <n v="27919"/>
    <n v="9306.3333333333339"/>
    <n v="7152906.5"/>
    <n v="21752.904009474343"/>
    <n v="202439775.6801714"/>
    <n v="3.9126377182310769E-4"/>
    <n v="28.301750579316451"/>
    <n v="8.978081742092481E-4"/>
    <x v="26"/>
  </r>
  <r>
    <x v="30"/>
    <n v="209"/>
    <n v="213"/>
    <n v="315"/>
    <n v="385"/>
    <n v="374"/>
    <n v="1496"/>
    <n v="498.66666666666669"/>
    <n v="18378528.5"/>
    <n v="2019.9774350332286"/>
    <n v="1007295.4142699033"/>
    <n v="1.9468417301055392E-6"/>
    <n v="5.4808273375635236E-2"/>
    <n v="1.7386668613673039E-6"/>
    <x v="27"/>
  </r>
  <r>
    <x v="31"/>
    <n v="439"/>
    <n v="393"/>
    <n v="369"/>
    <n v="401"/>
    <n v="419"/>
    <n v="2021"/>
    <n v="673.66666666666663"/>
    <n v="10361693.5"/>
    <n v="795.43290575458468"/>
    <n v="535856.63417667185"/>
    <n v="1.035672397580787E-6"/>
    <n v="5.1715159705956547E-2"/>
    <n v="1.6405449191004041E-6"/>
    <x v="28"/>
  </r>
  <r>
    <x v="32"/>
    <n v="28"/>
    <n v="32"/>
    <n v="31"/>
    <n v="35"/>
    <n v="63"/>
    <n v="189"/>
    <n v="63"/>
    <n v="536236.5"/>
    <n v="6696.1977887044795"/>
    <n v="421860.46068838221"/>
    <n v="8.1534725316403052E-7"/>
    <n v="0.78670597896335337"/>
    <n v="2.4956444182953659E-5"/>
    <x v="29"/>
  </r>
  <r>
    <x v="33"/>
    <n v="3892"/>
    <n v="2593"/>
    <n v="5334"/>
    <n v="7507"/>
    <n v="6271"/>
    <n v="25597"/>
    <n v="8532.3333333333339"/>
    <n v="15640002.5"/>
    <n v="3967.1648888667528"/>
    <n v="33849173.220107429"/>
    <n v="6.5421704517775657E-5"/>
    <n v="2.1642690415239656"/>
    <n v="6.8656475196565773E-5"/>
    <x v="30"/>
  </r>
  <r>
    <x v="34"/>
    <n v="1108"/>
    <n v="1153"/>
    <n v="1469"/>
    <n v="2186"/>
    <n v="3080"/>
    <n v="8996"/>
    <n v="2998.6666666666665"/>
    <n v="23136855.5"/>
    <n v="3542.9798493805115"/>
    <n v="10624215.575009027"/>
    <n v="2.0533863192513884E-5"/>
    <n v="0.45919012525314978"/>
    <n v="1.4566754336028192E-5"/>
    <x v="31"/>
  </r>
  <r>
    <x v="35"/>
    <n v="281306"/>
    <n v="317239"/>
    <n v="335439"/>
    <n v="351040"/>
    <n v="351859"/>
    <n v="1636883"/>
    <n v="545627.66666666663"/>
    <n v="36067517.5"/>
    <n v="48448.221485071001"/>
    <n v="26434690043.049156"/>
    <n v="5.109142459018854E-2"/>
    <n v="732.92235993367592"/>
    <n v="2.3250282132374005E-2"/>
    <x v="32"/>
  </r>
  <r>
    <x v="36"/>
    <n v="4"/>
    <n v="5"/>
    <n v="5"/>
    <n v="9"/>
    <n v="3"/>
    <n v="26"/>
    <n v="8.6666666666666661"/>
    <n v="60364"/>
    <n v="68432.354315012635"/>
    <n v="593080.40406344284"/>
    <n v="1.1462711569827349E-6"/>
    <n v="9.8250679885932488"/>
    <n v="3.1167776451140221E-4"/>
    <x v="33"/>
  </r>
  <r>
    <x v="37"/>
    <n v="19"/>
    <n v="20"/>
    <n v="33"/>
    <n v="47"/>
    <n v="57"/>
    <n v="176"/>
    <n v="58.666666666666664"/>
    <n v="4570360.5"/>
    <n v="898.681613751859"/>
    <n v="52722.65467344239"/>
    <n v="1.0189926687455218E-7"/>
    <n v="1.1535775935715004E-2"/>
    <n v="3.6594605347488049E-7"/>
    <x v="34"/>
  </r>
  <r>
    <x v="38"/>
    <n v="252"/>
    <n v="184"/>
    <n v="178"/>
    <n v="211"/>
    <n v="256"/>
    <n v="1081"/>
    <n v="360.33333333333331"/>
    <n v="14230978"/>
    <n v="1667.1698238126924"/>
    <n v="600736.85984717344"/>
    <n v="1.1610691074283632E-6"/>
    <n v="4.2213322221928348E-2"/>
    <n v="1.3391209015556069E-6"/>
    <x v="35"/>
  </r>
  <r>
    <x v="39"/>
    <n v="4982"/>
    <n v="5201"/>
    <n v="6109"/>
    <n v="7212"/>
    <n v="6446"/>
    <n v="29950"/>
    <n v="9983.3333333333339"/>
    <n v="17836217.5"/>
    <n v="24639.872999704374"/>
    <n v="245988065.44704869"/>
    <n v="4.7543136217626658E-4"/>
    <n v="13.791492812141851"/>
    <n v="4.3750350165046569E-4"/>
    <x v="36"/>
  </r>
  <r>
    <x v="40"/>
    <n v="206322"/>
    <n v="251313"/>
    <n v="247235"/>
    <n v="281768"/>
    <n v="339442"/>
    <n v="1326080"/>
    <n v="442026.66666666669"/>
    <n v="1374942500"/>
    <n v="14667.996499803587"/>
    <n v="6483645599.4865141"/>
    <n v="1.2531211437554779E-2"/>
    <n v="4.7155758146151667"/>
    <n v="1.4959083540079673E-4"/>
    <x v="37"/>
  </r>
  <r>
    <x v="41"/>
    <n v="1"/>
    <n v="1"/>
    <n v="0"/>
    <n v="0"/>
    <n v="0"/>
    <n v="2"/>
    <e v="#N/A"/>
    <e v="#N/A"/>
    <e v="#N/A"/>
    <e v="#N/A"/>
    <e v="#N/A"/>
    <e v="#N/A"/>
    <e v="#N/A"/>
    <x v="5"/>
  </r>
  <r>
    <x v="42"/>
    <n v="5253"/>
    <n v="5749"/>
    <n v="7043"/>
    <n v="7405"/>
    <n v="8396"/>
    <n v="33846"/>
    <n v="11282"/>
    <n v="48441058"/>
    <n v="14482.509477645304"/>
    <n v="163391671.92679432"/>
    <n v="3.1579387809420041E-4"/>
    <n v="3.3729996551023786"/>
    <n v="1.0700068370219628E-4"/>
    <x v="38"/>
  </r>
  <r>
    <x v="43"/>
    <n v="1321"/>
    <n v="1469"/>
    <n v="1603"/>
    <n v="1583"/>
    <n v="1481"/>
    <n v="7457"/>
    <n v="2485.6666666666665"/>
    <n v="786512.5"/>
    <n v="2988.4344850515758"/>
    <n v="7428251.9850098668"/>
    <n v="1.4356891475216766E-5"/>
    <n v="9.4445440918101955"/>
    <n v="2.9960651598363598E-4"/>
    <x v="39"/>
  </r>
  <r>
    <x v="44"/>
    <n v="403"/>
    <n v="409"/>
    <n v="320"/>
    <n v="350"/>
    <n v="575"/>
    <n v="2057"/>
    <n v="685.66666666666663"/>
    <n v="77466386"/>
    <e v="#N/A"/>
    <e v="#N/A"/>
    <e v="#N/A"/>
    <e v="#N/A"/>
    <e v="#N/A"/>
    <x v="5"/>
  </r>
  <r>
    <x v="45"/>
    <n v="1108"/>
    <n v="1297"/>
    <n v="1692"/>
    <n v="1757"/>
    <n v="2004"/>
    <n v="7858"/>
    <n v="2619.3333333333335"/>
    <n v="4832563"/>
    <n v="19411.268815855314"/>
    <n v="50844583.451663688"/>
    <n v="9.8269440534759703E-5"/>
    <n v="10.521245858908346"/>
    <n v="3.3376241192290435E-4"/>
    <x v="40"/>
  </r>
  <r>
    <x v="46"/>
    <n v="1358"/>
    <n v="1534"/>
    <n v="3131"/>
    <n v="2337"/>
    <n v="2360"/>
    <n v="10720"/>
    <e v="#N/A"/>
    <e v="#N/A"/>
    <e v="#N/A"/>
    <e v="#N/A"/>
    <e v="#N/A"/>
    <e v="#N/A"/>
    <e v="#N/A"/>
    <x v="5"/>
  </r>
  <r>
    <x v="47"/>
    <n v="3188"/>
    <n v="3314"/>
    <n v="3593"/>
    <n v="4059"/>
    <n v="3889"/>
    <n v="18043"/>
    <n v="6014.333333333333"/>
    <n v="4187102"/>
    <n v="27070.689250430594"/>
    <n v="162812148.71517307"/>
    <n v="3.1467380948675336E-4"/>
    <n v="38.884208866937819"/>
    <n v="1.2335124101443362E-3"/>
    <x v="41"/>
  </r>
  <r>
    <x v="48"/>
    <n v="316"/>
    <n v="319"/>
    <n v="352"/>
    <n v="413"/>
    <n v="560"/>
    <n v="1960"/>
    <n v="653.33333333333337"/>
    <n v="11468707"/>
    <n v="0"/>
    <n v="0"/>
    <n v="0"/>
    <n v="0"/>
    <n v="0"/>
    <x v="3"/>
  </r>
  <r>
    <x v="49"/>
    <n v="1221"/>
    <n v="1621"/>
    <n v="523"/>
    <n v="1940"/>
    <n v="2093"/>
    <n v="7398"/>
    <n v="2466"/>
    <n v="1165555"/>
    <n v="37173.936033104255"/>
    <n v="91670926.257635087"/>
    <n v="1.7717621081909458E-4"/>
    <n v="78.650021884540052"/>
    <n v="2.494991691477968E-3"/>
    <x v="42"/>
  </r>
  <r>
    <x v="50"/>
    <n v="11441"/>
    <n v="12932"/>
    <n v="11852"/>
    <n v="13413"/>
    <n v="13290"/>
    <n v="62928"/>
    <n v="20976"/>
    <n v="10553846"/>
    <n v="39133.387791350353"/>
    <n v="820861942.31136501"/>
    <n v="1.5865140070210285E-3"/>
    <n v="77.77846505542766"/>
    <n v="2.467343548538115E-3"/>
    <x v="43"/>
  </r>
  <r>
    <x v="51"/>
    <n v="24073"/>
    <n v="24717"/>
    <n v="26761"/>
    <n v="28195"/>
    <n v="26492"/>
    <n v="130238"/>
    <n v="43412.666666666664"/>
    <n v="5707300.5"/>
    <n v="55584.183843924235"/>
    <n v="2413057645.1550012"/>
    <n v="4.6638168447763638E-3"/>
    <n v="422.80192626181173"/>
    <n v="1.3412422118746492E-2"/>
    <x v="44"/>
  </r>
  <r>
    <x v="52"/>
    <n v="968"/>
    <n v="1148"/>
    <n v="1160"/>
    <n v="1044"/>
    <n v="1059"/>
    <n v="5379"/>
    <n v="1793"/>
    <n v="934873.5"/>
    <n v="5054.61018790051"/>
    <n v="9062916.066905614"/>
    <n v="1.7516274714984569E-5"/>
    <n v="9.6942699380243571"/>
    <n v="3.0752849612454818E-4"/>
    <x v="45"/>
  </r>
  <r>
    <x v="53"/>
    <n v="111"/>
    <n v="151"/>
    <n v="267"/>
    <n v="424"/>
    <n v="615"/>
    <n v="1568"/>
    <n v="522.66666666666663"/>
    <n v="73352.5"/>
    <n v="11731.301992228808"/>
    <n v="6131560.5079382565"/>
    <n v="1.18507219415602E-5"/>
    <n v="83.590341269053624"/>
    <n v="2.6517120015587944E-3"/>
    <x v="46"/>
  </r>
  <r>
    <x v="54"/>
    <n v="343"/>
    <n v="397"/>
    <n v="493"/>
    <n v="587"/>
    <n v="514"/>
    <n v="2334"/>
    <n v="778"/>
    <n v="10588592.5"/>
    <n v="16991.389657272153"/>
    <n v="13219301.153357735"/>
    <n v="2.5549492992423403E-5"/>
    <n v="1.2484474356112707"/>
    <n v="3.9604133660252336E-5"/>
    <x v="47"/>
  </r>
  <r>
    <x v="55"/>
    <n v="1230"/>
    <n v="1230"/>
    <n v="1584"/>
    <n v="1700"/>
    <n v="2086"/>
    <n v="7830"/>
    <n v="2610"/>
    <n v="16264718"/>
    <n v="11486.915647941645"/>
    <n v="29980849.841127694"/>
    <n v="5.79452350798609E-5"/>
    <n v="1.8433058501922808"/>
    <n v="5.8474653545983149E-5"/>
    <x v="48"/>
  </r>
  <r>
    <x v="56"/>
    <n v="19168"/>
    <n v="20864"/>
    <n v="20528"/>
    <n v="20486"/>
    <n v="21538"/>
    <n v="102584"/>
    <n v="34194.666666666664"/>
    <n v="94733426.5"/>
    <n v="11529.257856936631"/>
    <n v="394239129.33199573"/>
    <n v="7.6196235756747707E-4"/>
    <n v="4.1615630712143163"/>
    <n v="1.3201605082175082E-4"/>
    <x v="49"/>
  </r>
  <r>
    <x v="57"/>
    <n v="380"/>
    <n v="357"/>
    <n v="486"/>
    <n v="518"/>
    <n v="637"/>
    <n v="2378"/>
    <n v="792.66666666666663"/>
    <n v="6328600"/>
    <n v="8416.0334338171124"/>
    <n v="6671109.1685390305"/>
    <n v="1.2893530072123852E-5"/>
    <n v="1.054120843241638"/>
    <n v="3.3439567881653827E-5"/>
    <x v="50"/>
  </r>
  <r>
    <x v="58"/>
    <n v="94"/>
    <n v="46"/>
    <n v="53"/>
    <n v="114"/>
    <n v="39"/>
    <n v="346"/>
    <n v="115.33333333333333"/>
    <n v="1198439.5"/>
    <n v="21457.489285696785"/>
    <n v="2474763.7642836957"/>
    <n v="4.7830788269324919E-6"/>
    <n v="2.0649884823419922"/>
    <n v="6.5507026991097435E-5"/>
    <x v="51"/>
  </r>
  <r>
    <x v="59"/>
    <n v="672"/>
    <n v="678"/>
    <n v="513"/>
    <n v="560"/>
    <n v="470"/>
    <n v="2893"/>
    <e v="#N/A"/>
    <e v="#N/A"/>
    <n v="0"/>
    <e v="#N/A"/>
    <e v="#N/A"/>
    <e v="#N/A"/>
    <e v="#N/A"/>
    <x v="5"/>
  </r>
  <r>
    <x v="60"/>
    <n v="3109"/>
    <n v="3048"/>
    <n v="3427"/>
    <n v="3657"/>
    <n v="3181"/>
    <n v="16422"/>
    <n v="5474"/>
    <n v="1315944"/>
    <n v="34478.026039995486"/>
    <n v="188732714.54293528"/>
    <n v="3.6477156482897472E-4"/>
    <n v="143.42001980550486"/>
    <n v="4.5496714334249651E-3"/>
    <x v="52"/>
  </r>
  <r>
    <x v="61"/>
    <n v="500"/>
    <n v="464"/>
    <n v="706"/>
    <n v="560"/>
    <n v="0"/>
    <n v="2230"/>
    <e v="#N/A"/>
    <e v="#N/A"/>
    <n v="8731.64320058464"/>
    <e v="#N/A"/>
    <e v="#N/A"/>
    <e v="#N/A"/>
    <e v="#N/A"/>
    <x v="5"/>
  </r>
  <r>
    <x v="62"/>
    <n v="14547"/>
    <n v="20555"/>
    <n v="23215"/>
    <n v="24277"/>
    <n v="26129"/>
    <n v="108723"/>
    <n v="36241"/>
    <n v="101138114.5"/>
    <n v="2006.4359215494064"/>
    <n v="72715244.232872039"/>
    <n v="1.4053977600005164E-4"/>
    <n v="0.71896974342815179"/>
    <n v="2.2807667350819774E-5"/>
    <x v="53"/>
  </r>
  <r>
    <x v="63"/>
    <n v="3"/>
    <n v="1"/>
    <n v="0"/>
    <n v="0"/>
    <n v="1"/>
    <n v="5"/>
    <e v="#N/A"/>
    <e v="#N/A"/>
    <e v="#N/A"/>
    <e v="#N/A"/>
    <e v="#N/A"/>
    <e v="#N/A"/>
    <e v="#N/A"/>
    <x v="5"/>
  </r>
  <r>
    <x v="64"/>
    <n v="3058"/>
    <n v="3731"/>
    <n v="4364"/>
    <n v="4969"/>
    <n v="4978"/>
    <n v="21100"/>
    <n v="7033.333333333333"/>
    <n v="895454.5"/>
    <n v="13389.455206089906"/>
    <n v="94172501.616165668"/>
    <n v="1.8201110952904354E-4"/>
    <n v="105.16726602654369"/>
    <n v="3.336190488756329E-3"/>
    <x v="54"/>
  </r>
  <r>
    <x v="65"/>
    <n v="18129"/>
    <n v="18371"/>
    <n v="20384"/>
    <n v="21239"/>
    <n v="18945"/>
    <n v="97068"/>
    <n v="32356"/>
    <n v="5487313.5"/>
    <n v="47913.301697343551"/>
    <n v="1550282789.7192481"/>
    <n v="2.9962960078374311E-3"/>
    <n v="282.52127197019962"/>
    <n v="8.9623398613445596E-3"/>
    <x v="55"/>
  </r>
  <r>
    <x v="66"/>
    <n v="230854"/>
    <n v="238707"/>
    <n v="249620"/>
    <n v="261653"/>
    <n v="247238"/>
    <n v="1228072"/>
    <n v="409357.33333333331"/>
    <n v="66760088.5"/>
    <n v="45531.820863864443"/>
    <n v="18638784770.642578"/>
    <n v="3.6023954319541446E-2"/>
    <n v="279.19053418634365"/>
    <n v="8.8566798386504556E-3"/>
    <x v="56"/>
  </r>
  <r>
    <x v="67"/>
    <n v="227"/>
    <n v="144"/>
    <n v="187"/>
    <n v="244"/>
    <n v="208"/>
    <n v="1010"/>
    <n v="336.66666666666669"/>
    <n v="1954980.5"/>
    <n v="14941.568342972558"/>
    <n v="5030328.0088007618"/>
    <n v="9.7223241016641223E-6"/>
    <n v="2.5730834700401166"/>
    <n v="8.1625176006356725E-5"/>
    <x v="57"/>
  </r>
  <r>
    <x v="68"/>
    <n v="311"/>
    <n v="335"/>
    <n v="327"/>
    <n v="365"/>
    <n v="585"/>
    <n v="1923"/>
    <e v="#N/A"/>
    <e v="#N/A"/>
    <e v="#N/A"/>
    <e v="#N/A"/>
    <e v="#N/A"/>
    <e v="#N/A"/>
    <e v="#N/A"/>
    <x v="5"/>
  </r>
  <r>
    <x v="69"/>
    <n v="1511"/>
    <n v="1438"/>
    <n v="1695"/>
    <n v="1610"/>
    <n v="1312"/>
    <n v="7566"/>
    <n v="2522"/>
    <n v="3718200"/>
    <n v="13759.483709333232"/>
    <n v="34701417.914938413"/>
    <n v="6.7068873275473827E-5"/>
    <n v="9.332854046296168"/>
    <n v="2.9606340526476825E-4"/>
    <x v="58"/>
  </r>
  <r>
    <x v="70"/>
    <n v="248314"/>
    <n v="265928"/>
    <n v="269380"/>
    <n v="274087"/>
    <n v="264973"/>
    <n v="1322682"/>
    <n v="440894"/>
    <n v="82177148"/>
    <n v="53106.170276288452"/>
    <n v="23414191837.793922"/>
    <n v="4.5253582117767512E-2"/>
    <n v="284.92339303128313"/>
    <n v="9.0385416467442629E-3"/>
    <x v="59"/>
  </r>
  <r>
    <x v="71"/>
    <n v="2707"/>
    <n v="3017"/>
    <n v="3546"/>
    <n v="5054"/>
    <n v="4637"/>
    <n v="18961"/>
    <n v="6320.333333333333"/>
    <n v="27894774.5"/>
    <n v="5195.4242011056749"/>
    <n v="32836812.759054899"/>
    <n v="6.3465073361150681E-5"/>
    <n v="1.1771671701111941"/>
    <n v="3.7342930599811833E-5"/>
    <x v="60"/>
  </r>
  <r>
    <x v="72"/>
    <n v="2"/>
    <n v="2"/>
    <n v="3"/>
    <n v="0"/>
    <n v="4"/>
    <n v="11"/>
    <n v="4.4000000000000004"/>
    <n v="34318"/>
    <n v="0"/>
    <n v="0"/>
    <n v="0"/>
    <n v="0"/>
    <n v="0"/>
    <x v="3"/>
  </r>
  <r>
    <x v="73"/>
    <n v="8087"/>
    <n v="9048"/>
    <n v="10286"/>
    <n v="10656"/>
    <n v="10317"/>
    <n v="48394"/>
    <n v="16131.333333333334"/>
    <n v="10783811.5"/>
    <n v="29585.741030161815"/>
    <n v="477257450.47121698"/>
    <n v="9.2241531870230456E-4"/>
    <n v="44.256842812137151"/>
    <n v="1.4039469088696281E-3"/>
    <x v="61"/>
  </r>
  <r>
    <x v="74"/>
    <n v="119"/>
    <n v="160"/>
    <n v="172"/>
    <n v="205"/>
    <n v="252"/>
    <n v="908"/>
    <n v="302.66666666666669"/>
    <n v="107070"/>
    <n v="16079.825357383743"/>
    <n v="4866827.1415014798"/>
    <n v="9.4063191771332142E-6"/>
    <n v="45.454629135159053"/>
    <n v="1.4419439348398527E-3"/>
    <x v="62"/>
  </r>
  <r>
    <x v="75"/>
    <n v="0"/>
    <n v="0"/>
    <n v="0"/>
    <n v="1"/>
    <n v="1"/>
    <n v="2"/>
    <e v="#N/A"/>
    <e v="#N/A"/>
    <e v="#N/A"/>
    <e v="#N/A"/>
    <e v="#N/A"/>
    <e v="#N/A"/>
    <e v="#N/A"/>
    <x v="5"/>
  </r>
  <r>
    <x v="76"/>
    <n v="502"/>
    <n v="563"/>
    <n v="789"/>
    <n v="752"/>
    <n v="853"/>
    <n v="3459"/>
    <n v="1153"/>
    <n v="16417449"/>
    <n v="8481.5027121639578"/>
    <n v="9779172.6271250434"/>
    <n v="1.8900613550585977E-5"/>
    <n v="0.59565725632070143"/>
    <n v="1.8895861309109708E-5"/>
    <x v="63"/>
  </r>
  <r>
    <x v="77"/>
    <n v="391"/>
    <n v="448"/>
    <n v="638"/>
    <n v="817"/>
    <n v="925"/>
    <n v="3219"/>
    <n v="1073"/>
    <n v="12243728.5"/>
    <n v="2309.6075637122713"/>
    <n v="2478208.9158632671"/>
    <n v="4.7897374146383728E-6"/>
    <n v="0.20240639245335007"/>
    <n v="6.4208789186923764E-6"/>
    <x v="64"/>
  </r>
  <r>
    <x v="78"/>
    <n v="46"/>
    <n v="33"/>
    <n v="66"/>
    <n v="166"/>
    <n v="103"/>
    <n v="414"/>
    <n v="138"/>
    <n v="1793112"/>
    <n v="1868.6515271878227"/>
    <n v="257873.91075191952"/>
    <n v="4.9840362960575106E-7"/>
    <n v="0.14381361050058197"/>
    <n v="4.5621571961816753E-6"/>
    <x v="65"/>
  </r>
  <r>
    <x v="79"/>
    <n v="342"/>
    <n v="380"/>
    <n v="480"/>
    <n v="518"/>
    <n v="586"/>
    <n v="2306"/>
    <n v="768.66666666666663"/>
    <n v="770908.5"/>
    <n v="12188.652209726517"/>
    <n v="9369010.6652097814"/>
    <n v="1.8107876472419722E-5"/>
    <n v="12.153207112400215"/>
    <n v="3.855326425053392E-4"/>
    <x v="66"/>
  </r>
  <r>
    <x v="80"/>
    <n v="97"/>
    <n v="94"/>
    <n v="128"/>
    <n v="134"/>
    <n v="146"/>
    <n v="599"/>
    <n v="199.66666666666666"/>
    <n v="10779197.5"/>
    <n v="3001.854361141804"/>
    <n v="599370.25410798017"/>
    <n v="1.1584278116932967E-6"/>
    <n v="5.5604348478444726E-2"/>
    <n v="1.7639205195317979E-6"/>
    <x v="67"/>
  </r>
  <r>
    <x v="81"/>
    <n v="277"/>
    <n v="351"/>
    <n v="539"/>
    <n v="521"/>
    <n v="681"/>
    <n v="2369"/>
    <n v="789.66666666666663"/>
    <n v="9036848"/>
    <n v="5464.9020667477889"/>
    <n v="4315450.9987085033"/>
    <n v="8.340651579954647E-6"/>
    <n v="0.47753940297640318"/>
    <n v="1.514884311829639E-5"/>
    <x v="68"/>
  </r>
  <r>
    <x v="82"/>
    <n v="105"/>
    <n v="141"/>
    <n v="981"/>
    <n v="1087"/>
    <n v="796"/>
    <n v="3110"/>
    <n v="1036.6666666666667"/>
    <n v="7326200"/>
    <n v="59705.323348673046"/>
    <n v="61894518.538124397"/>
    <n v="1.1962610952830565E-4"/>
    <n v="8.4483795880708143"/>
    <n v="2.6800548014637094E-4"/>
    <x v="69"/>
  </r>
  <r>
    <x v="83"/>
    <n v="7036"/>
    <n v="7961"/>
    <n v="9241"/>
    <n v="9201"/>
    <n v="9788"/>
    <n v="43227"/>
    <n v="14409"/>
    <n v="9830493"/>
    <n v="30409.737439730437"/>
    <n v="438173906.76907587"/>
    <n v="8.4687692871084194E-4"/>
    <n v="44.5729330939024"/>
    <n v="1.4139741486321163E-3"/>
    <x v="70"/>
  </r>
  <r>
    <x v="84"/>
    <n v="1013"/>
    <n v="1018"/>
    <n v="1017"/>
    <n v="1239"/>
    <n v="1340"/>
    <n v="5627"/>
    <n v="1875.6666666666667"/>
    <n v="332533.5"/>
    <n v="55244.783004911907"/>
    <n v="103620797.98954643"/>
    <n v="2.0027222478631381E-4"/>
    <n v="311.6101024093706"/>
    <n v="9.8851163402511617E-3"/>
    <x v="71"/>
  </r>
  <r>
    <x v="85"/>
    <n v="34933"/>
    <n v="35084"/>
    <n v="43973"/>
    <n v="46867"/>
    <n v="50177"/>
    <n v="211034"/>
    <n v="70344.666666666672"/>
    <n v="259638784.5"/>
    <n v="11132.213708040881"/>
    <n v="783091862.55423319"/>
    <n v="1.5135142034093981E-3"/>
    <n v="3.0160819927665052"/>
    <n v="9.5678288860691647E-5"/>
    <x v="72"/>
  </r>
  <r>
    <x v="86"/>
    <n v="30774"/>
    <n v="39184"/>
    <n v="42641"/>
    <n v="35596"/>
    <n v="33288"/>
    <n v="181483"/>
    <n v="60494.333333333336"/>
    <n v="79818957.5"/>
    <n v="13774.674916026861"/>
    <n v="833289775.92843425"/>
    <n v="1.6105337977971592E-3"/>
    <n v="10.439747674334562"/>
    <n v="3.3117706879762677E-4"/>
    <x v="73"/>
  </r>
  <r>
    <x v="87"/>
    <n v="42660"/>
    <n v="48227"/>
    <n v="56230"/>
    <n v="68462"/>
    <n v="61907"/>
    <n v="277486"/>
    <n v="92495.333333333328"/>
    <n v="36659110.5"/>
    <n v="10708.83787547881"/>
    <n v="990517528.90503764"/>
    <n v="1.9144144134430063E-3"/>
    <n v="27.019682567176247"/>
    <n v="8.5713750481140199E-4"/>
    <x v="74"/>
  </r>
  <r>
    <x v="88"/>
    <n v="32973"/>
    <n v="36440"/>
    <n v="37993"/>
    <n v="39276"/>
    <n v="41183"/>
    <n v="187865"/>
    <n v="62621.666666666664"/>
    <n v="4724965"/>
    <n v="79100.447283602349"/>
    <n v="4953401842.9779844"/>
    <n v="9.5736457024188006E-3"/>
    <n v="1048.346779918578"/>
    <n v="3.3256398955925477E-2"/>
    <x v="75"/>
  </r>
  <r>
    <x v="89"/>
    <n v="50134"/>
    <n v="59231"/>
    <n v="58131"/>
    <n v="67366"/>
    <n v="73137"/>
    <n v="307999"/>
    <n v="102666.33333333333"/>
    <n v="8463600"/>
    <n v="39332.658856216178"/>
    <n v="4038139865.0185752"/>
    <n v="7.8046808213845425E-3"/>
    <n v="477.11846791183126"/>
    <n v="1.5135489918086218E-2"/>
    <x v="76"/>
  </r>
  <r>
    <x v="90"/>
    <n v="88091"/>
    <n v="95417"/>
    <n v="111915"/>
    <n v="126931"/>
    <n v="128572"/>
    <n v="550926"/>
    <n v="183642"/>
    <n v="60665586"/>
    <n v="41746.936045688904"/>
    <n v="7666490829.3024015"/>
    <n v="1.4817345595458144E-2"/>
    <n v="126.37297906101824"/>
    <n v="4.0088931347969144E-3"/>
    <x v="77"/>
  </r>
  <r>
    <x v="91"/>
    <n v="977"/>
    <n v="936"/>
    <n v="1037"/>
    <n v="1121"/>
    <n v="1046"/>
    <n v="5117"/>
    <n v="1705.6666666666667"/>
    <n v="2876644.5"/>
    <n v="9550.3426591954612"/>
    <n v="16289701.129034393"/>
    <n v="3.1483782691433851E-5"/>
    <n v="5.6627439118856682"/>
    <n v="1.7963757253447598E-4"/>
    <x v="78"/>
  </r>
  <r>
    <x v="92"/>
    <n v="207415"/>
    <n v="208847"/>
    <n v="222527"/>
    <n v="236236"/>
    <n v="238903"/>
    <n v="1113928"/>
    <n v="371309.33333333331"/>
    <n v="127067755.5"/>
    <n v="41570.174369996996"/>
    <n v="15435393731.874004"/>
    <n v="2.9832627263177293E-2"/>
    <n v="121.47372613246485"/>
    <n v="3.8534755639139172E-3"/>
    <x v="79"/>
  </r>
  <r>
    <x v="93"/>
    <n v="6123"/>
    <n v="6599"/>
    <n v="6977"/>
    <n v="7036"/>
    <n v="7014"/>
    <n v="33749"/>
    <n v="11249.666666666666"/>
    <n v="9307552"/>
    <n v="9941.5527828696104"/>
    <n v="111839154.95635548"/>
    <n v="2.1615618501210742E-4"/>
    <n v="12.015958111902624"/>
    <n v="3.8117873251650473E-4"/>
    <x v="80"/>
  </r>
  <r>
    <x v="94"/>
    <n v="14506"/>
    <n v="12979"/>
    <n v="15421"/>
    <n v="13314"/>
    <n v="15709"/>
    <n v="71929"/>
    <n v="23976.333333333332"/>
    <n v="17670579"/>
    <n v="25118.000829686345"/>
    <n v="602237560.55950296"/>
    <n v="1.1639695740936263E-3"/>
    <n v="34.081371106147849"/>
    <n v="1.0811533894910554E-3"/>
    <x v="81"/>
  </r>
  <r>
    <x v="95"/>
    <n v="46139"/>
    <n v="44783"/>
    <n v="46011"/>
    <n v="48845"/>
    <n v="48639"/>
    <n v="234417"/>
    <n v="78139"/>
    <n v="47848913"/>
    <n v="3974.2273875505621"/>
    <n v="310542153.83581334"/>
    <n v="6.0019773293877024E-4"/>
    <n v="6.490056604542163"/>
    <n v="2.0588217164548985E-4"/>
    <x v="82"/>
  </r>
  <r>
    <x v="96"/>
    <n v="52"/>
    <n v="90"/>
    <n v="107"/>
    <n v="98"/>
    <n v="142"/>
    <n v="489"/>
    <n v="163"/>
    <n v="113401"/>
    <n v="2247.4581009210679"/>
    <n v="366335.67045013409"/>
    <n v="7.0803218237168652E-7"/>
    <n v="3.2304447972251928"/>
    <n v="1.0247845754813956E-4"/>
    <x v="83"/>
  </r>
  <r>
    <x v="97"/>
    <n v="349"/>
    <n v="224"/>
    <n v="230"/>
    <n v="124"/>
    <n v="158"/>
    <n v="1085"/>
    <e v="#N/A"/>
    <e v="#N/A"/>
    <e v="#N/A"/>
    <e v="#N/A"/>
    <e v="#N/A"/>
    <e v="#N/A"/>
    <e v="#N/A"/>
    <x v="5"/>
  </r>
  <r>
    <x v="98"/>
    <n v="102993"/>
    <n v="111076"/>
    <n v="142383"/>
    <n v="150536"/>
    <n v="149445"/>
    <n v="656433"/>
    <n v="218811"/>
    <n v="51130327"/>
    <n v="41255.646436712268"/>
    <n v="9027189252.4634476"/>
    <n v="1.7447224015205338E-2"/>
    <n v="176.55254292552144"/>
    <n v="5.60072479515826E-3"/>
    <x v="84"/>
  </r>
  <r>
    <x v="99"/>
    <n v="11758"/>
    <n v="12566"/>
    <n v="13683"/>
    <n v="11811"/>
    <n v="12607"/>
    <n v="62425"/>
    <n v="20808.333333333332"/>
    <n v="3994189"/>
    <n v="49307.89014025886"/>
    <n v="1026015014.0018864"/>
    <n v="1.9830218788611177E-3"/>
    <n v="256.87693146265394"/>
    <n v="8.1488319313189859E-3"/>
    <x v="85"/>
  </r>
  <r>
    <x v="100"/>
    <n v="2729"/>
    <n v="3429"/>
    <n v="4048"/>
    <n v="4056"/>
    <n v="4247"/>
    <n v="18509"/>
    <n v="6169.666666666667"/>
    <n v="6019800"/>
    <n v="4937.2903396899756"/>
    <n v="30461435.632440586"/>
    <n v="5.8874083221299012E-5"/>
    <n v="5.06020725479926"/>
    <n v="1.6052347800252011E-4"/>
    <x v="86"/>
  </r>
  <r>
    <x v="101"/>
    <n v="1221"/>
    <n v="1523"/>
    <n v="1810"/>
    <n v="1990"/>
    <n v="1818"/>
    <n v="8362"/>
    <n v="2787.3333333333335"/>
    <n v="6711160"/>
    <n v="7244.0708551010084"/>
    <n v="20191640.163451545"/>
    <n v="3.9025222504338196E-5"/>
    <n v="3.0086661863897666"/>
    <n v="9.5443039399188204E-5"/>
    <x v="87"/>
  </r>
  <r>
    <x v="102"/>
    <n v="3444"/>
    <n v="3255"/>
    <n v="3770"/>
    <n v="3792"/>
    <n v="3552"/>
    <n v="17813"/>
    <n v="5937.666666666667"/>
    <n v="1968975.5"/>
    <n v="29041.034072979604"/>
    <n v="172435979.9806619"/>
    <n v="3.3327418832867248E-4"/>
    <n v="87.57649852964748"/>
    <n v="2.7781637050396449E-3"/>
    <x v="88"/>
  </r>
  <r>
    <x v="103"/>
    <n v="6504"/>
    <n v="7072"/>
    <n v="7250"/>
    <n v="6724"/>
    <n v="6358"/>
    <n v="33908"/>
    <n v="11302.666666666666"/>
    <n v="5929073.5"/>
    <n v="15549.598333048507"/>
    <n v="175751926.75900292"/>
    <n v="3.396830565429316E-4"/>
    <n v="29.642392990912143"/>
    <n v="9.4033698218700822E-4"/>
    <x v="89"/>
  </r>
  <r>
    <x v="104"/>
    <n v="504"/>
    <n v="563"/>
    <n v="570"/>
    <n v="753"/>
    <n v="668"/>
    <n v="3058"/>
    <n v="1019.3333333333334"/>
    <n v="2189233"/>
    <n v="2915.8892023533958"/>
    <n v="2972263.0602655616"/>
    <n v="5.7446164021011806E-6"/>
    <n v="1.3576732400185643"/>
    <n v="4.306907197764094E-5"/>
    <x v="90"/>
  </r>
  <r>
    <x v="105"/>
    <n v="313"/>
    <n v="462"/>
    <n v="512"/>
    <n v="710"/>
    <n v="745"/>
    <n v="2742"/>
    <n v="914"/>
    <n v="4556722"/>
    <n v="1442.2541245827319"/>
    <n v="1318220.2698686169"/>
    <n v="2.5477791266540554E-6"/>
    <n v="0.2892913523951246"/>
    <n v="9.1771051469235306E-6"/>
    <x v="91"/>
  </r>
  <r>
    <x v="106"/>
    <n v="779"/>
    <n v="635"/>
    <n v="627"/>
    <n v="716"/>
    <n v="1097"/>
    <n v="3854"/>
    <n v="1284.6666666666667"/>
    <n v="6264104"/>
    <n v="13559.245254375017"/>
    <n v="17419110.403453771"/>
    <n v="3.3666638956496429E-5"/>
    <n v="2.7807824396679512"/>
    <n v="8.8213949806200301E-5"/>
    <x v="92"/>
  </r>
  <r>
    <x v="107"/>
    <n v="141"/>
    <n v="145"/>
    <n v="112"/>
    <n v="136"/>
    <n v="125"/>
    <n v="659"/>
    <n v="219.66666666666666"/>
    <n v="37534.5"/>
    <n v="0"/>
    <n v="0"/>
    <n v="0"/>
    <n v="0"/>
    <n v="0"/>
    <x v="3"/>
  </r>
  <r>
    <x v="108"/>
    <n v="3426"/>
    <n v="4043"/>
    <n v="4779"/>
    <n v="5111"/>
    <n v="5411"/>
    <n v="22770"/>
    <n v="7590"/>
    <n v="2888604"/>
    <n v="34227.828415464501"/>
    <n v="259789217.67337555"/>
    <n v="5.0210542293055557E-4"/>
    <n v="89.935905950893769"/>
    <n v="2.8530104981080912E-3"/>
    <x v="93"/>
  </r>
  <r>
    <x v="109"/>
    <n v="1180"/>
    <n v="1171"/>
    <n v="1182"/>
    <n v="1379"/>
    <n v="1336"/>
    <n v="6248"/>
    <n v="2082.6666666666665"/>
    <n v="576288"/>
    <n v="114393.41869531348"/>
    <n v="238243360.00277284"/>
    <n v="4.6046284794231643E-4"/>
    <n v="413.41023932959359"/>
    <n v="1.3114492375011069E-2"/>
    <x v="94"/>
  </r>
  <r>
    <x v="110"/>
    <n v="26"/>
    <n v="26"/>
    <n v="46"/>
    <n v="56"/>
    <n v="34"/>
    <n v="188"/>
    <n v="62.666666666666664"/>
    <n v="606554.5"/>
    <n v="124859.79536637533"/>
    <n v="7824547.1762928534"/>
    <n v="1.5122827669207168E-5"/>
    <n v="12.899990316274717"/>
    <n v="4.0922262814497987E-4"/>
    <x v="95"/>
  </r>
  <r>
    <x v="111"/>
    <n v="2047"/>
    <n v="1959"/>
    <n v="2441"/>
    <n v="2907"/>
    <n v="2817"/>
    <n v="12171"/>
    <n v="4057"/>
    <n v="24564319.5"/>
    <n v="1622.0465019134167"/>
    <n v="6580642.6582627315"/>
    <n v="1.2718681686151027E-5"/>
    <n v="0.26789436028393671"/>
    <n v="8.4983346105541412E-6"/>
    <x v="96"/>
  </r>
  <r>
    <x v="112"/>
    <n v="1575"/>
    <n v="1609"/>
    <n v="2068"/>
    <n v="2465"/>
    <n v="2526"/>
    <n v="10243"/>
    <n v="3414.3333333333335"/>
    <n v="17832591"/>
    <n v="1051.2066705096925"/>
    <n v="3589169.9753435934"/>
    <n v="6.9369380476187441E-6"/>
    <n v="0.20127024588539003"/>
    <n v="6.3848372726833912E-6"/>
    <x v="97"/>
  </r>
  <r>
    <x v="113"/>
    <n v="272941"/>
    <n v="301961"/>
    <n v="322126"/>
    <n v="319172"/>
    <n v="334579"/>
    <n v="1550779"/>
    <n v="516926.33333333331"/>
    <n v="30955210"/>
    <n v="26971.545657297625"/>
    <n v="13942302200.959452"/>
    <n v="2.6946867179221682E-2"/>
    <n v="450.40244278618854"/>
    <n v="1.4287985249674961E-2"/>
    <x v="98"/>
  </r>
  <r>
    <x v="114"/>
    <n v="68907"/>
    <n v="67457"/>
    <n v="66150"/>
    <n v="62337"/>
    <n v="78587"/>
    <n v="343438"/>
    <n v="114479.33333333333"/>
    <n v="413327.5"/>
    <n v="18377.475747732653"/>
    <n v="2103841171.9499354"/>
    <n v="4.0661813099139178E-3"/>
    <n v="5090.0101540544374"/>
    <n v="0.16146890667808719"/>
    <x v="99"/>
  </r>
  <r>
    <x v="115"/>
    <n v="899"/>
    <n v="779"/>
    <n v="888"/>
    <n v="829"/>
    <n v="857"/>
    <n v="4252"/>
    <n v="1417.3333333333333"/>
    <n v="17731371"/>
    <n v="2246.4276134525931"/>
    <n v="3183936.7374668084"/>
    <n v="6.1537269193360552E-6"/>
    <n v="0.17956517504860783"/>
    <n v="5.6962936448098798E-6"/>
    <x v="100"/>
  </r>
  <r>
    <x v="116"/>
    <n v="946"/>
    <n v="937"/>
    <n v="1358"/>
    <n v="1596"/>
    <n v="1774"/>
    <n v="6611"/>
    <n v="2203.6666666666665"/>
    <n v="434410.5"/>
    <n v="42560.568848227296"/>
    <n v="93789306.885210216"/>
    <n v="1.8127049313944015E-4"/>
    <n v="215.90018400846714"/>
    <n v="6.8489385302456492E-3"/>
    <x v="101"/>
  </r>
  <r>
    <x v="117"/>
    <n v="2"/>
    <n v="0"/>
    <n v="0"/>
    <n v="0"/>
    <n v="1"/>
    <n v="3"/>
    <e v="#N/A"/>
    <e v="#N/A"/>
    <e v="#N/A"/>
    <e v="#N/A"/>
    <e v="#N/A"/>
    <e v="#N/A"/>
    <e v="#N/A"/>
    <x v="5"/>
  </r>
  <r>
    <x v="118"/>
    <n v="282"/>
    <n v="373"/>
    <n v="263"/>
    <n v="206"/>
    <n v="228"/>
    <n v="1352"/>
    <n v="450.66666666666669"/>
    <n v="4241679.5"/>
    <n v="4913.9540204258592"/>
    <n v="2214555.2785385875"/>
    <n v="4.280163067166697E-6"/>
    <n v="0.52209396738687763"/>
    <n v="1.6562234562544733E-5"/>
    <x v="102"/>
  </r>
  <r>
    <x v="119"/>
    <n v="32533"/>
    <n v="34280"/>
    <n v="37706"/>
    <n v="42096"/>
    <n v="46814"/>
    <n v="193429"/>
    <n v="64476.333333333336"/>
    <n v="1263039"/>
    <n v="21595.530724150696"/>
    <n v="1392400637.4805818"/>
    <n v="2.6911506075281318E-3"/>
    <n v="1102.4209367094618"/>
    <n v="3.4971777651115032E-2"/>
    <x v="103"/>
  </r>
  <r>
    <x v="120"/>
    <n v="14049"/>
    <n v="15689"/>
    <n v="18114"/>
    <n v="19909"/>
    <n v="20766"/>
    <n v="88527"/>
    <n v="29509"/>
    <n v="126715686"/>
    <n v="19740.777938906434"/>
    <n v="582530616.19919002"/>
    <n v="1.1258811433214745E-3"/>
    <n v="4.597146845728239"/>
    <n v="1.4583394778241871E-4"/>
    <x v="104"/>
  </r>
  <r>
    <x v="121"/>
    <n v="599"/>
    <n v="746"/>
    <n v="886"/>
    <n v="843"/>
    <n v="963"/>
    <n v="4037"/>
    <n v="1345.6666666666667"/>
    <n v="3553054"/>
    <n v="11563.615136713304"/>
    <n v="15560771.435637204"/>
    <n v="3.0074949964395908E-5"/>
    <n v="4.379548252190145"/>
    <n v="1.3893113110231869E-4"/>
    <x v="105"/>
  </r>
  <r>
    <x v="122"/>
    <n v="78"/>
    <n v="65"/>
    <n v="80"/>
    <n v="90"/>
    <n v="71"/>
    <n v="384"/>
    <n v="128"/>
    <n v="38403"/>
    <n v="0"/>
    <n v="0"/>
    <n v="0"/>
    <n v="0"/>
    <n v="0"/>
    <x v="3"/>
  </r>
  <r>
    <x v="123"/>
    <n v="2211"/>
    <n v="2522"/>
    <n v="2850"/>
    <n v="3136"/>
    <n v="2943"/>
    <n v="13662"/>
    <n v="4554"/>
    <n v="3002137.5"/>
    <n v="11577.851941567129"/>
    <n v="52725537.741896704"/>
    <n v="1.0190483910083068E-4"/>
    <n v="17.562665847882286"/>
    <n v="5.571353233060377E-4"/>
    <x v="106"/>
  </r>
  <r>
    <x v="124"/>
    <n v="0"/>
    <n v="1"/>
    <n v="3"/>
    <n v="0"/>
    <n v="0"/>
    <n v="4"/>
    <e v="#N/A"/>
    <e v="#N/A"/>
    <e v="#N/A"/>
    <e v="#N/A"/>
    <e v="#N/A"/>
    <e v="#N/A"/>
    <e v="#N/A"/>
    <x v="5"/>
  </r>
  <r>
    <x v="125"/>
    <n v="7351"/>
    <n v="8159"/>
    <n v="7277"/>
    <n v="7601"/>
    <n v="8294"/>
    <n v="38682"/>
    <n v="12894"/>
    <n v="35040054"/>
    <n v="7378.2854673088023"/>
    <n v="95135612.815479696"/>
    <n v="1.8387255458974163E-4"/>
    <n v="2.7150532592067265"/>
    <n v="8.6128842196450897E-5"/>
    <x v="107"/>
  </r>
  <r>
    <x v="126"/>
    <n v="6644"/>
    <n v="4985"/>
    <n v="4502"/>
    <n v="4744"/>
    <n v="4398"/>
    <n v="25273"/>
    <n v="8424.3333333333339"/>
    <n v="28420083.5"/>
    <n v="1319.5709864540127"/>
    <n v="11116505.846884089"/>
    <n v="2.1485333070202185E-5"/>
    <n v="0.39114965467585938"/>
    <n v="1.2408326344440312E-5"/>
    <x v="108"/>
  </r>
  <r>
    <x v="127"/>
    <n v="55341"/>
    <n v="51376"/>
    <n v="56952"/>
    <n v="75773"/>
    <n v="86842"/>
    <n v="326284"/>
    <n v="108761.33333333333"/>
    <n v="52644446"/>
    <n v="4833.9748964983983"/>
    <n v="525749555.04302776"/>
    <n v="1.0161380254908284E-3"/>
    <n v="9.9868000328662916"/>
    <n v="3.1680834295293609E-4"/>
    <x v="109"/>
  </r>
  <r>
    <x v="128"/>
    <n v="742"/>
    <n v="797"/>
    <n v="683"/>
    <n v="697"/>
    <n v="739"/>
    <n v="3658"/>
    <n v="1219.3333333333333"/>
    <n v="2452637"/>
    <n v="10246.908007166985"/>
    <n v="12494396.496738942"/>
    <n v="2.4148439621326508E-5"/>
    <n v="5.0942705735658977"/>
    <n v="1.6160405872291318E-4"/>
    <x v="110"/>
  </r>
  <r>
    <x v="129"/>
    <n v="36"/>
    <n v="41"/>
    <n v="43"/>
    <n v="35"/>
    <n v="70"/>
    <n v="225"/>
    <n v="75"/>
    <n v="12762"/>
    <n v="11285.900178097454"/>
    <n v="846442.51335730904"/>
    <n v="1.6359546403115809E-6"/>
    <n v="66.325224365875968"/>
    <n v="2.1040157365906668E-3"/>
    <x v="111"/>
  </r>
  <r>
    <x v="130"/>
    <n v="154720"/>
    <n v="161097"/>
    <n v="164018"/>
    <n v="174096"/>
    <n v="164040"/>
    <n v="817971"/>
    <n v="272657"/>
    <n v="28819526.5"/>
    <n v="3043.1236443231865"/>
    <n v="829728963.4902271"/>
    <n v="1.6036516675406592E-3"/>
    <n v="28.790513386478683"/>
    <n v="9.1331305410315838E-4"/>
    <x v="112"/>
  </r>
  <r>
    <x v="131"/>
    <n v="66181"/>
    <n v="71840"/>
    <n v="76652"/>
    <n v="81615"/>
    <n v="80313"/>
    <n v="376601"/>
    <n v="125533.66666666667"/>
    <n v="16979165.5"/>
    <n v="55770.987914310535"/>
    <n v="7001136606.5057545"/>
    <n v="1.3531387823892863E-2"/>
    <n v="412.33690822471544"/>
    <n v="1.3080443405605732E-2"/>
    <x v="113"/>
  </r>
  <r>
    <x v="132"/>
    <n v="13"/>
    <n v="9"/>
    <n v="5"/>
    <n v="6"/>
    <n v="7"/>
    <n v="40"/>
    <n v="13.333333333333334"/>
    <n v="16979165.5"/>
    <e v="#N/A"/>
    <e v="#N/A"/>
    <e v="#N/A"/>
    <e v="#N/A"/>
    <e v="#N/A"/>
    <x v="5"/>
  </r>
  <r>
    <x v="133"/>
    <n v="0"/>
    <n v="1"/>
    <n v="0"/>
    <n v="0"/>
    <n v="0"/>
    <n v="1"/>
    <n v="1"/>
    <n v="275500"/>
    <n v="0"/>
    <n v="0"/>
    <n v="0"/>
    <n v="0"/>
    <n v="0"/>
    <x v="3"/>
  </r>
  <r>
    <x v="134"/>
    <n v="45171"/>
    <n v="50917"/>
    <n v="56597"/>
    <n v="60664"/>
    <n v="65551"/>
    <n v="278900"/>
    <n v="92966.666666666672"/>
    <n v="4644200"/>
    <n v="41952.656871199259"/>
    <n v="3900198667.1258245"/>
    <n v="7.5380761326766113E-3"/>
    <n v="839.79989387318039"/>
    <n v="2.6640726951018542E-2"/>
    <x v="114"/>
  </r>
  <r>
    <x v="135"/>
    <n v="111"/>
    <n v="142"/>
    <n v="153"/>
    <n v="145"/>
    <n v="204"/>
    <n v="755"/>
    <n v="251.66666666666666"/>
    <n v="6115981.5"/>
    <n v="5694.3971490379008"/>
    <n v="1433089.9491745383"/>
    <n v="2.769792532084576E-6"/>
    <n v="0.23431888228807399"/>
    <n v="7.4332295205637561E-6"/>
    <x v="115"/>
  </r>
  <r>
    <x v="136"/>
    <n v="1052"/>
    <n v="868"/>
    <n v="904"/>
    <n v="897"/>
    <n v="850"/>
    <n v="4571"/>
    <n v="1523.6666666666667"/>
    <n v="20284976"/>
    <n v="1193.3175582843965"/>
    <n v="1818218.1863059921"/>
    <n v="3.514145889468761E-6"/>
    <n v="8.9633736135847145E-2"/>
    <n v="2.8434248532488498E-6"/>
    <x v="116"/>
  </r>
  <r>
    <x v="137"/>
    <n v="24292"/>
    <n v="17964"/>
    <n v="12651"/>
    <n v="12067"/>
    <n v="14033"/>
    <n v="81007"/>
    <n v="27002.333333333332"/>
    <n v="183585692"/>
    <n v="5298.9551781898626"/>
    <n v="143084154.03987539"/>
    <n v="2.765446938955667E-4"/>
    <n v="0.77938619552048416"/>
    <n v="2.4724240828958578E-5"/>
    <x v="117"/>
  </r>
  <r>
    <x v="138"/>
    <n v="1"/>
    <n v="2"/>
    <n v="1"/>
    <n v="1"/>
    <n v="0"/>
    <n v="5"/>
    <e v="#N/A"/>
    <e v="#N/A"/>
    <e v="#N/A"/>
    <e v="#N/A"/>
    <e v="#N/A"/>
    <e v="#N/A"/>
    <e v="#N/A"/>
    <x v="5"/>
  </r>
  <r>
    <x v="139"/>
    <n v="19757"/>
    <n v="20148"/>
    <n v="20882"/>
    <n v="22631"/>
    <n v="21898"/>
    <n v="105316"/>
    <n v="35105.333333333336"/>
    <n v="5210768"/>
    <n v="65002.848463942435"/>
    <n v="2281946662.9428539"/>
    <n v="4.4104131979120107E-3"/>
    <n v="437.92904672456228"/>
    <n v="1.3892295346575406E-2"/>
    <x v="118"/>
  </r>
  <r>
    <x v="140"/>
    <n v="103740"/>
    <n v="105705"/>
    <n v="107217"/>
    <n v="95160"/>
    <n v="74564"/>
    <n v="486386"/>
    <n v="162128.66666666666"/>
    <n v="4312286"/>
    <n v="29383.736799381739"/>
    <n v="4763946068.9680281"/>
    <n v="9.2074766504933875E-3"/>
    <n v="1104.7379670476466"/>
    <n v="3.5045280128344597E-2"/>
    <x v="119"/>
  </r>
  <r>
    <x v="141"/>
    <n v="2047"/>
    <n v="0"/>
    <n v="0"/>
    <n v="0"/>
    <n v="0"/>
    <n v="2047"/>
    <e v="#N/A"/>
    <e v="#N/A"/>
    <e v="#N/A"/>
    <e v="#N/A"/>
    <e v="#N/A"/>
    <e v="#N/A"/>
    <e v="#N/A"/>
    <x v="5"/>
  </r>
  <r>
    <x v="142"/>
    <n v="573"/>
    <n v="0"/>
    <n v="0"/>
    <n v="0"/>
    <n v="0"/>
    <n v="573"/>
    <e v="#N/A"/>
    <e v="#N/A"/>
    <e v="#N/A"/>
    <e v="#N/A"/>
    <e v="#N/A"/>
    <e v="#N/A"/>
    <e v="#N/A"/>
    <x v="5"/>
  </r>
  <r>
    <x v="143"/>
    <n v="1950"/>
    <n v="0"/>
    <n v="0"/>
    <n v="0"/>
    <n v="0"/>
    <n v="1950"/>
    <e v="#N/A"/>
    <e v="#N/A"/>
    <e v="#N/A"/>
    <e v="#N/A"/>
    <e v="#N/A"/>
    <e v="#N/A"/>
    <e v="#N/A"/>
    <x v="5"/>
  </r>
  <r>
    <x v="144"/>
    <n v="1456"/>
    <n v="0"/>
    <n v="0"/>
    <n v="0"/>
    <n v="0"/>
    <n v="1456"/>
    <e v="#N/A"/>
    <e v="#N/A"/>
    <e v="#N/A"/>
    <e v="#N/A"/>
    <e v="#N/A"/>
    <e v="#N/A"/>
    <e v="#N/A"/>
    <x v="5"/>
  </r>
  <r>
    <x v="145"/>
    <n v="1950"/>
    <n v="2508"/>
    <n v="0"/>
    <n v="0"/>
    <n v="0"/>
    <n v="4458"/>
    <e v="#N/A"/>
    <e v="#N/A"/>
    <e v="#N/A"/>
    <e v="#N/A"/>
    <e v="#N/A"/>
    <e v="#N/A"/>
    <e v="#N/A"/>
    <x v="5"/>
  </r>
  <r>
    <x v="146"/>
    <n v="964"/>
    <n v="496"/>
    <n v="0"/>
    <n v="0"/>
    <n v="0"/>
    <n v="1460"/>
    <e v="#N/A"/>
    <e v="#N/A"/>
    <e v="#N/A"/>
    <e v="#N/A"/>
    <e v="#N/A"/>
    <e v="#N/A"/>
    <e v="#N/A"/>
    <x v="5"/>
  </r>
  <r>
    <x v="147"/>
    <n v="10527"/>
    <n v="26480"/>
    <n v="27818"/>
    <n v="26764"/>
    <n v="28551"/>
    <n v="120140"/>
    <e v="#N/A"/>
    <e v="#N/A"/>
    <e v="#N/A"/>
    <e v="#N/A"/>
    <e v="#N/A"/>
    <e v="#N/A"/>
    <e v="#N/A"/>
    <x v="5"/>
  </r>
  <r>
    <x v="148"/>
    <n v="124924"/>
    <n v="104720"/>
    <n v="44266"/>
    <n v="41659"/>
    <n v="39018"/>
    <n v="354587"/>
    <n v="118195.66666666667"/>
    <n v="191291994.5"/>
    <n v="4621.5607428476806"/>
    <n v="546248453.04137683"/>
    <n v="1.0557570979883328E-3"/>
    <n v="2.8555740373200869"/>
    <n v="9.0586541831773814E-5"/>
    <x v="120"/>
  </r>
  <r>
    <x v="149"/>
    <n v="1399"/>
    <n v="1435"/>
    <n v="1559"/>
    <n v="1547"/>
    <n v="1142"/>
    <n v="7082"/>
    <n v="2360.6666666666665"/>
    <n v="4001684"/>
    <n v="29651.774778571642"/>
    <n v="69997956.327281445"/>
    <n v="1.3528796068115715E-4"/>
    <n v="17.492124897238625"/>
    <n v="5.5489757331502994E-4"/>
    <x v="121"/>
  </r>
  <r>
    <x v="150"/>
    <n v="352"/>
    <n v="296"/>
    <n v="224"/>
    <n v="219"/>
    <n v="326"/>
    <n v="1417"/>
    <n v="472.33333333333331"/>
    <n v="8002408"/>
    <n v="4249.9975876259141"/>
    <n v="2007415.5272219733"/>
    <n v="3.879815457007903E-6"/>
    <n v="0.25085143462092574"/>
    <n v="7.9576868534548208E-6"/>
    <x v="122"/>
  </r>
  <r>
    <x v="151"/>
    <n v="259"/>
    <n v="353"/>
    <n v="423"/>
    <n v="349"/>
    <n v="393"/>
    <n v="1777"/>
    <n v="592.33333333333337"/>
    <n v="6682213.5"/>
    <n v="12501.153232835131"/>
    <n v="7404849.7649160102"/>
    <n v="1.4311661031386286E-5"/>
    <n v="1.1081432469818586"/>
    <n v="3.5153304829920502E-5"/>
    <x v="123"/>
  </r>
  <r>
    <x v="152"/>
    <n v="2246"/>
    <n v="2560"/>
    <n v="3026"/>
    <n v="3607"/>
    <n v="3792"/>
    <n v="15231"/>
    <n v="5077"/>
    <n v="31575255"/>
    <n v="12520.484738723824"/>
    <n v="63566501.018500857"/>
    <n v="1.2285761958850142E-4"/>
    <n v="2.0131745893580546"/>
    <n v="6.3863349985033381E-5"/>
    <x v="124"/>
  </r>
  <r>
    <x v="153"/>
    <n v="47912"/>
    <n v="52692"/>
    <n v="53963"/>
    <n v="53473"/>
    <n v="56393"/>
    <n v="264433"/>
    <n v="88144.333333333328"/>
    <n v="102518290.5"/>
    <n v="8207.4593605569826"/>
    <n v="723441033.69672143"/>
    <n v="1.3982245662185447E-3"/>
    <n v="7.0567020789009494"/>
    <n v="2.2385770066205157E-4"/>
    <x v="125"/>
  </r>
  <r>
    <x v="154"/>
    <n v="26499"/>
    <n v="25706"/>
    <n v="28674"/>
    <n v="31555"/>
    <n v="33687"/>
    <n v="146121"/>
    <n v="48707"/>
    <n v="37967214"/>
    <n v="30699.516838462201"/>
    <n v="1495281366.6509783"/>
    <n v="2.889992470535905E-3"/>
    <n v="39.383489308722474"/>
    <n v="1.2493509378919683E-3"/>
    <x v="126"/>
  </r>
  <r>
    <x v="155"/>
    <n v="44616"/>
    <n v="54439"/>
    <n v="66378"/>
    <n v="74492"/>
    <n v="74743"/>
    <n v="314668"/>
    <n v="104889.33333333333"/>
    <n v="10341343.5"/>
    <n v="33674.298031737402"/>
    <n v="3532074671.0169148"/>
    <n v="6.8265875789463339E-3"/>
    <n v="341.548916832413"/>
    <n v="1.0834856613023729E-2"/>
    <x v="127"/>
  </r>
  <r>
    <x v="156"/>
    <n v="6"/>
    <n v="3"/>
    <n v="2"/>
    <n v="0"/>
    <n v="1"/>
    <n v="12"/>
    <n v="4.8"/>
    <n v="3442244"/>
    <n v="34743.782663194419"/>
    <n v="166770.15678333319"/>
    <n v="3.2232361625250108E-7"/>
    <n v="4.8448092809031895E-2"/>
    <n v="1.5369047093710793E-6"/>
    <x v="128"/>
  </r>
  <r>
    <x v="157"/>
    <n v="6313"/>
    <n v="7486"/>
    <n v="6963"/>
    <n v="7353"/>
    <n v="6863"/>
    <n v="34978"/>
    <n v="11659.333333333334"/>
    <n v="2525671.5"/>
    <n v="91004.875789651807"/>
    <n v="1061056181.7901471"/>
    <n v="2.0507474008434274E-3"/>
    <n v="420.10854609958068"/>
    <n v="1.332698080588045E-2"/>
    <x v="129"/>
  </r>
  <r>
    <x v="158"/>
    <n v="4"/>
    <n v="4"/>
    <n v="4"/>
    <n v="6"/>
    <n v="1"/>
    <n v="19"/>
    <e v="#N/A"/>
    <e v="#N/A"/>
    <e v="#N/A"/>
    <e v="#N/A"/>
    <e v="#N/A"/>
    <e v="#N/A"/>
    <e v="#N/A"/>
    <x v="5"/>
  </r>
  <r>
    <x v="159"/>
    <n v="8048"/>
    <n v="9936"/>
    <n v="11844"/>
    <n v="12920"/>
    <n v="14064"/>
    <n v="56812"/>
    <n v="18937.333333333332"/>
    <n v="19760391"/>
    <n v="27324.359402309074"/>
    <n v="517450502.12132764"/>
    <n v="1.0000981008377108E-3"/>
    <n v="26.186248142626713"/>
    <n v="8.30698707786076E-4"/>
    <x v="130"/>
  </r>
  <r>
    <x v="160"/>
    <n v="172419"/>
    <n v="227749"/>
    <n v="278904"/>
    <n v="262309"/>
    <n v="251319"/>
    <n v="1192700"/>
    <n v="397566.66666666669"/>
    <n v="144219633"/>
    <n v="26432.316567576701"/>
    <n v="10508607990.049578"/>
    <n v="2.0310423606144962E-2"/>
    <n v="72.86530808221913"/>
    <n v="2.3114849037041982E-3"/>
    <x v="131"/>
  </r>
  <r>
    <x v="161"/>
    <n v="1684"/>
    <n v="1454"/>
    <n v="2921"/>
    <n v="3439"/>
    <n v="4165"/>
    <n v="13663"/>
    <n v="4554.333333333333"/>
    <n v="11773530.5"/>
    <n v="2026.0080667757702"/>
    <n v="9227116.0721191149"/>
    <n v="1.7833630892432169E-5"/>
    <n v="0.78371700588189031"/>
    <n v="2.486162586217494E-5"/>
    <x v="132"/>
  </r>
  <r>
    <x v="162"/>
    <n v="21"/>
    <n v="16"/>
    <n v="12"/>
    <n v="6"/>
    <n v="7"/>
    <n v="62"/>
    <e v="#N/A"/>
    <e v="#N/A"/>
    <e v="#N/A"/>
    <e v="#N/A"/>
    <e v="#N/A"/>
    <e v="#N/A"/>
    <e v="#N/A"/>
    <x v="5"/>
  </r>
  <r>
    <x v="163"/>
    <n v="265"/>
    <n v="300"/>
    <n v="381"/>
    <n v="359"/>
    <n v="400"/>
    <n v="1705"/>
    <n v="568.33333333333337"/>
    <n v="54554.5"/>
    <e v="#N/A"/>
    <e v="#N/A"/>
    <e v="#N/A"/>
    <e v="#N/A"/>
    <e v="#N/A"/>
    <x v="5"/>
  </r>
  <r>
    <x v="164"/>
    <n v="72"/>
    <n v="84"/>
    <n v="123"/>
    <n v="103"/>
    <n v="111"/>
    <n v="493"/>
    <n v="164.33333333333334"/>
    <n v="177610.5"/>
    <n v="14910.885800962069"/>
    <n v="2450355.5666247667"/>
    <n v="4.7359040884338463E-6"/>
    <n v="13.796231453797871"/>
    <n v="4.3765382419682199E-4"/>
    <x v="133"/>
  </r>
  <r>
    <x v="165"/>
    <n v="24"/>
    <n v="32"/>
    <n v="43"/>
    <n v="38"/>
    <n v="49"/>
    <n v="186"/>
    <e v="#N/A"/>
    <e v="#N/A"/>
    <n v="12430.317698464876"/>
    <e v="#N/A"/>
    <e v="#N/A"/>
    <e v="#N/A"/>
    <e v="#N/A"/>
    <x v="5"/>
  </r>
  <r>
    <x v="166"/>
    <n v="39"/>
    <n v="36"/>
    <n v="45"/>
    <n v="51"/>
    <n v="36"/>
    <n v="207"/>
    <n v="69"/>
    <n v="33081.5"/>
    <n v="58204.656711953809"/>
    <n v="4016121.3131248127"/>
    <n v="7.7621246506167628E-6"/>
    <n v="121.40082260855199"/>
    <n v="3.8511628667005702E-3"/>
    <x v="134"/>
  </r>
  <r>
    <x v="167"/>
    <n v="16"/>
    <n v="11"/>
    <n v="16"/>
    <n v="17"/>
    <n v="21"/>
    <n v="81"/>
    <n v="27"/>
    <n v="197731.5"/>
    <n v="3983.1575527153245"/>
    <n v="107545.25392331376"/>
    <n v="2.0785718394683604E-7"/>
    <n v="0.54389540322767882"/>
    <n v="1.7253835149318136E-5"/>
    <x v="135"/>
  </r>
  <r>
    <x v="168"/>
    <n v="63835"/>
    <n v="61605"/>
    <n v="52976"/>
    <n v="47546"/>
    <n v="48526"/>
    <n v="274488"/>
    <n v="91496"/>
    <n v="31916415.5"/>
    <n v="47840.494593388707"/>
    <n v="4377213893.3166933"/>
    <n v="8.4600232944406981E-3"/>
    <n v="137.14616208441996"/>
    <n v="4.3506476758651642E-3"/>
    <x v="136"/>
  </r>
  <r>
    <x v="169"/>
    <n v="1110"/>
    <n v="1268"/>
    <n v="1455"/>
    <n v="1726"/>
    <n v="1471"/>
    <n v="7030"/>
    <n v="2343.3333333333335"/>
    <n v="15194304"/>
    <n v="3238.3628982164055"/>
    <n v="7588563.7248204444"/>
    <n v="1.466673264044759E-5"/>
    <n v="0.49943477008360793"/>
    <n v="1.584342345922156E-5"/>
    <x v="137"/>
  </r>
  <r>
    <x v="170"/>
    <n v="2655"/>
    <n v="3078"/>
    <n v="3625"/>
    <n v="3693"/>
    <n v="4233"/>
    <n v="17284"/>
    <n v="5761.333333333333"/>
    <n v="94048"/>
    <n v="27237.322613131302"/>
    <n v="156923294.68178713"/>
    <n v="3.0329217644019994E-4"/>
    <n v="1668.5447290935174"/>
    <n v="5.2930757502636996E-2"/>
    <x v="138"/>
  </r>
  <r>
    <x v="171"/>
    <n v="259"/>
    <n v="351"/>
    <n v="411"/>
    <n v="619"/>
    <n v="784"/>
    <n v="2424"/>
    <n v="808"/>
    <n v="7316607.5"/>
    <n v="1664.8081626551702"/>
    <n v="1345164.9954253775"/>
    <n v="2.5998563180886696E-6"/>
    <n v="0.18385091662022016"/>
    <n v="5.832248973960224E-6"/>
    <x v="139"/>
  </r>
  <r>
    <x v="172"/>
    <n v="152238"/>
    <n v="163688"/>
    <n v="175852"/>
    <n v="183581"/>
    <n v="190089"/>
    <n v="865448"/>
    <n v="288482.66666666669"/>
    <n v="5571142.5"/>
    <n v="94615.379244975091"/>
    <n v="27294896912.268402"/>
    <n v="5.2753982173390973E-2"/>
    <n v="4899.3356232170336"/>
    <n v="0.15542019418167916"/>
    <x v="140"/>
  </r>
  <r>
    <x v="173"/>
    <n v="4340"/>
    <n v="5092"/>
    <n v="5780"/>
    <n v="5597"/>
    <n v="6216"/>
    <n v="27025"/>
    <n v="9008.3333333333339"/>
    <n v="5426252.5"/>
    <n v="31167.544618638156"/>
    <n v="280767631.10623205"/>
    <n v="5.42651274846395E-4"/>
    <n v="51.742455977902253"/>
    <n v="1.6414108307693522E-3"/>
    <x v="141"/>
  </r>
  <r>
    <x v="174"/>
    <n v="40"/>
    <n v="9"/>
    <n v="7"/>
    <n v="20"/>
    <n v="0"/>
    <n v="76"/>
    <n v="30.4"/>
    <n v="2064188"/>
    <n v="36952.291726302108"/>
    <n v="1123349.6684795839"/>
    <n v="2.1711446127067129E-6"/>
    <n v="0.54420899088628749"/>
    <n v="1.7263782999096577E-5"/>
    <x v="142"/>
  </r>
  <r>
    <x v="175"/>
    <n v="4984"/>
    <n v="6627"/>
    <n v="6086"/>
    <n v="5619"/>
    <n v="5044"/>
    <n v="28360"/>
    <n v="9453.3333333333339"/>
    <n v="14113062.5"/>
    <n v="0"/>
    <n v="0"/>
    <n v="0"/>
    <n v="0"/>
    <n v="0"/>
    <x v="3"/>
  </r>
  <r>
    <x v="176"/>
    <n v="51922"/>
    <n v="52636"/>
    <n v="57060"/>
    <n v="58613"/>
    <n v="57274"/>
    <n v="277505"/>
    <n v="92501.666666666672"/>
    <n v="55460420.840000004"/>
    <n v="12764.169126760686"/>
    <n v="1180706917.8405747"/>
    <n v="2.2820013534385094E-3"/>
    <n v="21.289180643739499"/>
    <n v="6.7535046465059547E-4"/>
    <x v="143"/>
  </r>
  <r>
    <x v="177"/>
    <n v="65694"/>
    <n v="76342"/>
    <n v="81442"/>
    <n v="84356"/>
    <n v="83322"/>
    <n v="391156"/>
    <n v="130385.33333333333"/>
    <n v="46445828"/>
    <n v="39469.137775058305"/>
    <n v="5146196685.1802349"/>
    <n v="9.9462683102766007E-3"/>
    <n v="110.79997723757309"/>
    <n v="3.5148753426861106E-3"/>
    <x v="144"/>
  </r>
  <r>
    <x v="178"/>
    <n v="299513"/>
    <n v="297418"/>
    <n v="303590"/>
    <n v="353684"/>
    <n v="330861"/>
    <n v="1585066"/>
    <n v="528355.33333333337"/>
    <n v="21084500"/>
    <n v="12640.126535883135"/>
    <n v="6678478269.2420464"/>
    <n v="1.2907772639456873E-2"/>
    <n v="316.74824014048454"/>
    <n v="1.0048111984011034E-2"/>
    <x v="145"/>
  </r>
  <r>
    <x v="179"/>
    <n v="1637"/>
    <n v="1988"/>
    <n v="1794"/>
    <n v="1626"/>
    <n v="1526"/>
    <n v="8571"/>
    <e v="#N/A"/>
    <e v="#N/A"/>
    <e v="#N/A"/>
    <e v="#N/A"/>
    <e v="#N/A"/>
    <e v="#N/A"/>
    <e v="#N/A"/>
    <x v="5"/>
  </r>
  <r>
    <x v="180"/>
    <n v="13704"/>
    <n v="17093"/>
    <n v="22762"/>
    <n v="34712"/>
    <n v="34003"/>
    <n v="122274"/>
    <n v="40758"/>
    <n v="39113315.5"/>
    <n v="4441.5155135871846"/>
    <n v="181027289.30278647"/>
    <n v="3.4987896907879629E-4"/>
    <n v="4.628277786954329"/>
    <n v="1.46821505545861E-4"/>
    <x v="146"/>
  </r>
  <r>
    <x v="181"/>
    <n v="492"/>
    <n v="446"/>
    <n v="537"/>
    <n v="524"/>
    <n v="667"/>
    <n v="2666"/>
    <n v="888.66666666666663"/>
    <n v="555788"/>
    <n v="16189.469766104192"/>
    <n v="14387042.132144591"/>
    <n v="2.7806434536334156E-5"/>
    <n v="25.885845200228488"/>
    <n v="8.2116911291222586E-4"/>
    <x v="147"/>
  </r>
  <r>
    <x v="182"/>
    <n v="42626"/>
    <n v="43689"/>
    <n v="45851"/>
    <n v="46743"/>
    <n v="42318"/>
    <n v="221227"/>
    <n v="73742.333333333328"/>
    <n v="9851154"/>
    <n v="52704.546115466685"/>
    <n v="3886556207.8287826"/>
    <n v="7.5117087843451415E-3"/>
    <n v="394.528012436795"/>
    <n v="1.2515497001770178E-2"/>
    <x v="148"/>
  </r>
  <r>
    <x v="183"/>
    <n v="46151"/>
    <n v="48123"/>
    <n v="49607"/>
    <n v="49322"/>
    <n v="46826"/>
    <n v="240029"/>
    <n v="80009.666666666672"/>
    <n v="8327247"/>
    <n v="67962.600833454839"/>
    <n v="5437665038.4844446"/>
    <n v="1.0509601315846837E-2"/>
    <n v="652.99672730788996"/>
    <n v="2.0714824613618319E-2"/>
    <x v="149"/>
  </r>
  <r>
    <x v="184"/>
    <n v="6510"/>
    <n v="6267"/>
    <n v="5108"/>
    <n v="5139"/>
    <n v="5627"/>
    <n v="28651"/>
    <n v="9550.3333333333339"/>
    <n v="18582720"/>
    <n v="0"/>
    <n v="0"/>
    <n v="0"/>
    <n v="0"/>
    <n v="0"/>
    <x v="3"/>
  </r>
  <r>
    <x v="185"/>
    <n v="36349"/>
    <n v="42327"/>
    <n v="47043"/>
    <n v="49457"/>
    <n v="48195"/>
    <n v="223371"/>
    <e v="#N/A"/>
    <e v="#N/A"/>
    <e v="#N/A"/>
    <e v="#N/A"/>
    <e v="#N/A"/>
    <e v="#N/A"/>
    <e v="#N/A"/>
    <x v="5"/>
  </r>
  <r>
    <x v="186"/>
    <n v="2464"/>
    <n v="3469"/>
    <n v="4914"/>
    <n v="4793"/>
    <n v="4123"/>
    <n v="19763"/>
    <n v="6587.666666666667"/>
    <n v="8641801"/>
    <n v="3204.2432830465923"/>
    <n v="21108486.667616602"/>
    <n v="4.0797249865054085E-5"/>
    <n v="2.4426027245497326"/>
    <n v="7.7485973395907708E-5"/>
    <x v="150"/>
  </r>
  <r>
    <x v="187"/>
    <n v="25488"/>
    <n v="23026"/>
    <n v="22261"/>
    <n v="23443"/>
    <n v="23774"/>
    <n v="117992"/>
    <n v="39330.666666666664"/>
    <n v="54726079"/>
    <e v="#N/A"/>
    <e v="#N/A"/>
    <e v="#N/A"/>
    <e v="#N/A"/>
    <e v="#N/A"/>
    <x v="5"/>
  </r>
  <r>
    <x v="188"/>
    <n v="115860"/>
    <n v="119663"/>
    <n v="140087"/>
    <n v="166293"/>
    <n v="169956"/>
    <n v="711859"/>
    <n v="237286.33333333334"/>
    <n v="68760557"/>
    <n v="17533.134462871003"/>
    <n v="4160373188.5349631"/>
    <n v="8.0409262481580535E-3"/>
    <n v="60.50522814314845"/>
    <n v="1.9193896948909554E-3"/>
    <x v="151"/>
  </r>
  <r>
    <x v="189"/>
    <n v="201"/>
    <n v="233"/>
    <n v="269"/>
    <n v="353"/>
    <n v="358"/>
    <n v="1414"/>
    <n v="471.33333333333331"/>
    <n v="7511588"/>
    <n v="1525.1187102502911"/>
    <n v="718839.28543130378"/>
    <n v="1.3893305760070938E-6"/>
    <n v="9.5697379226776513E-2"/>
    <n v="3.0357800334440423E-6"/>
    <x v="152"/>
  </r>
  <r>
    <x v="190"/>
    <n v="60"/>
    <n v="45"/>
    <n v="81"/>
    <n v="89"/>
    <n v="139"/>
    <n v="414"/>
    <n v="138"/>
    <n v="106743"/>
    <n v="6338.2235719755099"/>
    <n v="874674.85293262033"/>
    <n v="1.6905204568983312E-6"/>
    <n v="8.194212762734983"/>
    <n v="2.5994262012081151E-4"/>
    <x v="153"/>
  </r>
  <r>
    <x v="191"/>
    <n v="1845"/>
    <n v="1816"/>
    <n v="2029"/>
    <n v="2052"/>
    <n v="2059"/>
    <n v="9801"/>
    <n v="3267"/>
    <n v="1362527"/>
    <n v="26895.038007781106"/>
    <n v="87866089.171420872"/>
    <n v="1.6982244397894278E-4"/>
    <n v="64.48759486705282"/>
    <n v="2.0457211522826135E-3"/>
    <x v="154"/>
  </r>
  <r>
    <x v="192"/>
    <n v="3839"/>
    <n v="4703"/>
    <n v="6169"/>
    <n v="7083"/>
    <n v="6489"/>
    <n v="28283"/>
    <n v="9427.6666666666661"/>
    <n v="11338454.5"/>
    <n v="10686.172301469272"/>
    <n v="100745670.40081847"/>
    <n v="1.9471534614890794E-4"/>
    <n v="8.8853088752808826"/>
    <n v="2.8186606041363202E-4"/>
    <x v="155"/>
  </r>
  <r>
    <x v="193"/>
    <n v="25670"/>
    <n v="29545"/>
    <n v="33251"/>
    <n v="33825"/>
    <n v="35113"/>
    <n v="157404"/>
    <n v="52468"/>
    <n v="78891949"/>
    <n v="27448.088971565467"/>
    <n v="1440146332.1600969"/>
    <n v="2.7834306968823868E-3"/>
    <n v="18.254667940325533"/>
    <n v="5.7908750373474591E-4"/>
    <x v="156"/>
  </r>
  <r>
    <x v="194"/>
    <n v="9805"/>
    <n v="14302"/>
    <n v="17653"/>
    <n v="25038"/>
    <n v="17859"/>
    <n v="84657"/>
    <n v="28219"/>
    <n v="5613914"/>
    <n v="14242.228125614081"/>
    <n v="401901435.47670376"/>
    <n v="7.7677161524902219E-4"/>
    <n v="71.590237306218754"/>
    <n v="2.2710362055863831E-3"/>
    <x v="157"/>
  </r>
  <r>
    <x v="195"/>
    <n v="3"/>
    <n v="3"/>
    <n v="1"/>
    <n v="4"/>
    <n v="0"/>
    <n v="11"/>
    <n v="4.4000000000000004"/>
    <n v="34619.5"/>
    <n v="27381.522431446741"/>
    <n v="120478.69869836567"/>
    <n v="2.3285419043111227E-7"/>
    <n v="3.4800819970931314"/>
    <n v="1.1039762558688058E-4"/>
    <x v="158"/>
  </r>
  <r>
    <x v="196"/>
    <n v="74"/>
    <n v="121"/>
    <n v="143"/>
    <n v="55"/>
    <n v="223"/>
    <n v="616"/>
    <n v="205.33333333333334"/>
    <n v="11049"/>
    <n v="3950.5213592000387"/>
    <n v="811173.71908907464"/>
    <n v="1.5677891751668069E-6"/>
    <n v="73.416030327547716"/>
    <n v="2.3289553047731774E-3"/>
    <x v="159"/>
  </r>
  <r>
    <x v="197"/>
    <n v="4237"/>
    <n v="4905"/>
    <n v="5763"/>
    <n v="7157"/>
    <n v="8063"/>
    <n v="30125"/>
    <n v="10041.666666666666"/>
    <n v="40816417.5"/>
    <n v="2147.2534192780086"/>
    <n v="21562003.085250001"/>
    <n v="4.167377990244796E-5"/>
    <n v="0.52826789821154685"/>
    <n v="1.6758088368331622E-5"/>
    <x v="160"/>
  </r>
  <r>
    <x v="198"/>
    <n v="23098"/>
    <n v="26753"/>
    <n v="25988"/>
    <n v="26260"/>
    <n v="29468"/>
    <n v="131567"/>
    <n v="43855.666666666664"/>
    <n v="45079337"/>
    <n v="11830.799936970359"/>
    <n v="518847618.43579304"/>
    <n v="1.0027983656302236E-3"/>
    <n v="11.509655042969976"/>
    <n v="3.6511742801729954E-4"/>
    <x v="161"/>
  </r>
  <r>
    <x v="199"/>
    <n v="55818"/>
    <n v="67165"/>
    <n v="67238"/>
    <n v="59971"/>
    <n v="55415"/>
    <n v="305607"/>
    <n v="101869"/>
    <n v="9211957"/>
    <n v="66948.654933771861"/>
    <n v="6819992529.4484053"/>
    <n v="1.3181283134264834E-2"/>
    <n v="740.34133349172225"/>
    <n v="2.3485632065445784E-2"/>
    <x v="162"/>
  </r>
  <r>
    <x v="200"/>
    <n v="867601"/>
    <n v="941883"/>
    <n v="986296"/>
    <n v="1029757"/>
    <n v="1000292"/>
    <n v="4825829"/>
    <n v="1608609.6666666667"/>
    <n v="65383050"/>
    <n v="46250.283078815635"/>
    <n v="74398652446.652603"/>
    <n v="0.14379336905027501"/>
    <n v="1137.8889857027564"/>
    <n v="3.6096920218540024E-2"/>
    <x v="163"/>
  </r>
  <r>
    <x v="201"/>
    <n v="1213624"/>
    <n v="1296939"/>
    <n v="1376919"/>
    <n v="1456678"/>
    <n v="1512032"/>
    <n v="6856192"/>
    <n v="2285397.3333333335"/>
    <n v="322012065.5"/>
    <n v="60629.435392617575"/>
    <n v="138562349967.79382"/>
    <n v="0.26780521515062455"/>
    <n v="430.30173342307205"/>
    <n v="1.3650336312623019E-2"/>
    <x v="164"/>
  </r>
  <r>
    <x v="202"/>
    <n v="20"/>
    <n v="0"/>
    <n v="1"/>
    <n v="0"/>
    <n v="0"/>
    <n v="21"/>
    <n v="14"/>
    <n v="103262.5"/>
    <n v="0"/>
    <n v="0"/>
    <n v="0"/>
    <n v="0"/>
    <n v="0"/>
    <x v="3"/>
  </r>
  <r>
    <x v="203"/>
    <n v="1482"/>
    <n v="1818"/>
    <n v="2028"/>
    <n v="2409"/>
    <n v="2477"/>
    <n v="10214"/>
    <n v="3404.6666666666665"/>
    <n v="3437779"/>
    <n v="21368.844536848679"/>
    <n v="72753792.699790806"/>
    <n v="1.4061428022489559E-4"/>
    <n v="21.163022026660471"/>
    <n v="6.7134837165839503E-4"/>
    <x v="165"/>
  </r>
  <r>
    <x v="204"/>
    <n v="18038"/>
    <n v="21605"/>
    <n v="23257"/>
    <n v="21686"/>
    <n v="25339"/>
    <n v="109925"/>
    <n v="36641.666666666664"/>
    <n v="31573550"/>
    <n v="6708.6684873981631"/>
    <n v="245816794.49241436"/>
    <n v="4.7510033968086606E-4"/>
    <n v="7.7855291689535813"/>
    <n v="2.4697806974312899E-4"/>
    <x v="166"/>
  </r>
  <r>
    <x v="205"/>
    <n v="36"/>
    <n v="21"/>
    <n v="39"/>
    <n v="35"/>
    <n v="63"/>
    <n v="194"/>
    <n v="64.666666666666671"/>
    <n v="267502.5"/>
    <n v="3114.0233256625961"/>
    <n v="201373.5083928479"/>
    <n v="3.8920295270192422E-7"/>
    <n v="0.75279112678516236"/>
    <n v="2.3880573224818261E-5"/>
    <x v="167"/>
  </r>
  <r>
    <x v="206"/>
    <n v="1601"/>
    <n v="1596"/>
    <n v="1776"/>
    <n v="1681"/>
    <n v="1583"/>
    <n v="8237"/>
    <n v="2745.6666666666665"/>
    <n v="31361656.5"/>
    <n v="0"/>
    <n v="0"/>
    <n v="0"/>
    <n v="0"/>
    <n v="0"/>
    <x v="3"/>
  </r>
  <r>
    <x v="207"/>
    <n v="15341"/>
    <n v="16728"/>
    <n v="23771"/>
    <n v="31427"/>
    <n v="33636"/>
    <n v="120903"/>
    <n v="40301"/>
    <n v="92207200"/>
    <n v="7199.9379786474728"/>
    <n v="290164700.47747183"/>
    <n v="5.6081338154662889E-4"/>
    <n v="3.1468768217392116"/>
    <n v="9.9827455049790063E-5"/>
    <x v="168"/>
  </r>
  <r>
    <x v="208"/>
    <n v="20901"/>
    <n v="19383"/>
    <n v="21695"/>
    <n v="21674"/>
    <n v="26065"/>
    <n v="109718"/>
    <n v="36572.666666666664"/>
    <n v="27250210"/>
    <n v="0"/>
    <n v="0"/>
    <n v="0"/>
    <n v="0"/>
    <n v="0"/>
    <x v="3"/>
  </r>
  <r>
    <x v="209"/>
    <n v="1"/>
    <n v="0"/>
    <n v="0"/>
    <n v="0"/>
    <n v="0"/>
    <n v="1"/>
    <e v="#N/A"/>
    <e v="#N/A"/>
    <e v="#N/A"/>
    <e v="#N/A"/>
    <e v="#N/A"/>
    <e v="#N/A"/>
    <e v="#N/A"/>
    <x v="5"/>
  </r>
  <r>
    <x v="210"/>
    <n v="3512"/>
    <n v="3696"/>
    <n v="4074"/>
    <n v="4489"/>
    <n v="4864"/>
    <n v="20635"/>
    <n v="6878.333333333333"/>
    <n v="16345988.5"/>
    <n v="3510.2797544871428"/>
    <n v="24144874.244614061"/>
    <n v="4.6665802386915125E-5"/>
    <n v="1.4771131305160321"/>
    <n v="4.6858028767248618E-5"/>
    <x v="169"/>
  </r>
  <r>
    <x v="211"/>
    <n v="2802"/>
    <n v="3130"/>
    <n v="3560"/>
    <n v="3937"/>
    <n v="3877"/>
    <n v="17306"/>
    <n v="5768.666666666667"/>
    <n v="15963906.5"/>
    <n v="2936.3876499023986"/>
    <n v="16939041.556403637"/>
    <n v="3.2738789934729293E-5"/>
    <n v="1.0610837363901897"/>
    <n v="3.3660449708995065E-5"/>
    <x v="170"/>
  </r>
  <r>
    <x v="212"/>
    <m/>
    <m/>
    <m/>
    <m/>
    <m/>
    <m/>
    <m/>
    <m/>
    <m/>
    <n v="517399744772.93402"/>
    <m/>
    <n v="31523.159837838914"/>
    <e v="#N/A"/>
    <x v="5"/>
  </r>
  <r>
    <x v="212"/>
    <m/>
    <m/>
    <m/>
    <m/>
    <m/>
    <m/>
    <m/>
    <m/>
    <m/>
    <m/>
    <m/>
    <s v="SUMIF(M2:M213)"/>
    <m/>
    <x v="1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DD8BF-1B96-46B6-A6A0-05DDD9F6A922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4:F20" firstHeaderRow="0" firstDataRow="1" firstDataCol="1"/>
  <pivotFields count="12">
    <pivotField axis="axisRow" showAll="0" measureFilter="1" sortType="descending">
      <items count="214">
        <item x="203"/>
        <item x="162"/>
        <item x="26"/>
        <item x="128"/>
        <item x="163"/>
        <item x="18"/>
        <item x="53"/>
        <item x="54"/>
        <item x="87"/>
        <item x="131"/>
        <item x="118"/>
        <item x="175"/>
        <item x="132"/>
        <item x="55"/>
        <item x="188"/>
        <item x="204"/>
        <item x="56"/>
        <item x="133"/>
        <item x="176"/>
        <item x="77"/>
        <item x="35"/>
        <item x="57"/>
        <item x="205"/>
        <item x="88"/>
        <item x="164"/>
        <item x="30"/>
        <item x="89"/>
        <item x="58"/>
        <item x="108"/>
        <item x="134"/>
        <item x="36"/>
        <item x="0"/>
        <item x="37"/>
        <item x="109"/>
        <item x="19"/>
        <item x="84"/>
        <item x="59"/>
        <item x="20"/>
        <item x="21"/>
        <item x="90"/>
        <item x="100"/>
        <item x="125"/>
        <item x="91"/>
        <item x="1"/>
        <item x="22"/>
        <item x="78"/>
        <item x="38"/>
        <item x="165"/>
        <item x="60"/>
        <item x="184"/>
        <item x="135"/>
        <item x="153"/>
        <item x="2"/>
        <item x="61"/>
        <item x="62"/>
        <item x="92"/>
        <item x="189"/>
        <item x="79"/>
        <item x="23"/>
        <item x="3"/>
        <item x="136"/>
        <item x="31"/>
        <item x="4"/>
        <item x="154"/>
        <item x="120"/>
        <item x="155"/>
        <item x="177"/>
        <item x="24"/>
        <item x="39"/>
        <item x="137"/>
        <item x="178"/>
        <item x="40"/>
        <item x="166"/>
        <item x="167"/>
        <item x="63"/>
        <item x="64"/>
        <item x="80"/>
        <item x="41"/>
        <item x="42"/>
        <item x="93"/>
        <item x="65"/>
        <item x="81"/>
        <item x="101"/>
        <item x="138"/>
        <item x="156"/>
        <item x="110"/>
        <item x="206"/>
        <item x="190"/>
        <item x="157"/>
        <item x="185"/>
        <item x="168"/>
        <item x="66"/>
        <item x="102"/>
        <item x="191"/>
        <item x="139"/>
        <item x="5"/>
        <item x="126"/>
        <item x="103"/>
        <item x="104"/>
        <item x="192"/>
        <item x="140"/>
        <item x="111"/>
        <item x="141"/>
        <item x="193"/>
        <item x="32"/>
        <item x="43"/>
        <item x="194"/>
        <item x="179"/>
        <item x="142"/>
        <item x="180"/>
        <item x="105"/>
        <item x="6"/>
        <item x="7"/>
        <item x="112"/>
        <item x="207"/>
        <item x="44"/>
        <item x="169"/>
        <item x="67"/>
        <item x="45"/>
        <item x="8"/>
        <item x="85"/>
        <item x="143"/>
        <item x="181"/>
        <item x="106"/>
        <item x="68"/>
        <item x="27"/>
        <item x="9"/>
        <item x="113"/>
        <item x="33"/>
        <item x="212"/>
        <item x="127"/>
        <item x="208"/>
        <item x="182"/>
        <item x="69"/>
        <item x="121"/>
        <item x="119"/>
        <item x="82"/>
        <item x="46"/>
        <item x="47"/>
        <item x="122"/>
        <item x="158"/>
        <item x="195"/>
        <item x="152"/>
        <item x="52"/>
        <item x="187"/>
        <item x="202"/>
        <item x="161"/>
        <item x="99"/>
        <item x="211"/>
        <item x="209"/>
        <item x="83"/>
        <item x="123"/>
        <item x="94"/>
        <item x="95"/>
        <item x="114"/>
        <item x="144"/>
        <item x="170"/>
        <item x="70"/>
        <item x="196"/>
        <item x="10"/>
        <item x="145"/>
        <item x="146"/>
        <item x="11"/>
        <item x="48"/>
        <item x="71"/>
        <item x="72"/>
        <item x="73"/>
        <item x="171"/>
        <item x="25"/>
        <item x="197"/>
        <item x="49"/>
        <item x="12"/>
        <item x="50"/>
        <item x="115"/>
        <item x="147"/>
        <item x="172"/>
        <item x="13"/>
        <item x="34"/>
        <item x="173"/>
        <item x="210"/>
        <item x="198"/>
        <item x="28"/>
        <item x="96"/>
        <item x="159"/>
        <item x="183"/>
        <item x="199"/>
        <item x="107"/>
        <item x="148"/>
        <item x="14"/>
        <item x="116"/>
        <item x="51"/>
        <item x="129"/>
        <item x="74"/>
        <item x="29"/>
        <item x="186"/>
        <item x="149"/>
        <item x="75"/>
        <item x="130"/>
        <item x="15"/>
        <item x="150"/>
        <item x="200"/>
        <item x="160"/>
        <item x="86"/>
        <item x="76"/>
        <item x="97"/>
        <item x="151"/>
        <item x="124"/>
        <item x="98"/>
        <item x="117"/>
        <item x="201"/>
        <item x="174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>
      <items count="197">
        <item x="63"/>
        <item x="53"/>
        <item x="57"/>
        <item x="72"/>
        <item x="10"/>
        <item x="67"/>
        <item x="66"/>
        <item x="25"/>
        <item x="20"/>
        <item x="58"/>
        <item x="48"/>
        <item x="70"/>
        <item x="117"/>
        <item x="98"/>
        <item x="37"/>
        <item x="54"/>
        <item x="115"/>
        <item x="157"/>
        <item x="158"/>
        <item x="42"/>
        <item x="116"/>
        <item x="118"/>
        <item x="69"/>
        <item x="119"/>
        <item x="166"/>
        <item x="23"/>
        <item x="64"/>
        <item x="94"/>
        <item x="60"/>
        <item x="55"/>
        <item x="62"/>
        <item x="164"/>
        <item x="150"/>
        <item x="51"/>
        <item x="36"/>
        <item x="24"/>
        <item x="21"/>
        <item x="50"/>
        <item x="68"/>
        <item x="76"/>
        <item x="45"/>
        <item x="39"/>
        <item x="43"/>
        <item x="59"/>
        <item x="87"/>
        <item x="61"/>
        <item x="96"/>
        <item x="114"/>
        <item x="35"/>
        <item x="149"/>
        <item x="56"/>
        <item x="74"/>
        <item x="41"/>
        <item x="73"/>
        <item x="22"/>
        <item x="82"/>
        <item x="0"/>
        <item x="89"/>
        <item x="31"/>
        <item x="75"/>
        <item x="32"/>
        <item x="52"/>
        <item x="151"/>
        <item x="132"/>
        <item x="101"/>
        <item x="3"/>
        <item x="33"/>
        <item x="177"/>
        <item x="44"/>
        <item x="120"/>
        <item x="155"/>
        <item x="92"/>
        <item x="2"/>
        <item x="65"/>
        <item x="143"/>
        <item x="46"/>
        <item x="19"/>
        <item x="49"/>
        <item x="165"/>
        <item x="104"/>
        <item x="86"/>
        <item x="121"/>
        <item x="1"/>
        <item x="38"/>
        <item x="77"/>
        <item x="185"/>
        <item x="90"/>
        <item x="126"/>
        <item x="7"/>
        <item x="91"/>
        <item x="181"/>
        <item x="11"/>
        <item x="18"/>
        <item x="71"/>
        <item x="148"/>
        <item x="26"/>
        <item x="6"/>
        <item x="99"/>
        <item x="88"/>
        <item x="137"/>
        <item x="12"/>
        <item x="40"/>
        <item x="129"/>
        <item x="17"/>
        <item x="113"/>
        <item x="125"/>
        <item x="152"/>
        <item x="131"/>
        <item x="130"/>
        <item x="16"/>
        <item x="29"/>
        <item x="102"/>
        <item x="15"/>
        <item x="136"/>
        <item x="123"/>
        <item x="84"/>
        <item x="13"/>
        <item x="85"/>
        <item x="174"/>
        <item x="179"/>
        <item x="176"/>
        <item x="182"/>
        <item x="9"/>
        <item x="127"/>
        <item x="27"/>
        <item x="134"/>
        <item x="153"/>
        <item x="122"/>
        <item x="81"/>
        <item x="138"/>
        <item x="194"/>
        <item x="30"/>
        <item x="124"/>
        <item x="175"/>
        <item x="28"/>
        <item x="171"/>
        <item x="79"/>
        <item x="128"/>
        <item x="4"/>
        <item x="110"/>
        <item x="140"/>
        <item x="142"/>
        <item x="188"/>
        <item x="172"/>
        <item x="145"/>
        <item x="83"/>
        <item x="184"/>
        <item x="139"/>
        <item x="141"/>
        <item x="47"/>
        <item x="14"/>
        <item x="170"/>
        <item x="133"/>
        <item x="189"/>
        <item x="8"/>
        <item x="144"/>
        <item x="160"/>
        <item x="103"/>
        <item x="100"/>
        <item x="161"/>
        <item x="146"/>
        <item x="173"/>
        <item x="156"/>
        <item x="112"/>
        <item x="5"/>
        <item x="168"/>
        <item x="107"/>
        <item x="169"/>
        <item x="34"/>
        <item x="106"/>
        <item x="183"/>
        <item x="180"/>
        <item x="159"/>
        <item x="167"/>
        <item x="190"/>
        <item x="154"/>
        <item x="97"/>
        <item x="178"/>
        <item x="186"/>
        <item x="109"/>
        <item x="192"/>
        <item x="108"/>
        <item x="191"/>
        <item x="135"/>
        <item x="93"/>
        <item x="95"/>
        <item x="162"/>
        <item x="163"/>
        <item x="111"/>
        <item x="105"/>
        <item x="78"/>
        <item x="193"/>
        <item x="147"/>
        <item x="187"/>
        <item x="80"/>
        <item x="195"/>
        <item t="default"/>
      </items>
    </pivotField>
    <pivotField dataField="1" showAll="0">
      <items count="194">
        <item x="52"/>
        <item x="56"/>
        <item x="111"/>
        <item x="65"/>
        <item x="10"/>
        <item x="57"/>
        <item x="64"/>
        <item x="25"/>
        <item x="48"/>
        <item x="20"/>
        <item x="113"/>
        <item x="95"/>
        <item x="37"/>
        <item x="42"/>
        <item x="155"/>
        <item x="115"/>
        <item x="116"/>
        <item x="23"/>
        <item x="163"/>
        <item x="67"/>
        <item x="114"/>
        <item x="53"/>
        <item x="62"/>
        <item x="117"/>
        <item x="91"/>
        <item x="72"/>
        <item x="24"/>
        <item x="161"/>
        <item x="59"/>
        <item x="54"/>
        <item x="61"/>
        <item x="21"/>
        <item x="148"/>
        <item x="36"/>
        <item x="93"/>
        <item x="51"/>
        <item x="112"/>
        <item x="66"/>
        <item x="35"/>
        <item x="58"/>
        <item x="39"/>
        <item x="50"/>
        <item x="84"/>
        <item x="71"/>
        <item x="45"/>
        <item x="83"/>
        <item x="0"/>
        <item x="60"/>
        <item x="22"/>
        <item x="69"/>
        <item x="86"/>
        <item x="41"/>
        <item x="43"/>
        <item x="31"/>
        <item x="55"/>
        <item x="89"/>
        <item x="147"/>
        <item x="78"/>
        <item x="98"/>
        <item x="32"/>
        <item x="175"/>
        <item x="3"/>
        <item x="149"/>
        <item x="130"/>
        <item x="44"/>
        <item x="33"/>
        <item x="46"/>
        <item x="63"/>
        <item x="153"/>
        <item x="118"/>
        <item x="141"/>
        <item x="30"/>
        <item x="18"/>
        <item x="2"/>
        <item x="19"/>
        <item x="162"/>
        <item x="119"/>
        <item x="82"/>
        <item x="49"/>
        <item x="70"/>
        <item x="73"/>
        <item x="124"/>
        <item x="11"/>
        <item x="1"/>
        <item x="101"/>
        <item x="38"/>
        <item x="88"/>
        <item x="7"/>
        <item x="166"/>
        <item x="68"/>
        <item x="87"/>
        <item x="6"/>
        <item x="179"/>
        <item x="26"/>
        <item x="146"/>
        <item x="96"/>
        <item x="85"/>
        <item x="99"/>
        <item x="40"/>
        <item x="123"/>
        <item x="12"/>
        <item x="17"/>
        <item x="128"/>
        <item x="150"/>
        <item x="127"/>
        <item x="135"/>
        <item x="16"/>
        <item x="110"/>
        <item x="129"/>
        <item x="29"/>
        <item x="15"/>
        <item x="9"/>
        <item x="134"/>
        <item x="80"/>
        <item x="81"/>
        <item x="180"/>
        <item x="121"/>
        <item x="172"/>
        <item x="13"/>
        <item x="174"/>
        <item x="177"/>
        <item x="125"/>
        <item x="27"/>
        <item x="151"/>
        <item x="120"/>
        <item x="132"/>
        <item x="77"/>
        <item x="173"/>
        <item x="122"/>
        <item x="126"/>
        <item x="136"/>
        <item x="75"/>
        <item x="107"/>
        <item x="28"/>
        <item x="169"/>
        <item x="47"/>
        <item x="140"/>
        <item x="182"/>
        <item x="143"/>
        <item x="4"/>
        <item x="170"/>
        <item x="185"/>
        <item x="79"/>
        <item x="138"/>
        <item x="14"/>
        <item x="139"/>
        <item x="131"/>
        <item x="191"/>
        <item x="137"/>
        <item x="168"/>
        <item x="157"/>
        <item x="8"/>
        <item x="100"/>
        <item x="142"/>
        <item x="158"/>
        <item x="186"/>
        <item x="97"/>
        <item x="144"/>
        <item x="5"/>
        <item x="165"/>
        <item x="171"/>
        <item x="109"/>
        <item x="103"/>
        <item x="34"/>
        <item x="104"/>
        <item x="154"/>
        <item x="167"/>
        <item x="178"/>
        <item x="181"/>
        <item x="187"/>
        <item x="164"/>
        <item x="156"/>
        <item x="152"/>
        <item x="189"/>
        <item x="176"/>
        <item x="94"/>
        <item x="106"/>
        <item x="183"/>
        <item x="188"/>
        <item x="105"/>
        <item x="92"/>
        <item x="133"/>
        <item x="159"/>
        <item x="90"/>
        <item x="160"/>
        <item x="108"/>
        <item x="190"/>
        <item x="102"/>
        <item x="74"/>
        <item x="145"/>
        <item x="76"/>
        <item x="184"/>
        <item x="192"/>
        <item t="default"/>
      </items>
    </pivotField>
    <pivotField dataField="1" showAll="0">
      <items count="194">
        <item x="52"/>
        <item x="69"/>
        <item x="64"/>
        <item x="63"/>
        <item x="10"/>
        <item x="56"/>
        <item x="155"/>
        <item x="116"/>
        <item x="48"/>
        <item x="25"/>
        <item x="37"/>
        <item x="20"/>
        <item x="114"/>
        <item x="67"/>
        <item x="154"/>
        <item x="97"/>
        <item x="23"/>
        <item x="42"/>
        <item x="163"/>
        <item x="117"/>
        <item x="115"/>
        <item x="161"/>
        <item x="66"/>
        <item x="61"/>
        <item x="54"/>
        <item x="75"/>
        <item x="60"/>
        <item x="21"/>
        <item x="24"/>
        <item x="53"/>
        <item x="147"/>
        <item x="113"/>
        <item x="95"/>
        <item x="45"/>
        <item x="58"/>
        <item x="51"/>
        <item x="35"/>
        <item x="36"/>
        <item x="22"/>
        <item x="39"/>
        <item x="57"/>
        <item x="0"/>
        <item x="65"/>
        <item x="50"/>
        <item x="87"/>
        <item x="70"/>
        <item x="86"/>
        <item x="72"/>
        <item x="59"/>
        <item x="43"/>
        <item x="3"/>
        <item x="55"/>
        <item x="166"/>
        <item x="146"/>
        <item x="89"/>
        <item x="74"/>
        <item x="32"/>
        <item x="175"/>
        <item x="41"/>
        <item x="33"/>
        <item x="31"/>
        <item x="100"/>
        <item x="81"/>
        <item x="73"/>
        <item x="130"/>
        <item x="44"/>
        <item x="46"/>
        <item x="93"/>
        <item x="148"/>
        <item x="141"/>
        <item x="30"/>
        <item x="62"/>
        <item x="2"/>
        <item x="162"/>
        <item x="118"/>
        <item x="119"/>
        <item x="152"/>
        <item x="49"/>
        <item x="19"/>
        <item x="18"/>
        <item x="76"/>
        <item x="85"/>
        <item x="1"/>
        <item x="71"/>
        <item x="124"/>
        <item x="91"/>
        <item x="179"/>
        <item x="103"/>
        <item x="90"/>
        <item x="68"/>
        <item x="7"/>
        <item x="26"/>
        <item x="6"/>
        <item x="98"/>
        <item x="11"/>
        <item x="88"/>
        <item x="38"/>
        <item x="123"/>
        <item x="40"/>
        <item x="17"/>
        <item x="149"/>
        <item x="12"/>
        <item x="128"/>
        <item x="127"/>
        <item x="16"/>
        <item x="112"/>
        <item x="9"/>
        <item x="129"/>
        <item x="135"/>
        <item x="180"/>
        <item x="121"/>
        <item x="101"/>
        <item x="15"/>
        <item x="134"/>
        <item x="13"/>
        <item x="83"/>
        <item x="29"/>
        <item x="177"/>
        <item x="172"/>
        <item x="84"/>
        <item x="174"/>
        <item x="27"/>
        <item x="120"/>
        <item x="125"/>
        <item x="150"/>
        <item x="132"/>
        <item x="122"/>
        <item x="47"/>
        <item x="173"/>
        <item x="80"/>
        <item x="126"/>
        <item x="169"/>
        <item x="136"/>
        <item x="78"/>
        <item x="140"/>
        <item x="170"/>
        <item x="143"/>
        <item x="182"/>
        <item x="14"/>
        <item x="28"/>
        <item x="4"/>
        <item x="138"/>
        <item x="109"/>
        <item x="82"/>
        <item x="185"/>
        <item x="137"/>
        <item x="139"/>
        <item x="191"/>
        <item x="131"/>
        <item x="157"/>
        <item x="168"/>
        <item x="8"/>
        <item x="142"/>
        <item x="158"/>
        <item x="186"/>
        <item x="102"/>
        <item x="189"/>
        <item x="144"/>
        <item x="5"/>
        <item x="99"/>
        <item x="165"/>
        <item x="178"/>
        <item x="106"/>
        <item x="171"/>
        <item x="111"/>
        <item x="105"/>
        <item x="34"/>
        <item x="167"/>
        <item x="187"/>
        <item x="153"/>
        <item x="181"/>
        <item x="164"/>
        <item x="156"/>
        <item x="176"/>
        <item x="151"/>
        <item x="108"/>
        <item x="96"/>
        <item x="183"/>
        <item x="188"/>
        <item x="107"/>
        <item x="94"/>
        <item x="92"/>
        <item x="159"/>
        <item x="160"/>
        <item x="133"/>
        <item x="190"/>
        <item x="104"/>
        <item x="110"/>
        <item x="77"/>
        <item x="145"/>
        <item x="79"/>
        <item x="184"/>
        <item x="192"/>
        <item t="default"/>
      </items>
    </pivotField>
    <pivotField dataField="1" showAll="0">
      <items count="189">
        <item x="50"/>
        <item x="54"/>
        <item x="66"/>
        <item x="10"/>
        <item x="55"/>
        <item x="25"/>
        <item x="150"/>
        <item x="36"/>
        <item x="64"/>
        <item x="20"/>
        <item x="149"/>
        <item x="112"/>
        <item x="93"/>
        <item x="111"/>
        <item x="158"/>
        <item x="110"/>
        <item x="63"/>
        <item x="23"/>
        <item x="91"/>
        <item x="60"/>
        <item x="156"/>
        <item x="72"/>
        <item x="41"/>
        <item x="52"/>
        <item x="59"/>
        <item x="44"/>
        <item x="142"/>
        <item x="21"/>
        <item x="109"/>
        <item x="24"/>
        <item x="51"/>
        <item x="34"/>
        <item x="83"/>
        <item x="22"/>
        <item x="49"/>
        <item x="62"/>
        <item x="38"/>
        <item x="35"/>
        <item x="0"/>
        <item x="56"/>
        <item x="57"/>
        <item x="53"/>
        <item x="69"/>
        <item x="71"/>
        <item x="85"/>
        <item x="67"/>
        <item x="3"/>
        <item x="141"/>
        <item x="58"/>
        <item x="48"/>
        <item x="32"/>
        <item x="42"/>
        <item x="78"/>
        <item x="170"/>
        <item x="70"/>
        <item x="31"/>
        <item x="40"/>
        <item x="43"/>
        <item x="96"/>
        <item x="125"/>
        <item x="45"/>
        <item x="2"/>
        <item x="89"/>
        <item x="61"/>
        <item x="136"/>
        <item x="30"/>
        <item x="113"/>
        <item x="18"/>
        <item x="143"/>
        <item x="157"/>
        <item x="73"/>
        <item x="114"/>
        <item x="1"/>
        <item x="147"/>
        <item x="119"/>
        <item x="174"/>
        <item x="87"/>
        <item x="82"/>
        <item x="47"/>
        <item x="68"/>
        <item x="161"/>
        <item x="99"/>
        <item x="65"/>
        <item x="19"/>
        <item x="37"/>
        <item x="26"/>
        <item x="86"/>
        <item x="7"/>
        <item x="6"/>
        <item x="94"/>
        <item x="11"/>
        <item x="84"/>
        <item x="118"/>
        <item x="12"/>
        <item x="123"/>
        <item x="17"/>
        <item x="122"/>
        <item x="144"/>
        <item x="16"/>
        <item x="9"/>
        <item x="130"/>
        <item x="108"/>
        <item x="39"/>
        <item x="124"/>
        <item x="175"/>
        <item x="129"/>
        <item x="13"/>
        <item x="116"/>
        <item x="115"/>
        <item x="169"/>
        <item x="167"/>
        <item x="29"/>
        <item x="15"/>
        <item x="80"/>
        <item x="172"/>
        <item x="81"/>
        <item x="97"/>
        <item x="27"/>
        <item x="120"/>
        <item x="145"/>
        <item x="168"/>
        <item x="46"/>
        <item x="127"/>
        <item x="121"/>
        <item x="117"/>
        <item x="164"/>
        <item x="77"/>
        <item x="75"/>
        <item x="165"/>
        <item x="135"/>
        <item x="177"/>
        <item x="133"/>
        <item x="138"/>
        <item x="14"/>
        <item x="4"/>
        <item x="131"/>
        <item x="132"/>
        <item x="180"/>
        <item x="79"/>
        <item x="186"/>
        <item x="134"/>
        <item x="105"/>
        <item x="126"/>
        <item x="152"/>
        <item x="163"/>
        <item x="28"/>
        <item x="181"/>
        <item x="137"/>
        <item x="184"/>
        <item x="8"/>
        <item x="153"/>
        <item x="139"/>
        <item x="98"/>
        <item x="173"/>
        <item x="5"/>
        <item x="160"/>
        <item x="95"/>
        <item x="102"/>
        <item x="33"/>
        <item x="176"/>
        <item x="107"/>
        <item x="182"/>
        <item x="162"/>
        <item x="166"/>
        <item x="148"/>
        <item x="101"/>
        <item x="159"/>
        <item x="151"/>
        <item x="171"/>
        <item x="146"/>
        <item x="92"/>
        <item x="178"/>
        <item x="104"/>
        <item x="183"/>
        <item x="103"/>
        <item x="90"/>
        <item x="154"/>
        <item x="128"/>
        <item x="155"/>
        <item x="88"/>
        <item x="100"/>
        <item x="106"/>
        <item x="74"/>
        <item x="185"/>
        <item x="140"/>
        <item x="76"/>
        <item x="179"/>
        <item x="187"/>
        <item t="default"/>
      </items>
    </pivotField>
    <pivotField dataField="1" showAll="0">
      <items count="191">
        <item x="31"/>
        <item x="10"/>
        <item x="55"/>
        <item x="147"/>
        <item x="48"/>
        <item x="112"/>
        <item x="25"/>
        <item x="93"/>
        <item x="152"/>
        <item x="23"/>
        <item x="64"/>
        <item x="20"/>
        <item x="37"/>
        <item x="111"/>
        <item x="160"/>
        <item x="42"/>
        <item x="63"/>
        <item x="158"/>
        <item x="113"/>
        <item x="110"/>
        <item x="60"/>
        <item x="91"/>
        <item x="53"/>
        <item x="144"/>
        <item x="71"/>
        <item x="24"/>
        <item x="114"/>
        <item x="45"/>
        <item x="59"/>
        <item x="21"/>
        <item x="52"/>
        <item x="109"/>
        <item x="51"/>
        <item x="36"/>
        <item x="83"/>
        <item x="62"/>
        <item x="0"/>
        <item x="66"/>
        <item x="3"/>
        <item x="35"/>
        <item x="54"/>
        <item x="58"/>
        <item x="56"/>
        <item x="22"/>
        <item x="96"/>
        <item x="39"/>
        <item x="82"/>
        <item x="57"/>
        <item x="143"/>
        <item x="68"/>
        <item x="85"/>
        <item x="32"/>
        <item x="70"/>
        <item x="33"/>
        <item x="43"/>
        <item x="50"/>
        <item x="77"/>
        <item x="89"/>
        <item x="46"/>
        <item x="69"/>
        <item x="44"/>
        <item x="41"/>
        <item x="127"/>
        <item x="61"/>
        <item x="2"/>
        <item x="172"/>
        <item x="72"/>
        <item x="145"/>
        <item x="18"/>
        <item x="115"/>
        <item x="121"/>
        <item x="159"/>
        <item x="138"/>
        <item x="30"/>
        <item x="49"/>
        <item x="1"/>
        <item x="176"/>
        <item x="87"/>
        <item x="116"/>
        <item x="150"/>
        <item x="99"/>
        <item x="67"/>
        <item x="65"/>
        <item x="81"/>
        <item x="163"/>
        <item x="38"/>
        <item x="86"/>
        <item x="7"/>
        <item x="26"/>
        <item x="6"/>
        <item x="94"/>
        <item x="19"/>
        <item x="120"/>
        <item x="125"/>
        <item x="84"/>
        <item x="17"/>
        <item x="146"/>
        <item x="132"/>
        <item x="11"/>
        <item x="12"/>
        <item x="124"/>
        <item x="9"/>
        <item x="40"/>
        <item x="16"/>
        <item x="108"/>
        <item x="13"/>
        <item x="126"/>
        <item x="177"/>
        <item x="118"/>
        <item x="131"/>
        <item x="97"/>
        <item x="171"/>
        <item x="79"/>
        <item x="29"/>
        <item x="174"/>
        <item x="117"/>
        <item x="169"/>
        <item x="15"/>
        <item x="27"/>
        <item x="80"/>
        <item x="122"/>
        <item x="148"/>
        <item x="170"/>
        <item x="76"/>
        <item x="119"/>
        <item x="47"/>
        <item x="129"/>
        <item x="166"/>
        <item x="123"/>
        <item x="133"/>
        <item x="137"/>
        <item x="74"/>
        <item x="167"/>
        <item x="140"/>
        <item x="14"/>
        <item x="135"/>
        <item x="78"/>
        <item x="179"/>
        <item x="4"/>
        <item x="136"/>
        <item x="182"/>
        <item x="188"/>
        <item x="134"/>
        <item x="154"/>
        <item x="183"/>
        <item x="105"/>
        <item x="128"/>
        <item x="28"/>
        <item x="165"/>
        <item x="186"/>
        <item x="155"/>
        <item x="139"/>
        <item x="141"/>
        <item x="8"/>
        <item x="162"/>
        <item x="95"/>
        <item x="175"/>
        <item x="5"/>
        <item x="98"/>
        <item x="178"/>
        <item x="102"/>
        <item x="34"/>
        <item x="168"/>
        <item x="107"/>
        <item x="164"/>
        <item x="173"/>
        <item x="151"/>
        <item x="184"/>
        <item x="161"/>
        <item x="153"/>
        <item x="101"/>
        <item x="180"/>
        <item x="149"/>
        <item x="92"/>
        <item x="185"/>
        <item x="104"/>
        <item x="103"/>
        <item x="90"/>
        <item x="156"/>
        <item x="130"/>
        <item x="157"/>
        <item x="187"/>
        <item x="100"/>
        <item x="88"/>
        <item x="73"/>
        <item x="106"/>
        <item x="142"/>
        <item x="75"/>
        <item x="181"/>
        <item x="189"/>
        <item t="default"/>
      </items>
    </pivotField>
    <pivotField showAll="0">
      <items count="208">
        <item x="53"/>
        <item x="64"/>
        <item x="67"/>
        <item x="68"/>
        <item x="121"/>
        <item x="57"/>
        <item x="75"/>
        <item x="70"/>
        <item x="10"/>
        <item x="58"/>
        <item x="76"/>
        <item x="59"/>
        <item x="69"/>
        <item x="48"/>
        <item x="167"/>
        <item x="126"/>
        <item x="25"/>
        <item x="20"/>
        <item x="73"/>
        <item x="105"/>
        <item x="37"/>
        <item x="123"/>
        <item x="166"/>
        <item x="125"/>
        <item x="23"/>
        <item x="175"/>
        <item x="42"/>
        <item x="124"/>
        <item x="72"/>
        <item x="52"/>
        <item x="65"/>
        <item x="127"/>
        <item x="173"/>
        <item x="82"/>
        <item x="55"/>
        <item x="54"/>
        <item x="63"/>
        <item x="159"/>
        <item x="24"/>
        <item x="21"/>
        <item x="103"/>
        <item x="45"/>
        <item x="51"/>
        <item x="122"/>
        <item x="196"/>
        <item x="99"/>
        <item x="36"/>
        <item x="61"/>
        <item x="71"/>
        <item x="35"/>
        <item x="94"/>
        <item x="39"/>
        <item x="181"/>
        <item x="60"/>
        <item x="0"/>
        <item x="149"/>
        <item x="22"/>
        <item x="31"/>
        <item x="77"/>
        <item x="56"/>
        <item x="93"/>
        <item x="62"/>
        <item x="81"/>
        <item x="79"/>
        <item x="50"/>
        <item x="158"/>
        <item x="96"/>
        <item x="43"/>
        <item x="3"/>
        <item x="32"/>
        <item x="101"/>
        <item x="88"/>
        <item x="41"/>
        <item x="108"/>
        <item x="80"/>
        <item x="33"/>
        <item x="188"/>
        <item x="140"/>
        <item x="44"/>
        <item x="157"/>
        <item x="46"/>
        <item x="160"/>
        <item x="66"/>
        <item x="2"/>
        <item x="152"/>
        <item x="128"/>
        <item x="174"/>
        <item x="164"/>
        <item x="18"/>
        <item x="49"/>
        <item x="83"/>
        <item x="129"/>
        <item x="178"/>
        <item x="1"/>
        <item x="134"/>
        <item x="92"/>
        <item x="78"/>
        <item x="98"/>
        <item x="111"/>
        <item x="192"/>
        <item x="19"/>
        <item x="74"/>
        <item x="97"/>
        <item x="7"/>
        <item x="38"/>
        <item x="26"/>
        <item x="6"/>
        <item x="106"/>
        <item x="11"/>
        <item x="95"/>
        <item x="30"/>
        <item x="133"/>
        <item x="12"/>
        <item x="17"/>
        <item x="138"/>
        <item x="161"/>
        <item x="137"/>
        <item x="40"/>
        <item x="145"/>
        <item x="16"/>
        <item x="120"/>
        <item x="139"/>
        <item x="9"/>
        <item x="109"/>
        <item x="144"/>
        <item x="131"/>
        <item x="29"/>
        <item x="13"/>
        <item x="193"/>
        <item x="90"/>
        <item x="15"/>
        <item x="185"/>
        <item x="91"/>
        <item x="187"/>
        <item x="190"/>
        <item x="27"/>
        <item x="130"/>
        <item x="135"/>
        <item x="162"/>
        <item x="142"/>
        <item x="186"/>
        <item x="132"/>
        <item x="87"/>
        <item x="136"/>
        <item x="182"/>
        <item x="47"/>
        <item x="146"/>
        <item x="85"/>
        <item x="151"/>
        <item x="183"/>
        <item x="154"/>
        <item x="4"/>
        <item x="195"/>
        <item x="148"/>
        <item x="14"/>
        <item x="89"/>
        <item x="199"/>
        <item x="205"/>
        <item x="117"/>
        <item x="28"/>
        <item x="150"/>
        <item x="147"/>
        <item x="141"/>
        <item x="180"/>
        <item x="169"/>
        <item x="200"/>
        <item x="153"/>
        <item x="8"/>
        <item x="170"/>
        <item x="110"/>
        <item x="155"/>
        <item x="107"/>
        <item x="5"/>
        <item x="177"/>
        <item x="114"/>
        <item x="191"/>
        <item x="184"/>
        <item x="34"/>
        <item x="119"/>
        <item x="194"/>
        <item x="179"/>
        <item x="165"/>
        <item x="113"/>
        <item x="201"/>
        <item x="203"/>
        <item x="176"/>
        <item x="168"/>
        <item x="189"/>
        <item x="163"/>
        <item x="104"/>
        <item x="197"/>
        <item x="116"/>
        <item x="202"/>
        <item x="115"/>
        <item x="102"/>
        <item x="143"/>
        <item x="171"/>
        <item x="172"/>
        <item x="100"/>
        <item x="112"/>
        <item x="204"/>
        <item x="118"/>
        <item x="84"/>
        <item x="156"/>
        <item x="86"/>
        <item x="198"/>
        <item x="206"/>
        <item t="default"/>
      </items>
    </pivotField>
    <pivotField showAll="0">
      <items count="191">
        <item x="10"/>
        <item x="55"/>
        <item x="147"/>
        <item x="48"/>
        <item x="112"/>
        <item x="25"/>
        <item x="93"/>
        <item x="152"/>
        <item x="23"/>
        <item x="64"/>
        <item x="20"/>
        <item x="37"/>
        <item x="111"/>
        <item x="160"/>
        <item x="42"/>
        <item x="63"/>
        <item x="158"/>
        <item x="113"/>
        <item x="110"/>
        <item x="60"/>
        <item x="91"/>
        <item x="53"/>
        <item x="144"/>
        <item x="71"/>
        <item x="24"/>
        <item x="114"/>
        <item x="45"/>
        <item x="59"/>
        <item x="21"/>
        <item x="52"/>
        <item x="109"/>
        <item x="51"/>
        <item x="36"/>
        <item x="83"/>
        <item x="62"/>
        <item x="0"/>
        <item x="66"/>
        <item x="3"/>
        <item x="35"/>
        <item x="54"/>
        <item x="58"/>
        <item x="56"/>
        <item x="22"/>
        <item x="96"/>
        <item x="39"/>
        <item x="82"/>
        <item x="57"/>
        <item x="143"/>
        <item x="68"/>
        <item x="85"/>
        <item x="32"/>
        <item x="70"/>
        <item x="33"/>
        <item x="43"/>
        <item x="50"/>
        <item x="77"/>
        <item x="89"/>
        <item x="46"/>
        <item x="69"/>
        <item x="44"/>
        <item x="41"/>
        <item x="127"/>
        <item x="61"/>
        <item x="2"/>
        <item x="172"/>
        <item x="72"/>
        <item x="145"/>
        <item x="18"/>
        <item x="115"/>
        <item x="121"/>
        <item x="159"/>
        <item x="138"/>
        <item x="30"/>
        <item x="49"/>
        <item x="1"/>
        <item x="176"/>
        <item x="87"/>
        <item x="116"/>
        <item x="150"/>
        <item x="99"/>
        <item x="67"/>
        <item x="65"/>
        <item x="81"/>
        <item x="163"/>
        <item x="38"/>
        <item x="86"/>
        <item x="7"/>
        <item x="26"/>
        <item x="6"/>
        <item x="94"/>
        <item x="19"/>
        <item x="120"/>
        <item x="125"/>
        <item x="84"/>
        <item x="17"/>
        <item x="146"/>
        <item x="132"/>
        <item x="11"/>
        <item x="12"/>
        <item x="124"/>
        <item x="9"/>
        <item x="40"/>
        <item x="16"/>
        <item x="108"/>
        <item x="13"/>
        <item x="126"/>
        <item x="177"/>
        <item x="118"/>
        <item x="131"/>
        <item x="97"/>
        <item x="171"/>
        <item x="79"/>
        <item x="29"/>
        <item x="174"/>
        <item x="117"/>
        <item x="169"/>
        <item x="15"/>
        <item x="27"/>
        <item x="80"/>
        <item x="122"/>
        <item x="148"/>
        <item x="170"/>
        <item x="76"/>
        <item x="119"/>
        <item x="47"/>
        <item x="129"/>
        <item x="166"/>
        <item x="123"/>
        <item x="133"/>
        <item x="137"/>
        <item x="74"/>
        <item x="167"/>
        <item x="140"/>
        <item x="14"/>
        <item x="135"/>
        <item x="78"/>
        <item x="179"/>
        <item x="4"/>
        <item x="136"/>
        <item x="182"/>
        <item x="188"/>
        <item x="134"/>
        <item x="154"/>
        <item x="183"/>
        <item x="105"/>
        <item x="128"/>
        <item x="28"/>
        <item x="165"/>
        <item x="186"/>
        <item x="155"/>
        <item x="139"/>
        <item x="141"/>
        <item x="8"/>
        <item x="162"/>
        <item x="95"/>
        <item x="175"/>
        <item x="5"/>
        <item x="98"/>
        <item x="178"/>
        <item x="102"/>
        <item x="34"/>
        <item x="168"/>
        <item x="107"/>
        <item x="164"/>
        <item x="173"/>
        <item x="151"/>
        <item x="184"/>
        <item x="161"/>
        <item x="153"/>
        <item x="101"/>
        <item x="180"/>
        <item x="149"/>
        <item x="92"/>
        <item x="185"/>
        <item x="104"/>
        <item x="103"/>
        <item x="90"/>
        <item x="156"/>
        <item x="130"/>
        <item x="157"/>
        <item x="187"/>
        <item x="100"/>
        <item x="88"/>
        <item x="73"/>
        <item x="106"/>
        <item x="142"/>
        <item x="75"/>
        <item x="181"/>
        <item x="189"/>
        <item x="3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129"/>
    </i>
    <i>
      <x v="15"/>
    </i>
    <i>
      <x v="202"/>
    </i>
    <i>
      <x v="201"/>
    </i>
    <i>
      <x v="10"/>
    </i>
    <i>
      <x v="35"/>
    </i>
    <i>
      <x v="40"/>
    </i>
    <i>
      <x v="113"/>
    </i>
    <i>
      <x v="179"/>
    </i>
    <i>
      <x v="70"/>
    </i>
    <i>
      <x v="161"/>
    </i>
    <i>
      <x v="66"/>
    </i>
    <i>
      <x v="92"/>
    </i>
    <i>
      <x v="173"/>
    </i>
    <i>
      <x v="1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5" fld="1" baseField="0" baseItem="0"/>
    <dataField name="Sum of 2016" fld="2" baseField="0" baseItem="0"/>
    <dataField name="Sum of 2017" fld="3" baseField="0" baseItem="0"/>
    <dataField name="Sum of 2018" fld="4" baseField="0" baseItem="0"/>
    <dataField name="Sum of 2019" fld="5" baseField="0" baseItem="0"/>
  </dataFields>
  <conditionalFormats count="6">
    <conditionalFormat type="all"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2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2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2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2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2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</reference>
          </references>
        </pivotArea>
      </pivotAreas>
    </conditionalFormat>
  </conditionalFormats>
  <chartFormats count="5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8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F5D11-ABC3-482F-8379-242A4A9C5114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F40" firstHeaderRow="0" firstDataRow="1" firstDataCol="1"/>
  <pivotFields count="12">
    <pivotField axis="axisRow" showAll="0" measureFilter="1" sortType="descending">
      <items count="213">
        <item x="203"/>
        <item x="162"/>
        <item x="26"/>
        <item x="128"/>
        <item x="163"/>
        <item x="18"/>
        <item x="53"/>
        <item x="54"/>
        <item x="87"/>
        <item x="131"/>
        <item x="118"/>
        <item x="175"/>
        <item x="132"/>
        <item x="55"/>
        <item x="188"/>
        <item x="204"/>
        <item x="56"/>
        <item x="133"/>
        <item x="176"/>
        <item x="77"/>
        <item x="35"/>
        <item x="57"/>
        <item x="205"/>
        <item x="88"/>
        <item x="164"/>
        <item x="30"/>
        <item x="89"/>
        <item x="58"/>
        <item x="108"/>
        <item x="134"/>
        <item x="36"/>
        <item x="0"/>
        <item x="37"/>
        <item x="109"/>
        <item x="19"/>
        <item x="84"/>
        <item x="59"/>
        <item x="20"/>
        <item x="21"/>
        <item x="90"/>
        <item x="100"/>
        <item x="125"/>
        <item x="91"/>
        <item x="1"/>
        <item x="22"/>
        <item x="78"/>
        <item x="38"/>
        <item x="165"/>
        <item x="60"/>
        <item x="184"/>
        <item x="135"/>
        <item x="153"/>
        <item x="2"/>
        <item x="61"/>
        <item x="62"/>
        <item x="92"/>
        <item x="189"/>
        <item x="79"/>
        <item x="23"/>
        <item x="3"/>
        <item x="136"/>
        <item x="31"/>
        <item x="4"/>
        <item x="154"/>
        <item x="120"/>
        <item x="155"/>
        <item x="177"/>
        <item x="24"/>
        <item x="39"/>
        <item x="137"/>
        <item x="178"/>
        <item x="40"/>
        <item x="166"/>
        <item x="167"/>
        <item x="63"/>
        <item x="64"/>
        <item x="80"/>
        <item x="41"/>
        <item x="42"/>
        <item x="93"/>
        <item x="65"/>
        <item x="81"/>
        <item x="101"/>
        <item x="138"/>
        <item x="156"/>
        <item x="110"/>
        <item x="206"/>
        <item x="190"/>
        <item x="157"/>
        <item x="185"/>
        <item x="168"/>
        <item x="66"/>
        <item x="102"/>
        <item x="191"/>
        <item x="139"/>
        <item x="5"/>
        <item x="126"/>
        <item x="103"/>
        <item x="104"/>
        <item x="192"/>
        <item x="140"/>
        <item x="111"/>
        <item x="141"/>
        <item x="193"/>
        <item x="32"/>
        <item x="43"/>
        <item x="194"/>
        <item x="179"/>
        <item x="142"/>
        <item x="180"/>
        <item x="105"/>
        <item x="6"/>
        <item x="7"/>
        <item x="112"/>
        <item x="207"/>
        <item x="44"/>
        <item x="169"/>
        <item x="67"/>
        <item x="45"/>
        <item x="8"/>
        <item x="85"/>
        <item x="143"/>
        <item x="181"/>
        <item x="106"/>
        <item x="68"/>
        <item x="27"/>
        <item x="9"/>
        <item x="113"/>
        <item x="33"/>
        <item x="127"/>
        <item x="208"/>
        <item x="182"/>
        <item x="69"/>
        <item x="121"/>
        <item x="119"/>
        <item x="82"/>
        <item x="46"/>
        <item x="47"/>
        <item x="122"/>
        <item x="158"/>
        <item x="195"/>
        <item x="152"/>
        <item x="52"/>
        <item x="187"/>
        <item x="202"/>
        <item x="161"/>
        <item x="99"/>
        <item x="211"/>
        <item x="209"/>
        <item x="83"/>
        <item x="123"/>
        <item x="94"/>
        <item x="95"/>
        <item x="114"/>
        <item x="144"/>
        <item x="170"/>
        <item x="70"/>
        <item x="196"/>
        <item x="10"/>
        <item x="145"/>
        <item x="146"/>
        <item x="11"/>
        <item x="48"/>
        <item x="71"/>
        <item x="72"/>
        <item x="73"/>
        <item x="171"/>
        <item x="25"/>
        <item x="197"/>
        <item x="49"/>
        <item x="12"/>
        <item x="50"/>
        <item x="115"/>
        <item x="147"/>
        <item x="172"/>
        <item x="13"/>
        <item x="34"/>
        <item x="173"/>
        <item x="210"/>
        <item x="198"/>
        <item x="28"/>
        <item x="96"/>
        <item x="159"/>
        <item x="183"/>
        <item x="199"/>
        <item x="107"/>
        <item x="148"/>
        <item x="14"/>
        <item x="116"/>
        <item x="51"/>
        <item x="129"/>
        <item x="74"/>
        <item x="29"/>
        <item x="186"/>
        <item x="149"/>
        <item x="75"/>
        <item x="130"/>
        <item x="15"/>
        <item x="150"/>
        <item x="200"/>
        <item x="160"/>
        <item x="86"/>
        <item x="76"/>
        <item x="97"/>
        <item x="151"/>
        <item x="124"/>
        <item x="98"/>
        <item x="117"/>
        <item x="201"/>
        <item x="174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>
      <items count="190">
        <item x="10"/>
        <item x="55"/>
        <item x="147"/>
        <item x="48"/>
        <item x="112"/>
        <item x="25"/>
        <item x="93"/>
        <item x="152"/>
        <item x="23"/>
        <item x="64"/>
        <item x="20"/>
        <item x="37"/>
        <item x="111"/>
        <item x="160"/>
        <item x="42"/>
        <item x="63"/>
        <item x="158"/>
        <item x="113"/>
        <item x="110"/>
        <item x="60"/>
        <item x="91"/>
        <item x="53"/>
        <item x="144"/>
        <item x="71"/>
        <item x="24"/>
        <item x="114"/>
        <item x="45"/>
        <item x="59"/>
        <item x="21"/>
        <item x="52"/>
        <item x="109"/>
        <item x="51"/>
        <item x="36"/>
        <item x="83"/>
        <item x="62"/>
        <item x="0"/>
        <item x="66"/>
        <item x="3"/>
        <item x="35"/>
        <item x="54"/>
        <item x="58"/>
        <item x="56"/>
        <item x="22"/>
        <item x="96"/>
        <item x="39"/>
        <item x="82"/>
        <item x="57"/>
        <item x="143"/>
        <item x="68"/>
        <item x="85"/>
        <item x="32"/>
        <item x="70"/>
        <item x="33"/>
        <item x="43"/>
        <item x="50"/>
        <item x="77"/>
        <item x="89"/>
        <item x="46"/>
        <item x="69"/>
        <item x="44"/>
        <item x="41"/>
        <item x="127"/>
        <item x="61"/>
        <item x="2"/>
        <item x="172"/>
        <item x="72"/>
        <item x="145"/>
        <item x="18"/>
        <item x="115"/>
        <item x="121"/>
        <item x="159"/>
        <item x="138"/>
        <item x="30"/>
        <item x="49"/>
        <item x="1"/>
        <item x="176"/>
        <item x="87"/>
        <item x="116"/>
        <item x="150"/>
        <item x="99"/>
        <item x="67"/>
        <item x="65"/>
        <item x="81"/>
        <item x="163"/>
        <item x="38"/>
        <item x="86"/>
        <item x="7"/>
        <item x="26"/>
        <item x="6"/>
        <item x="94"/>
        <item x="19"/>
        <item x="120"/>
        <item x="125"/>
        <item x="84"/>
        <item x="17"/>
        <item x="146"/>
        <item x="132"/>
        <item x="11"/>
        <item x="12"/>
        <item x="124"/>
        <item x="9"/>
        <item x="40"/>
        <item x="16"/>
        <item x="108"/>
        <item x="13"/>
        <item x="126"/>
        <item x="177"/>
        <item x="118"/>
        <item x="131"/>
        <item x="97"/>
        <item x="171"/>
        <item x="79"/>
        <item x="29"/>
        <item x="174"/>
        <item x="117"/>
        <item x="169"/>
        <item x="15"/>
        <item x="27"/>
        <item x="80"/>
        <item x="122"/>
        <item x="148"/>
        <item x="170"/>
        <item x="76"/>
        <item x="119"/>
        <item x="47"/>
        <item x="129"/>
        <item x="166"/>
        <item x="123"/>
        <item x="133"/>
        <item x="137"/>
        <item x="74"/>
        <item x="167"/>
        <item x="140"/>
        <item x="14"/>
        <item x="135"/>
        <item x="78"/>
        <item x="179"/>
        <item x="4"/>
        <item x="136"/>
        <item x="182"/>
        <item x="188"/>
        <item x="134"/>
        <item x="154"/>
        <item x="183"/>
        <item x="105"/>
        <item x="128"/>
        <item x="28"/>
        <item x="165"/>
        <item x="186"/>
        <item x="155"/>
        <item x="139"/>
        <item x="141"/>
        <item x="8"/>
        <item x="162"/>
        <item x="95"/>
        <item x="175"/>
        <item x="5"/>
        <item x="98"/>
        <item x="178"/>
        <item x="102"/>
        <item x="34"/>
        <item x="168"/>
        <item x="107"/>
        <item x="164"/>
        <item x="173"/>
        <item x="151"/>
        <item x="184"/>
        <item x="161"/>
        <item x="153"/>
        <item x="101"/>
        <item x="180"/>
        <item x="149"/>
        <item x="92"/>
        <item x="185"/>
        <item x="104"/>
        <item x="103"/>
        <item x="90"/>
        <item x="156"/>
        <item x="130"/>
        <item x="157"/>
        <item x="187"/>
        <item x="100"/>
        <item x="88"/>
        <item x="73"/>
        <item x="106"/>
        <item x="142"/>
        <item x="75"/>
        <item x="181"/>
        <item x="3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37">
    <i>
      <x v="15"/>
    </i>
    <i>
      <x v="201"/>
    </i>
    <i>
      <x v="200"/>
    </i>
    <i>
      <x v="35"/>
    </i>
    <i>
      <x v="10"/>
    </i>
    <i>
      <x v="113"/>
    </i>
    <i>
      <x v="178"/>
    </i>
    <i>
      <x v="160"/>
    </i>
    <i>
      <x v="70"/>
    </i>
    <i>
      <x v="66"/>
    </i>
    <i>
      <x v="40"/>
    </i>
    <i>
      <x v="92"/>
    </i>
    <i>
      <x v="172"/>
    </i>
    <i>
      <x v="130"/>
    </i>
    <i>
      <x/>
    </i>
    <i>
      <x v="98"/>
    </i>
    <i>
      <x v="188"/>
    </i>
    <i>
      <x v="90"/>
    </i>
    <i>
      <x v="140"/>
    </i>
    <i>
      <x v="177"/>
    </i>
    <i>
      <x v="131"/>
    </i>
    <i>
      <x v="199"/>
    </i>
    <i>
      <x v="155"/>
    </i>
    <i>
      <x v="114"/>
    </i>
    <i>
      <x v="89"/>
    </i>
    <i>
      <x v="176"/>
    </i>
    <i>
      <x v="127"/>
    </i>
    <i>
      <x v="134"/>
    </i>
    <i>
      <x v="87"/>
    </i>
    <i>
      <x v="153"/>
    </i>
    <i>
      <x v="168"/>
    </i>
    <i>
      <x v="183"/>
    </i>
    <i>
      <x v="95"/>
    </i>
    <i>
      <x v="182"/>
    </i>
    <i>
      <x v="148"/>
    </i>
    <i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5" fld="1" baseField="0" baseItem="0"/>
    <dataField name="Sum of 2016" fld="2" baseField="0" baseItem="0"/>
    <dataField name="Sum of 2017" fld="3" baseField="0" baseItem="0"/>
    <dataField name="Sum of 2018" fld="4" baseField="0" baseItem="0"/>
    <dataField name="Sum of 2019" fld="5" baseField="0" baseItem="0"/>
  </dataFields>
  <conditionalFormats count="5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2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2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2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2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</reference>
          </references>
        </pivotArea>
      </pivotAreas>
    </conditionalFormat>
  </conditionalFormats>
  <chartFormats count="5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2" iMeasureFld="0">
      <autoFilter ref="A1">
        <filterColumn colId="0">
          <top10 val="36" filterVal="3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91D9B-B02E-43F8-8057-929115296E05}" name="PivotTable4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5">
    <pivotField axis="axisRow" showAll="0" measureFilter="1" sortType="descending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73">
        <item x="3"/>
        <item x="34"/>
        <item x="128"/>
        <item x="35"/>
        <item x="28"/>
        <item x="67"/>
        <item x="65"/>
        <item x="27"/>
        <item x="135"/>
        <item x="152"/>
        <item x="167"/>
        <item x="116"/>
        <item x="139"/>
        <item x="18"/>
        <item x="29"/>
        <item x="115"/>
        <item x="91"/>
        <item x="158"/>
        <item x="64"/>
        <item x="122"/>
        <item x="100"/>
        <item x="142"/>
        <item x="97"/>
        <item x="19"/>
        <item x="102"/>
        <item x="83"/>
        <item x="96"/>
        <item x="68"/>
        <item x="137"/>
        <item x="90"/>
        <item x="108"/>
        <item x="31"/>
        <item x="51"/>
        <item x="63"/>
        <item x="33"/>
        <item x="21"/>
        <item x="50"/>
        <item x="153"/>
        <item x="132"/>
        <item x="123"/>
        <item x="4"/>
        <item x="160"/>
        <item x="57"/>
        <item x="47"/>
        <item x="170"/>
        <item x="133"/>
        <item x="169"/>
        <item x="60"/>
        <item x="1"/>
        <item x="92"/>
        <item x="2"/>
        <item x="150"/>
        <item x="53"/>
        <item x="48"/>
        <item x="111"/>
        <item x="159"/>
        <item x="87"/>
        <item x="110"/>
        <item x="105"/>
        <item x="39"/>
        <item x="30"/>
        <item x="17"/>
        <item x="45"/>
        <item x="78"/>
        <item x="95"/>
        <item x="117"/>
        <item x="66"/>
        <item x="11"/>
        <item x="124"/>
        <item x="22"/>
        <item x="86"/>
        <item x="8"/>
        <item x="62"/>
        <item x="107"/>
        <item x="58"/>
        <item x="6"/>
        <item x="147"/>
        <item x="134"/>
        <item x="46"/>
        <item x="69"/>
        <item x="14"/>
        <item x="40"/>
        <item x="38"/>
        <item x="146"/>
        <item x="155"/>
        <item x="168"/>
        <item x="106"/>
        <item x="121"/>
        <item x="80"/>
        <item x="165"/>
        <item x="120"/>
        <item x="24"/>
        <item x="49"/>
        <item x="166"/>
        <item x="82"/>
        <item x="72"/>
        <item x="104"/>
        <item x="36"/>
        <item x="23"/>
        <item x="125"/>
        <item x="89"/>
        <item x="109"/>
        <item x="7"/>
        <item x="154"/>
        <item x="26"/>
        <item x="161"/>
        <item x="0"/>
        <item x="41"/>
        <item x="15"/>
        <item x="42"/>
        <item x="73"/>
        <item x="54"/>
        <item x="25"/>
        <item x="130"/>
        <item x="141"/>
        <item x="88"/>
        <item x="70"/>
        <item x="101"/>
        <item x="81"/>
        <item x="61"/>
        <item x="93"/>
        <item x="112"/>
        <item x="143"/>
        <item x="156"/>
        <item x="74"/>
        <item x="52"/>
        <item x="157"/>
        <item x="37"/>
        <item x="71"/>
        <item x="126"/>
        <item x="43"/>
        <item x="94"/>
        <item x="20"/>
        <item x="151"/>
        <item x="138"/>
        <item x="85"/>
        <item x="55"/>
        <item x="129"/>
        <item x="144"/>
        <item x="136"/>
        <item x="131"/>
        <item x="77"/>
        <item x="118"/>
        <item x="44"/>
        <item x="12"/>
        <item x="16"/>
        <item x="10"/>
        <item x="13"/>
        <item x="127"/>
        <item x="148"/>
        <item x="103"/>
        <item x="84"/>
        <item x="79"/>
        <item x="76"/>
        <item x="145"/>
        <item x="113"/>
        <item x="114"/>
        <item x="149"/>
        <item x="162"/>
        <item x="75"/>
        <item x="56"/>
        <item x="119"/>
        <item x="98"/>
        <item x="59"/>
        <item x="99"/>
        <item x="32"/>
        <item x="9"/>
        <item x="164"/>
        <item x="163"/>
        <item x="140"/>
        <item x="5"/>
        <item x="171"/>
        <item t="default"/>
      </items>
    </pivotField>
  </pivotFields>
  <rowFields count="1">
    <field x="0"/>
  </rowFields>
  <rowItems count="11">
    <i>
      <x v="172"/>
    </i>
    <i>
      <x v="200"/>
    </i>
    <i>
      <x v="201"/>
    </i>
    <i>
      <x v="10"/>
    </i>
    <i>
      <x v="35"/>
    </i>
    <i>
      <x v="114"/>
    </i>
    <i>
      <x v="70"/>
    </i>
    <i>
      <x v="113"/>
    </i>
    <i>
      <x v="140"/>
    </i>
    <i>
      <x v="66"/>
    </i>
    <i t="grand">
      <x/>
    </i>
  </rowItems>
  <colItems count="1">
    <i/>
  </colItems>
  <dataFields count="1">
    <dataField name="Sum of Combined probability and MLE" fld="14" baseField="0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4">
              <x v="10"/>
              <x v="11"/>
              <x v="14"/>
              <x v="15"/>
              <x v="18"/>
              <x v="22"/>
              <x v="35"/>
              <x v="40"/>
              <x v="50"/>
              <x v="51"/>
              <x v="65"/>
              <x v="66"/>
              <x v="70"/>
              <x v="84"/>
              <x v="88"/>
              <x v="89"/>
              <x v="90"/>
              <x v="92"/>
              <x v="98"/>
              <x v="99"/>
              <x v="109"/>
              <x v="113"/>
              <x v="114"/>
              <x v="119"/>
              <x v="131"/>
              <x v="134"/>
              <x v="139"/>
              <x v="140"/>
              <x v="154"/>
              <x v="155"/>
              <x v="157"/>
              <x v="160"/>
              <x v="168"/>
              <x v="170"/>
              <x v="172"/>
              <x v="177"/>
              <x v="178"/>
              <x v="182"/>
              <x v="183"/>
              <x v="188"/>
              <x v="194"/>
              <x v="199"/>
              <x v="200"/>
              <x v="20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EBF9CF-7811-45DC-AA91-D8A4CECAFE81}" name="Table2" displayName="Table2" ref="C12:G21" totalsRowShown="0" headerRowDxfId="9">
  <tableColumns count="5">
    <tableColumn id="1" xr3:uid="{FF1A5DBF-74ED-4734-AE55-62C3FC6DEF00}" name="Column1" dataDxfId="8"/>
    <tableColumn id="2" xr3:uid="{5CFD1AF0-09C2-4CF5-BAB3-460AB1404D2C}" name="Drop Down menu for Country Wise Prediction below" dataDxfId="7"/>
    <tableColumn id="3" xr3:uid="{D36DF3EA-DE1A-4033-8000-833FAE15A118}" name="Column3"/>
    <tableColumn id="4" xr3:uid="{4A6DFCB9-78A3-4F1C-83EF-E9A529364ADD}" name="Column4"/>
    <tableColumn id="5" xr3:uid="{3A543D19-78F3-4862-8D3A-479A2537FD82}" name="Predi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3" sqref="A3:F3"/>
    </sheetView>
  </sheetViews>
  <sheetFormatPr defaultColWidth="14.44140625" defaultRowHeight="15" customHeight="1" x14ac:dyDescent="0.25"/>
  <cols>
    <col min="1" max="1" width="30" customWidth="1"/>
    <col min="2" max="2" width="0.77734375" customWidth="1"/>
    <col min="3" max="3" width="13.77734375" customWidth="1"/>
    <col min="4" max="4" width="15.5546875" customWidth="1"/>
    <col min="5" max="5" width="10.88671875" customWidth="1"/>
    <col min="6" max="7" width="11.44140625" customWidth="1"/>
    <col min="8" max="8" width="8.6640625" customWidth="1"/>
    <col min="9" max="9" width="11.6640625" customWidth="1"/>
    <col min="10" max="26" width="11.44140625" customWidth="1"/>
  </cols>
  <sheetData>
    <row r="1" spans="1:26" ht="1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2" t="s">
        <v>1</v>
      </c>
      <c r="B2" s="2"/>
      <c r="C2" s="1"/>
      <c r="D2" s="1"/>
      <c r="E2" s="1"/>
      <c r="F2" s="1"/>
      <c r="G2" s="1"/>
      <c r="H2" s="1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6" t="s">
        <v>2</v>
      </c>
      <c r="B3" s="2"/>
      <c r="C3" s="1"/>
      <c r="D3" s="1"/>
      <c r="E3" s="1"/>
      <c r="F3" s="1"/>
      <c r="G3" s="1"/>
      <c r="H3" s="1"/>
      <c r="I3" s="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9.25" customHeight="1" x14ac:dyDescent="0.25">
      <c r="A4" s="55" t="s">
        <v>3</v>
      </c>
      <c r="B4" s="56"/>
      <c r="C4" s="56"/>
      <c r="D4" s="56"/>
      <c r="E4" s="56"/>
      <c r="F4" s="56"/>
      <c r="G4" s="56"/>
      <c r="H4" s="56"/>
      <c r="I4" s="5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9.5" customHeight="1" x14ac:dyDescent="0.25">
      <c r="A5" s="57" t="s">
        <v>4</v>
      </c>
      <c r="B5" s="58"/>
      <c r="C5" s="58"/>
      <c r="D5" s="58"/>
      <c r="E5" s="58"/>
      <c r="F5" s="58"/>
      <c r="G5" s="58"/>
      <c r="H5" s="58"/>
      <c r="I5" s="5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49.5" customHeight="1" x14ac:dyDescent="0.25">
      <c r="A6" s="9"/>
      <c r="B6" s="9"/>
      <c r="C6" s="9">
        <v>2015</v>
      </c>
      <c r="D6" s="9">
        <v>2016</v>
      </c>
      <c r="E6" s="9">
        <v>2017</v>
      </c>
      <c r="F6" s="9">
        <v>2018</v>
      </c>
      <c r="G6" s="9">
        <v>2019</v>
      </c>
      <c r="H6" s="10" t="s">
        <v>5</v>
      </c>
      <c r="I6" s="10" t="s">
        <v>6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3" customHeight="1" x14ac:dyDescent="0.25">
      <c r="A7" s="12"/>
      <c r="B7" s="13">
        <v>0</v>
      </c>
      <c r="C7" s="14"/>
      <c r="D7" s="14"/>
      <c r="E7" s="14"/>
      <c r="F7" s="14"/>
      <c r="G7" s="14"/>
      <c r="H7" s="15"/>
      <c r="I7" s="15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6.5" customHeight="1" x14ac:dyDescent="0.25">
      <c r="A8" s="16" t="s">
        <v>7</v>
      </c>
      <c r="B8" s="9" t="s">
        <v>8</v>
      </c>
      <c r="C8" s="17">
        <v>13284181</v>
      </c>
      <c r="D8" s="17">
        <v>14569890</v>
      </c>
      <c r="E8" s="17">
        <v>15542854</v>
      </c>
      <c r="F8" s="17">
        <v>17423420</v>
      </c>
      <c r="G8" s="17">
        <v>17913514</v>
      </c>
      <c r="H8" s="18">
        <v>100</v>
      </c>
      <c r="I8" s="18">
        <v>2.8128461576429942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 x14ac:dyDescent="0.25">
      <c r="A9" s="16" t="s">
        <v>9</v>
      </c>
      <c r="B9" s="9" t="s">
        <v>10</v>
      </c>
      <c r="C9" s="17">
        <v>281883</v>
      </c>
      <c r="D9" s="17">
        <v>276676</v>
      </c>
      <c r="E9" s="17">
        <v>295863</v>
      </c>
      <c r="F9" s="17">
        <v>325756</v>
      </c>
      <c r="G9" s="17">
        <v>334711</v>
      </c>
      <c r="H9" s="18">
        <v>1.8684832021232685</v>
      </c>
      <c r="I9" s="18">
        <v>2.7489900416262572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 x14ac:dyDescent="0.25">
      <c r="A10" s="16" t="s">
        <v>11</v>
      </c>
      <c r="B10" s="9" t="s">
        <v>10</v>
      </c>
      <c r="C10" s="20">
        <v>152251</v>
      </c>
      <c r="D10" s="20">
        <v>157779</v>
      </c>
      <c r="E10" s="20">
        <v>167882</v>
      </c>
      <c r="F10" s="20">
        <v>180705</v>
      </c>
      <c r="G10" s="20">
        <v>188773</v>
      </c>
      <c r="H10" s="21">
        <v>1.0538021741574544</v>
      </c>
      <c r="I10" s="21">
        <v>4.4647353421322151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 x14ac:dyDescent="0.25">
      <c r="A11" s="22" t="s">
        <v>12</v>
      </c>
      <c r="B11" s="23" t="s">
        <v>10</v>
      </c>
      <c r="C11" s="24">
        <v>439</v>
      </c>
      <c r="D11" s="24">
        <v>393</v>
      </c>
      <c r="E11" s="24">
        <v>369</v>
      </c>
      <c r="F11" s="24">
        <v>401</v>
      </c>
      <c r="G11" s="24">
        <v>419</v>
      </c>
      <c r="H11" s="25">
        <v>2.3390162309862819E-3</v>
      </c>
      <c r="I11" s="25">
        <v>4.4887780548628484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 x14ac:dyDescent="0.25">
      <c r="A12" s="22" t="s">
        <v>13</v>
      </c>
      <c r="B12" s="23" t="s">
        <v>10</v>
      </c>
      <c r="C12" s="24">
        <v>1321</v>
      </c>
      <c r="D12" s="24">
        <v>1469</v>
      </c>
      <c r="E12" s="24">
        <v>1603</v>
      </c>
      <c r="F12" s="24">
        <v>1583</v>
      </c>
      <c r="G12" s="24">
        <v>1481</v>
      </c>
      <c r="H12" s="25">
        <v>8.2675012842259761E-3</v>
      </c>
      <c r="I12" s="25">
        <v>-6.443461781427672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 x14ac:dyDescent="0.25">
      <c r="A13" s="22" t="s">
        <v>14</v>
      </c>
      <c r="B13" s="23" t="s">
        <v>10</v>
      </c>
      <c r="C13" s="24">
        <v>968</v>
      </c>
      <c r="D13" s="24">
        <v>1148</v>
      </c>
      <c r="E13" s="24">
        <v>1160</v>
      </c>
      <c r="F13" s="24">
        <v>1044</v>
      </c>
      <c r="G13" s="24">
        <v>1059</v>
      </c>
      <c r="H13" s="25">
        <v>5.9117379203209378E-3</v>
      </c>
      <c r="I13" s="25">
        <v>1.4367816091954069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 x14ac:dyDescent="0.25">
      <c r="A14" s="22" t="s">
        <v>15</v>
      </c>
      <c r="B14" s="23" t="s">
        <v>10</v>
      </c>
      <c r="C14" s="24">
        <v>672</v>
      </c>
      <c r="D14" s="24">
        <v>678</v>
      </c>
      <c r="E14" s="24">
        <v>513</v>
      </c>
      <c r="F14" s="24">
        <v>560</v>
      </c>
      <c r="G14" s="24">
        <v>470</v>
      </c>
      <c r="H14" s="25">
        <v>2.6237174906051375E-3</v>
      </c>
      <c r="I14" s="25">
        <v>-16.071428571428569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 x14ac:dyDescent="0.25">
      <c r="A15" s="22" t="s">
        <v>16</v>
      </c>
      <c r="B15" s="23" t="s">
        <v>10</v>
      </c>
      <c r="C15" s="24">
        <v>14547</v>
      </c>
      <c r="D15" s="24">
        <v>20555</v>
      </c>
      <c r="E15" s="24">
        <v>23215</v>
      </c>
      <c r="F15" s="24">
        <v>24277</v>
      </c>
      <c r="G15" s="24">
        <v>26129</v>
      </c>
      <c r="H15" s="25">
        <v>0.14586194534472688</v>
      </c>
      <c r="I15" s="25">
        <v>7.628619681179714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 x14ac:dyDescent="0.25">
      <c r="A16" s="22" t="s">
        <v>17</v>
      </c>
      <c r="B16" s="23" t="s">
        <v>10</v>
      </c>
      <c r="C16" s="24">
        <v>46139</v>
      </c>
      <c r="D16" s="24">
        <v>44783</v>
      </c>
      <c r="E16" s="24">
        <v>46011</v>
      </c>
      <c r="F16" s="24">
        <v>48845</v>
      </c>
      <c r="G16" s="24">
        <v>48639</v>
      </c>
      <c r="H16" s="25">
        <v>0.27152126601179422</v>
      </c>
      <c r="I16" s="25">
        <v>-0.42174224587981257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 x14ac:dyDescent="0.25">
      <c r="A17" s="22" t="s">
        <v>18</v>
      </c>
      <c r="B17" s="23" t="s">
        <v>10</v>
      </c>
      <c r="C17" s="24">
        <v>2047</v>
      </c>
      <c r="D17" s="24">
        <v>1959</v>
      </c>
      <c r="E17" s="24">
        <v>2441</v>
      </c>
      <c r="F17" s="24">
        <v>2907</v>
      </c>
      <c r="G17" s="24">
        <v>2817</v>
      </c>
      <c r="H17" s="25">
        <v>1.5725557810712068E-2</v>
      </c>
      <c r="I17" s="25">
        <v>-3.0959752321981426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 x14ac:dyDescent="0.25">
      <c r="A18" s="22" t="s">
        <v>19</v>
      </c>
      <c r="B18" s="23" t="s">
        <v>10</v>
      </c>
      <c r="C18" s="24">
        <v>1575</v>
      </c>
      <c r="D18" s="24">
        <v>1609</v>
      </c>
      <c r="E18" s="24">
        <v>2068</v>
      </c>
      <c r="F18" s="24">
        <v>2465</v>
      </c>
      <c r="G18" s="24">
        <v>2526</v>
      </c>
      <c r="H18" s="25">
        <v>1.4101085917592718E-2</v>
      </c>
      <c r="I18" s="25">
        <v>2.4746450304259611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.75" customHeight="1" x14ac:dyDescent="0.25">
      <c r="A19" s="22" t="s">
        <v>20</v>
      </c>
      <c r="B19" s="23" t="s">
        <v>10</v>
      </c>
      <c r="C19" s="24">
        <v>32533</v>
      </c>
      <c r="D19" s="24">
        <v>34280</v>
      </c>
      <c r="E19" s="24">
        <v>37706</v>
      </c>
      <c r="F19" s="24">
        <v>42096</v>
      </c>
      <c r="G19" s="24">
        <v>46814</v>
      </c>
      <c r="H19" s="25">
        <v>0.26133342681955091</v>
      </c>
      <c r="I19" s="25">
        <v>11.207715697453452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 customHeight="1" x14ac:dyDescent="0.25">
      <c r="A20" s="22" t="s">
        <v>21</v>
      </c>
      <c r="B20" s="23" t="s">
        <v>10</v>
      </c>
      <c r="C20" s="24">
        <v>6644</v>
      </c>
      <c r="D20" s="24">
        <v>4985</v>
      </c>
      <c r="E20" s="24">
        <v>4502</v>
      </c>
      <c r="F20" s="24">
        <v>4744</v>
      </c>
      <c r="G20" s="24">
        <v>4398</v>
      </c>
      <c r="H20" s="25">
        <v>2.4551296858896586E-2</v>
      </c>
      <c r="I20" s="25">
        <v>-7.293423271500842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 x14ac:dyDescent="0.25">
      <c r="A21" s="22" t="s">
        <v>22</v>
      </c>
      <c r="B21" s="23" t="s">
        <v>10</v>
      </c>
      <c r="C21" s="24">
        <v>4</v>
      </c>
      <c r="D21" s="24">
        <v>4</v>
      </c>
      <c r="E21" s="24">
        <v>4</v>
      </c>
      <c r="F21" s="24">
        <v>6</v>
      </c>
      <c r="G21" s="24">
        <v>1</v>
      </c>
      <c r="H21" s="25">
        <v>5.5823776395853989E-6</v>
      </c>
      <c r="I21" s="25">
        <v>-83.333333333333343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 x14ac:dyDescent="0.25">
      <c r="A22" s="22" t="s">
        <v>23</v>
      </c>
      <c r="B22" s="23" t="s">
        <v>10</v>
      </c>
      <c r="C22" s="24">
        <v>1684</v>
      </c>
      <c r="D22" s="24">
        <v>1454</v>
      </c>
      <c r="E22" s="24">
        <v>2921</v>
      </c>
      <c r="F22" s="24">
        <v>3439</v>
      </c>
      <c r="G22" s="24">
        <v>4165</v>
      </c>
      <c r="H22" s="25">
        <v>2.3250602868873187E-2</v>
      </c>
      <c r="I22" s="25">
        <v>21.110788019773196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 x14ac:dyDescent="0.25">
      <c r="A23" s="22" t="s">
        <v>24</v>
      </c>
      <c r="B23" s="23" t="s">
        <v>10</v>
      </c>
      <c r="C23" s="24">
        <v>2655</v>
      </c>
      <c r="D23" s="24">
        <v>3078</v>
      </c>
      <c r="E23" s="24">
        <v>3625</v>
      </c>
      <c r="F23" s="24">
        <v>3693</v>
      </c>
      <c r="G23" s="24">
        <v>4233</v>
      </c>
      <c r="H23" s="25">
        <v>2.3630204548364994E-2</v>
      </c>
      <c r="I23" s="25">
        <v>14.622258326563767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 x14ac:dyDescent="0.25">
      <c r="A24" s="22" t="s">
        <v>25</v>
      </c>
      <c r="B24" s="23" t="s">
        <v>10</v>
      </c>
      <c r="C24" s="24">
        <v>4984</v>
      </c>
      <c r="D24" s="24">
        <v>6627</v>
      </c>
      <c r="E24" s="24">
        <v>6086</v>
      </c>
      <c r="F24" s="24">
        <v>5619</v>
      </c>
      <c r="G24" s="24">
        <v>5044</v>
      </c>
      <c r="H24" s="25">
        <v>2.8157512814068753E-2</v>
      </c>
      <c r="I24" s="25">
        <v>-10.233137568962448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25">
      <c r="A25" s="22" t="s">
        <v>26</v>
      </c>
      <c r="B25" s="23" t="s">
        <v>10</v>
      </c>
      <c r="C25" s="24">
        <v>25488</v>
      </c>
      <c r="D25" s="24">
        <v>23026</v>
      </c>
      <c r="E25" s="24">
        <v>22261</v>
      </c>
      <c r="F25" s="24">
        <v>23443</v>
      </c>
      <c r="G25" s="24">
        <v>23774</v>
      </c>
      <c r="H25" s="25">
        <v>0.13271544600350327</v>
      </c>
      <c r="I25" s="25">
        <v>1.4119353325086337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 x14ac:dyDescent="0.25">
      <c r="A26" s="22" t="s">
        <v>27</v>
      </c>
      <c r="B26" s="23" t="s">
        <v>10</v>
      </c>
      <c r="C26" s="24">
        <v>4237</v>
      </c>
      <c r="D26" s="24">
        <v>4905</v>
      </c>
      <c r="E26" s="24">
        <v>5763</v>
      </c>
      <c r="F26" s="24">
        <v>7157</v>
      </c>
      <c r="G26" s="24">
        <v>8063</v>
      </c>
      <c r="H26" s="25">
        <v>4.5010710907977071E-2</v>
      </c>
      <c r="I26" s="25">
        <v>12.658935308089994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25">
      <c r="A27" s="22" t="s">
        <v>28</v>
      </c>
      <c r="B27" s="23" t="s">
        <v>10</v>
      </c>
      <c r="C27" s="24">
        <v>3512</v>
      </c>
      <c r="D27" s="24">
        <v>3696</v>
      </c>
      <c r="E27" s="24">
        <v>4074</v>
      </c>
      <c r="F27" s="24">
        <v>4489</v>
      </c>
      <c r="G27" s="24">
        <v>4864</v>
      </c>
      <c r="H27" s="25">
        <v>2.715268483894338E-2</v>
      </c>
      <c r="I27" s="25">
        <v>8.353753619959889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 x14ac:dyDescent="0.25">
      <c r="A28" s="22" t="s">
        <v>29</v>
      </c>
      <c r="B28" s="23" t="s">
        <v>10</v>
      </c>
      <c r="C28" s="24">
        <v>2802</v>
      </c>
      <c r="D28" s="24">
        <v>3130</v>
      </c>
      <c r="E28" s="24">
        <v>3560</v>
      </c>
      <c r="F28" s="24">
        <v>3937</v>
      </c>
      <c r="G28" s="24">
        <v>3877</v>
      </c>
      <c r="H28" s="25">
        <v>2.1642878108672593E-2</v>
      </c>
      <c r="I28" s="25">
        <v>-1.5240030480060938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 x14ac:dyDescent="0.25">
      <c r="A29" s="16" t="s">
        <v>30</v>
      </c>
      <c r="B29" s="9" t="s">
        <v>10</v>
      </c>
      <c r="C29" s="20">
        <v>3938</v>
      </c>
      <c r="D29" s="20">
        <v>3102</v>
      </c>
      <c r="E29" s="20">
        <v>3760</v>
      </c>
      <c r="F29" s="20">
        <v>4484</v>
      </c>
      <c r="G29" s="20">
        <v>5468</v>
      </c>
      <c r="H29" s="21">
        <v>3.0524440933252961E-2</v>
      </c>
      <c r="I29" s="21">
        <v>21.944692239072253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 x14ac:dyDescent="0.25">
      <c r="A30" s="22" t="s">
        <v>31</v>
      </c>
      <c r="B30" s="23" t="s">
        <v>10</v>
      </c>
      <c r="C30" s="24">
        <v>1819</v>
      </c>
      <c r="D30" s="24">
        <v>1135</v>
      </c>
      <c r="E30" s="24">
        <v>1504</v>
      </c>
      <c r="F30" s="24">
        <v>1315</v>
      </c>
      <c r="G30" s="24">
        <v>1232</v>
      </c>
      <c r="H30" s="25">
        <v>6.8774892519692116E-3</v>
      </c>
      <c r="I30" s="25">
        <v>-6.311787072243348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25">
      <c r="A31" s="22" t="s">
        <v>32</v>
      </c>
      <c r="B31" s="23" t="s">
        <v>10</v>
      </c>
      <c r="C31" s="24">
        <v>1108</v>
      </c>
      <c r="D31" s="24">
        <v>1153</v>
      </c>
      <c r="E31" s="24">
        <v>1469</v>
      </c>
      <c r="F31" s="24">
        <v>2186</v>
      </c>
      <c r="G31" s="24">
        <v>3080</v>
      </c>
      <c r="H31" s="25">
        <v>1.7193723129923032E-2</v>
      </c>
      <c r="I31" s="25">
        <v>40.896614821591953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25">
      <c r="A32" s="22" t="s">
        <v>33</v>
      </c>
      <c r="B32" s="23" t="s">
        <v>10</v>
      </c>
      <c r="C32" s="24">
        <v>19</v>
      </c>
      <c r="D32" s="24">
        <v>20</v>
      </c>
      <c r="E32" s="24">
        <v>33</v>
      </c>
      <c r="F32" s="24">
        <v>47</v>
      </c>
      <c r="G32" s="24">
        <v>57</v>
      </c>
      <c r="H32" s="25">
        <v>3.1819552545636772E-4</v>
      </c>
      <c r="I32" s="25">
        <v>21.276595744680861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5">
      <c r="A33" s="22" t="s">
        <v>34</v>
      </c>
      <c r="B33" s="23" t="s">
        <v>10</v>
      </c>
      <c r="C33" s="24">
        <v>252</v>
      </c>
      <c r="D33" s="24">
        <v>184</v>
      </c>
      <c r="E33" s="24">
        <v>178</v>
      </c>
      <c r="F33" s="24">
        <v>211</v>
      </c>
      <c r="G33" s="24">
        <v>256</v>
      </c>
      <c r="H33" s="25">
        <v>1.4290886757338621E-3</v>
      </c>
      <c r="I33" s="25">
        <v>21.327014218009481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5">
      <c r="A34" s="22" t="s">
        <v>35</v>
      </c>
      <c r="B34" s="23" t="s">
        <v>10</v>
      </c>
      <c r="C34" s="24">
        <v>403</v>
      </c>
      <c r="D34" s="24">
        <v>409</v>
      </c>
      <c r="E34" s="24">
        <v>320</v>
      </c>
      <c r="F34" s="24">
        <v>350</v>
      </c>
      <c r="G34" s="24">
        <v>575</v>
      </c>
      <c r="H34" s="25">
        <v>3.2098671427616045E-3</v>
      </c>
      <c r="I34" s="25">
        <v>64.285714285714278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x14ac:dyDescent="0.25">
      <c r="A35" s="22" t="s">
        <v>36</v>
      </c>
      <c r="B35" s="23" t="s">
        <v>10</v>
      </c>
      <c r="C35" s="24">
        <v>94</v>
      </c>
      <c r="D35" s="24">
        <v>46</v>
      </c>
      <c r="E35" s="24">
        <v>53</v>
      </c>
      <c r="F35" s="24">
        <v>114</v>
      </c>
      <c r="G35" s="24">
        <v>39</v>
      </c>
      <c r="H35" s="25">
        <v>2.1771272794383054E-4</v>
      </c>
      <c r="I35" s="25">
        <v>-65.78947368421052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 x14ac:dyDescent="0.25">
      <c r="A36" s="22" t="s">
        <v>37</v>
      </c>
      <c r="B36" s="23" t="s">
        <v>10</v>
      </c>
      <c r="C36" s="24">
        <v>227</v>
      </c>
      <c r="D36" s="24">
        <v>144</v>
      </c>
      <c r="E36" s="24">
        <v>187</v>
      </c>
      <c r="F36" s="24">
        <v>244</v>
      </c>
      <c r="G36" s="24">
        <v>208</v>
      </c>
      <c r="H36" s="25">
        <v>1.161134549033763E-3</v>
      </c>
      <c r="I36" s="25">
        <v>-14.754098360655746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x14ac:dyDescent="0.25">
      <c r="A37" s="22" t="s">
        <v>38</v>
      </c>
      <c r="B37" s="23" t="s">
        <v>10</v>
      </c>
      <c r="C37" s="24">
        <v>16</v>
      </c>
      <c r="D37" s="24">
        <v>11</v>
      </c>
      <c r="E37" s="24">
        <v>16</v>
      </c>
      <c r="F37" s="24">
        <v>17</v>
      </c>
      <c r="G37" s="24">
        <v>21</v>
      </c>
      <c r="H37" s="25">
        <v>1.1722993043129338E-4</v>
      </c>
      <c r="I37" s="25">
        <v>23.529411764705884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x14ac:dyDescent="0.25">
      <c r="A38" s="16" t="s">
        <v>39</v>
      </c>
      <c r="B38" s="9" t="s">
        <v>10</v>
      </c>
      <c r="C38" s="20">
        <v>26917</v>
      </c>
      <c r="D38" s="20">
        <v>32048</v>
      </c>
      <c r="E38" s="20">
        <v>38461</v>
      </c>
      <c r="F38" s="20">
        <v>51804</v>
      </c>
      <c r="G38" s="20">
        <v>51524</v>
      </c>
      <c r="H38" s="21">
        <v>0.28762642550199813</v>
      </c>
      <c r="I38" s="21">
        <v>-0.54049880318122234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x14ac:dyDescent="0.25">
      <c r="A39" s="22" t="s">
        <v>40</v>
      </c>
      <c r="B39" s="23" t="s">
        <v>10</v>
      </c>
      <c r="C39" s="24">
        <v>2023</v>
      </c>
      <c r="D39" s="24">
        <v>2093</v>
      </c>
      <c r="E39" s="24">
        <v>2253</v>
      </c>
      <c r="F39" s="24">
        <v>2408</v>
      </c>
      <c r="G39" s="24">
        <v>2738</v>
      </c>
      <c r="H39" s="25">
        <v>1.5284549977184824E-2</v>
      </c>
      <c r="I39" s="25">
        <v>13.704318936877073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 x14ac:dyDescent="0.25">
      <c r="A40" s="22" t="s">
        <v>41</v>
      </c>
      <c r="B40" s="23" t="s">
        <v>10</v>
      </c>
      <c r="C40" s="24">
        <v>7351</v>
      </c>
      <c r="D40" s="24">
        <v>8159</v>
      </c>
      <c r="E40" s="24">
        <v>7277</v>
      </c>
      <c r="F40" s="24">
        <v>7601</v>
      </c>
      <c r="G40" s="24">
        <v>8294</v>
      </c>
      <c r="H40" s="25">
        <v>4.63002401427213E-2</v>
      </c>
      <c r="I40" s="25">
        <v>9.1172214182344362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 x14ac:dyDescent="0.25">
      <c r="A41" s="22" t="s">
        <v>42</v>
      </c>
      <c r="B41" s="23" t="s">
        <v>10</v>
      </c>
      <c r="C41" s="24">
        <v>13704</v>
      </c>
      <c r="D41" s="24">
        <v>17093</v>
      </c>
      <c r="E41" s="24">
        <v>22762</v>
      </c>
      <c r="F41" s="24">
        <v>34712</v>
      </c>
      <c r="G41" s="24">
        <v>34003</v>
      </c>
      <c r="H41" s="25">
        <v>0.18981758687882233</v>
      </c>
      <c r="I41" s="25">
        <v>-2.0425213182761013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 x14ac:dyDescent="0.25">
      <c r="A42" s="22" t="s">
        <v>43</v>
      </c>
      <c r="B42" s="23" t="s">
        <v>10</v>
      </c>
      <c r="C42" s="24">
        <v>3839</v>
      </c>
      <c r="D42" s="24">
        <v>4703</v>
      </c>
      <c r="E42" s="24">
        <v>6169</v>
      </c>
      <c r="F42" s="24">
        <v>7083</v>
      </c>
      <c r="G42" s="24">
        <v>6489</v>
      </c>
      <c r="H42" s="25">
        <v>3.6224048503269657E-2</v>
      </c>
      <c r="I42" s="25">
        <v>-8.386277001270642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 x14ac:dyDescent="0.25">
      <c r="A43" s="16" t="s">
        <v>44</v>
      </c>
      <c r="B43" s="9" t="s">
        <v>10</v>
      </c>
      <c r="C43" s="20">
        <v>64358</v>
      </c>
      <c r="D43" s="20">
        <v>55518</v>
      </c>
      <c r="E43" s="20">
        <v>60047</v>
      </c>
      <c r="F43" s="20">
        <v>61869</v>
      </c>
      <c r="G43" s="20">
        <v>60081</v>
      </c>
      <c r="H43" s="21">
        <v>0.33539483096393036</v>
      </c>
      <c r="I43" s="21">
        <v>-2.8899772099112653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 x14ac:dyDescent="0.25">
      <c r="A44" s="22" t="s">
        <v>45</v>
      </c>
      <c r="B44" s="23" t="s">
        <v>10</v>
      </c>
      <c r="C44" s="24">
        <v>10690</v>
      </c>
      <c r="D44" s="24">
        <v>1058</v>
      </c>
      <c r="E44" s="24">
        <v>1028</v>
      </c>
      <c r="F44" s="24">
        <v>1246</v>
      </c>
      <c r="G44" s="24">
        <v>1400</v>
      </c>
      <c r="H44" s="25">
        <v>7.8153286954195586E-3</v>
      </c>
      <c r="I44" s="25">
        <v>12.359550561797761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 x14ac:dyDescent="0.25">
      <c r="A45" s="22" t="s">
        <v>46</v>
      </c>
      <c r="B45" s="23" t="s">
        <v>10</v>
      </c>
      <c r="C45" s="24">
        <v>500</v>
      </c>
      <c r="D45" s="24">
        <v>464</v>
      </c>
      <c r="E45" s="24">
        <v>706</v>
      </c>
      <c r="F45" s="24">
        <v>560</v>
      </c>
      <c r="G45" s="24">
        <v>0</v>
      </c>
      <c r="H45" s="25" t="s">
        <v>10</v>
      </c>
      <c r="I45" s="25" t="s">
        <v>10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25">
      <c r="A46" s="22" t="s">
        <v>47</v>
      </c>
      <c r="B46" s="23" t="s">
        <v>10</v>
      </c>
      <c r="C46" s="24">
        <v>504</v>
      </c>
      <c r="D46" s="24">
        <v>563</v>
      </c>
      <c r="E46" s="24">
        <v>570</v>
      </c>
      <c r="F46" s="24">
        <v>753</v>
      </c>
      <c r="G46" s="24">
        <v>668</v>
      </c>
      <c r="H46" s="25">
        <v>3.7290282632430464E-3</v>
      </c>
      <c r="I46" s="25">
        <v>-11.288180610889782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25">
      <c r="A47" s="22" t="s">
        <v>48</v>
      </c>
      <c r="B47" s="23" t="s">
        <v>10</v>
      </c>
      <c r="C47" s="24">
        <v>742</v>
      </c>
      <c r="D47" s="24">
        <v>797</v>
      </c>
      <c r="E47" s="24">
        <v>683</v>
      </c>
      <c r="F47" s="24">
        <v>697</v>
      </c>
      <c r="G47" s="24">
        <v>739</v>
      </c>
      <c r="H47" s="25">
        <v>4.1253770756536105E-3</v>
      </c>
      <c r="I47" s="25">
        <v>6.0258249641319992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25">
      <c r="A48" s="22" t="s">
        <v>49</v>
      </c>
      <c r="B48" s="23" t="s">
        <v>10</v>
      </c>
      <c r="C48" s="24">
        <v>51922</v>
      </c>
      <c r="D48" s="24">
        <v>52636</v>
      </c>
      <c r="E48" s="24">
        <v>57060</v>
      </c>
      <c r="F48" s="24">
        <v>58613</v>
      </c>
      <c r="G48" s="24">
        <v>57274</v>
      </c>
      <c r="H48" s="25">
        <v>0.31972509692961415</v>
      </c>
      <c r="I48" s="25">
        <v>-2.2844761401054399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 x14ac:dyDescent="0.25">
      <c r="A49" s="16" t="s">
        <v>50</v>
      </c>
      <c r="B49" s="9" t="s">
        <v>10</v>
      </c>
      <c r="C49" s="20">
        <v>33846</v>
      </c>
      <c r="D49" s="20">
        <v>28229</v>
      </c>
      <c r="E49" s="20">
        <v>25713</v>
      </c>
      <c r="F49" s="20">
        <v>26894</v>
      </c>
      <c r="G49" s="20">
        <v>28865</v>
      </c>
      <c r="H49" s="21">
        <v>0.16113533056663254</v>
      </c>
      <c r="I49" s="21">
        <v>7.3287722168513341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 x14ac:dyDescent="0.25">
      <c r="A50" s="22" t="s">
        <v>51</v>
      </c>
      <c r="B50" s="23" t="s">
        <v>10</v>
      </c>
      <c r="C50" s="24">
        <v>367</v>
      </c>
      <c r="D50" s="24">
        <v>303</v>
      </c>
      <c r="E50" s="24">
        <v>294</v>
      </c>
      <c r="F50" s="24">
        <v>322</v>
      </c>
      <c r="G50" s="24">
        <v>485</v>
      </c>
      <c r="H50" s="25">
        <v>2.7074531551989182E-3</v>
      </c>
      <c r="I50" s="25">
        <v>50.621118012422357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 x14ac:dyDescent="0.25">
      <c r="A51" s="22" t="s">
        <v>52</v>
      </c>
      <c r="B51" s="23" t="s">
        <v>10</v>
      </c>
      <c r="C51" s="24">
        <v>209</v>
      </c>
      <c r="D51" s="24">
        <v>213</v>
      </c>
      <c r="E51" s="24">
        <v>315</v>
      </c>
      <c r="F51" s="24">
        <v>385</v>
      </c>
      <c r="G51" s="24">
        <v>374</v>
      </c>
      <c r="H51" s="25">
        <v>2.0878092372049392E-3</v>
      </c>
      <c r="I51" s="25">
        <v>-2.8571428571428612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 x14ac:dyDescent="0.25">
      <c r="A52" s="22" t="s">
        <v>53</v>
      </c>
      <c r="B52" s="23" t="s">
        <v>10</v>
      </c>
      <c r="C52" s="24">
        <v>28</v>
      </c>
      <c r="D52" s="24">
        <v>32</v>
      </c>
      <c r="E52" s="24">
        <v>31</v>
      </c>
      <c r="F52" s="24">
        <v>35</v>
      </c>
      <c r="G52" s="24">
        <v>63</v>
      </c>
      <c r="H52" s="25">
        <v>3.5168979129388017E-4</v>
      </c>
      <c r="I52" s="25">
        <v>80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 x14ac:dyDescent="0.25">
      <c r="A53" s="22" t="s">
        <v>54</v>
      </c>
      <c r="B53" s="23" t="s">
        <v>10</v>
      </c>
      <c r="C53" s="24">
        <v>1358</v>
      </c>
      <c r="D53" s="24">
        <v>1534</v>
      </c>
      <c r="E53" s="24">
        <v>3131</v>
      </c>
      <c r="F53" s="24">
        <v>2337</v>
      </c>
      <c r="G53" s="24">
        <v>2360</v>
      </c>
      <c r="H53" s="25">
        <v>1.3174411229421541E-2</v>
      </c>
      <c r="I53" s="25">
        <v>0.98416773641420718</v>
      </c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25">
      <c r="A54" s="22" t="s">
        <v>55</v>
      </c>
      <c r="B54" s="23" t="s">
        <v>10</v>
      </c>
      <c r="C54" s="24">
        <v>311</v>
      </c>
      <c r="D54" s="24">
        <v>335</v>
      </c>
      <c r="E54" s="24">
        <v>327</v>
      </c>
      <c r="F54" s="24">
        <v>365</v>
      </c>
      <c r="G54" s="24">
        <v>585</v>
      </c>
      <c r="H54" s="25">
        <v>3.2656909191574588E-3</v>
      </c>
      <c r="I54" s="25">
        <v>60.273972602739718</v>
      </c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 x14ac:dyDescent="0.25">
      <c r="A55" s="22" t="s">
        <v>56</v>
      </c>
      <c r="B55" s="23" t="s">
        <v>10</v>
      </c>
      <c r="C55" s="24">
        <v>2707</v>
      </c>
      <c r="D55" s="24">
        <v>3017</v>
      </c>
      <c r="E55" s="24">
        <v>3546</v>
      </c>
      <c r="F55" s="24">
        <v>5054</v>
      </c>
      <c r="G55" s="24">
        <v>4637</v>
      </c>
      <c r="H55" s="25">
        <v>2.5885485114757495E-2</v>
      </c>
      <c r="I55" s="25">
        <v>-8.2508903838543688</v>
      </c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25">
      <c r="A56" s="22" t="s">
        <v>57</v>
      </c>
      <c r="B56" s="23" t="s">
        <v>10</v>
      </c>
      <c r="C56" s="24">
        <v>391</v>
      </c>
      <c r="D56" s="24">
        <v>448</v>
      </c>
      <c r="E56" s="24">
        <v>638</v>
      </c>
      <c r="F56" s="24">
        <v>817</v>
      </c>
      <c r="G56" s="24">
        <v>925</v>
      </c>
      <c r="H56" s="25">
        <v>5.1636993166164942E-3</v>
      </c>
      <c r="I56" s="25">
        <v>13.219094247246034</v>
      </c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25">
      <c r="A57" s="22" t="s">
        <v>58</v>
      </c>
      <c r="B57" s="23" t="s">
        <v>10</v>
      </c>
      <c r="C57" s="24">
        <v>46</v>
      </c>
      <c r="D57" s="24">
        <v>33</v>
      </c>
      <c r="E57" s="24">
        <v>66</v>
      </c>
      <c r="F57" s="24">
        <v>166</v>
      </c>
      <c r="G57" s="24">
        <v>103</v>
      </c>
      <c r="H57" s="25">
        <v>5.7498489687729613E-4</v>
      </c>
      <c r="I57" s="25">
        <v>-37.951807228915655</v>
      </c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25">
      <c r="A58" s="22" t="s">
        <v>59</v>
      </c>
      <c r="B58" s="23" t="s">
        <v>10</v>
      </c>
      <c r="C58" s="24">
        <v>313</v>
      </c>
      <c r="D58" s="24">
        <v>462</v>
      </c>
      <c r="E58" s="24">
        <v>512</v>
      </c>
      <c r="F58" s="24">
        <v>710</v>
      </c>
      <c r="G58" s="24">
        <v>745</v>
      </c>
      <c r="H58" s="25">
        <v>4.1588713414911225E-3</v>
      </c>
      <c r="I58" s="25">
        <v>4.9295774647887214</v>
      </c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x14ac:dyDescent="0.25">
      <c r="A59" s="22" t="s">
        <v>60</v>
      </c>
      <c r="B59" s="23" t="s">
        <v>10</v>
      </c>
      <c r="C59" s="24">
        <v>899</v>
      </c>
      <c r="D59" s="24">
        <v>779</v>
      </c>
      <c r="E59" s="24">
        <v>888</v>
      </c>
      <c r="F59" s="24">
        <v>829</v>
      </c>
      <c r="G59" s="24">
        <v>857</v>
      </c>
      <c r="H59" s="25">
        <v>4.7840976371246865E-3</v>
      </c>
      <c r="I59" s="25">
        <v>3.377563329312423</v>
      </c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 x14ac:dyDescent="0.25">
      <c r="A60" s="22" t="s">
        <v>61</v>
      </c>
      <c r="B60" s="23" t="s">
        <v>10</v>
      </c>
      <c r="C60" s="24">
        <v>282</v>
      </c>
      <c r="D60" s="24">
        <v>373</v>
      </c>
      <c r="E60" s="24">
        <v>263</v>
      </c>
      <c r="F60" s="24">
        <v>206</v>
      </c>
      <c r="G60" s="24">
        <v>228</v>
      </c>
      <c r="H60" s="25">
        <v>1.2727821018254709E-3</v>
      </c>
      <c r="I60" s="25">
        <v>10.679611650485427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 x14ac:dyDescent="0.25">
      <c r="A61" s="22" t="s">
        <v>62</v>
      </c>
      <c r="B61" s="23" t="s">
        <v>10</v>
      </c>
      <c r="C61" s="24">
        <v>1052</v>
      </c>
      <c r="D61" s="24">
        <v>868</v>
      </c>
      <c r="E61" s="24">
        <v>904</v>
      </c>
      <c r="F61" s="24">
        <v>897</v>
      </c>
      <c r="G61" s="24">
        <v>850</v>
      </c>
      <c r="H61" s="25">
        <v>4.7450209936475895E-3</v>
      </c>
      <c r="I61" s="25">
        <v>-5.2396878483834968</v>
      </c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 x14ac:dyDescent="0.25">
      <c r="A62" s="22" t="s">
        <v>63</v>
      </c>
      <c r="B62" s="23" t="s">
        <v>10</v>
      </c>
      <c r="C62" s="24">
        <v>24292</v>
      </c>
      <c r="D62" s="24">
        <v>17964</v>
      </c>
      <c r="E62" s="24">
        <v>12651</v>
      </c>
      <c r="F62" s="24">
        <v>12067</v>
      </c>
      <c r="G62" s="24">
        <v>14033</v>
      </c>
      <c r="H62" s="25">
        <v>7.8337505416301897E-2</v>
      </c>
      <c r="I62" s="25">
        <v>16.292367614154315</v>
      </c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 x14ac:dyDescent="0.25">
      <c r="A63" s="22" t="s">
        <v>64</v>
      </c>
      <c r="B63" s="23" t="s">
        <v>10</v>
      </c>
      <c r="C63" s="24">
        <v>21</v>
      </c>
      <c r="D63" s="24">
        <v>16</v>
      </c>
      <c r="E63" s="24">
        <v>12</v>
      </c>
      <c r="F63" s="24">
        <v>6</v>
      </c>
      <c r="G63" s="24">
        <v>7</v>
      </c>
      <c r="H63" s="25">
        <v>3.9076643477097795E-5</v>
      </c>
      <c r="I63" s="25">
        <v>16.666666666666671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 x14ac:dyDescent="0.25">
      <c r="A64" s="22" t="s">
        <v>65</v>
      </c>
      <c r="B64" s="23" t="s">
        <v>10</v>
      </c>
      <c r="C64" s="24">
        <v>1110</v>
      </c>
      <c r="D64" s="24">
        <v>1268</v>
      </c>
      <c r="E64" s="24">
        <v>1455</v>
      </c>
      <c r="F64" s="24">
        <v>1726</v>
      </c>
      <c r="G64" s="24">
        <v>1471</v>
      </c>
      <c r="H64" s="25">
        <v>8.2116775078301223E-3</v>
      </c>
      <c r="I64" s="25">
        <v>-14.774044032444948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 x14ac:dyDescent="0.25">
      <c r="A65" s="22" t="s">
        <v>66</v>
      </c>
      <c r="B65" s="23" t="s">
        <v>10</v>
      </c>
      <c r="C65" s="24">
        <v>259</v>
      </c>
      <c r="D65" s="24">
        <v>351</v>
      </c>
      <c r="E65" s="24">
        <v>411</v>
      </c>
      <c r="F65" s="24">
        <v>619</v>
      </c>
      <c r="G65" s="24">
        <v>784</v>
      </c>
      <c r="H65" s="25">
        <v>4.3765840694349528E-3</v>
      </c>
      <c r="I65" s="25">
        <v>26.655896607431345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 x14ac:dyDescent="0.25">
      <c r="A66" s="22" t="s">
        <v>67</v>
      </c>
      <c r="B66" s="23" t="s">
        <v>10</v>
      </c>
      <c r="C66" s="24">
        <v>201</v>
      </c>
      <c r="D66" s="24">
        <v>233</v>
      </c>
      <c r="E66" s="24">
        <v>269</v>
      </c>
      <c r="F66" s="24">
        <v>353</v>
      </c>
      <c r="G66" s="24">
        <v>358</v>
      </c>
      <c r="H66" s="25">
        <v>1.998491194971573E-3</v>
      </c>
      <c r="I66" s="25">
        <v>1.4164305949008451</v>
      </c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25">
      <c r="A67" s="16" t="s">
        <v>68</v>
      </c>
      <c r="B67" s="9" t="s">
        <v>10</v>
      </c>
      <c r="C67" s="20">
        <v>573</v>
      </c>
      <c r="D67" s="20">
        <v>0</v>
      </c>
      <c r="E67" s="20">
        <v>0</v>
      </c>
      <c r="F67" s="20">
        <v>0</v>
      </c>
      <c r="G67" s="20">
        <v>0</v>
      </c>
      <c r="H67" s="21" t="s">
        <v>10</v>
      </c>
      <c r="I67" s="21" t="s">
        <v>10</v>
      </c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25">
      <c r="A68" s="22" t="s">
        <v>69</v>
      </c>
      <c r="B68" s="23" t="s">
        <v>10</v>
      </c>
      <c r="C68" s="24">
        <v>573</v>
      </c>
      <c r="D68" s="24">
        <v>0</v>
      </c>
      <c r="E68" s="24">
        <v>0</v>
      </c>
      <c r="F68" s="24">
        <v>0</v>
      </c>
      <c r="G68" s="24">
        <v>0</v>
      </c>
      <c r="H68" s="25" t="s">
        <v>10</v>
      </c>
      <c r="I68" s="25" t="s">
        <v>10</v>
      </c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25">
      <c r="A69" s="16" t="s">
        <v>70</v>
      </c>
      <c r="B69" s="9" t="s">
        <v>10</v>
      </c>
      <c r="C69" s="17">
        <v>1567175</v>
      </c>
      <c r="D69" s="17">
        <v>1693402</v>
      </c>
      <c r="E69" s="17">
        <v>1805087</v>
      </c>
      <c r="F69" s="17">
        <v>1908813</v>
      </c>
      <c r="G69" s="17">
        <v>1962800</v>
      </c>
      <c r="H69" s="18">
        <v>10.95709083097822</v>
      </c>
      <c r="I69" s="18">
        <v>2.8283021961815962</v>
      </c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25">
      <c r="A70" s="26" t="s">
        <v>71</v>
      </c>
      <c r="B70" s="9" t="s">
        <v>10</v>
      </c>
      <c r="C70" s="20">
        <v>4768</v>
      </c>
      <c r="D70" s="20">
        <v>5024</v>
      </c>
      <c r="E70" s="20">
        <v>5908</v>
      </c>
      <c r="F70" s="20">
        <v>6369</v>
      </c>
      <c r="G70" s="20">
        <v>6701</v>
      </c>
      <c r="H70" s="21">
        <v>3.7407512562861761E-2</v>
      </c>
      <c r="I70" s="21">
        <v>5.212749254200034</v>
      </c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25">
      <c r="A71" s="22" t="s">
        <v>72</v>
      </c>
      <c r="B71" s="23" t="s">
        <v>10</v>
      </c>
      <c r="C71" s="24">
        <v>1</v>
      </c>
      <c r="D71" s="24">
        <v>0</v>
      </c>
      <c r="E71" s="24">
        <v>0</v>
      </c>
      <c r="F71" s="24">
        <v>0</v>
      </c>
      <c r="G71" s="24">
        <v>0</v>
      </c>
      <c r="H71" s="25" t="s">
        <v>10</v>
      </c>
      <c r="I71" s="25" t="s">
        <v>10</v>
      </c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25">
      <c r="A72" s="22" t="s">
        <v>73</v>
      </c>
      <c r="B72" s="23" t="s">
        <v>10</v>
      </c>
      <c r="C72" s="24">
        <v>35</v>
      </c>
      <c r="D72" s="24">
        <v>92</v>
      </c>
      <c r="E72" s="24">
        <v>199</v>
      </c>
      <c r="F72" s="24">
        <v>269</v>
      </c>
      <c r="G72" s="24">
        <v>277</v>
      </c>
      <c r="H72" s="25">
        <v>1.5463186061651557E-3</v>
      </c>
      <c r="I72" s="25">
        <v>2.9739776951672923</v>
      </c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25">
      <c r="A73" s="22" t="s">
        <v>74</v>
      </c>
      <c r="B73" s="23" t="s">
        <v>10</v>
      </c>
      <c r="C73" s="24">
        <v>118</v>
      </c>
      <c r="D73" s="24">
        <v>155</v>
      </c>
      <c r="E73" s="24">
        <v>143</v>
      </c>
      <c r="F73" s="24">
        <v>195</v>
      </c>
      <c r="G73" s="24">
        <v>169</v>
      </c>
      <c r="H73" s="25">
        <v>9.4342182108993243E-4</v>
      </c>
      <c r="I73" s="25">
        <v>-13.333333333333329</v>
      </c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25">
      <c r="A74" s="22" t="s">
        <v>75</v>
      </c>
      <c r="B74" s="23" t="s">
        <v>10</v>
      </c>
      <c r="C74" s="24">
        <v>375</v>
      </c>
      <c r="D74" s="24">
        <v>466</v>
      </c>
      <c r="E74" s="24">
        <v>520</v>
      </c>
      <c r="F74" s="24">
        <v>448</v>
      </c>
      <c r="G74" s="24">
        <v>489</v>
      </c>
      <c r="H74" s="25">
        <v>2.7297826657572601E-3</v>
      </c>
      <c r="I74" s="25">
        <v>9.1517857142857224</v>
      </c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25">
      <c r="A75" s="22" t="s">
        <v>76</v>
      </c>
      <c r="B75" s="23" t="s">
        <v>10</v>
      </c>
      <c r="C75" s="24">
        <v>2</v>
      </c>
      <c r="D75" s="24">
        <v>1</v>
      </c>
      <c r="E75" s="24">
        <v>4</v>
      </c>
      <c r="F75" s="24">
        <v>1</v>
      </c>
      <c r="G75" s="24">
        <v>1</v>
      </c>
      <c r="H75" s="25">
        <v>5.5823776395853989E-6</v>
      </c>
      <c r="I75" s="25">
        <v>0</v>
      </c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25">
      <c r="A76" s="22" t="s">
        <v>77</v>
      </c>
      <c r="B76" s="23" t="s">
        <v>10</v>
      </c>
      <c r="C76" s="24">
        <v>20</v>
      </c>
      <c r="D76" s="24">
        <v>0</v>
      </c>
      <c r="E76" s="24">
        <v>0</v>
      </c>
      <c r="F76" s="24">
        <v>0</v>
      </c>
      <c r="G76" s="24">
        <v>0</v>
      </c>
      <c r="H76" s="25" t="s">
        <v>10</v>
      </c>
      <c r="I76" s="25" t="s">
        <v>10</v>
      </c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25">
      <c r="A77" s="22" t="s">
        <v>78</v>
      </c>
      <c r="B77" s="23" t="s">
        <v>10</v>
      </c>
      <c r="C77" s="24">
        <v>4</v>
      </c>
      <c r="D77" s="24">
        <v>5</v>
      </c>
      <c r="E77" s="24">
        <v>5</v>
      </c>
      <c r="F77" s="24">
        <v>9</v>
      </c>
      <c r="G77" s="24">
        <v>3</v>
      </c>
      <c r="H77" s="25">
        <v>1.6747132918756199E-5</v>
      </c>
      <c r="I77" s="25">
        <v>-66.666666666666671</v>
      </c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25">
      <c r="A78" s="22" t="s">
        <v>79</v>
      </c>
      <c r="B78" s="23" t="s">
        <v>10</v>
      </c>
      <c r="C78" s="24">
        <v>316</v>
      </c>
      <c r="D78" s="24">
        <v>319</v>
      </c>
      <c r="E78" s="24">
        <v>352</v>
      </c>
      <c r="F78" s="24">
        <v>413</v>
      </c>
      <c r="G78" s="24">
        <v>560</v>
      </c>
      <c r="H78" s="25">
        <v>3.1261314781678234E-3</v>
      </c>
      <c r="I78" s="25">
        <v>35.593220338983031</v>
      </c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25">
      <c r="A79" s="22" t="s">
        <v>80</v>
      </c>
      <c r="B79" s="23" t="s">
        <v>10</v>
      </c>
      <c r="C79" s="24">
        <v>111</v>
      </c>
      <c r="D79" s="24">
        <v>151</v>
      </c>
      <c r="E79" s="24">
        <v>267</v>
      </c>
      <c r="F79" s="24">
        <v>424</v>
      </c>
      <c r="G79" s="24">
        <v>615</v>
      </c>
      <c r="H79" s="25">
        <v>3.4331622483450203E-3</v>
      </c>
      <c r="I79" s="25">
        <v>45.047169811320742</v>
      </c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25">
      <c r="A80" s="22" t="s">
        <v>81</v>
      </c>
      <c r="B80" s="23" t="s">
        <v>10</v>
      </c>
      <c r="C80" s="24">
        <v>343</v>
      </c>
      <c r="D80" s="24">
        <v>397</v>
      </c>
      <c r="E80" s="24">
        <v>493</v>
      </c>
      <c r="F80" s="24">
        <v>587</v>
      </c>
      <c r="G80" s="24">
        <v>514</v>
      </c>
      <c r="H80" s="25">
        <v>2.8693421067468952E-3</v>
      </c>
      <c r="I80" s="25">
        <v>-12.436115843270869</v>
      </c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 x14ac:dyDescent="0.25">
      <c r="A81" s="22" t="s">
        <v>82</v>
      </c>
      <c r="B81" s="23" t="s">
        <v>10</v>
      </c>
      <c r="C81" s="24">
        <v>119</v>
      </c>
      <c r="D81" s="24">
        <v>160</v>
      </c>
      <c r="E81" s="24">
        <v>172</v>
      </c>
      <c r="F81" s="24">
        <v>205</v>
      </c>
      <c r="G81" s="24">
        <v>252</v>
      </c>
      <c r="H81" s="25">
        <v>1.4067591651755207E-3</v>
      </c>
      <c r="I81" s="25">
        <v>22.926829268292678</v>
      </c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25">
      <c r="A82" s="22" t="s">
        <v>83</v>
      </c>
      <c r="B82" s="23" t="s">
        <v>10</v>
      </c>
      <c r="C82" s="24">
        <v>0</v>
      </c>
      <c r="D82" s="24">
        <v>0</v>
      </c>
      <c r="E82" s="24">
        <v>0</v>
      </c>
      <c r="F82" s="24">
        <v>1</v>
      </c>
      <c r="G82" s="24">
        <v>1</v>
      </c>
      <c r="H82" s="25">
        <v>5.5823776395853989E-6</v>
      </c>
      <c r="I82" s="25">
        <v>0</v>
      </c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25">
      <c r="A83" s="22" t="s">
        <v>84</v>
      </c>
      <c r="B83" s="23" t="s">
        <v>10</v>
      </c>
      <c r="C83" s="24">
        <v>97</v>
      </c>
      <c r="D83" s="24">
        <v>94</v>
      </c>
      <c r="E83" s="24">
        <v>128</v>
      </c>
      <c r="F83" s="24">
        <v>134</v>
      </c>
      <c r="G83" s="24">
        <v>146</v>
      </c>
      <c r="H83" s="25">
        <v>8.1502713537946823E-4</v>
      </c>
      <c r="I83" s="25">
        <v>8.9552238805970177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25">
      <c r="A84" s="22" t="s">
        <v>85</v>
      </c>
      <c r="B84" s="23" t="s">
        <v>10</v>
      </c>
      <c r="C84" s="24">
        <v>977</v>
      </c>
      <c r="D84" s="24">
        <v>936</v>
      </c>
      <c r="E84" s="24">
        <v>1037</v>
      </c>
      <c r="F84" s="24">
        <v>1121</v>
      </c>
      <c r="G84" s="24">
        <v>1046</v>
      </c>
      <c r="H84" s="25">
        <v>5.8391670110063271E-3</v>
      </c>
      <c r="I84" s="25">
        <v>-6.6904549509366689</v>
      </c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 x14ac:dyDescent="0.25">
      <c r="A85" s="22" t="s">
        <v>86</v>
      </c>
      <c r="B85" s="23" t="s">
        <v>10</v>
      </c>
      <c r="C85" s="24">
        <v>2</v>
      </c>
      <c r="D85" s="24">
        <v>0</v>
      </c>
      <c r="E85" s="24">
        <v>0</v>
      </c>
      <c r="F85" s="24">
        <v>0</v>
      </c>
      <c r="G85" s="24">
        <v>1</v>
      </c>
      <c r="H85" s="25">
        <v>5.5823776395853989E-6</v>
      </c>
      <c r="I85" s="25" t="s">
        <v>10</v>
      </c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25">
      <c r="A86" s="22" t="s">
        <v>87</v>
      </c>
      <c r="B86" s="23" t="s">
        <v>10</v>
      </c>
      <c r="C86" s="24">
        <v>0</v>
      </c>
      <c r="D86" s="24">
        <v>1</v>
      </c>
      <c r="E86" s="24">
        <v>3</v>
      </c>
      <c r="F86" s="24">
        <v>0</v>
      </c>
      <c r="G86" s="24">
        <v>0</v>
      </c>
      <c r="H86" s="25" t="s">
        <v>10</v>
      </c>
      <c r="I86" s="25" t="s">
        <v>10</v>
      </c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25">
      <c r="A87" s="22" t="s">
        <v>88</v>
      </c>
      <c r="B87" s="23" t="s">
        <v>10</v>
      </c>
      <c r="C87" s="24">
        <v>13</v>
      </c>
      <c r="D87" s="24">
        <v>9</v>
      </c>
      <c r="E87" s="24">
        <v>5</v>
      </c>
      <c r="F87" s="24">
        <v>6</v>
      </c>
      <c r="G87" s="24">
        <v>7</v>
      </c>
      <c r="H87" s="25">
        <v>3.9076643477097795E-5</v>
      </c>
      <c r="I87" s="25">
        <v>16.666666666666671</v>
      </c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25">
      <c r="A88" s="22" t="s">
        <v>89</v>
      </c>
      <c r="B88" s="23" t="s">
        <v>10</v>
      </c>
      <c r="C88" s="24">
        <v>6</v>
      </c>
      <c r="D88" s="24">
        <v>3</v>
      </c>
      <c r="E88" s="24">
        <v>2</v>
      </c>
      <c r="F88" s="24">
        <v>0</v>
      </c>
      <c r="G88" s="24">
        <v>1</v>
      </c>
      <c r="H88" s="25">
        <v>5.5823776395853989E-6</v>
      </c>
      <c r="I88" s="25" t="s">
        <v>10</v>
      </c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25">
      <c r="A89" s="22" t="s">
        <v>90</v>
      </c>
      <c r="B89" s="23" t="s">
        <v>10</v>
      </c>
      <c r="C89" s="24">
        <v>265</v>
      </c>
      <c r="D89" s="24">
        <v>300</v>
      </c>
      <c r="E89" s="24">
        <v>381</v>
      </c>
      <c r="F89" s="24">
        <v>359</v>
      </c>
      <c r="G89" s="24">
        <v>400</v>
      </c>
      <c r="H89" s="25">
        <v>2.2329510558341597E-3</v>
      </c>
      <c r="I89" s="25">
        <v>11.420612813370482</v>
      </c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25">
      <c r="A90" s="22" t="s">
        <v>91</v>
      </c>
      <c r="B90" s="23" t="s">
        <v>10</v>
      </c>
      <c r="C90" s="24">
        <v>72</v>
      </c>
      <c r="D90" s="24">
        <v>84</v>
      </c>
      <c r="E90" s="24">
        <v>123</v>
      </c>
      <c r="F90" s="24">
        <v>103</v>
      </c>
      <c r="G90" s="24">
        <v>111</v>
      </c>
      <c r="H90" s="25">
        <v>6.1964391799397924E-4</v>
      </c>
      <c r="I90" s="25">
        <v>7.7669902912621325</v>
      </c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 x14ac:dyDescent="0.25">
      <c r="A91" s="22" t="s">
        <v>92</v>
      </c>
      <c r="B91" s="23" t="s">
        <v>10</v>
      </c>
      <c r="C91" s="24">
        <v>24</v>
      </c>
      <c r="D91" s="24">
        <v>32</v>
      </c>
      <c r="E91" s="24">
        <v>43</v>
      </c>
      <c r="F91" s="24">
        <v>38</v>
      </c>
      <c r="G91" s="24">
        <v>49</v>
      </c>
      <c r="H91" s="25">
        <v>2.7353650433968455E-4</v>
      </c>
      <c r="I91" s="25">
        <v>28.94736842105263</v>
      </c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 x14ac:dyDescent="0.25">
      <c r="A92" s="22" t="s">
        <v>93</v>
      </c>
      <c r="B92" s="23" t="s">
        <v>10</v>
      </c>
      <c r="C92" s="24">
        <v>1845</v>
      </c>
      <c r="D92" s="24">
        <v>1816</v>
      </c>
      <c r="E92" s="24">
        <v>2029</v>
      </c>
      <c r="F92" s="24">
        <v>2052</v>
      </c>
      <c r="G92" s="24">
        <v>2059</v>
      </c>
      <c r="H92" s="25">
        <v>1.1494115559906336E-2</v>
      </c>
      <c r="I92" s="25">
        <v>0.34113060428850872</v>
      </c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25">
      <c r="A93" s="22" t="s">
        <v>94</v>
      </c>
      <c r="B93" s="23" t="s">
        <v>10</v>
      </c>
      <c r="C93" s="24">
        <v>3</v>
      </c>
      <c r="D93" s="24">
        <v>3</v>
      </c>
      <c r="E93" s="24">
        <v>1</v>
      </c>
      <c r="F93" s="24">
        <v>4</v>
      </c>
      <c r="G93" s="24">
        <v>0</v>
      </c>
      <c r="H93" s="25" t="s">
        <v>10</v>
      </c>
      <c r="I93" s="25" t="s">
        <v>10</v>
      </c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 x14ac:dyDescent="0.25">
      <c r="A94" s="22" t="s">
        <v>95</v>
      </c>
      <c r="B94" s="23" t="s">
        <v>10</v>
      </c>
      <c r="C94" s="24">
        <v>20</v>
      </c>
      <c r="D94" s="24">
        <v>0</v>
      </c>
      <c r="E94" s="24">
        <v>1</v>
      </c>
      <c r="F94" s="24">
        <v>0</v>
      </c>
      <c r="G94" s="24">
        <v>0</v>
      </c>
      <c r="H94" s="25" t="s">
        <v>10</v>
      </c>
      <c r="I94" s="25" t="s">
        <v>10</v>
      </c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 x14ac:dyDescent="0.25">
      <c r="A95" s="16" t="s">
        <v>96</v>
      </c>
      <c r="B95" s="9" t="s">
        <v>10</v>
      </c>
      <c r="C95" s="20">
        <v>4178</v>
      </c>
      <c r="D95" s="20">
        <v>4561</v>
      </c>
      <c r="E95" s="20">
        <v>5664</v>
      </c>
      <c r="F95" s="20">
        <v>5775</v>
      </c>
      <c r="G95" s="20">
        <v>5957</v>
      </c>
      <c r="H95" s="21">
        <v>3.3254223599010223E-2</v>
      </c>
      <c r="I95" s="21">
        <v>3.1515151515151558</v>
      </c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 x14ac:dyDescent="0.25">
      <c r="A96" s="22" t="s">
        <v>97</v>
      </c>
      <c r="B96" s="23" t="s">
        <v>10</v>
      </c>
      <c r="C96" s="24">
        <v>401</v>
      </c>
      <c r="D96" s="24">
        <v>416</v>
      </c>
      <c r="E96" s="24">
        <v>446</v>
      </c>
      <c r="F96" s="24">
        <v>535</v>
      </c>
      <c r="G96" s="24">
        <v>436</v>
      </c>
      <c r="H96" s="25">
        <v>2.4339166508592341E-3</v>
      </c>
      <c r="I96" s="25">
        <v>-18.504672897196258</v>
      </c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25">
      <c r="A97" s="22" t="s">
        <v>98</v>
      </c>
      <c r="B97" s="23" t="s">
        <v>10</v>
      </c>
      <c r="C97" s="24">
        <v>1108</v>
      </c>
      <c r="D97" s="24">
        <v>1297</v>
      </c>
      <c r="E97" s="24">
        <v>1692</v>
      </c>
      <c r="F97" s="24">
        <v>1757</v>
      </c>
      <c r="G97" s="24">
        <v>2004</v>
      </c>
      <c r="H97" s="25">
        <v>1.118708478972914E-2</v>
      </c>
      <c r="I97" s="25">
        <v>14.058053500284572</v>
      </c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 x14ac:dyDescent="0.25">
      <c r="A98" s="22" t="s">
        <v>99</v>
      </c>
      <c r="B98" s="23" t="s">
        <v>10</v>
      </c>
      <c r="C98" s="24">
        <v>380</v>
      </c>
      <c r="D98" s="24">
        <v>357</v>
      </c>
      <c r="E98" s="24">
        <v>486</v>
      </c>
      <c r="F98" s="24">
        <v>518</v>
      </c>
      <c r="G98" s="24">
        <v>637</v>
      </c>
      <c r="H98" s="25">
        <v>3.555974556415899E-3</v>
      </c>
      <c r="I98" s="25">
        <v>22.972972972972983</v>
      </c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 x14ac:dyDescent="0.25">
      <c r="A99" s="22" t="s">
        <v>100</v>
      </c>
      <c r="B99" s="23" t="s">
        <v>10</v>
      </c>
      <c r="C99" s="24">
        <v>502</v>
      </c>
      <c r="D99" s="24">
        <v>563</v>
      </c>
      <c r="E99" s="24">
        <v>789</v>
      </c>
      <c r="F99" s="24">
        <v>752</v>
      </c>
      <c r="G99" s="24">
        <v>853</v>
      </c>
      <c r="H99" s="25">
        <v>4.7617681265663455E-3</v>
      </c>
      <c r="I99" s="25">
        <v>13.430851063829792</v>
      </c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 x14ac:dyDescent="0.25">
      <c r="A100" s="22" t="s">
        <v>101</v>
      </c>
      <c r="B100" s="23" t="s">
        <v>10</v>
      </c>
      <c r="C100" s="24">
        <v>277</v>
      </c>
      <c r="D100" s="24">
        <v>351</v>
      </c>
      <c r="E100" s="24">
        <v>539</v>
      </c>
      <c r="F100" s="24">
        <v>521</v>
      </c>
      <c r="G100" s="24">
        <v>681</v>
      </c>
      <c r="H100" s="25">
        <v>3.8015991725576567E-3</v>
      </c>
      <c r="I100" s="25">
        <v>30.710172744721689</v>
      </c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 x14ac:dyDescent="0.25">
      <c r="A101" s="22" t="s">
        <v>102</v>
      </c>
      <c r="B101" s="23" t="s">
        <v>10</v>
      </c>
      <c r="C101" s="24">
        <v>111</v>
      </c>
      <c r="D101" s="24">
        <v>142</v>
      </c>
      <c r="E101" s="24">
        <v>153</v>
      </c>
      <c r="F101" s="24">
        <v>145</v>
      </c>
      <c r="G101" s="24">
        <v>204</v>
      </c>
      <c r="H101" s="25">
        <v>1.1388050384754213E-3</v>
      </c>
      <c r="I101" s="25">
        <v>40.689655172413779</v>
      </c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 x14ac:dyDescent="0.25">
      <c r="A102" s="22" t="s">
        <v>103</v>
      </c>
      <c r="B102" s="23" t="s">
        <v>10</v>
      </c>
      <c r="C102" s="24">
        <v>1399</v>
      </c>
      <c r="D102" s="24">
        <v>1435</v>
      </c>
      <c r="E102" s="24">
        <v>1559</v>
      </c>
      <c r="F102" s="24">
        <v>1547</v>
      </c>
      <c r="G102" s="24">
        <v>1142</v>
      </c>
      <c r="H102" s="25">
        <v>6.3750752644065253E-3</v>
      </c>
      <c r="I102" s="25">
        <v>-26.179702650290878</v>
      </c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 x14ac:dyDescent="0.25">
      <c r="A103" s="16" t="s">
        <v>104</v>
      </c>
      <c r="B103" s="9" t="s">
        <v>10</v>
      </c>
      <c r="C103" s="20">
        <v>1508979</v>
      </c>
      <c r="D103" s="20">
        <v>1629867</v>
      </c>
      <c r="E103" s="20">
        <v>1730472</v>
      </c>
      <c r="F103" s="20">
        <v>1827627</v>
      </c>
      <c r="G103" s="20">
        <v>1884657</v>
      </c>
      <c r="H103" s="21">
        <v>10.520867095088098</v>
      </c>
      <c r="I103" s="21">
        <v>3.1204397833912481</v>
      </c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 x14ac:dyDescent="0.25">
      <c r="A104" s="22" t="s">
        <v>105</v>
      </c>
      <c r="B104" s="23" t="s">
        <v>10</v>
      </c>
      <c r="C104" s="24">
        <v>281306</v>
      </c>
      <c r="D104" s="24">
        <v>317239</v>
      </c>
      <c r="E104" s="24">
        <v>335439</v>
      </c>
      <c r="F104" s="24">
        <v>351040</v>
      </c>
      <c r="G104" s="24">
        <v>351859</v>
      </c>
      <c r="H104" s="25">
        <v>1.9642098138868789</v>
      </c>
      <c r="I104" s="25">
        <v>0.23330674567002063</v>
      </c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 x14ac:dyDescent="0.25">
      <c r="A105" s="22" t="s">
        <v>106</v>
      </c>
      <c r="B105" s="23" t="s">
        <v>10</v>
      </c>
      <c r="C105" s="24">
        <v>14049</v>
      </c>
      <c r="D105" s="24">
        <v>15689</v>
      </c>
      <c r="E105" s="24">
        <v>18114</v>
      </c>
      <c r="F105" s="24">
        <v>19909</v>
      </c>
      <c r="G105" s="24">
        <v>20766</v>
      </c>
      <c r="H105" s="25">
        <v>0.11592365406363038</v>
      </c>
      <c r="I105" s="25">
        <v>4.3045858656888925</v>
      </c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 x14ac:dyDescent="0.25">
      <c r="A106" s="22" t="s">
        <v>107</v>
      </c>
      <c r="B106" s="23" t="s">
        <v>10</v>
      </c>
      <c r="C106" s="24">
        <v>1213624</v>
      </c>
      <c r="D106" s="24">
        <v>1296939</v>
      </c>
      <c r="E106" s="24">
        <v>1376919</v>
      </c>
      <c r="F106" s="24">
        <v>1456678</v>
      </c>
      <c r="G106" s="24">
        <v>1512032</v>
      </c>
      <c r="H106" s="25">
        <v>8.4407336271375915</v>
      </c>
      <c r="I106" s="25">
        <v>3.8000162012469474</v>
      </c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 x14ac:dyDescent="0.25">
      <c r="A107" s="16" t="s">
        <v>108</v>
      </c>
      <c r="B107" s="9" t="s">
        <v>10</v>
      </c>
      <c r="C107" s="20">
        <v>48286</v>
      </c>
      <c r="D107" s="20">
        <v>53454</v>
      </c>
      <c r="E107" s="20">
        <v>63043</v>
      </c>
      <c r="F107" s="20">
        <v>69042</v>
      </c>
      <c r="G107" s="20">
        <v>65485</v>
      </c>
      <c r="H107" s="21">
        <v>0.36556199972824988</v>
      </c>
      <c r="I107" s="21">
        <v>-5.1519365024188204</v>
      </c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 x14ac:dyDescent="0.25">
      <c r="A108" s="22" t="s">
        <v>109</v>
      </c>
      <c r="B108" s="23" t="s">
        <v>10</v>
      </c>
      <c r="C108" s="24">
        <v>9351</v>
      </c>
      <c r="D108" s="24">
        <v>12308</v>
      </c>
      <c r="E108" s="24">
        <v>14875</v>
      </c>
      <c r="F108" s="24">
        <v>16345</v>
      </c>
      <c r="G108" s="24">
        <v>12844</v>
      </c>
      <c r="H108" s="25">
        <v>7.170005840283486E-2</v>
      </c>
      <c r="I108" s="25">
        <v>-21.419394310186604</v>
      </c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 x14ac:dyDescent="0.25">
      <c r="A109" s="22" t="s">
        <v>110</v>
      </c>
      <c r="B109" s="23" t="s">
        <v>10</v>
      </c>
      <c r="C109" s="24">
        <v>438</v>
      </c>
      <c r="D109" s="24">
        <v>524</v>
      </c>
      <c r="E109" s="24">
        <v>709</v>
      </c>
      <c r="F109" s="24">
        <v>713</v>
      </c>
      <c r="G109" s="24">
        <v>793</v>
      </c>
      <c r="H109" s="25">
        <v>4.4268254681912216E-3</v>
      </c>
      <c r="I109" s="25">
        <v>11.220196353436179</v>
      </c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 x14ac:dyDescent="0.25">
      <c r="A110" s="22" t="s">
        <v>111</v>
      </c>
      <c r="B110" s="23" t="s">
        <v>10</v>
      </c>
      <c r="C110" s="24">
        <v>20610</v>
      </c>
      <c r="D110" s="24">
        <v>21289</v>
      </c>
      <c r="E110" s="24">
        <v>24453</v>
      </c>
      <c r="F110" s="24">
        <v>26579</v>
      </c>
      <c r="G110" s="24">
        <v>25422</v>
      </c>
      <c r="H110" s="25">
        <v>0.14191520435354002</v>
      </c>
      <c r="I110" s="25">
        <v>-4.3530606870085364</v>
      </c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 x14ac:dyDescent="0.25">
      <c r="A111" s="22" t="s">
        <v>112</v>
      </c>
      <c r="B111" s="23" t="s">
        <v>10</v>
      </c>
      <c r="C111" s="24">
        <v>4982</v>
      </c>
      <c r="D111" s="24">
        <v>5201</v>
      </c>
      <c r="E111" s="24">
        <v>6109</v>
      </c>
      <c r="F111" s="24">
        <v>7212</v>
      </c>
      <c r="G111" s="24">
        <v>6446</v>
      </c>
      <c r="H111" s="25">
        <v>3.5984006264767478E-2</v>
      </c>
      <c r="I111" s="25">
        <v>-10.621186910704381</v>
      </c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 x14ac:dyDescent="0.25">
      <c r="A112" s="22" t="s">
        <v>113</v>
      </c>
      <c r="B112" s="23" t="s">
        <v>10</v>
      </c>
      <c r="C112" s="24">
        <v>5253</v>
      </c>
      <c r="D112" s="24">
        <v>5749</v>
      </c>
      <c r="E112" s="24">
        <v>7043</v>
      </c>
      <c r="F112" s="24">
        <v>7405</v>
      </c>
      <c r="G112" s="24">
        <v>8396</v>
      </c>
      <c r="H112" s="25">
        <v>4.6869642661959005E-2</v>
      </c>
      <c r="I112" s="25">
        <v>13.382849426063473</v>
      </c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 x14ac:dyDescent="0.25">
      <c r="A113" s="22" t="s">
        <v>114</v>
      </c>
      <c r="B113" s="23" t="s">
        <v>10</v>
      </c>
      <c r="C113" s="24">
        <v>1230</v>
      </c>
      <c r="D113" s="24">
        <v>1230</v>
      </c>
      <c r="E113" s="24">
        <v>1584</v>
      </c>
      <c r="F113" s="24">
        <v>1700</v>
      </c>
      <c r="G113" s="24">
        <v>2086</v>
      </c>
      <c r="H113" s="25">
        <v>1.1644839756175144E-2</v>
      </c>
      <c r="I113" s="25">
        <v>22.705882352941174</v>
      </c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 x14ac:dyDescent="0.25">
      <c r="A114" s="22" t="s">
        <v>115</v>
      </c>
      <c r="B114" s="23" t="s">
        <v>10</v>
      </c>
      <c r="C114" s="24">
        <v>342</v>
      </c>
      <c r="D114" s="24">
        <v>380</v>
      </c>
      <c r="E114" s="24">
        <v>480</v>
      </c>
      <c r="F114" s="24">
        <v>518</v>
      </c>
      <c r="G114" s="24">
        <v>586</v>
      </c>
      <c r="H114" s="25">
        <v>3.2712732967970439E-3</v>
      </c>
      <c r="I114" s="25">
        <v>13.127413127413121</v>
      </c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 x14ac:dyDescent="0.25">
      <c r="A115" s="22" t="s">
        <v>116</v>
      </c>
      <c r="B115" s="23" t="s">
        <v>10</v>
      </c>
      <c r="C115" s="24">
        <v>259</v>
      </c>
      <c r="D115" s="24">
        <v>353</v>
      </c>
      <c r="E115" s="24">
        <v>423</v>
      </c>
      <c r="F115" s="24">
        <v>349</v>
      </c>
      <c r="G115" s="24">
        <v>393</v>
      </c>
      <c r="H115" s="25">
        <v>2.1938744123570619E-3</v>
      </c>
      <c r="I115" s="25">
        <v>12.607449856733524</v>
      </c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 x14ac:dyDescent="0.25">
      <c r="A116" s="22" t="s">
        <v>117</v>
      </c>
      <c r="B116" s="23" t="s">
        <v>10</v>
      </c>
      <c r="C116" s="24">
        <v>2246</v>
      </c>
      <c r="D116" s="24">
        <v>2560</v>
      </c>
      <c r="E116" s="24">
        <v>3026</v>
      </c>
      <c r="F116" s="24">
        <v>3607</v>
      </c>
      <c r="G116" s="24">
        <v>3792</v>
      </c>
      <c r="H116" s="25">
        <v>2.1168376009307831E-2</v>
      </c>
      <c r="I116" s="25">
        <v>5.128915996673129</v>
      </c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25">
      <c r="A117" s="22" t="s">
        <v>118</v>
      </c>
      <c r="B117" s="23" t="s">
        <v>10</v>
      </c>
      <c r="C117" s="24">
        <v>492</v>
      </c>
      <c r="D117" s="24">
        <v>446</v>
      </c>
      <c r="E117" s="24">
        <v>537</v>
      </c>
      <c r="F117" s="24">
        <v>524</v>
      </c>
      <c r="G117" s="24">
        <v>667</v>
      </c>
      <c r="H117" s="25">
        <v>3.7234458856034614E-3</v>
      </c>
      <c r="I117" s="25">
        <v>27.290076335877856</v>
      </c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 x14ac:dyDescent="0.25">
      <c r="A118" s="22" t="s">
        <v>119</v>
      </c>
      <c r="B118" s="23" t="s">
        <v>10</v>
      </c>
      <c r="C118" s="24">
        <v>1482</v>
      </c>
      <c r="D118" s="24">
        <v>1818</v>
      </c>
      <c r="E118" s="24">
        <v>2028</v>
      </c>
      <c r="F118" s="24">
        <v>2409</v>
      </c>
      <c r="G118" s="24">
        <v>2477</v>
      </c>
      <c r="H118" s="25">
        <v>1.3827549413253034E-2</v>
      </c>
      <c r="I118" s="25">
        <v>2.8227480282274797</v>
      </c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25">
      <c r="A119" s="22" t="s">
        <v>120</v>
      </c>
      <c r="B119" s="23" t="s">
        <v>10</v>
      </c>
      <c r="C119" s="24">
        <v>1601</v>
      </c>
      <c r="D119" s="24">
        <v>1596</v>
      </c>
      <c r="E119" s="24">
        <v>1776</v>
      </c>
      <c r="F119" s="24">
        <v>1681</v>
      </c>
      <c r="G119" s="24">
        <v>1583</v>
      </c>
      <c r="H119" s="25">
        <v>8.8369038034636863E-3</v>
      </c>
      <c r="I119" s="25">
        <v>-5.8298631766805471</v>
      </c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25">
      <c r="A120" s="16" t="s">
        <v>121</v>
      </c>
      <c r="B120" s="9" t="s">
        <v>10</v>
      </c>
      <c r="C120" s="20">
        <v>964</v>
      </c>
      <c r="D120" s="20">
        <v>496</v>
      </c>
      <c r="E120" s="20">
        <v>0</v>
      </c>
      <c r="F120" s="20">
        <v>0</v>
      </c>
      <c r="G120" s="20">
        <v>0</v>
      </c>
      <c r="H120" s="21" t="s">
        <v>10</v>
      </c>
      <c r="I120" s="21" t="s">
        <v>10</v>
      </c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25">
      <c r="A121" s="22" t="s">
        <v>122</v>
      </c>
      <c r="B121" s="23" t="s">
        <v>10</v>
      </c>
      <c r="C121" s="24">
        <v>964</v>
      </c>
      <c r="D121" s="24">
        <v>496</v>
      </c>
      <c r="E121" s="24">
        <v>0</v>
      </c>
      <c r="F121" s="24">
        <v>0</v>
      </c>
      <c r="G121" s="24">
        <v>0</v>
      </c>
      <c r="H121" s="25" t="s">
        <v>10</v>
      </c>
      <c r="I121" s="25" t="s">
        <v>10</v>
      </c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25">
      <c r="A122" s="16" t="s">
        <v>123</v>
      </c>
      <c r="B122" s="9" t="s">
        <v>10</v>
      </c>
      <c r="C122" s="17">
        <v>1568035</v>
      </c>
      <c r="D122" s="17">
        <v>1711251</v>
      </c>
      <c r="E122" s="17">
        <v>1873722</v>
      </c>
      <c r="F122" s="17">
        <v>2021984</v>
      </c>
      <c r="G122" s="17">
        <v>2148999</v>
      </c>
      <c r="H122" s="18">
        <v>11.996523965091383</v>
      </c>
      <c r="I122" s="18">
        <v>6.2817015367085105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25">
      <c r="A123" s="26" t="s">
        <v>124</v>
      </c>
      <c r="B123" s="9" t="s">
        <v>10</v>
      </c>
      <c r="C123" s="20">
        <v>555770</v>
      </c>
      <c r="D123" s="20">
        <v>616476</v>
      </c>
      <c r="E123" s="20">
        <v>663295</v>
      </c>
      <c r="F123" s="20">
        <v>722400</v>
      </c>
      <c r="G123" s="20">
        <v>779916</v>
      </c>
      <c r="H123" s="21">
        <v>4.3537856391548866</v>
      </c>
      <c r="I123" s="21">
        <v>7.9617940199335493</v>
      </c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25">
      <c r="A124" s="22" t="s">
        <v>125</v>
      </c>
      <c r="B124" s="23" t="s">
        <v>10</v>
      </c>
      <c r="C124" s="24">
        <v>206322</v>
      </c>
      <c r="D124" s="24">
        <v>251313</v>
      </c>
      <c r="E124" s="24">
        <v>247235</v>
      </c>
      <c r="F124" s="24">
        <v>281768</v>
      </c>
      <c r="G124" s="24">
        <v>339442</v>
      </c>
      <c r="H124" s="25">
        <v>1.8948934307361469</v>
      </c>
      <c r="I124" s="25">
        <v>20.468612475511776</v>
      </c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25">
      <c r="A125" s="22" t="s">
        <v>126</v>
      </c>
      <c r="B125" s="23" t="s">
        <v>10</v>
      </c>
      <c r="C125" s="24">
        <v>105</v>
      </c>
      <c r="D125" s="24">
        <v>141</v>
      </c>
      <c r="E125" s="24">
        <v>981</v>
      </c>
      <c r="F125" s="24">
        <v>1087</v>
      </c>
      <c r="G125" s="24">
        <v>796</v>
      </c>
      <c r="H125" s="25">
        <v>4.4435726011099776E-3</v>
      </c>
      <c r="I125" s="25">
        <v>-26.770929162833497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25">
      <c r="A126" s="22" t="s">
        <v>127</v>
      </c>
      <c r="B126" s="23" t="s">
        <v>10</v>
      </c>
      <c r="C126" s="24">
        <v>207415</v>
      </c>
      <c r="D126" s="24">
        <v>208847</v>
      </c>
      <c r="E126" s="24">
        <v>222527</v>
      </c>
      <c r="F126" s="24">
        <v>236236</v>
      </c>
      <c r="G126" s="24">
        <v>238903</v>
      </c>
      <c r="H126" s="25">
        <v>1.3336467652298705</v>
      </c>
      <c r="I126" s="25">
        <v>1.1289557899727356</v>
      </c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25">
      <c r="A127" s="22" t="s">
        <v>128</v>
      </c>
      <c r="B127" s="23" t="s">
        <v>10</v>
      </c>
      <c r="C127" s="24">
        <v>349</v>
      </c>
      <c r="D127" s="24">
        <v>224</v>
      </c>
      <c r="E127" s="24">
        <v>230</v>
      </c>
      <c r="F127" s="24">
        <v>124</v>
      </c>
      <c r="G127" s="24">
        <v>158</v>
      </c>
      <c r="H127" s="25">
        <v>8.8201566705449301E-4</v>
      </c>
      <c r="I127" s="25">
        <v>27.41935483870968</v>
      </c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25">
      <c r="A128" s="22" t="s">
        <v>129</v>
      </c>
      <c r="B128" s="23" t="s">
        <v>10</v>
      </c>
      <c r="C128" s="24">
        <v>102993</v>
      </c>
      <c r="D128" s="24">
        <v>111076</v>
      </c>
      <c r="E128" s="24">
        <v>142383</v>
      </c>
      <c r="F128" s="24">
        <v>150536</v>
      </c>
      <c r="G128" s="24">
        <v>149445</v>
      </c>
      <c r="H128" s="25">
        <v>0.83425842634783987</v>
      </c>
      <c r="I128" s="25">
        <v>-0.72474358293032992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 x14ac:dyDescent="0.25">
      <c r="A129" s="22" t="s">
        <v>130</v>
      </c>
      <c r="B129" s="23" t="s">
        <v>10</v>
      </c>
      <c r="C129" s="24">
        <v>26</v>
      </c>
      <c r="D129" s="24">
        <v>26</v>
      </c>
      <c r="E129" s="24">
        <v>46</v>
      </c>
      <c r="F129" s="24">
        <v>56</v>
      </c>
      <c r="G129" s="24">
        <v>34</v>
      </c>
      <c r="H129" s="25">
        <v>1.8980083974590357E-4</v>
      </c>
      <c r="I129" s="25">
        <v>-39.285714285714292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 x14ac:dyDescent="0.25">
      <c r="A130" s="22" t="s">
        <v>131</v>
      </c>
      <c r="B130" s="23" t="s">
        <v>10</v>
      </c>
      <c r="C130" s="24">
        <v>2211</v>
      </c>
      <c r="D130" s="24">
        <v>2522</v>
      </c>
      <c r="E130" s="24">
        <v>2850</v>
      </c>
      <c r="F130" s="24">
        <v>3136</v>
      </c>
      <c r="G130" s="24">
        <v>2943</v>
      </c>
      <c r="H130" s="25">
        <v>1.6428937393299831E-2</v>
      </c>
      <c r="I130" s="25">
        <v>-6.1543367346938709</v>
      </c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 x14ac:dyDescent="0.25">
      <c r="A131" s="22" t="s">
        <v>132</v>
      </c>
      <c r="B131" s="23" t="s">
        <v>10</v>
      </c>
      <c r="C131" s="24">
        <v>36349</v>
      </c>
      <c r="D131" s="24">
        <v>42327</v>
      </c>
      <c r="E131" s="24">
        <v>47043</v>
      </c>
      <c r="F131" s="24">
        <v>49457</v>
      </c>
      <c r="G131" s="24">
        <v>48195</v>
      </c>
      <c r="H131" s="25">
        <v>0.26904269033981831</v>
      </c>
      <c r="I131" s="25">
        <v>-2.5517115878439824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 x14ac:dyDescent="0.25">
      <c r="A132" s="16" t="s">
        <v>133</v>
      </c>
      <c r="B132" s="9" t="s">
        <v>10</v>
      </c>
      <c r="C132" s="20">
        <v>700298</v>
      </c>
      <c r="D132" s="20">
        <v>745868</v>
      </c>
      <c r="E132" s="20">
        <v>824575</v>
      </c>
      <c r="F132" s="20">
        <v>886916</v>
      </c>
      <c r="G132" s="20">
        <v>930339</v>
      </c>
      <c r="H132" s="21">
        <v>5.1935036308342406</v>
      </c>
      <c r="I132" s="21">
        <v>4.8959540700584938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 x14ac:dyDescent="0.25">
      <c r="A133" s="22" t="s">
        <v>134</v>
      </c>
      <c r="B133" s="23" t="s">
        <v>10</v>
      </c>
      <c r="C133" s="24">
        <v>619</v>
      </c>
      <c r="D133" s="24">
        <v>560</v>
      </c>
      <c r="E133" s="24">
        <v>707</v>
      </c>
      <c r="F133" s="24">
        <v>833</v>
      </c>
      <c r="G133" s="24">
        <v>578</v>
      </c>
      <c r="H133" s="25">
        <v>3.2266142756803605E-3</v>
      </c>
      <c r="I133" s="25">
        <v>-30.612244897959187</v>
      </c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 x14ac:dyDescent="0.25">
      <c r="A134" s="22" t="s">
        <v>135</v>
      </c>
      <c r="B134" s="23" t="s">
        <v>10</v>
      </c>
      <c r="C134" s="24">
        <v>3892</v>
      </c>
      <c r="D134" s="24">
        <v>2593</v>
      </c>
      <c r="E134" s="24">
        <v>5334</v>
      </c>
      <c r="F134" s="24">
        <v>7507</v>
      </c>
      <c r="G134" s="24">
        <v>6271</v>
      </c>
      <c r="H134" s="25">
        <v>3.5007090177840039E-2</v>
      </c>
      <c r="I134" s="25">
        <v>-16.464633009191417</v>
      </c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 x14ac:dyDescent="0.25">
      <c r="A135" s="22" t="s">
        <v>136</v>
      </c>
      <c r="B135" s="23" t="s">
        <v>10</v>
      </c>
      <c r="C135" s="24">
        <v>34933</v>
      </c>
      <c r="D135" s="24">
        <v>35084</v>
      </c>
      <c r="E135" s="24">
        <v>43973</v>
      </c>
      <c r="F135" s="24">
        <v>46867</v>
      </c>
      <c r="G135" s="24">
        <v>50177</v>
      </c>
      <c r="H135" s="25">
        <v>0.28010696282147657</v>
      </c>
      <c r="I135" s="25">
        <v>7.0625386732669</v>
      </c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 x14ac:dyDescent="0.25">
      <c r="A136" s="22" t="s">
        <v>137</v>
      </c>
      <c r="B136" s="23" t="s">
        <v>10</v>
      </c>
      <c r="C136" s="24">
        <v>1221</v>
      </c>
      <c r="D136" s="24">
        <v>1523</v>
      </c>
      <c r="E136" s="24">
        <v>1810</v>
      </c>
      <c r="F136" s="24">
        <v>1990</v>
      </c>
      <c r="G136" s="24">
        <v>1818</v>
      </c>
      <c r="H136" s="25">
        <v>1.0148762548766255E-2</v>
      </c>
      <c r="I136" s="25">
        <v>-8.6432160804019986</v>
      </c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 x14ac:dyDescent="0.25">
      <c r="A137" s="22" t="s">
        <v>138</v>
      </c>
      <c r="B137" s="23" t="s">
        <v>10</v>
      </c>
      <c r="C137" s="24">
        <v>272941</v>
      </c>
      <c r="D137" s="24">
        <v>301961</v>
      </c>
      <c r="E137" s="24">
        <v>322126</v>
      </c>
      <c r="F137" s="24">
        <v>319172</v>
      </c>
      <c r="G137" s="24">
        <v>334579</v>
      </c>
      <c r="H137" s="25">
        <v>1.867746328274843</v>
      </c>
      <c r="I137" s="25">
        <v>4.827177822616008</v>
      </c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 x14ac:dyDescent="0.25">
      <c r="A138" s="22" t="s">
        <v>139</v>
      </c>
      <c r="B138" s="23" t="s">
        <v>10</v>
      </c>
      <c r="C138" s="24">
        <v>55341</v>
      </c>
      <c r="D138" s="24">
        <v>51376</v>
      </c>
      <c r="E138" s="24">
        <v>56952</v>
      </c>
      <c r="F138" s="24">
        <v>75773</v>
      </c>
      <c r="G138" s="24">
        <v>86842</v>
      </c>
      <c r="H138" s="25">
        <v>0.48478483897687519</v>
      </c>
      <c r="I138" s="25">
        <v>14.608105789661224</v>
      </c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 x14ac:dyDescent="0.25">
      <c r="A139" s="22" t="s">
        <v>140</v>
      </c>
      <c r="B139" s="23" t="s">
        <v>10</v>
      </c>
      <c r="C139" s="24">
        <v>47912</v>
      </c>
      <c r="D139" s="24">
        <v>52692</v>
      </c>
      <c r="E139" s="24">
        <v>53963</v>
      </c>
      <c r="F139" s="24">
        <v>53473</v>
      </c>
      <c r="G139" s="24">
        <v>56393</v>
      </c>
      <c r="H139" s="25">
        <v>0.31480702222913942</v>
      </c>
      <c r="I139" s="25">
        <v>5.4606997924186089</v>
      </c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 x14ac:dyDescent="0.25">
      <c r="A140" s="22" t="s">
        <v>141</v>
      </c>
      <c r="B140" s="23" t="s">
        <v>10</v>
      </c>
      <c r="C140" s="24">
        <v>152238</v>
      </c>
      <c r="D140" s="24">
        <v>163688</v>
      </c>
      <c r="E140" s="24">
        <v>175852</v>
      </c>
      <c r="F140" s="24">
        <v>183581</v>
      </c>
      <c r="G140" s="24">
        <v>190089</v>
      </c>
      <c r="H140" s="25">
        <v>1.0611485831311489</v>
      </c>
      <c r="I140" s="25">
        <v>3.5450291696853071</v>
      </c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 x14ac:dyDescent="0.25">
      <c r="A141" s="22" t="s">
        <v>142</v>
      </c>
      <c r="B141" s="23" t="s">
        <v>10</v>
      </c>
      <c r="C141" s="24">
        <v>115860</v>
      </c>
      <c r="D141" s="24">
        <v>119663</v>
      </c>
      <c r="E141" s="24">
        <v>140087</v>
      </c>
      <c r="F141" s="24">
        <v>166293</v>
      </c>
      <c r="G141" s="24">
        <v>169956</v>
      </c>
      <c r="H141" s="25">
        <v>0.94875857411337605</v>
      </c>
      <c r="I141" s="25">
        <v>2.2027385398062336</v>
      </c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 x14ac:dyDescent="0.25">
      <c r="A142" s="22" t="s">
        <v>143</v>
      </c>
      <c r="B142" s="23" t="s">
        <v>10</v>
      </c>
      <c r="C142" s="24">
        <v>15341</v>
      </c>
      <c r="D142" s="24">
        <v>16728</v>
      </c>
      <c r="E142" s="24">
        <v>23771</v>
      </c>
      <c r="F142" s="24">
        <v>31427</v>
      </c>
      <c r="G142" s="24">
        <v>33636</v>
      </c>
      <c r="H142" s="25">
        <v>0.18776885428509446</v>
      </c>
      <c r="I142" s="25">
        <v>7.0289878130270154</v>
      </c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 x14ac:dyDescent="0.25">
      <c r="A143" s="16" t="s">
        <v>144</v>
      </c>
      <c r="B143" s="9" t="s">
        <v>10</v>
      </c>
      <c r="C143" s="20">
        <v>308272</v>
      </c>
      <c r="D143" s="20">
        <v>344542</v>
      </c>
      <c r="E143" s="20">
        <v>380840</v>
      </c>
      <c r="F143" s="20">
        <v>407150</v>
      </c>
      <c r="G143" s="20">
        <v>432792</v>
      </c>
      <c r="H143" s="21">
        <v>2.4160083833914441</v>
      </c>
      <c r="I143" s="21">
        <v>6.2979245978140597</v>
      </c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 x14ac:dyDescent="0.25">
      <c r="A144" s="22" t="s">
        <v>145</v>
      </c>
      <c r="B144" s="23" t="s">
        <v>10</v>
      </c>
      <c r="C144" s="24">
        <v>263101</v>
      </c>
      <c r="D144" s="24">
        <v>293625</v>
      </c>
      <c r="E144" s="24">
        <v>324243</v>
      </c>
      <c r="F144" s="24">
        <v>346486</v>
      </c>
      <c r="G144" s="24">
        <v>367241</v>
      </c>
      <c r="H144" s="25">
        <v>2.0500779467389814</v>
      </c>
      <c r="I144" s="25">
        <v>5.9901410157986277</v>
      </c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 x14ac:dyDescent="0.25">
      <c r="A145" s="22" t="s">
        <v>146</v>
      </c>
      <c r="B145" s="23" t="s">
        <v>10</v>
      </c>
      <c r="C145" s="24">
        <v>45171</v>
      </c>
      <c r="D145" s="24">
        <v>50917</v>
      </c>
      <c r="E145" s="24">
        <v>56597</v>
      </c>
      <c r="F145" s="24">
        <v>60664</v>
      </c>
      <c r="G145" s="24">
        <v>65551</v>
      </c>
      <c r="H145" s="25">
        <v>0.3659304366524625</v>
      </c>
      <c r="I145" s="25">
        <v>8.0558486087300594</v>
      </c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 x14ac:dyDescent="0.25">
      <c r="A146" s="16" t="s">
        <v>147</v>
      </c>
      <c r="B146" s="9" t="s">
        <v>10</v>
      </c>
      <c r="C146" s="20">
        <v>3447</v>
      </c>
      <c r="D146" s="20">
        <v>4051</v>
      </c>
      <c r="E146" s="20">
        <v>4628</v>
      </c>
      <c r="F146" s="20">
        <v>5224</v>
      </c>
      <c r="G146" s="20">
        <v>5367</v>
      </c>
      <c r="H146" s="21">
        <v>2.9960620791654836E-2</v>
      </c>
      <c r="I146" s="21">
        <v>2.7373660030627747</v>
      </c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 x14ac:dyDescent="0.25">
      <c r="A147" s="22" t="s">
        <v>148</v>
      </c>
      <c r="B147" s="23" t="s">
        <v>10</v>
      </c>
      <c r="C147" s="24">
        <v>3058</v>
      </c>
      <c r="D147" s="24">
        <v>3731</v>
      </c>
      <c r="E147" s="24">
        <v>4364</v>
      </c>
      <c r="F147" s="24">
        <v>4969</v>
      </c>
      <c r="G147" s="24">
        <v>4978</v>
      </c>
      <c r="H147" s="25">
        <v>2.7789075889856116E-2</v>
      </c>
      <c r="I147" s="25">
        <v>0.18112296236667191</v>
      </c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 x14ac:dyDescent="0.25">
      <c r="A148" s="22" t="s">
        <v>149</v>
      </c>
      <c r="B148" s="23" t="s">
        <v>10</v>
      </c>
      <c r="C148" s="24">
        <v>0</v>
      </c>
      <c r="D148" s="24">
        <v>1</v>
      </c>
      <c r="E148" s="24">
        <v>0</v>
      </c>
      <c r="F148" s="24">
        <v>0</v>
      </c>
      <c r="G148" s="24">
        <v>0</v>
      </c>
      <c r="H148" s="25" t="s">
        <v>10</v>
      </c>
      <c r="I148" s="25" t="s">
        <v>10</v>
      </c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 x14ac:dyDescent="0.25">
      <c r="A149" s="22" t="s">
        <v>150</v>
      </c>
      <c r="B149" s="23" t="s">
        <v>10</v>
      </c>
      <c r="C149" s="24">
        <v>1</v>
      </c>
      <c r="D149" s="24">
        <v>2</v>
      </c>
      <c r="E149" s="24">
        <v>1</v>
      </c>
      <c r="F149" s="24">
        <v>1</v>
      </c>
      <c r="G149" s="24">
        <v>0</v>
      </c>
      <c r="H149" s="25" t="s">
        <v>10</v>
      </c>
      <c r="I149" s="25" t="s">
        <v>10</v>
      </c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 x14ac:dyDescent="0.25">
      <c r="A150" s="22" t="s">
        <v>151</v>
      </c>
      <c r="B150" s="23" t="s">
        <v>10</v>
      </c>
      <c r="C150" s="24">
        <v>352</v>
      </c>
      <c r="D150" s="24">
        <v>296</v>
      </c>
      <c r="E150" s="24">
        <v>224</v>
      </c>
      <c r="F150" s="24">
        <v>219</v>
      </c>
      <c r="G150" s="24">
        <v>326</v>
      </c>
      <c r="H150" s="25">
        <v>1.8198551105048401E-3</v>
      </c>
      <c r="I150" s="25">
        <v>48.858447488584488</v>
      </c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 x14ac:dyDescent="0.25">
      <c r="A151" s="22" t="s">
        <v>152</v>
      </c>
      <c r="B151" s="23" t="s">
        <v>10</v>
      </c>
      <c r="C151" s="24">
        <v>36</v>
      </c>
      <c r="D151" s="24">
        <v>21</v>
      </c>
      <c r="E151" s="24">
        <v>39</v>
      </c>
      <c r="F151" s="24">
        <v>35</v>
      </c>
      <c r="G151" s="24">
        <v>63</v>
      </c>
      <c r="H151" s="25">
        <v>3.5168979129388017E-4</v>
      </c>
      <c r="I151" s="25">
        <v>80</v>
      </c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 x14ac:dyDescent="0.25">
      <c r="A152" s="16" t="s">
        <v>153</v>
      </c>
      <c r="B152" s="9" t="s">
        <v>10</v>
      </c>
      <c r="C152" s="20">
        <v>89</v>
      </c>
      <c r="D152" s="20">
        <v>132</v>
      </c>
      <c r="E152" s="20">
        <v>150</v>
      </c>
      <c r="F152" s="20">
        <v>133</v>
      </c>
      <c r="G152" s="20">
        <v>212</v>
      </c>
      <c r="H152" s="21">
        <v>1.1834640595921046E-3</v>
      </c>
      <c r="I152" s="21">
        <v>59.398496240601503</v>
      </c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 x14ac:dyDescent="0.25">
      <c r="A153" s="22" t="s">
        <v>154</v>
      </c>
      <c r="B153" s="23" t="s">
        <v>10</v>
      </c>
      <c r="C153" s="24">
        <v>1</v>
      </c>
      <c r="D153" s="24">
        <v>1</v>
      </c>
      <c r="E153" s="24">
        <v>0</v>
      </c>
      <c r="F153" s="24">
        <v>0</v>
      </c>
      <c r="G153" s="24">
        <v>0</v>
      </c>
      <c r="H153" s="25" t="s">
        <v>10</v>
      </c>
      <c r="I153" s="25" t="s">
        <v>10</v>
      </c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25">
      <c r="A154" s="22" t="s">
        <v>155</v>
      </c>
      <c r="B154" s="23" t="s">
        <v>10</v>
      </c>
      <c r="C154" s="24">
        <v>52</v>
      </c>
      <c r="D154" s="24">
        <v>90</v>
      </c>
      <c r="E154" s="24">
        <v>107</v>
      </c>
      <c r="F154" s="24">
        <v>98</v>
      </c>
      <c r="G154" s="24">
        <v>142</v>
      </c>
      <c r="H154" s="25">
        <v>7.9269762482112667E-4</v>
      </c>
      <c r="I154" s="25">
        <v>44.897959183673464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25">
      <c r="A155" s="22" t="s">
        <v>156</v>
      </c>
      <c r="B155" s="23" t="s">
        <v>10</v>
      </c>
      <c r="C155" s="24">
        <v>36</v>
      </c>
      <c r="D155" s="24">
        <v>41</v>
      </c>
      <c r="E155" s="24">
        <v>43</v>
      </c>
      <c r="F155" s="24">
        <v>35</v>
      </c>
      <c r="G155" s="24">
        <v>70</v>
      </c>
      <c r="H155" s="25">
        <v>3.9076643477097792E-4</v>
      </c>
      <c r="I155" s="25">
        <v>100</v>
      </c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 x14ac:dyDescent="0.25">
      <c r="A156" s="16" t="s">
        <v>157</v>
      </c>
      <c r="B156" s="9" t="s">
        <v>10</v>
      </c>
      <c r="C156" s="20">
        <v>159</v>
      </c>
      <c r="D156" s="20">
        <v>182</v>
      </c>
      <c r="E156" s="20">
        <v>234</v>
      </c>
      <c r="F156" s="20">
        <v>161</v>
      </c>
      <c r="G156" s="20">
        <v>373</v>
      </c>
      <c r="H156" s="21">
        <v>2.0822268595653537E-3</v>
      </c>
      <c r="I156" s="21">
        <v>131.67701863354034</v>
      </c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 x14ac:dyDescent="0.25">
      <c r="A157" s="22" t="s">
        <v>158</v>
      </c>
      <c r="B157" s="23" t="s">
        <v>10</v>
      </c>
      <c r="C157" s="24">
        <v>25</v>
      </c>
      <c r="D157" s="24">
        <v>16</v>
      </c>
      <c r="E157" s="24">
        <v>10</v>
      </c>
      <c r="F157" s="24">
        <v>17</v>
      </c>
      <c r="G157" s="24">
        <v>11</v>
      </c>
      <c r="H157" s="25">
        <v>6.1406154035439394E-5</v>
      </c>
      <c r="I157" s="25">
        <v>-35.294117647058826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 x14ac:dyDescent="0.25">
      <c r="A158" s="22" t="s">
        <v>159</v>
      </c>
      <c r="B158" s="23" t="s">
        <v>10</v>
      </c>
      <c r="C158" s="24">
        <v>60</v>
      </c>
      <c r="D158" s="24">
        <v>45</v>
      </c>
      <c r="E158" s="24">
        <v>81</v>
      </c>
      <c r="F158" s="24">
        <v>89</v>
      </c>
      <c r="G158" s="24">
        <v>139</v>
      </c>
      <c r="H158" s="25">
        <v>7.7595049190237037E-4</v>
      </c>
      <c r="I158" s="25">
        <v>56.179775280898866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 x14ac:dyDescent="0.25">
      <c r="A159" s="22" t="s">
        <v>160</v>
      </c>
      <c r="B159" s="23" t="s">
        <v>10</v>
      </c>
      <c r="C159" s="24">
        <v>74</v>
      </c>
      <c r="D159" s="24">
        <v>121</v>
      </c>
      <c r="E159" s="24">
        <v>143</v>
      </c>
      <c r="F159" s="24">
        <v>55</v>
      </c>
      <c r="G159" s="24">
        <v>223</v>
      </c>
      <c r="H159" s="25">
        <v>1.244870213627544E-3</v>
      </c>
      <c r="I159" s="25">
        <v>305.4545454545455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 x14ac:dyDescent="0.25">
      <c r="A160" s="16" t="s">
        <v>161</v>
      </c>
      <c r="B160" s="9" t="s">
        <v>10</v>
      </c>
      <c r="C160" s="17">
        <v>2292091</v>
      </c>
      <c r="D160" s="17">
        <v>2519103</v>
      </c>
      <c r="E160" s="17">
        <v>2696498</v>
      </c>
      <c r="F160" s="17">
        <v>2802618</v>
      </c>
      <c r="G160" s="17">
        <v>2735240</v>
      </c>
      <c r="H160" s="18">
        <v>15.269142614899566</v>
      </c>
      <c r="I160" s="18">
        <v>-2.4041093006610339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 x14ac:dyDescent="0.25">
      <c r="A161" s="16" t="s">
        <v>162</v>
      </c>
      <c r="B161" s="9" t="s">
        <v>10</v>
      </c>
      <c r="C161" s="20">
        <v>329919</v>
      </c>
      <c r="D161" s="20">
        <v>401957</v>
      </c>
      <c r="E161" s="20">
        <v>468285</v>
      </c>
      <c r="F161" s="20">
        <v>460520</v>
      </c>
      <c r="G161" s="20">
        <v>455302</v>
      </c>
      <c r="H161" s="21">
        <v>2.5416677040585114</v>
      </c>
      <c r="I161" s="21">
        <v>-1.1330669677755481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 x14ac:dyDescent="0.25">
      <c r="A162" s="22" t="s">
        <v>163</v>
      </c>
      <c r="B162" s="23" t="s">
        <v>10</v>
      </c>
      <c r="C162" s="24">
        <v>907</v>
      </c>
      <c r="D162" s="24">
        <v>971</v>
      </c>
      <c r="E162" s="24">
        <v>1215</v>
      </c>
      <c r="F162" s="24">
        <v>1283</v>
      </c>
      <c r="G162" s="24">
        <v>1307</v>
      </c>
      <c r="H162" s="25">
        <v>7.2961675749381172E-3</v>
      </c>
      <c r="I162" s="25">
        <v>1.8706157443491946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 x14ac:dyDescent="0.25">
      <c r="A163" s="22" t="s">
        <v>164</v>
      </c>
      <c r="B163" s="23" t="s">
        <v>10</v>
      </c>
      <c r="C163" s="24">
        <v>1294</v>
      </c>
      <c r="D163" s="24">
        <v>1190</v>
      </c>
      <c r="E163" s="24">
        <v>1303</v>
      </c>
      <c r="F163" s="24">
        <v>1551</v>
      </c>
      <c r="G163" s="24">
        <v>1754</v>
      </c>
      <c r="H163" s="25">
        <v>9.7914903798327901E-3</v>
      </c>
      <c r="I163" s="25">
        <v>13.088330109606702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 x14ac:dyDescent="0.25">
      <c r="A164" s="22" t="s">
        <v>165</v>
      </c>
      <c r="B164" s="23" t="s">
        <v>10</v>
      </c>
      <c r="C164" s="24">
        <v>8358</v>
      </c>
      <c r="D164" s="24">
        <v>9082</v>
      </c>
      <c r="E164" s="24">
        <v>8346</v>
      </c>
      <c r="F164" s="24">
        <v>6707</v>
      </c>
      <c r="G164" s="24">
        <v>6978</v>
      </c>
      <c r="H164" s="25">
        <v>3.8953831169026919E-2</v>
      </c>
      <c r="I164" s="25">
        <v>4.040554644401368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 x14ac:dyDescent="0.25">
      <c r="A165" s="22" t="s">
        <v>166</v>
      </c>
      <c r="B165" s="23" t="s">
        <v>10</v>
      </c>
      <c r="C165" s="24">
        <v>4801</v>
      </c>
      <c r="D165" s="24">
        <v>6271</v>
      </c>
      <c r="E165" s="24">
        <v>5288</v>
      </c>
      <c r="F165" s="24">
        <v>5824</v>
      </c>
      <c r="G165" s="24">
        <v>5735</v>
      </c>
      <c r="H165" s="25">
        <v>3.2014935763022265E-2</v>
      </c>
      <c r="I165" s="25">
        <v>-1.528159340659343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 x14ac:dyDescent="0.25">
      <c r="A166" s="22" t="s">
        <v>167</v>
      </c>
      <c r="B166" s="23" t="s">
        <v>10</v>
      </c>
      <c r="C166" s="24">
        <v>11441</v>
      </c>
      <c r="D166" s="24">
        <v>12932</v>
      </c>
      <c r="E166" s="24">
        <v>11852</v>
      </c>
      <c r="F166" s="24">
        <v>13413</v>
      </c>
      <c r="G166" s="24">
        <v>13290</v>
      </c>
      <c r="H166" s="25">
        <v>7.4189798830089942E-2</v>
      </c>
      <c r="I166" s="25">
        <v>-0.91702080071573278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 x14ac:dyDescent="0.25">
      <c r="A167" s="22" t="s">
        <v>168</v>
      </c>
      <c r="B167" s="23" t="s">
        <v>10</v>
      </c>
      <c r="C167" s="24">
        <v>3109</v>
      </c>
      <c r="D167" s="24">
        <v>3048</v>
      </c>
      <c r="E167" s="24">
        <v>3427</v>
      </c>
      <c r="F167" s="24">
        <v>3657</v>
      </c>
      <c r="G167" s="24">
        <v>3181</v>
      </c>
      <c r="H167" s="25">
        <v>1.7757543271521157E-2</v>
      </c>
      <c r="I167" s="25">
        <v>-13.016133442712601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 x14ac:dyDescent="0.25">
      <c r="A168" s="22" t="s">
        <v>169</v>
      </c>
      <c r="B168" s="23" t="s">
        <v>10</v>
      </c>
      <c r="C168" s="24">
        <v>1511</v>
      </c>
      <c r="D168" s="24">
        <v>1438</v>
      </c>
      <c r="E168" s="24">
        <v>1695</v>
      </c>
      <c r="F168" s="24">
        <v>1610</v>
      </c>
      <c r="G168" s="24">
        <v>1312</v>
      </c>
      <c r="H168" s="25">
        <v>7.3240794631360441E-3</v>
      </c>
      <c r="I168" s="25">
        <v>-18.509316770186331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 x14ac:dyDescent="0.25">
      <c r="A169" s="22" t="s">
        <v>170</v>
      </c>
      <c r="B169" s="23" t="s">
        <v>10</v>
      </c>
      <c r="C169" s="24">
        <v>7036</v>
      </c>
      <c r="D169" s="24">
        <v>7961</v>
      </c>
      <c r="E169" s="24">
        <v>9241</v>
      </c>
      <c r="F169" s="24">
        <v>9201</v>
      </c>
      <c r="G169" s="24">
        <v>9788</v>
      </c>
      <c r="H169" s="25">
        <v>5.4640312336261883E-2</v>
      </c>
      <c r="I169" s="25">
        <v>6.3797413324638654</v>
      </c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 x14ac:dyDescent="0.25">
      <c r="A170" s="22" t="s">
        <v>171</v>
      </c>
      <c r="B170" s="23" t="s">
        <v>10</v>
      </c>
      <c r="C170" s="24">
        <v>14506</v>
      </c>
      <c r="D170" s="24">
        <v>12979</v>
      </c>
      <c r="E170" s="24">
        <v>15421</v>
      </c>
      <c r="F170" s="24">
        <v>13314</v>
      </c>
      <c r="G170" s="24">
        <v>15709</v>
      </c>
      <c r="H170" s="25">
        <v>8.7693570340247023E-2</v>
      </c>
      <c r="I170" s="25">
        <v>17.988583445996696</v>
      </c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 x14ac:dyDescent="0.25">
      <c r="A171" s="22" t="s">
        <v>172</v>
      </c>
      <c r="B171" s="23" t="s">
        <v>10</v>
      </c>
      <c r="C171" s="24">
        <v>2729</v>
      </c>
      <c r="D171" s="24">
        <v>3429</v>
      </c>
      <c r="E171" s="24">
        <v>4048</v>
      </c>
      <c r="F171" s="24">
        <v>4056</v>
      </c>
      <c r="G171" s="24">
        <v>4247</v>
      </c>
      <c r="H171" s="25">
        <v>2.3708357835319192E-2</v>
      </c>
      <c r="I171" s="25">
        <v>4.7090729783037375</v>
      </c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 x14ac:dyDescent="0.25">
      <c r="A172" s="22" t="s">
        <v>173</v>
      </c>
      <c r="B172" s="23" t="s">
        <v>10</v>
      </c>
      <c r="C172" s="24">
        <v>3444</v>
      </c>
      <c r="D172" s="24">
        <v>3255</v>
      </c>
      <c r="E172" s="24">
        <v>3770</v>
      </c>
      <c r="F172" s="24">
        <v>3792</v>
      </c>
      <c r="G172" s="24">
        <v>3552</v>
      </c>
      <c r="H172" s="25">
        <v>1.9828605375807336E-2</v>
      </c>
      <c r="I172" s="25">
        <v>-6.3291139240506311</v>
      </c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 x14ac:dyDescent="0.25">
      <c r="A173" s="22" t="s">
        <v>174</v>
      </c>
      <c r="B173" s="23" t="s">
        <v>10</v>
      </c>
      <c r="C173" s="24">
        <v>3426</v>
      </c>
      <c r="D173" s="24">
        <v>4043</v>
      </c>
      <c r="E173" s="24">
        <v>4779</v>
      </c>
      <c r="F173" s="24">
        <v>5111</v>
      </c>
      <c r="G173" s="24">
        <v>5411</v>
      </c>
      <c r="H173" s="25">
        <v>3.0206245407796595E-2</v>
      </c>
      <c r="I173" s="25">
        <v>5.8696928194091242</v>
      </c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 x14ac:dyDescent="0.25">
      <c r="A174" s="22" t="s">
        <v>175</v>
      </c>
      <c r="B174" s="23" t="s">
        <v>10</v>
      </c>
      <c r="C174" s="24">
        <v>599</v>
      </c>
      <c r="D174" s="24">
        <v>746</v>
      </c>
      <c r="E174" s="24">
        <v>886</v>
      </c>
      <c r="F174" s="24">
        <v>843</v>
      </c>
      <c r="G174" s="24">
        <v>963</v>
      </c>
      <c r="H174" s="25">
        <v>5.3758296669207395E-3</v>
      </c>
      <c r="I174" s="25">
        <v>14.234875444839858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 x14ac:dyDescent="0.25">
      <c r="A175" s="22" t="s">
        <v>176</v>
      </c>
      <c r="B175" s="23" t="s">
        <v>10</v>
      </c>
      <c r="C175" s="24">
        <v>26499</v>
      </c>
      <c r="D175" s="24">
        <v>25706</v>
      </c>
      <c r="E175" s="24">
        <v>28674</v>
      </c>
      <c r="F175" s="24">
        <v>31555</v>
      </c>
      <c r="G175" s="24">
        <v>33687</v>
      </c>
      <c r="H175" s="25">
        <v>0.18805355554471334</v>
      </c>
      <c r="I175" s="25">
        <v>6.7564569798764182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 x14ac:dyDescent="0.25">
      <c r="A176" s="22" t="s">
        <v>177</v>
      </c>
      <c r="B176" s="23" t="s">
        <v>10</v>
      </c>
      <c r="C176" s="24">
        <v>8048</v>
      </c>
      <c r="D176" s="24">
        <v>9936</v>
      </c>
      <c r="E176" s="24">
        <v>11844</v>
      </c>
      <c r="F176" s="24">
        <v>12920</v>
      </c>
      <c r="G176" s="24">
        <v>14064</v>
      </c>
      <c r="H176" s="25">
        <v>7.8510559123129056E-2</v>
      </c>
      <c r="I176" s="25">
        <v>8.8544891640866865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 x14ac:dyDescent="0.25">
      <c r="A177" s="22" t="s">
        <v>178</v>
      </c>
      <c r="B177" s="23" t="s">
        <v>10</v>
      </c>
      <c r="C177" s="24">
        <v>172419</v>
      </c>
      <c r="D177" s="24">
        <v>227749</v>
      </c>
      <c r="E177" s="24">
        <v>278904</v>
      </c>
      <c r="F177" s="24">
        <v>262309</v>
      </c>
      <c r="G177" s="24">
        <v>251319</v>
      </c>
      <c r="H177" s="25">
        <v>1.402957566002963</v>
      </c>
      <c r="I177" s="25">
        <v>-4.1897151832380786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 x14ac:dyDescent="0.25">
      <c r="A178" s="22" t="s">
        <v>179</v>
      </c>
      <c r="B178" s="23" t="s">
        <v>10</v>
      </c>
      <c r="C178" s="24">
        <v>4340</v>
      </c>
      <c r="D178" s="24">
        <v>5092</v>
      </c>
      <c r="E178" s="24">
        <v>5780</v>
      </c>
      <c r="F178" s="24">
        <v>5597</v>
      </c>
      <c r="G178" s="24">
        <v>6216</v>
      </c>
      <c r="H178" s="25">
        <v>3.4700059407662839E-2</v>
      </c>
      <c r="I178" s="25">
        <v>11.05949615865643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 x14ac:dyDescent="0.25">
      <c r="A179" s="22" t="s">
        <v>180</v>
      </c>
      <c r="B179" s="23" t="s">
        <v>10</v>
      </c>
      <c r="C179" s="24">
        <v>2464</v>
      </c>
      <c r="D179" s="24">
        <v>3469</v>
      </c>
      <c r="E179" s="24">
        <v>4914</v>
      </c>
      <c r="F179" s="24">
        <v>4793</v>
      </c>
      <c r="G179" s="24">
        <v>4123</v>
      </c>
      <c r="H179" s="25">
        <v>2.3016143008010598E-2</v>
      </c>
      <c r="I179" s="25">
        <v>-13.978718965157526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 x14ac:dyDescent="0.25">
      <c r="A180" s="22" t="s">
        <v>181</v>
      </c>
      <c r="B180" s="23" t="s">
        <v>10</v>
      </c>
      <c r="C180" s="24">
        <v>9805</v>
      </c>
      <c r="D180" s="24">
        <v>14302</v>
      </c>
      <c r="E180" s="24">
        <v>17653</v>
      </c>
      <c r="F180" s="24">
        <v>25038</v>
      </c>
      <c r="G180" s="24">
        <v>17859</v>
      </c>
      <c r="H180" s="25">
        <v>9.9695682265355634E-2</v>
      </c>
      <c r="I180" s="25">
        <v>-28.672417924754384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 x14ac:dyDescent="0.25">
      <c r="A181" s="22" t="s">
        <v>182</v>
      </c>
      <c r="B181" s="23" t="s">
        <v>10</v>
      </c>
      <c r="C181" s="24">
        <v>23098</v>
      </c>
      <c r="D181" s="24">
        <v>26753</v>
      </c>
      <c r="E181" s="24">
        <v>25988</v>
      </c>
      <c r="F181" s="24">
        <v>26260</v>
      </c>
      <c r="G181" s="24">
        <v>29468</v>
      </c>
      <c r="H181" s="25">
        <v>0.16450150428330254</v>
      </c>
      <c r="I181" s="25">
        <v>12.21629855293223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 x14ac:dyDescent="0.25">
      <c r="A182" s="22" t="s">
        <v>183</v>
      </c>
      <c r="B182" s="23" t="s">
        <v>10</v>
      </c>
      <c r="C182" s="24">
        <v>18038</v>
      </c>
      <c r="D182" s="24">
        <v>21605</v>
      </c>
      <c r="E182" s="24">
        <v>23257</v>
      </c>
      <c r="F182" s="24">
        <v>21686</v>
      </c>
      <c r="G182" s="24">
        <v>25339</v>
      </c>
      <c r="H182" s="25">
        <v>0.14145186700945445</v>
      </c>
      <c r="I182" s="25">
        <v>16.844969104491383</v>
      </c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 x14ac:dyDescent="0.25">
      <c r="A183" s="22" t="s">
        <v>184</v>
      </c>
      <c r="B183" s="23" t="s">
        <v>10</v>
      </c>
      <c r="C183" s="24">
        <v>2047</v>
      </c>
      <c r="D183" s="24">
        <v>0</v>
      </c>
      <c r="E183" s="24">
        <v>0</v>
      </c>
      <c r="F183" s="24">
        <v>0</v>
      </c>
      <c r="G183" s="24">
        <v>0</v>
      </c>
      <c r="H183" s="25" t="s">
        <v>10</v>
      </c>
      <c r="I183" s="25" t="s">
        <v>10</v>
      </c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 x14ac:dyDescent="0.25">
      <c r="A184" s="16" t="s">
        <v>185</v>
      </c>
      <c r="B184" s="9" t="s">
        <v>10</v>
      </c>
      <c r="C184" s="20">
        <v>1008125</v>
      </c>
      <c r="D184" s="20">
        <v>1088775</v>
      </c>
      <c r="E184" s="20">
        <v>1139184</v>
      </c>
      <c r="F184" s="20">
        <v>1189080</v>
      </c>
      <c r="G184" s="20">
        <v>1152469</v>
      </c>
      <c r="H184" s="21">
        <v>6.4335171759153456</v>
      </c>
      <c r="I184" s="21">
        <v>-3.0789349749386048</v>
      </c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 x14ac:dyDescent="0.25">
      <c r="A185" s="22" t="s">
        <v>186</v>
      </c>
      <c r="B185" s="23" t="s">
        <v>10</v>
      </c>
      <c r="C185" s="24">
        <v>24073</v>
      </c>
      <c r="D185" s="24">
        <v>24717</v>
      </c>
      <c r="E185" s="24">
        <v>26761</v>
      </c>
      <c r="F185" s="24">
        <v>28195</v>
      </c>
      <c r="G185" s="24">
        <v>26492</v>
      </c>
      <c r="H185" s="25">
        <v>0.14788834842789639</v>
      </c>
      <c r="I185" s="25">
        <v>-6.0400780280191526</v>
      </c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 x14ac:dyDescent="0.25">
      <c r="A186" s="22" t="s">
        <v>187</v>
      </c>
      <c r="B186" s="23" t="s">
        <v>10</v>
      </c>
      <c r="C186" s="24">
        <v>3</v>
      </c>
      <c r="D186" s="24">
        <v>1</v>
      </c>
      <c r="E186" s="24">
        <v>0</v>
      </c>
      <c r="F186" s="24">
        <v>0</v>
      </c>
      <c r="G186" s="24">
        <v>1</v>
      </c>
      <c r="H186" s="25">
        <v>5.5823776395853989E-6</v>
      </c>
      <c r="I186" s="25" t="s">
        <v>10</v>
      </c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 x14ac:dyDescent="0.25">
      <c r="A187" s="22" t="s">
        <v>188</v>
      </c>
      <c r="B187" s="23" t="s">
        <v>10</v>
      </c>
      <c r="C187" s="24">
        <v>18129</v>
      </c>
      <c r="D187" s="24">
        <v>18371</v>
      </c>
      <c r="E187" s="24">
        <v>20384</v>
      </c>
      <c r="F187" s="24">
        <v>21239</v>
      </c>
      <c r="G187" s="24">
        <v>18945</v>
      </c>
      <c r="H187" s="25">
        <v>0.10575814438194538</v>
      </c>
      <c r="I187" s="25">
        <v>-10.800885164084946</v>
      </c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 x14ac:dyDescent="0.25">
      <c r="A188" s="22" t="s">
        <v>189</v>
      </c>
      <c r="B188" s="23" t="s">
        <v>10</v>
      </c>
      <c r="C188" s="24">
        <v>1013</v>
      </c>
      <c r="D188" s="24">
        <v>1018</v>
      </c>
      <c r="E188" s="24">
        <v>1017</v>
      </c>
      <c r="F188" s="24">
        <v>1239</v>
      </c>
      <c r="G188" s="24">
        <v>1340</v>
      </c>
      <c r="H188" s="25">
        <v>7.4803860370444347E-3</v>
      </c>
      <c r="I188" s="25">
        <v>8.1517352703793335</v>
      </c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 x14ac:dyDescent="0.25">
      <c r="A189" s="22" t="s">
        <v>190</v>
      </c>
      <c r="B189" s="23" t="s">
        <v>10</v>
      </c>
      <c r="C189" s="24">
        <v>32973</v>
      </c>
      <c r="D189" s="24">
        <v>36440</v>
      </c>
      <c r="E189" s="24">
        <v>37993</v>
      </c>
      <c r="F189" s="24">
        <v>39276</v>
      </c>
      <c r="G189" s="24">
        <v>41183</v>
      </c>
      <c r="H189" s="25">
        <v>0.22989905833104549</v>
      </c>
      <c r="I189" s="25">
        <v>4.855382421835202</v>
      </c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 x14ac:dyDescent="0.25">
      <c r="A190" s="22" t="s">
        <v>191</v>
      </c>
      <c r="B190" s="23" t="s">
        <v>10</v>
      </c>
      <c r="C190" s="24">
        <v>19757</v>
      </c>
      <c r="D190" s="24">
        <v>20148</v>
      </c>
      <c r="E190" s="24">
        <v>20882</v>
      </c>
      <c r="F190" s="24">
        <v>22631</v>
      </c>
      <c r="G190" s="24">
        <v>21898</v>
      </c>
      <c r="H190" s="25">
        <v>0.12224290555164107</v>
      </c>
      <c r="I190" s="25">
        <v>-3.2389200653970249</v>
      </c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 x14ac:dyDescent="0.25">
      <c r="A191" s="22" t="s">
        <v>192</v>
      </c>
      <c r="B191" s="23" t="s">
        <v>10</v>
      </c>
      <c r="C191" s="24">
        <v>42626</v>
      </c>
      <c r="D191" s="24">
        <v>43689</v>
      </c>
      <c r="E191" s="24">
        <v>45851</v>
      </c>
      <c r="F191" s="24">
        <v>46743</v>
      </c>
      <c r="G191" s="24">
        <v>42318</v>
      </c>
      <c r="H191" s="25">
        <v>0.23623505695197491</v>
      </c>
      <c r="I191" s="25">
        <v>-9.4666581092356097</v>
      </c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 x14ac:dyDescent="0.25">
      <c r="A192" s="22" t="s">
        <v>193</v>
      </c>
      <c r="B192" s="23" t="s">
        <v>10</v>
      </c>
      <c r="C192" s="24">
        <v>867601</v>
      </c>
      <c r="D192" s="24">
        <v>941883</v>
      </c>
      <c r="E192" s="24">
        <v>986296</v>
      </c>
      <c r="F192" s="24">
        <v>1029757</v>
      </c>
      <c r="G192" s="24">
        <v>1000292</v>
      </c>
      <c r="H192" s="25">
        <v>5.584007693856158</v>
      </c>
      <c r="I192" s="25">
        <v>-2.8613546691112646</v>
      </c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 x14ac:dyDescent="0.25">
      <c r="A193" s="22" t="s">
        <v>194</v>
      </c>
      <c r="B193" s="23" t="s">
        <v>10</v>
      </c>
      <c r="C193" s="24">
        <v>1950</v>
      </c>
      <c r="D193" s="24">
        <v>2508</v>
      </c>
      <c r="E193" s="24">
        <v>0</v>
      </c>
      <c r="F193" s="24">
        <v>0</v>
      </c>
      <c r="G193" s="24">
        <v>0</v>
      </c>
      <c r="H193" s="25" t="s">
        <v>10</v>
      </c>
      <c r="I193" s="25" t="s">
        <v>10</v>
      </c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 x14ac:dyDescent="0.25">
      <c r="A194" s="16" t="s">
        <v>195</v>
      </c>
      <c r="B194" s="9" t="s">
        <v>10</v>
      </c>
      <c r="C194" s="20">
        <v>211819</v>
      </c>
      <c r="D194" s="20">
        <v>240946</v>
      </c>
      <c r="E194" s="20">
        <v>276757</v>
      </c>
      <c r="F194" s="20">
        <v>304319</v>
      </c>
      <c r="G194" s="20">
        <v>304649</v>
      </c>
      <c r="H194" s="21">
        <v>1.7006657655220521</v>
      </c>
      <c r="I194" s="21">
        <v>0.10843884213605293</v>
      </c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 x14ac:dyDescent="0.25">
      <c r="A195" s="22" t="s">
        <v>196</v>
      </c>
      <c r="B195" s="23" t="s">
        <v>10</v>
      </c>
      <c r="C195" s="24">
        <v>368</v>
      </c>
      <c r="D195" s="24">
        <v>503</v>
      </c>
      <c r="E195" s="24">
        <v>536</v>
      </c>
      <c r="F195" s="24">
        <v>572</v>
      </c>
      <c r="G195" s="24">
        <v>624</v>
      </c>
      <c r="H195" s="25">
        <v>3.4834036471012887E-3</v>
      </c>
      <c r="I195" s="25">
        <v>9.0909090909090793</v>
      </c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 x14ac:dyDescent="0.25">
      <c r="A196" s="22" t="s">
        <v>197</v>
      </c>
      <c r="B196" s="23" t="s">
        <v>10</v>
      </c>
      <c r="C196" s="24">
        <v>158</v>
      </c>
      <c r="D196" s="24">
        <v>186</v>
      </c>
      <c r="E196" s="24">
        <v>202</v>
      </c>
      <c r="F196" s="24">
        <v>208</v>
      </c>
      <c r="G196" s="24">
        <v>189</v>
      </c>
      <c r="H196" s="25">
        <v>1.0550693738816403E-3</v>
      </c>
      <c r="I196" s="25">
        <v>-9.1346153846153868</v>
      </c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 x14ac:dyDescent="0.25">
      <c r="A197" s="22" t="s">
        <v>198</v>
      </c>
      <c r="B197" s="23" t="s">
        <v>10</v>
      </c>
      <c r="C197" s="24">
        <v>589</v>
      </c>
      <c r="D197" s="24">
        <v>713</v>
      </c>
      <c r="E197" s="24">
        <v>992</v>
      </c>
      <c r="F197" s="24">
        <v>1378</v>
      </c>
      <c r="G197" s="24">
        <v>1179</v>
      </c>
      <c r="H197" s="25">
        <v>6.5816232370711856E-3</v>
      </c>
      <c r="I197" s="25">
        <v>-14.441219158200298</v>
      </c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 x14ac:dyDescent="0.25">
      <c r="A198" s="22" t="s">
        <v>199</v>
      </c>
      <c r="B198" s="23" t="s">
        <v>10</v>
      </c>
      <c r="C198" s="24">
        <v>3188</v>
      </c>
      <c r="D198" s="24">
        <v>3314</v>
      </c>
      <c r="E198" s="24">
        <v>3593</v>
      </c>
      <c r="F198" s="24">
        <v>4059</v>
      </c>
      <c r="G198" s="24">
        <v>3889</v>
      </c>
      <c r="H198" s="25">
        <v>2.1709866640347616E-2</v>
      </c>
      <c r="I198" s="25">
        <v>-4.1882237004188312</v>
      </c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 x14ac:dyDescent="0.25">
      <c r="A199" s="22" t="s">
        <v>200</v>
      </c>
      <c r="B199" s="23" t="s">
        <v>10</v>
      </c>
      <c r="C199" s="24">
        <v>2</v>
      </c>
      <c r="D199" s="24">
        <v>2</v>
      </c>
      <c r="E199" s="24">
        <v>3</v>
      </c>
      <c r="F199" s="24">
        <v>0</v>
      </c>
      <c r="G199" s="24">
        <v>4</v>
      </c>
      <c r="H199" s="25">
        <v>2.2329510558341595E-5</v>
      </c>
      <c r="I199" s="25" t="s">
        <v>10</v>
      </c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 x14ac:dyDescent="0.25">
      <c r="A200" s="22" t="s">
        <v>201</v>
      </c>
      <c r="B200" s="23" t="s">
        <v>10</v>
      </c>
      <c r="C200" s="24">
        <v>8087</v>
      </c>
      <c r="D200" s="24">
        <v>9048</v>
      </c>
      <c r="E200" s="24">
        <v>10286</v>
      </c>
      <c r="F200" s="24">
        <v>10656</v>
      </c>
      <c r="G200" s="24">
        <v>10317</v>
      </c>
      <c r="H200" s="25">
        <v>5.759339010760256E-2</v>
      </c>
      <c r="I200" s="25">
        <v>-3.1813063063063112</v>
      </c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 x14ac:dyDescent="0.25">
      <c r="A201" s="22" t="s">
        <v>202</v>
      </c>
      <c r="B201" s="23" t="s">
        <v>10</v>
      </c>
      <c r="C201" s="24">
        <v>88091</v>
      </c>
      <c r="D201" s="24">
        <v>95417</v>
      </c>
      <c r="E201" s="24">
        <v>111915</v>
      </c>
      <c r="F201" s="24">
        <v>126931</v>
      </c>
      <c r="G201" s="24">
        <v>128572</v>
      </c>
      <c r="H201" s="25">
        <v>0.7177374578767739</v>
      </c>
      <c r="I201" s="25">
        <v>1.2928283870764545</v>
      </c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 x14ac:dyDescent="0.25">
      <c r="A202" s="22" t="s">
        <v>203</v>
      </c>
      <c r="B202" s="23" t="s">
        <v>10</v>
      </c>
      <c r="C202" s="24">
        <v>946</v>
      </c>
      <c r="D202" s="24">
        <v>937</v>
      </c>
      <c r="E202" s="24">
        <v>1358</v>
      </c>
      <c r="F202" s="24">
        <v>1596</v>
      </c>
      <c r="G202" s="24">
        <v>1774</v>
      </c>
      <c r="H202" s="25">
        <v>9.9031379326244978E-3</v>
      </c>
      <c r="I202" s="25">
        <v>11.152882205513777</v>
      </c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 x14ac:dyDescent="0.25">
      <c r="A203" s="22" t="s">
        <v>204</v>
      </c>
      <c r="B203" s="23" t="s">
        <v>10</v>
      </c>
      <c r="C203" s="24">
        <v>44616</v>
      </c>
      <c r="D203" s="24">
        <v>54439</v>
      </c>
      <c r="E203" s="24">
        <v>66378</v>
      </c>
      <c r="F203" s="24">
        <v>74492</v>
      </c>
      <c r="G203" s="24">
        <v>74743</v>
      </c>
      <c r="H203" s="25">
        <v>0.41724365191553148</v>
      </c>
      <c r="I203" s="25">
        <v>0.33694893411373528</v>
      </c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 x14ac:dyDescent="0.25">
      <c r="A204" s="22" t="s">
        <v>205</v>
      </c>
      <c r="B204" s="23" t="s">
        <v>10</v>
      </c>
      <c r="C204" s="24">
        <v>39</v>
      </c>
      <c r="D204" s="24">
        <v>36</v>
      </c>
      <c r="E204" s="24">
        <v>45</v>
      </c>
      <c r="F204" s="24">
        <v>51</v>
      </c>
      <c r="G204" s="24">
        <v>36</v>
      </c>
      <c r="H204" s="25">
        <v>2.0096559502507438E-4</v>
      </c>
      <c r="I204" s="25">
        <v>-29.411764705882348</v>
      </c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 x14ac:dyDescent="0.25">
      <c r="A205" s="22" t="s">
        <v>206</v>
      </c>
      <c r="B205" s="23" t="s">
        <v>10</v>
      </c>
      <c r="C205" s="24">
        <v>40</v>
      </c>
      <c r="D205" s="24">
        <v>9</v>
      </c>
      <c r="E205" s="24">
        <v>7</v>
      </c>
      <c r="F205" s="24">
        <v>20</v>
      </c>
      <c r="G205" s="24">
        <v>0</v>
      </c>
      <c r="H205" s="25" t="s">
        <v>10</v>
      </c>
      <c r="I205" s="25" t="s">
        <v>10</v>
      </c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 x14ac:dyDescent="0.25">
      <c r="A206" s="22" t="s">
        <v>207</v>
      </c>
      <c r="B206" s="23" t="s">
        <v>10</v>
      </c>
      <c r="C206" s="24">
        <v>65694</v>
      </c>
      <c r="D206" s="24">
        <v>76342</v>
      </c>
      <c r="E206" s="24">
        <v>81442</v>
      </c>
      <c r="F206" s="24">
        <v>84356</v>
      </c>
      <c r="G206" s="24">
        <v>83322</v>
      </c>
      <c r="H206" s="25">
        <v>0.46513486968553464</v>
      </c>
      <c r="I206" s="25">
        <v>-1.2257575039119928</v>
      </c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 x14ac:dyDescent="0.25">
      <c r="A207" s="22" t="s">
        <v>208</v>
      </c>
      <c r="B207" s="23" t="s">
        <v>10</v>
      </c>
      <c r="C207" s="24">
        <v>1</v>
      </c>
      <c r="D207" s="24">
        <v>0</v>
      </c>
      <c r="E207" s="24">
        <v>0</v>
      </c>
      <c r="F207" s="24">
        <v>0</v>
      </c>
      <c r="G207" s="24">
        <v>0</v>
      </c>
      <c r="H207" s="25" t="s">
        <v>10</v>
      </c>
      <c r="I207" s="25" t="s">
        <v>10</v>
      </c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 x14ac:dyDescent="0.25">
      <c r="A208" s="16" t="s">
        <v>209</v>
      </c>
      <c r="B208" s="9" t="s">
        <v>10</v>
      </c>
      <c r="C208" s="20">
        <v>663253</v>
      </c>
      <c r="D208" s="20">
        <v>697028</v>
      </c>
      <c r="E208" s="20">
        <v>720367</v>
      </c>
      <c r="F208" s="20">
        <v>745568</v>
      </c>
      <c r="G208" s="20">
        <v>712477</v>
      </c>
      <c r="H208" s="21">
        <v>3.9773156735188864</v>
      </c>
      <c r="I208" s="21">
        <v>-4.4383610884587341</v>
      </c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 x14ac:dyDescent="0.25">
      <c r="A209" s="22" t="s">
        <v>210</v>
      </c>
      <c r="B209" s="23" t="s">
        <v>10</v>
      </c>
      <c r="C209" s="24">
        <v>33670</v>
      </c>
      <c r="D209" s="24">
        <v>33089</v>
      </c>
      <c r="E209" s="24">
        <v>31832</v>
      </c>
      <c r="F209" s="24">
        <v>33200</v>
      </c>
      <c r="G209" s="24">
        <v>32332</v>
      </c>
      <c r="H209" s="25">
        <v>0.18048943384307511</v>
      </c>
      <c r="I209" s="25">
        <v>-2.6144578313252964</v>
      </c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 x14ac:dyDescent="0.25">
      <c r="A210" s="22" t="s">
        <v>211</v>
      </c>
      <c r="B210" s="23" t="s">
        <v>10</v>
      </c>
      <c r="C210" s="24">
        <v>36684</v>
      </c>
      <c r="D210" s="24">
        <v>37960</v>
      </c>
      <c r="E210" s="24">
        <v>41902</v>
      </c>
      <c r="F210" s="24">
        <v>44086</v>
      </c>
      <c r="G210" s="24">
        <v>39263</v>
      </c>
      <c r="H210" s="25">
        <v>0.21918089326304152</v>
      </c>
      <c r="I210" s="25">
        <v>-10.93998094633217</v>
      </c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 x14ac:dyDescent="0.25">
      <c r="A211" s="22" t="s">
        <v>212</v>
      </c>
      <c r="B211" s="23" t="s">
        <v>10</v>
      </c>
      <c r="C211" s="24">
        <v>230854</v>
      </c>
      <c r="D211" s="24">
        <v>238707</v>
      </c>
      <c r="E211" s="24">
        <v>249620</v>
      </c>
      <c r="F211" s="24">
        <v>261653</v>
      </c>
      <c r="G211" s="24">
        <v>247238</v>
      </c>
      <c r="H211" s="25">
        <v>1.3801758828558148</v>
      </c>
      <c r="I211" s="25">
        <v>-5.5092049393662705</v>
      </c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 x14ac:dyDescent="0.25">
      <c r="A212" s="22" t="s">
        <v>213</v>
      </c>
      <c r="B212" s="23" t="s">
        <v>10</v>
      </c>
      <c r="C212" s="24">
        <v>248314</v>
      </c>
      <c r="D212" s="24">
        <v>265928</v>
      </c>
      <c r="E212" s="24">
        <v>269380</v>
      </c>
      <c r="F212" s="24">
        <v>274087</v>
      </c>
      <c r="G212" s="24">
        <v>264973</v>
      </c>
      <c r="H212" s="25">
        <v>1.4791793502938619</v>
      </c>
      <c r="I212" s="25">
        <v>-3.325221553740235</v>
      </c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 x14ac:dyDescent="0.25">
      <c r="A213" s="22" t="s">
        <v>214</v>
      </c>
      <c r="B213" s="23" t="s">
        <v>10</v>
      </c>
      <c r="C213" s="24">
        <v>141</v>
      </c>
      <c r="D213" s="24">
        <v>145</v>
      </c>
      <c r="E213" s="24">
        <v>112</v>
      </c>
      <c r="F213" s="24">
        <v>136</v>
      </c>
      <c r="G213" s="24">
        <v>125</v>
      </c>
      <c r="H213" s="25">
        <v>6.9779720494817486E-4</v>
      </c>
      <c r="I213" s="25">
        <v>-8.0882352941176521</v>
      </c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 x14ac:dyDescent="0.25">
      <c r="A214" s="22" t="s">
        <v>215</v>
      </c>
      <c r="B214" s="23" t="s">
        <v>10</v>
      </c>
      <c r="C214" s="24">
        <v>1180</v>
      </c>
      <c r="D214" s="24">
        <v>1171</v>
      </c>
      <c r="E214" s="24">
        <v>1182</v>
      </c>
      <c r="F214" s="24">
        <v>1379</v>
      </c>
      <c r="G214" s="24">
        <v>1336</v>
      </c>
      <c r="H214" s="25">
        <v>7.4580565264860928E-3</v>
      </c>
      <c r="I214" s="25">
        <v>-3.1182015953589541</v>
      </c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 x14ac:dyDescent="0.25">
      <c r="A215" s="22" t="s">
        <v>216</v>
      </c>
      <c r="B215" s="23" t="s">
        <v>10</v>
      </c>
      <c r="C215" s="24">
        <v>78</v>
      </c>
      <c r="D215" s="24">
        <v>65</v>
      </c>
      <c r="E215" s="24">
        <v>80</v>
      </c>
      <c r="F215" s="24">
        <v>90</v>
      </c>
      <c r="G215" s="24">
        <v>71</v>
      </c>
      <c r="H215" s="25">
        <v>3.9634881241056334E-4</v>
      </c>
      <c r="I215" s="25">
        <v>-21.111111111111114</v>
      </c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 x14ac:dyDescent="0.25">
      <c r="A216" s="22" t="s">
        <v>217</v>
      </c>
      <c r="B216" s="23" t="s">
        <v>10</v>
      </c>
      <c r="C216" s="24">
        <v>66181</v>
      </c>
      <c r="D216" s="24">
        <v>71840</v>
      </c>
      <c r="E216" s="24">
        <v>76652</v>
      </c>
      <c r="F216" s="24">
        <v>81615</v>
      </c>
      <c r="G216" s="24">
        <v>80313</v>
      </c>
      <c r="H216" s="25">
        <v>0.44833749536802214</v>
      </c>
      <c r="I216" s="25">
        <v>-1.5952949825399685</v>
      </c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 x14ac:dyDescent="0.25">
      <c r="A217" s="22" t="s">
        <v>218</v>
      </c>
      <c r="B217" s="23" t="s">
        <v>10</v>
      </c>
      <c r="C217" s="24">
        <v>46151</v>
      </c>
      <c r="D217" s="24">
        <v>48123</v>
      </c>
      <c r="E217" s="24">
        <v>49607</v>
      </c>
      <c r="F217" s="24">
        <v>49322</v>
      </c>
      <c r="G217" s="24">
        <v>46826</v>
      </c>
      <c r="H217" s="25">
        <v>0.26140041535122588</v>
      </c>
      <c r="I217" s="25">
        <v>-5.060622034791777</v>
      </c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 x14ac:dyDescent="0.25">
      <c r="A218" s="16" t="s">
        <v>219</v>
      </c>
      <c r="B218" s="9" t="s">
        <v>10</v>
      </c>
      <c r="C218" s="20">
        <v>77025</v>
      </c>
      <c r="D218" s="20">
        <v>90397</v>
      </c>
      <c r="E218" s="20">
        <v>91905</v>
      </c>
      <c r="F218" s="20">
        <v>103131</v>
      </c>
      <c r="G218" s="20">
        <v>110343</v>
      </c>
      <c r="H218" s="21">
        <v>0.61597629588477165</v>
      </c>
      <c r="I218" s="21">
        <v>6.993047677226059</v>
      </c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 x14ac:dyDescent="0.25">
      <c r="A219" s="22" t="s">
        <v>220</v>
      </c>
      <c r="B219" s="23" t="s">
        <v>10</v>
      </c>
      <c r="C219" s="24">
        <v>1221</v>
      </c>
      <c r="D219" s="24">
        <v>1621</v>
      </c>
      <c r="E219" s="24">
        <v>523</v>
      </c>
      <c r="F219" s="24">
        <v>1940</v>
      </c>
      <c r="G219" s="24">
        <v>2093</v>
      </c>
      <c r="H219" s="25">
        <v>1.1683916399652241E-2</v>
      </c>
      <c r="I219" s="25">
        <v>7.8865979381443196</v>
      </c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 x14ac:dyDescent="0.25">
      <c r="A220" s="22" t="s">
        <v>221</v>
      </c>
      <c r="B220" s="23" t="s">
        <v>10</v>
      </c>
      <c r="C220" s="24">
        <v>50134</v>
      </c>
      <c r="D220" s="24">
        <v>59231</v>
      </c>
      <c r="E220" s="24">
        <v>58131</v>
      </c>
      <c r="F220" s="24">
        <v>67366</v>
      </c>
      <c r="G220" s="24">
        <v>73137</v>
      </c>
      <c r="H220" s="25">
        <v>0.40827835342635732</v>
      </c>
      <c r="I220" s="25">
        <v>8.5666359884808401</v>
      </c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 x14ac:dyDescent="0.25">
      <c r="A221" s="22" t="s">
        <v>222</v>
      </c>
      <c r="B221" s="23" t="s">
        <v>10</v>
      </c>
      <c r="C221" s="24">
        <v>25670</v>
      </c>
      <c r="D221" s="24">
        <v>29545</v>
      </c>
      <c r="E221" s="24">
        <v>33251</v>
      </c>
      <c r="F221" s="24">
        <v>33825</v>
      </c>
      <c r="G221" s="24">
        <v>35113</v>
      </c>
      <c r="H221" s="25">
        <v>0.19601402605876214</v>
      </c>
      <c r="I221" s="25">
        <v>3.8078344419807877</v>
      </c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 x14ac:dyDescent="0.25">
      <c r="A222" s="16" t="s">
        <v>223</v>
      </c>
      <c r="B222" s="9" t="s">
        <v>10</v>
      </c>
      <c r="C222" s="20">
        <v>1950</v>
      </c>
      <c r="D222" s="20">
        <v>0</v>
      </c>
      <c r="E222" s="20">
        <v>0</v>
      </c>
      <c r="F222" s="20">
        <v>0</v>
      </c>
      <c r="G222" s="20">
        <v>0</v>
      </c>
      <c r="H222" s="21" t="s">
        <v>10</v>
      </c>
      <c r="I222" s="21" t="s">
        <v>10</v>
      </c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 x14ac:dyDescent="0.25">
      <c r="A223" s="22" t="s">
        <v>224</v>
      </c>
      <c r="B223" s="23" t="s">
        <v>10</v>
      </c>
      <c r="C223" s="24">
        <v>1950</v>
      </c>
      <c r="D223" s="24">
        <v>0</v>
      </c>
      <c r="E223" s="24">
        <v>0</v>
      </c>
      <c r="F223" s="24">
        <v>0</v>
      </c>
      <c r="G223" s="24">
        <v>0</v>
      </c>
      <c r="H223" s="25" t="s">
        <v>10</v>
      </c>
      <c r="I223" s="25" t="s">
        <v>10</v>
      </c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 x14ac:dyDescent="0.25">
      <c r="A224" s="16" t="s">
        <v>225</v>
      </c>
      <c r="B224" s="9" t="s">
        <v>10</v>
      </c>
      <c r="C224" s="17">
        <v>361215</v>
      </c>
      <c r="D224" s="17">
        <v>382944</v>
      </c>
      <c r="E224" s="17">
        <v>385050</v>
      </c>
      <c r="F224" s="17">
        <v>367619</v>
      </c>
      <c r="G224" s="17">
        <v>344235</v>
      </c>
      <c r="H224" s="18">
        <v>1.92164976676268</v>
      </c>
      <c r="I224" s="18">
        <v>-6.3609334664421482</v>
      </c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 x14ac:dyDescent="0.25">
      <c r="A225" s="22" t="s">
        <v>226</v>
      </c>
      <c r="B225" s="23" t="s">
        <v>10</v>
      </c>
      <c r="C225" s="24">
        <v>14013</v>
      </c>
      <c r="D225" s="24">
        <v>17382</v>
      </c>
      <c r="E225" s="24">
        <v>16764</v>
      </c>
      <c r="F225" s="24">
        <v>13915</v>
      </c>
      <c r="G225" s="24">
        <v>15128</v>
      </c>
      <c r="H225" s="25">
        <v>8.445020893164791E-2</v>
      </c>
      <c r="I225" s="25">
        <v>8.7172116421128294</v>
      </c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 x14ac:dyDescent="0.25">
      <c r="A226" s="22" t="s">
        <v>227</v>
      </c>
      <c r="B226" s="23" t="s">
        <v>10</v>
      </c>
      <c r="C226" s="24">
        <v>19168</v>
      </c>
      <c r="D226" s="24">
        <v>20864</v>
      </c>
      <c r="E226" s="24">
        <v>20528</v>
      </c>
      <c r="F226" s="24">
        <v>20486</v>
      </c>
      <c r="G226" s="24">
        <v>21538</v>
      </c>
      <c r="H226" s="25">
        <v>0.12023324960139033</v>
      </c>
      <c r="I226" s="25">
        <v>5.135214292687678</v>
      </c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 x14ac:dyDescent="0.25">
      <c r="A227" s="22" t="s">
        <v>228</v>
      </c>
      <c r="B227" s="23" t="s">
        <v>10</v>
      </c>
      <c r="C227" s="24">
        <v>42660</v>
      </c>
      <c r="D227" s="24">
        <v>48227</v>
      </c>
      <c r="E227" s="24">
        <v>56230</v>
      </c>
      <c r="F227" s="24">
        <v>68462</v>
      </c>
      <c r="G227" s="24">
        <v>61907</v>
      </c>
      <c r="H227" s="25">
        <v>0.34558825253381331</v>
      </c>
      <c r="I227" s="25">
        <v>-9.5746545528906637</v>
      </c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 x14ac:dyDescent="0.25">
      <c r="A228" s="22" t="s">
        <v>229</v>
      </c>
      <c r="B228" s="23" t="s">
        <v>10</v>
      </c>
      <c r="C228" s="24">
        <v>6123</v>
      </c>
      <c r="D228" s="24">
        <v>6599</v>
      </c>
      <c r="E228" s="24">
        <v>6977</v>
      </c>
      <c r="F228" s="24">
        <v>7036</v>
      </c>
      <c r="G228" s="24">
        <v>7014</v>
      </c>
      <c r="H228" s="25">
        <v>3.9154796764051994E-2</v>
      </c>
      <c r="I228" s="25">
        <v>-0.31267765776009071</v>
      </c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 x14ac:dyDescent="0.25">
      <c r="A229" s="22" t="s">
        <v>230</v>
      </c>
      <c r="B229" s="23" t="s">
        <v>10</v>
      </c>
      <c r="C229" s="24">
        <v>11758</v>
      </c>
      <c r="D229" s="24">
        <v>12566</v>
      </c>
      <c r="E229" s="24">
        <v>13683</v>
      </c>
      <c r="F229" s="24">
        <v>11811</v>
      </c>
      <c r="G229" s="24">
        <v>12607</v>
      </c>
      <c r="H229" s="25">
        <v>7.0377034902253124E-2</v>
      </c>
      <c r="I229" s="25">
        <v>6.7394801456269562</v>
      </c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 x14ac:dyDescent="0.25">
      <c r="A230" s="22" t="s">
        <v>231</v>
      </c>
      <c r="B230" s="23" t="s">
        <v>10</v>
      </c>
      <c r="C230" s="24">
        <v>6504</v>
      </c>
      <c r="D230" s="24">
        <v>7072</v>
      </c>
      <c r="E230" s="24">
        <v>7250</v>
      </c>
      <c r="F230" s="24">
        <v>6724</v>
      </c>
      <c r="G230" s="24">
        <v>6358</v>
      </c>
      <c r="H230" s="25">
        <v>3.5492757032483967E-2</v>
      </c>
      <c r="I230" s="25">
        <v>-5.443188578227236</v>
      </c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 x14ac:dyDescent="0.25">
      <c r="A231" s="22" t="s">
        <v>232</v>
      </c>
      <c r="B231" s="23" t="s">
        <v>10</v>
      </c>
      <c r="C231" s="24">
        <v>779</v>
      </c>
      <c r="D231" s="24">
        <v>635</v>
      </c>
      <c r="E231" s="24">
        <v>627</v>
      </c>
      <c r="F231" s="24">
        <v>716</v>
      </c>
      <c r="G231" s="24">
        <v>1097</v>
      </c>
      <c r="H231" s="25">
        <v>6.123868270625183E-3</v>
      </c>
      <c r="I231" s="25">
        <v>53.212290502793309</v>
      </c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 x14ac:dyDescent="0.25">
      <c r="A232" s="22" t="s">
        <v>233</v>
      </c>
      <c r="B232" s="23" t="s">
        <v>10</v>
      </c>
      <c r="C232" s="24">
        <v>103740</v>
      </c>
      <c r="D232" s="24">
        <v>105705</v>
      </c>
      <c r="E232" s="24">
        <v>107217</v>
      </c>
      <c r="F232" s="24">
        <v>95160</v>
      </c>
      <c r="G232" s="24">
        <v>74564</v>
      </c>
      <c r="H232" s="25">
        <v>0.41624440631804571</v>
      </c>
      <c r="I232" s="25">
        <v>-21.643547709121478</v>
      </c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 x14ac:dyDescent="0.25">
      <c r="A233" s="22" t="s">
        <v>234</v>
      </c>
      <c r="B233" s="23" t="s">
        <v>10</v>
      </c>
      <c r="C233" s="24">
        <v>6313</v>
      </c>
      <c r="D233" s="24">
        <v>7486</v>
      </c>
      <c r="E233" s="24">
        <v>6963</v>
      </c>
      <c r="F233" s="24">
        <v>7353</v>
      </c>
      <c r="G233" s="24">
        <v>6863</v>
      </c>
      <c r="H233" s="25">
        <v>3.8311857740474589E-2</v>
      </c>
      <c r="I233" s="25">
        <v>-6.663946688426492</v>
      </c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 x14ac:dyDescent="0.25">
      <c r="A234" s="22" t="s">
        <v>235</v>
      </c>
      <c r="B234" s="23" t="s">
        <v>10</v>
      </c>
      <c r="C234" s="24">
        <v>63835</v>
      </c>
      <c r="D234" s="24">
        <v>61605</v>
      </c>
      <c r="E234" s="24">
        <v>52976</v>
      </c>
      <c r="F234" s="24">
        <v>47546</v>
      </c>
      <c r="G234" s="24">
        <v>48526</v>
      </c>
      <c r="H234" s="25">
        <v>0.27089045733852107</v>
      </c>
      <c r="I234" s="25">
        <v>2.0611618222353059</v>
      </c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 x14ac:dyDescent="0.25">
      <c r="A235" s="22" t="s">
        <v>236</v>
      </c>
      <c r="B235" s="23" t="s">
        <v>10</v>
      </c>
      <c r="C235" s="24">
        <v>1637</v>
      </c>
      <c r="D235" s="24">
        <v>1988</v>
      </c>
      <c r="E235" s="24">
        <v>1794</v>
      </c>
      <c r="F235" s="24">
        <v>1626</v>
      </c>
      <c r="G235" s="24">
        <v>1526</v>
      </c>
      <c r="H235" s="25">
        <v>8.5187082780073184E-3</v>
      </c>
      <c r="I235" s="25">
        <v>-6.1500615006150099</v>
      </c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 x14ac:dyDescent="0.25">
      <c r="A236" s="22" t="s">
        <v>237</v>
      </c>
      <c r="B236" s="23" t="s">
        <v>10</v>
      </c>
      <c r="C236" s="24">
        <v>6510</v>
      </c>
      <c r="D236" s="24">
        <v>6267</v>
      </c>
      <c r="E236" s="24">
        <v>5108</v>
      </c>
      <c r="F236" s="24">
        <v>5139</v>
      </c>
      <c r="G236" s="24">
        <v>5627</v>
      </c>
      <c r="H236" s="25">
        <v>3.1412038977947039E-2</v>
      </c>
      <c r="I236" s="25">
        <v>9.4960108970616943</v>
      </c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 x14ac:dyDescent="0.25">
      <c r="A237" s="22" t="s">
        <v>238</v>
      </c>
      <c r="B237" s="23" t="s">
        <v>10</v>
      </c>
      <c r="C237" s="24">
        <v>55818</v>
      </c>
      <c r="D237" s="24">
        <v>67165</v>
      </c>
      <c r="E237" s="24">
        <v>67238</v>
      </c>
      <c r="F237" s="24">
        <v>59971</v>
      </c>
      <c r="G237" s="24">
        <v>55415</v>
      </c>
      <c r="H237" s="25">
        <v>0.30934745689762488</v>
      </c>
      <c r="I237" s="25">
        <v>-7.5970052191892847</v>
      </c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 x14ac:dyDescent="0.25">
      <c r="A238" s="22" t="s">
        <v>239</v>
      </c>
      <c r="B238" s="23" t="s">
        <v>10</v>
      </c>
      <c r="C238" s="24">
        <v>20901</v>
      </c>
      <c r="D238" s="24">
        <v>19383</v>
      </c>
      <c r="E238" s="24">
        <v>21695</v>
      </c>
      <c r="F238" s="24">
        <v>21674</v>
      </c>
      <c r="G238" s="24">
        <v>26065</v>
      </c>
      <c r="H238" s="25">
        <v>0.14550467317579341</v>
      </c>
      <c r="I238" s="25">
        <v>20.259296853372717</v>
      </c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 x14ac:dyDescent="0.25">
      <c r="A239" s="22" t="s">
        <v>240</v>
      </c>
      <c r="B239" s="23" t="s">
        <v>10</v>
      </c>
      <c r="C239" s="24">
        <v>1456</v>
      </c>
      <c r="D239" s="24">
        <v>0</v>
      </c>
      <c r="E239" s="24">
        <v>0</v>
      </c>
      <c r="F239" s="24">
        <v>0</v>
      </c>
      <c r="G239" s="24">
        <v>0</v>
      </c>
      <c r="H239" s="25" t="s">
        <v>10</v>
      </c>
      <c r="I239" s="25" t="s">
        <v>10</v>
      </c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 x14ac:dyDescent="0.25">
      <c r="A240" s="16" t="s">
        <v>241</v>
      </c>
      <c r="B240" s="9" t="s">
        <v>10</v>
      </c>
      <c r="C240" s="17">
        <v>1946207</v>
      </c>
      <c r="D240" s="17">
        <v>2194555</v>
      </c>
      <c r="E240" s="17">
        <v>2951665</v>
      </c>
      <c r="F240" s="17">
        <v>3104422</v>
      </c>
      <c r="G240" s="17">
        <v>3375819</v>
      </c>
      <c r="H240" s="18">
        <v>18.845096500887543</v>
      </c>
      <c r="I240" s="18">
        <v>8.7422715081905835</v>
      </c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 x14ac:dyDescent="0.25">
      <c r="A241" s="22" t="s">
        <v>242</v>
      </c>
      <c r="B241" s="23" t="s">
        <v>10</v>
      </c>
      <c r="C241" s="24">
        <v>114406</v>
      </c>
      <c r="D241" s="24">
        <v>123330</v>
      </c>
      <c r="E241" s="24">
        <v>149176</v>
      </c>
      <c r="F241" s="24">
        <v>153905</v>
      </c>
      <c r="G241" s="24">
        <v>124120</v>
      </c>
      <c r="H241" s="25">
        <v>0.69288471262533979</v>
      </c>
      <c r="I241" s="25">
        <v>-19.352847535817546</v>
      </c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 x14ac:dyDescent="0.25">
      <c r="A242" s="22" t="s">
        <v>243</v>
      </c>
      <c r="B242" s="23" t="s">
        <v>10</v>
      </c>
      <c r="C242" s="24">
        <v>1133879</v>
      </c>
      <c r="D242" s="24">
        <v>1380409</v>
      </c>
      <c r="E242" s="24">
        <v>2156557</v>
      </c>
      <c r="F242" s="24">
        <v>2256675</v>
      </c>
      <c r="G242" s="24">
        <v>2577727</v>
      </c>
      <c r="H242" s="25">
        <v>14.389845565755552</v>
      </c>
      <c r="I242" s="25">
        <v>14.22677168843542</v>
      </c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 x14ac:dyDescent="0.25">
      <c r="A243" s="22" t="s">
        <v>244</v>
      </c>
      <c r="B243" s="23" t="s">
        <v>10</v>
      </c>
      <c r="C243" s="24">
        <v>19084</v>
      </c>
      <c r="D243" s="24">
        <v>20940</v>
      </c>
      <c r="E243" s="24">
        <v>25267</v>
      </c>
      <c r="F243" s="24">
        <v>26470</v>
      </c>
      <c r="G243" s="24">
        <v>28178</v>
      </c>
      <c r="H243" s="25">
        <v>0.15730023712823737</v>
      </c>
      <c r="I243" s="25">
        <v>6.452587835285243</v>
      </c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 x14ac:dyDescent="0.25">
      <c r="A244" s="22" t="s">
        <v>245</v>
      </c>
      <c r="B244" s="23" t="s">
        <v>10</v>
      </c>
      <c r="C244" s="24">
        <v>30774</v>
      </c>
      <c r="D244" s="24">
        <v>39184</v>
      </c>
      <c r="E244" s="24">
        <v>42641</v>
      </c>
      <c r="F244" s="24">
        <v>35596</v>
      </c>
      <c r="G244" s="24">
        <v>33288</v>
      </c>
      <c r="H244" s="25">
        <v>0.18582618686651878</v>
      </c>
      <c r="I244" s="25">
        <v>-6.4838745926508636</v>
      </c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 x14ac:dyDescent="0.25">
      <c r="A245" s="22" t="s">
        <v>246</v>
      </c>
      <c r="B245" s="23" t="s">
        <v>10</v>
      </c>
      <c r="C245" s="24">
        <v>68907</v>
      </c>
      <c r="D245" s="24">
        <v>67457</v>
      </c>
      <c r="E245" s="24">
        <v>66150</v>
      </c>
      <c r="F245" s="24">
        <v>62337</v>
      </c>
      <c r="G245" s="24">
        <v>78587</v>
      </c>
      <c r="H245" s="25">
        <v>0.43870231156209777</v>
      </c>
      <c r="I245" s="25">
        <v>26.067985305677198</v>
      </c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 x14ac:dyDescent="0.25">
      <c r="A246" s="22" t="s">
        <v>247</v>
      </c>
      <c r="B246" s="23" t="s">
        <v>10</v>
      </c>
      <c r="C246" s="24">
        <v>154720</v>
      </c>
      <c r="D246" s="24">
        <v>161097</v>
      </c>
      <c r="E246" s="24">
        <v>164018</v>
      </c>
      <c r="F246" s="24">
        <v>174096</v>
      </c>
      <c r="G246" s="24">
        <v>164040</v>
      </c>
      <c r="H246" s="25">
        <v>0.91573322799758883</v>
      </c>
      <c r="I246" s="25">
        <v>-5.7761235180590091</v>
      </c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 x14ac:dyDescent="0.25">
      <c r="A247" s="22" t="s">
        <v>248</v>
      </c>
      <c r="B247" s="23" t="s">
        <v>10</v>
      </c>
      <c r="C247" s="24">
        <v>124924</v>
      </c>
      <c r="D247" s="24">
        <v>104720</v>
      </c>
      <c r="E247" s="24">
        <v>44266</v>
      </c>
      <c r="F247" s="24">
        <v>41659</v>
      </c>
      <c r="G247" s="24">
        <v>39018</v>
      </c>
      <c r="H247" s="25">
        <v>0.21781321074134311</v>
      </c>
      <c r="I247" s="25">
        <v>-6.3395664802323637</v>
      </c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 x14ac:dyDescent="0.25">
      <c r="A248" s="22" t="s">
        <v>249</v>
      </c>
      <c r="B248" s="23" t="s">
        <v>10</v>
      </c>
      <c r="C248" s="24">
        <v>299513</v>
      </c>
      <c r="D248" s="24">
        <v>297418</v>
      </c>
      <c r="E248" s="24">
        <v>303590</v>
      </c>
      <c r="F248" s="24">
        <v>353684</v>
      </c>
      <c r="G248" s="24">
        <v>330861</v>
      </c>
      <c r="H248" s="25">
        <v>1.8469910482108647</v>
      </c>
      <c r="I248" s="25">
        <v>-6.4529353886520084</v>
      </c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 x14ac:dyDescent="0.25">
      <c r="A249" s="16" t="s">
        <v>250</v>
      </c>
      <c r="B249" s="9" t="s">
        <v>10</v>
      </c>
      <c r="C249" s="17">
        <v>5267575</v>
      </c>
      <c r="D249" s="17">
        <v>5791959</v>
      </c>
      <c r="E249" s="17">
        <v>5534969</v>
      </c>
      <c r="F249" s="17">
        <v>6892208</v>
      </c>
      <c r="G249" s="17">
        <v>7011710</v>
      </c>
      <c r="H249" s="18">
        <v>39.142013119257342</v>
      </c>
      <c r="I249" s="18">
        <v>1.7338710613492765</v>
      </c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 x14ac:dyDescent="0.25">
      <c r="A250" s="22" t="s">
        <v>251</v>
      </c>
      <c r="B250" s="23" t="s">
        <v>10</v>
      </c>
      <c r="C250" s="24">
        <v>10527</v>
      </c>
      <c r="D250" s="24">
        <v>26480</v>
      </c>
      <c r="E250" s="24">
        <v>27818</v>
      </c>
      <c r="F250" s="24">
        <v>26764</v>
      </c>
      <c r="G250" s="24">
        <v>28551</v>
      </c>
      <c r="H250" s="25">
        <v>0.15938246398780273</v>
      </c>
      <c r="I250" s="25">
        <v>6.6768793902256789</v>
      </c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 x14ac:dyDescent="0.25">
      <c r="A251" s="22" t="s">
        <v>252</v>
      </c>
      <c r="B251" s="23" t="s">
        <v>10</v>
      </c>
      <c r="C251" s="24">
        <v>5257048</v>
      </c>
      <c r="D251" s="24">
        <v>5765479</v>
      </c>
      <c r="E251" s="24">
        <v>5507151</v>
      </c>
      <c r="F251" s="24">
        <v>6865444</v>
      </c>
      <c r="G251" s="24">
        <v>6983159</v>
      </c>
      <c r="H251" s="25">
        <v>38.982630655269531</v>
      </c>
      <c r="I251" s="25">
        <v>1.7146014154364906</v>
      </c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3" customHeight="1" x14ac:dyDescent="0.25">
      <c r="A252" s="27"/>
      <c r="B252" s="28"/>
      <c r="C252" s="29"/>
      <c r="D252" s="29"/>
      <c r="E252" s="29"/>
      <c r="F252" s="29"/>
      <c r="G252" s="24"/>
      <c r="H252" s="30"/>
      <c r="I252" s="30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 x14ac:dyDescent="0.25">
      <c r="A253" s="31"/>
      <c r="B253" s="32"/>
      <c r="C253" s="31"/>
      <c r="D253" s="31"/>
      <c r="E253" s="31"/>
      <c r="F253" s="24">
        <v>152238</v>
      </c>
      <c r="G253" s="24"/>
      <c r="H253" s="33"/>
      <c r="I253" s="33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 x14ac:dyDescent="0.25">
      <c r="A254" s="31"/>
      <c r="B254" s="32"/>
      <c r="C254" s="31"/>
      <c r="D254" s="31"/>
      <c r="E254" s="31"/>
      <c r="F254" s="24">
        <v>163688</v>
      </c>
      <c r="G254" s="24"/>
      <c r="H254" s="33"/>
      <c r="I254" s="33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 x14ac:dyDescent="0.25">
      <c r="A255" s="31"/>
      <c r="B255" s="32"/>
      <c r="C255" s="31"/>
      <c r="D255" s="31"/>
      <c r="E255" s="31"/>
      <c r="F255" s="24">
        <v>175852</v>
      </c>
      <c r="G255" s="24"/>
      <c r="H255" s="33"/>
      <c r="I255" s="33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 x14ac:dyDescent="0.25">
      <c r="A256" s="31"/>
      <c r="B256" s="32"/>
      <c r="C256" s="31"/>
      <c r="D256" s="31"/>
      <c r="E256" s="31"/>
      <c r="F256" s="24">
        <v>183581</v>
      </c>
      <c r="G256" s="24"/>
      <c r="H256" s="33"/>
      <c r="I256" s="33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 x14ac:dyDescent="0.25">
      <c r="A257" s="31"/>
      <c r="B257" s="32"/>
      <c r="C257" s="31"/>
      <c r="D257" s="31"/>
      <c r="E257" s="31"/>
      <c r="F257" s="24">
        <v>190089</v>
      </c>
      <c r="G257" s="24"/>
      <c r="H257" s="33"/>
      <c r="I257" s="33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 x14ac:dyDescent="0.25">
      <c r="A258" s="31"/>
      <c r="B258" s="32"/>
      <c r="C258" s="31"/>
      <c r="D258" s="31"/>
      <c r="E258" s="31"/>
      <c r="F258" s="24"/>
      <c r="G258" s="31"/>
      <c r="H258" s="33"/>
      <c r="I258" s="33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 x14ac:dyDescent="0.25">
      <c r="A259" s="31"/>
      <c r="B259" s="32"/>
      <c r="C259" s="31"/>
      <c r="D259" s="31"/>
      <c r="E259" s="31"/>
      <c r="F259" s="24"/>
      <c r="G259" s="31"/>
      <c r="H259" s="33"/>
      <c r="I259" s="33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 x14ac:dyDescent="0.25">
      <c r="A260" s="31"/>
      <c r="B260" s="32"/>
      <c r="C260" s="31"/>
      <c r="D260" s="31"/>
      <c r="E260" s="31"/>
      <c r="F260" s="31"/>
      <c r="G260" s="31"/>
      <c r="H260" s="33"/>
      <c r="I260" s="33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 x14ac:dyDescent="0.25">
      <c r="A261" s="31"/>
      <c r="B261" s="32"/>
      <c r="C261" s="31"/>
      <c r="D261" s="31"/>
      <c r="E261" s="31"/>
      <c r="F261" s="31"/>
      <c r="G261" s="31"/>
      <c r="H261" s="33"/>
      <c r="I261" s="33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 x14ac:dyDescent="0.25">
      <c r="A262" s="31"/>
      <c r="B262" s="32"/>
      <c r="C262" s="31"/>
      <c r="D262" s="31"/>
      <c r="E262" s="31"/>
      <c r="F262" s="31"/>
      <c r="G262" s="31"/>
      <c r="H262" s="33"/>
      <c r="I262" s="33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 x14ac:dyDescent="0.25">
      <c r="A263" s="31"/>
      <c r="B263" s="32"/>
      <c r="C263" s="31"/>
      <c r="D263" s="31"/>
      <c r="E263" s="31"/>
      <c r="F263" s="31"/>
      <c r="G263" s="31"/>
      <c r="H263" s="33"/>
      <c r="I263" s="33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 x14ac:dyDescent="0.25">
      <c r="A264" s="31"/>
      <c r="B264" s="32"/>
      <c r="C264" s="31"/>
      <c r="D264" s="31"/>
      <c r="E264" s="31"/>
      <c r="F264" s="31"/>
      <c r="G264" s="31"/>
      <c r="H264" s="33"/>
      <c r="I264" s="33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 x14ac:dyDescent="0.25">
      <c r="A265" s="31"/>
      <c r="B265" s="32"/>
      <c r="C265" s="31"/>
      <c r="D265" s="31"/>
      <c r="E265" s="31"/>
      <c r="F265" s="31"/>
      <c r="G265" s="31"/>
      <c r="H265" s="33"/>
      <c r="I265" s="33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 x14ac:dyDescent="0.25">
      <c r="A266" s="31"/>
      <c r="B266" s="32"/>
      <c r="C266" s="31"/>
      <c r="D266" s="31"/>
      <c r="E266" s="31"/>
      <c r="F266" s="31"/>
      <c r="G266" s="31"/>
      <c r="H266" s="33"/>
      <c r="I266" s="33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 x14ac:dyDescent="0.25">
      <c r="A267" s="31"/>
      <c r="B267" s="32"/>
      <c r="C267" s="31"/>
      <c r="D267" s="31"/>
      <c r="E267" s="31"/>
      <c r="F267" s="31"/>
      <c r="G267" s="31"/>
      <c r="H267" s="33"/>
      <c r="I267" s="33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 x14ac:dyDescent="0.25">
      <c r="A268" s="31"/>
      <c r="B268" s="32"/>
      <c r="C268" s="31"/>
      <c r="D268" s="31"/>
      <c r="E268" s="31"/>
      <c r="F268" s="31"/>
      <c r="G268" s="31"/>
      <c r="H268" s="33"/>
      <c r="I268" s="33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 x14ac:dyDescent="0.25">
      <c r="A269" s="31"/>
      <c r="B269" s="32"/>
      <c r="C269" s="31"/>
      <c r="D269" s="31"/>
      <c r="E269" s="31"/>
      <c r="F269" s="31"/>
      <c r="G269" s="31"/>
      <c r="H269" s="33"/>
      <c r="I269" s="33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 x14ac:dyDescent="0.25">
      <c r="A270" s="31"/>
      <c r="B270" s="32"/>
      <c r="C270" s="31"/>
      <c r="D270" s="31"/>
      <c r="E270" s="31"/>
      <c r="F270" s="31"/>
      <c r="G270" s="31"/>
      <c r="H270" s="33"/>
      <c r="I270" s="33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 x14ac:dyDescent="0.25">
      <c r="A271" s="31"/>
      <c r="B271" s="32"/>
      <c r="C271" s="31"/>
      <c r="D271" s="31"/>
      <c r="E271" s="31"/>
      <c r="F271" s="31"/>
      <c r="G271" s="31"/>
      <c r="H271" s="33"/>
      <c r="I271" s="33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 x14ac:dyDescent="0.25">
      <c r="A272" s="31"/>
      <c r="B272" s="32"/>
      <c r="C272" s="31"/>
      <c r="D272" s="31"/>
      <c r="E272" s="31"/>
      <c r="F272" s="31"/>
      <c r="G272" s="31"/>
      <c r="H272" s="33"/>
      <c r="I272" s="33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 x14ac:dyDescent="0.25">
      <c r="A273" s="31"/>
      <c r="B273" s="32"/>
      <c r="C273" s="31"/>
      <c r="D273" s="31"/>
      <c r="E273" s="31"/>
      <c r="F273" s="31"/>
      <c r="G273" s="31"/>
      <c r="H273" s="33"/>
      <c r="I273" s="33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 x14ac:dyDescent="0.25">
      <c r="A274" s="31"/>
      <c r="B274" s="32"/>
      <c r="C274" s="31"/>
      <c r="D274" s="31"/>
      <c r="E274" s="31"/>
      <c r="F274" s="31"/>
      <c r="G274" s="31"/>
      <c r="H274" s="33"/>
      <c r="I274" s="33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 x14ac:dyDescent="0.25">
      <c r="A275" s="31"/>
      <c r="B275" s="32"/>
      <c r="C275" s="31"/>
      <c r="D275" s="31"/>
      <c r="E275" s="31"/>
      <c r="F275" s="31"/>
      <c r="G275" s="31"/>
      <c r="H275" s="33"/>
      <c r="I275" s="33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 x14ac:dyDescent="0.25">
      <c r="A276" s="31"/>
      <c r="B276" s="32"/>
      <c r="C276" s="31"/>
      <c r="D276" s="31"/>
      <c r="E276" s="31"/>
      <c r="F276" s="31"/>
      <c r="G276" s="31"/>
      <c r="H276" s="33"/>
      <c r="I276" s="33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 x14ac:dyDescent="0.25">
      <c r="A277" s="31"/>
      <c r="B277" s="32"/>
      <c r="C277" s="31"/>
      <c r="D277" s="31"/>
      <c r="E277" s="31"/>
      <c r="F277" s="31"/>
      <c r="G277" s="31"/>
      <c r="H277" s="33"/>
      <c r="I277" s="33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 x14ac:dyDescent="0.25">
      <c r="A278" s="31"/>
      <c r="B278" s="32"/>
      <c r="C278" s="31"/>
      <c r="D278" s="31"/>
      <c r="E278" s="31"/>
      <c r="F278" s="31"/>
      <c r="G278" s="31"/>
      <c r="H278" s="33"/>
      <c r="I278" s="33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 x14ac:dyDescent="0.25">
      <c r="A279" s="31"/>
      <c r="B279" s="32"/>
      <c r="C279" s="31"/>
      <c r="D279" s="31"/>
      <c r="E279" s="31"/>
      <c r="F279" s="31"/>
      <c r="G279" s="31"/>
      <c r="H279" s="33"/>
      <c r="I279" s="33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 x14ac:dyDescent="0.25">
      <c r="A280" s="31"/>
      <c r="B280" s="32"/>
      <c r="C280" s="31"/>
      <c r="D280" s="31"/>
      <c r="E280" s="31"/>
      <c r="F280" s="31"/>
      <c r="G280" s="31"/>
      <c r="H280" s="33"/>
      <c r="I280" s="33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 x14ac:dyDescent="0.25">
      <c r="A281" s="31"/>
      <c r="B281" s="32"/>
      <c r="C281" s="31"/>
      <c r="D281" s="31"/>
      <c r="E281" s="31"/>
      <c r="F281" s="31"/>
      <c r="G281" s="31"/>
      <c r="H281" s="33"/>
      <c r="I281" s="33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 x14ac:dyDescent="0.25">
      <c r="A282" s="31"/>
      <c r="B282" s="32"/>
      <c r="C282" s="31"/>
      <c r="D282" s="31"/>
      <c r="E282" s="31"/>
      <c r="F282" s="31"/>
      <c r="G282" s="31"/>
      <c r="H282" s="33"/>
      <c r="I282" s="33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 x14ac:dyDescent="0.25">
      <c r="A283" s="31"/>
      <c r="B283" s="32"/>
      <c r="C283" s="31"/>
      <c r="D283" s="31"/>
      <c r="E283" s="31"/>
      <c r="F283" s="31"/>
      <c r="G283" s="31"/>
      <c r="H283" s="33"/>
      <c r="I283" s="33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 x14ac:dyDescent="0.25">
      <c r="A284" s="31"/>
      <c r="B284" s="32"/>
      <c r="C284" s="31"/>
      <c r="D284" s="31"/>
      <c r="E284" s="31"/>
      <c r="F284" s="31"/>
      <c r="G284" s="31"/>
      <c r="H284" s="33"/>
      <c r="I284" s="33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 x14ac:dyDescent="0.25">
      <c r="A285" s="31"/>
      <c r="B285" s="32"/>
      <c r="C285" s="31"/>
      <c r="D285" s="31"/>
      <c r="E285" s="31"/>
      <c r="F285" s="31"/>
      <c r="G285" s="31"/>
      <c r="H285" s="33"/>
      <c r="I285" s="33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 x14ac:dyDescent="0.25">
      <c r="A286" s="31"/>
      <c r="B286" s="32"/>
      <c r="C286" s="31"/>
      <c r="D286" s="31"/>
      <c r="E286" s="31"/>
      <c r="F286" s="31"/>
      <c r="G286" s="31"/>
      <c r="H286" s="33"/>
      <c r="I286" s="33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 x14ac:dyDescent="0.25">
      <c r="A287" s="31"/>
      <c r="B287" s="32"/>
      <c r="C287" s="31"/>
      <c r="D287" s="31"/>
      <c r="E287" s="31"/>
      <c r="F287" s="31"/>
      <c r="G287" s="31"/>
      <c r="H287" s="33"/>
      <c r="I287" s="33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 x14ac:dyDescent="0.25">
      <c r="A288" s="31"/>
      <c r="B288" s="32"/>
      <c r="C288" s="31"/>
      <c r="D288" s="31"/>
      <c r="E288" s="31"/>
      <c r="F288" s="31"/>
      <c r="G288" s="31"/>
      <c r="H288" s="33"/>
      <c r="I288" s="33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 x14ac:dyDescent="0.25">
      <c r="A289" s="31"/>
      <c r="B289" s="32"/>
      <c r="C289" s="31"/>
      <c r="D289" s="31"/>
      <c r="E289" s="31"/>
      <c r="F289" s="31"/>
      <c r="G289" s="31"/>
      <c r="H289" s="33"/>
      <c r="I289" s="33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 x14ac:dyDescent="0.25">
      <c r="A290" s="31"/>
      <c r="B290" s="32"/>
      <c r="C290" s="31"/>
      <c r="D290" s="31"/>
      <c r="E290" s="31"/>
      <c r="F290" s="31"/>
      <c r="G290" s="31"/>
      <c r="H290" s="33"/>
      <c r="I290" s="33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 x14ac:dyDescent="0.25">
      <c r="A291" s="31"/>
      <c r="B291" s="32"/>
      <c r="C291" s="31"/>
      <c r="D291" s="31"/>
      <c r="E291" s="31"/>
      <c r="F291" s="31"/>
      <c r="G291" s="31"/>
      <c r="H291" s="33"/>
      <c r="I291" s="33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 x14ac:dyDescent="0.25">
      <c r="A292" s="31"/>
      <c r="B292" s="32"/>
      <c r="C292" s="31"/>
      <c r="D292" s="31"/>
      <c r="E292" s="31"/>
      <c r="F292" s="31"/>
      <c r="G292" s="31"/>
      <c r="H292" s="33"/>
      <c r="I292" s="33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 x14ac:dyDescent="0.25">
      <c r="A293" s="31"/>
      <c r="B293" s="32"/>
      <c r="C293" s="31"/>
      <c r="D293" s="31"/>
      <c r="E293" s="31"/>
      <c r="F293" s="31"/>
      <c r="G293" s="31"/>
      <c r="H293" s="33"/>
      <c r="I293" s="33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 x14ac:dyDescent="0.25">
      <c r="A294" s="31"/>
      <c r="B294" s="32"/>
      <c r="C294" s="31"/>
      <c r="D294" s="31"/>
      <c r="E294" s="31"/>
      <c r="F294" s="31"/>
      <c r="G294" s="31"/>
      <c r="H294" s="33"/>
      <c r="I294" s="33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 x14ac:dyDescent="0.25">
      <c r="A295" s="31"/>
      <c r="B295" s="32"/>
      <c r="C295" s="31"/>
      <c r="D295" s="31"/>
      <c r="E295" s="31"/>
      <c r="F295" s="31"/>
      <c r="G295" s="31"/>
      <c r="H295" s="33"/>
      <c r="I295" s="33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 x14ac:dyDescent="0.25">
      <c r="A296" s="31"/>
      <c r="B296" s="32"/>
      <c r="C296" s="31"/>
      <c r="D296" s="31"/>
      <c r="E296" s="31"/>
      <c r="F296" s="31"/>
      <c r="G296" s="31"/>
      <c r="H296" s="33"/>
      <c r="I296" s="33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 x14ac:dyDescent="0.25">
      <c r="A297" s="31"/>
      <c r="B297" s="32"/>
      <c r="C297" s="31"/>
      <c r="D297" s="31"/>
      <c r="E297" s="31"/>
      <c r="F297" s="31"/>
      <c r="G297" s="31"/>
      <c r="H297" s="33"/>
      <c r="I297" s="33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 x14ac:dyDescent="0.25">
      <c r="A298" s="31"/>
      <c r="B298" s="32"/>
      <c r="C298" s="31"/>
      <c r="D298" s="31"/>
      <c r="E298" s="31"/>
      <c r="F298" s="31"/>
      <c r="G298" s="31"/>
      <c r="H298" s="33"/>
      <c r="I298" s="33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 x14ac:dyDescent="0.25">
      <c r="A299" s="31"/>
      <c r="B299" s="32"/>
      <c r="C299" s="31"/>
      <c r="D299" s="31"/>
      <c r="E299" s="31"/>
      <c r="F299" s="31"/>
      <c r="G299" s="31"/>
      <c r="H299" s="33"/>
      <c r="I299" s="33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 x14ac:dyDescent="0.25">
      <c r="A300" s="31"/>
      <c r="B300" s="32"/>
      <c r="C300" s="31"/>
      <c r="D300" s="31"/>
      <c r="E300" s="31"/>
      <c r="F300" s="31"/>
      <c r="G300" s="31"/>
      <c r="H300" s="33"/>
      <c r="I300" s="33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 x14ac:dyDescent="0.25">
      <c r="A301" s="31"/>
      <c r="B301" s="32"/>
      <c r="C301" s="31"/>
      <c r="D301" s="31"/>
      <c r="E301" s="31"/>
      <c r="F301" s="31"/>
      <c r="G301" s="31"/>
      <c r="H301" s="33"/>
      <c r="I301" s="33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 x14ac:dyDescent="0.25">
      <c r="A302" s="31"/>
      <c r="B302" s="32"/>
      <c r="C302" s="31"/>
      <c r="D302" s="31"/>
      <c r="E302" s="31"/>
      <c r="F302" s="31"/>
      <c r="G302" s="31"/>
      <c r="H302" s="33"/>
      <c r="I302" s="33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 x14ac:dyDescent="0.25">
      <c r="A303" s="31"/>
      <c r="B303" s="32"/>
      <c r="C303" s="31"/>
      <c r="D303" s="31"/>
      <c r="E303" s="31"/>
      <c r="F303" s="31"/>
      <c r="G303" s="31"/>
      <c r="H303" s="33"/>
      <c r="I303" s="33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 x14ac:dyDescent="0.25">
      <c r="A304" s="31"/>
      <c r="B304" s="32"/>
      <c r="C304" s="31"/>
      <c r="D304" s="31"/>
      <c r="E304" s="31"/>
      <c r="F304" s="31"/>
      <c r="G304" s="31"/>
      <c r="H304" s="33"/>
      <c r="I304" s="33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 x14ac:dyDescent="0.25">
      <c r="A305" s="31"/>
      <c r="B305" s="32"/>
      <c r="C305" s="31"/>
      <c r="D305" s="31"/>
      <c r="E305" s="31"/>
      <c r="F305" s="31"/>
      <c r="G305" s="31"/>
      <c r="H305" s="33"/>
      <c r="I305" s="33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 x14ac:dyDescent="0.25">
      <c r="A306" s="31"/>
      <c r="B306" s="32"/>
      <c r="C306" s="31"/>
      <c r="D306" s="31"/>
      <c r="E306" s="31"/>
      <c r="F306" s="31"/>
      <c r="G306" s="31"/>
      <c r="H306" s="33"/>
      <c r="I306" s="33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 x14ac:dyDescent="0.25">
      <c r="A307" s="31"/>
      <c r="B307" s="32"/>
      <c r="C307" s="31"/>
      <c r="D307" s="31"/>
      <c r="E307" s="31"/>
      <c r="F307" s="31"/>
      <c r="G307" s="31"/>
      <c r="H307" s="33"/>
      <c r="I307" s="33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 x14ac:dyDescent="0.25">
      <c r="A308" s="31"/>
      <c r="B308" s="32"/>
      <c r="C308" s="31"/>
      <c r="D308" s="31"/>
      <c r="E308" s="31"/>
      <c r="F308" s="31"/>
      <c r="G308" s="31"/>
      <c r="H308" s="33"/>
      <c r="I308" s="33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 x14ac:dyDescent="0.25">
      <c r="A309" s="31"/>
      <c r="B309" s="32"/>
      <c r="C309" s="31"/>
      <c r="D309" s="31"/>
      <c r="E309" s="31"/>
      <c r="F309" s="31"/>
      <c r="G309" s="31"/>
      <c r="H309" s="33"/>
      <c r="I309" s="33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 x14ac:dyDescent="0.25">
      <c r="A310" s="31"/>
      <c r="B310" s="32"/>
      <c r="C310" s="31"/>
      <c r="D310" s="31"/>
      <c r="E310" s="31"/>
      <c r="F310" s="31"/>
      <c r="G310" s="31"/>
      <c r="H310" s="33"/>
      <c r="I310" s="33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 x14ac:dyDescent="0.25">
      <c r="A311" s="31"/>
      <c r="B311" s="32"/>
      <c r="C311" s="31"/>
      <c r="D311" s="31"/>
      <c r="E311" s="31"/>
      <c r="F311" s="31"/>
      <c r="G311" s="31"/>
      <c r="H311" s="33"/>
      <c r="I311" s="33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 x14ac:dyDescent="0.25">
      <c r="A312" s="31"/>
      <c r="B312" s="32"/>
      <c r="C312" s="31"/>
      <c r="D312" s="31"/>
      <c r="E312" s="31"/>
      <c r="F312" s="31"/>
      <c r="G312" s="31"/>
      <c r="H312" s="33"/>
      <c r="I312" s="33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 x14ac:dyDescent="0.25">
      <c r="A313" s="31"/>
      <c r="B313" s="32"/>
      <c r="C313" s="31"/>
      <c r="D313" s="31"/>
      <c r="E313" s="31"/>
      <c r="F313" s="31"/>
      <c r="G313" s="31"/>
      <c r="H313" s="33"/>
      <c r="I313" s="33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 x14ac:dyDescent="0.25">
      <c r="A314" s="31"/>
      <c r="B314" s="32"/>
      <c r="C314" s="31"/>
      <c r="D314" s="31"/>
      <c r="E314" s="31"/>
      <c r="F314" s="31"/>
      <c r="G314" s="31"/>
      <c r="H314" s="33"/>
      <c r="I314" s="33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customHeight="1" x14ac:dyDescent="0.25">
      <c r="A315" s="31"/>
      <c r="B315" s="32"/>
      <c r="C315" s="31"/>
      <c r="D315" s="31"/>
      <c r="E315" s="31"/>
      <c r="F315" s="31"/>
      <c r="G315" s="31"/>
      <c r="H315" s="33"/>
      <c r="I315" s="33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customHeight="1" x14ac:dyDescent="0.25">
      <c r="A316" s="31"/>
      <c r="B316" s="32"/>
      <c r="C316" s="31"/>
      <c r="D316" s="31"/>
      <c r="E316" s="31"/>
      <c r="F316" s="31"/>
      <c r="G316" s="31"/>
      <c r="H316" s="33"/>
      <c r="I316" s="33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customHeight="1" x14ac:dyDescent="0.25">
      <c r="A317" s="31"/>
      <c r="B317" s="32"/>
      <c r="C317" s="31"/>
      <c r="D317" s="31"/>
      <c r="E317" s="31"/>
      <c r="F317" s="31"/>
      <c r="G317" s="31"/>
      <c r="H317" s="33"/>
      <c r="I317" s="33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customHeight="1" x14ac:dyDescent="0.25">
      <c r="A318" s="31"/>
      <c r="B318" s="32"/>
      <c r="C318" s="31"/>
      <c r="D318" s="31"/>
      <c r="E318" s="31"/>
      <c r="F318" s="31"/>
      <c r="G318" s="31"/>
      <c r="H318" s="33"/>
      <c r="I318" s="33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customHeight="1" x14ac:dyDescent="0.25">
      <c r="A319" s="31"/>
      <c r="B319" s="32"/>
      <c r="C319" s="31"/>
      <c r="D319" s="31"/>
      <c r="E319" s="31"/>
      <c r="F319" s="31"/>
      <c r="G319" s="31"/>
      <c r="H319" s="33"/>
      <c r="I319" s="33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customHeight="1" x14ac:dyDescent="0.25">
      <c r="A320" s="31"/>
      <c r="B320" s="32"/>
      <c r="C320" s="31"/>
      <c r="D320" s="31"/>
      <c r="E320" s="31"/>
      <c r="F320" s="31"/>
      <c r="G320" s="31"/>
      <c r="H320" s="33"/>
      <c r="I320" s="33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customHeight="1" x14ac:dyDescent="0.25">
      <c r="A321" s="31"/>
      <c r="B321" s="32"/>
      <c r="C321" s="31"/>
      <c r="D321" s="31"/>
      <c r="E321" s="31"/>
      <c r="F321" s="31"/>
      <c r="G321" s="31"/>
      <c r="H321" s="33"/>
      <c r="I321" s="33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customHeight="1" x14ac:dyDescent="0.25">
      <c r="A322" s="31"/>
      <c r="B322" s="32"/>
      <c r="C322" s="31"/>
      <c r="D322" s="31"/>
      <c r="E322" s="31"/>
      <c r="F322" s="31"/>
      <c r="G322" s="31"/>
      <c r="H322" s="33"/>
      <c r="I322" s="33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customHeight="1" x14ac:dyDescent="0.25">
      <c r="A323" s="31"/>
      <c r="B323" s="32"/>
      <c r="C323" s="31"/>
      <c r="D323" s="31"/>
      <c r="E323" s="31"/>
      <c r="F323" s="31"/>
      <c r="G323" s="31"/>
      <c r="H323" s="33"/>
      <c r="I323" s="33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5.75" customHeight="1" x14ac:dyDescent="0.25">
      <c r="A324" s="31"/>
      <c r="B324" s="32"/>
      <c r="C324" s="31"/>
      <c r="D324" s="31"/>
      <c r="E324" s="31"/>
      <c r="F324" s="31"/>
      <c r="G324" s="31"/>
      <c r="H324" s="33"/>
      <c r="I324" s="33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5.75" customHeight="1" x14ac:dyDescent="0.25">
      <c r="A325" s="31"/>
      <c r="B325" s="32"/>
      <c r="C325" s="31"/>
      <c r="D325" s="31"/>
      <c r="E325" s="31"/>
      <c r="F325" s="31"/>
      <c r="G325" s="31"/>
      <c r="H325" s="33"/>
      <c r="I325" s="33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5.75" customHeight="1" x14ac:dyDescent="0.25">
      <c r="A326" s="31"/>
      <c r="B326" s="32"/>
      <c r="C326" s="31"/>
      <c r="D326" s="31"/>
      <c r="E326" s="31"/>
      <c r="F326" s="31"/>
      <c r="G326" s="31"/>
      <c r="H326" s="33"/>
      <c r="I326" s="33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5.75" customHeight="1" x14ac:dyDescent="0.25">
      <c r="A327" s="31"/>
      <c r="B327" s="32"/>
      <c r="C327" s="31"/>
      <c r="D327" s="31"/>
      <c r="E327" s="31"/>
      <c r="F327" s="31"/>
      <c r="G327" s="31"/>
      <c r="H327" s="33"/>
      <c r="I327" s="33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5.75" customHeight="1" x14ac:dyDescent="0.25">
      <c r="A328" s="31"/>
      <c r="B328" s="32"/>
      <c r="C328" s="31"/>
      <c r="D328" s="31"/>
      <c r="E328" s="31"/>
      <c r="F328" s="31"/>
      <c r="G328" s="31"/>
      <c r="H328" s="33"/>
      <c r="I328" s="33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5.75" customHeight="1" x14ac:dyDescent="0.25">
      <c r="A329" s="31"/>
      <c r="B329" s="32"/>
      <c r="C329" s="31"/>
      <c r="D329" s="31"/>
      <c r="E329" s="31"/>
      <c r="F329" s="31"/>
      <c r="G329" s="31"/>
      <c r="H329" s="33"/>
      <c r="I329" s="33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5.75" customHeight="1" x14ac:dyDescent="0.25">
      <c r="A330" s="31"/>
      <c r="B330" s="32"/>
      <c r="C330" s="31"/>
      <c r="D330" s="31"/>
      <c r="E330" s="31"/>
      <c r="F330" s="31"/>
      <c r="G330" s="31"/>
      <c r="H330" s="33"/>
      <c r="I330" s="33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5.75" customHeight="1" x14ac:dyDescent="0.25">
      <c r="A331" s="31"/>
      <c r="B331" s="32"/>
      <c r="C331" s="31"/>
      <c r="D331" s="31"/>
      <c r="E331" s="31"/>
      <c r="F331" s="31"/>
      <c r="G331" s="31"/>
      <c r="H331" s="33"/>
      <c r="I331" s="33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5.75" customHeight="1" x14ac:dyDescent="0.25">
      <c r="A332" s="31"/>
      <c r="B332" s="32"/>
      <c r="C332" s="31"/>
      <c r="D332" s="31"/>
      <c r="E332" s="31"/>
      <c r="F332" s="31"/>
      <c r="G332" s="31"/>
      <c r="H332" s="33"/>
      <c r="I332" s="33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5.75" customHeight="1" x14ac:dyDescent="0.25">
      <c r="A333" s="31"/>
      <c r="B333" s="32"/>
      <c r="C333" s="31"/>
      <c r="D333" s="31"/>
      <c r="E333" s="31"/>
      <c r="F333" s="31"/>
      <c r="G333" s="31"/>
      <c r="H333" s="33"/>
      <c r="I333" s="33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5.75" customHeight="1" x14ac:dyDescent="0.25">
      <c r="A334" s="31"/>
      <c r="B334" s="32"/>
      <c r="C334" s="31"/>
      <c r="D334" s="31"/>
      <c r="E334" s="31"/>
      <c r="F334" s="31"/>
      <c r="G334" s="31"/>
      <c r="H334" s="33"/>
      <c r="I334" s="33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5.75" customHeight="1" x14ac:dyDescent="0.25">
      <c r="A335" s="31"/>
      <c r="B335" s="32"/>
      <c r="C335" s="31"/>
      <c r="D335" s="31"/>
      <c r="E335" s="31"/>
      <c r="F335" s="31"/>
      <c r="G335" s="31"/>
      <c r="H335" s="33"/>
      <c r="I335" s="33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5.75" customHeight="1" x14ac:dyDescent="0.25">
      <c r="A336" s="31"/>
      <c r="B336" s="32"/>
      <c r="C336" s="31"/>
      <c r="D336" s="31"/>
      <c r="E336" s="31"/>
      <c r="F336" s="31"/>
      <c r="G336" s="31"/>
      <c r="H336" s="33"/>
      <c r="I336" s="33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5.75" customHeight="1" x14ac:dyDescent="0.25">
      <c r="A337" s="31"/>
      <c r="B337" s="32"/>
      <c r="C337" s="31"/>
      <c r="D337" s="31"/>
      <c r="E337" s="31"/>
      <c r="F337" s="31"/>
      <c r="G337" s="31"/>
      <c r="H337" s="33"/>
      <c r="I337" s="33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5.75" customHeight="1" x14ac:dyDescent="0.25">
      <c r="A338" s="31"/>
      <c r="B338" s="32"/>
      <c r="C338" s="31"/>
      <c r="D338" s="31"/>
      <c r="E338" s="31"/>
      <c r="F338" s="31"/>
      <c r="G338" s="31"/>
      <c r="H338" s="33"/>
      <c r="I338" s="33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5.75" customHeight="1" x14ac:dyDescent="0.25">
      <c r="A339" s="31"/>
      <c r="B339" s="32"/>
      <c r="C339" s="31"/>
      <c r="D339" s="31"/>
      <c r="E339" s="31"/>
      <c r="F339" s="31"/>
      <c r="G339" s="31"/>
      <c r="H339" s="33"/>
      <c r="I339" s="33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5.75" customHeight="1" x14ac:dyDescent="0.25">
      <c r="A340" s="31"/>
      <c r="B340" s="32"/>
      <c r="C340" s="31"/>
      <c r="D340" s="31"/>
      <c r="E340" s="31"/>
      <c r="F340" s="31"/>
      <c r="G340" s="31"/>
      <c r="H340" s="33"/>
      <c r="I340" s="33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5.75" customHeight="1" x14ac:dyDescent="0.25">
      <c r="A341" s="31"/>
      <c r="B341" s="32"/>
      <c r="C341" s="31"/>
      <c r="D341" s="31"/>
      <c r="E341" s="31"/>
      <c r="F341" s="31"/>
      <c r="G341" s="31"/>
      <c r="H341" s="33"/>
      <c r="I341" s="33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5.75" customHeight="1" x14ac:dyDescent="0.25">
      <c r="A342" s="31"/>
      <c r="B342" s="32"/>
      <c r="C342" s="31"/>
      <c r="D342" s="31"/>
      <c r="E342" s="31"/>
      <c r="F342" s="31"/>
      <c r="G342" s="31"/>
      <c r="H342" s="33"/>
      <c r="I342" s="33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5.75" customHeight="1" x14ac:dyDescent="0.25">
      <c r="A343" s="31"/>
      <c r="B343" s="32"/>
      <c r="C343" s="31"/>
      <c r="D343" s="31"/>
      <c r="E343" s="31"/>
      <c r="F343" s="31"/>
      <c r="G343" s="31"/>
      <c r="H343" s="33"/>
      <c r="I343" s="33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5.75" customHeight="1" x14ac:dyDescent="0.25">
      <c r="A344" s="31"/>
      <c r="B344" s="32"/>
      <c r="C344" s="31"/>
      <c r="D344" s="31"/>
      <c r="E344" s="31"/>
      <c r="F344" s="31"/>
      <c r="G344" s="31"/>
      <c r="H344" s="33"/>
      <c r="I344" s="33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5.75" customHeight="1" x14ac:dyDescent="0.25">
      <c r="A345" s="31"/>
      <c r="B345" s="32"/>
      <c r="C345" s="31"/>
      <c r="D345" s="31"/>
      <c r="E345" s="31"/>
      <c r="F345" s="31"/>
      <c r="G345" s="31"/>
      <c r="H345" s="33"/>
      <c r="I345" s="33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5.75" customHeight="1" x14ac:dyDescent="0.25">
      <c r="A346" s="31"/>
      <c r="B346" s="32"/>
      <c r="C346" s="31"/>
      <c r="D346" s="31"/>
      <c r="E346" s="31"/>
      <c r="F346" s="31"/>
      <c r="G346" s="31"/>
      <c r="H346" s="33"/>
      <c r="I346" s="33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5.75" customHeight="1" x14ac:dyDescent="0.25">
      <c r="A347" s="31"/>
      <c r="B347" s="32"/>
      <c r="C347" s="31"/>
      <c r="D347" s="31"/>
      <c r="E347" s="31"/>
      <c r="F347" s="31"/>
      <c r="G347" s="31"/>
      <c r="H347" s="33"/>
      <c r="I347" s="33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5.75" customHeight="1" x14ac:dyDescent="0.25">
      <c r="A348" s="31"/>
      <c r="B348" s="32"/>
      <c r="C348" s="31"/>
      <c r="D348" s="31"/>
      <c r="E348" s="31"/>
      <c r="F348" s="31"/>
      <c r="G348" s="31"/>
      <c r="H348" s="33"/>
      <c r="I348" s="33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5.75" customHeight="1" x14ac:dyDescent="0.25">
      <c r="A349" s="31"/>
      <c r="B349" s="32"/>
      <c r="C349" s="31"/>
      <c r="D349" s="31"/>
      <c r="E349" s="31"/>
      <c r="F349" s="31"/>
      <c r="G349" s="31"/>
      <c r="H349" s="33"/>
      <c r="I349" s="33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5.75" customHeight="1" x14ac:dyDescent="0.25">
      <c r="A350" s="31"/>
      <c r="B350" s="32"/>
      <c r="C350" s="31"/>
      <c r="D350" s="31"/>
      <c r="E350" s="31"/>
      <c r="F350" s="31"/>
      <c r="G350" s="31"/>
      <c r="H350" s="33"/>
      <c r="I350" s="33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5.75" customHeight="1" x14ac:dyDescent="0.25">
      <c r="A351" s="31"/>
      <c r="B351" s="32"/>
      <c r="C351" s="31"/>
      <c r="D351" s="31"/>
      <c r="E351" s="31"/>
      <c r="F351" s="31"/>
      <c r="G351" s="31"/>
      <c r="H351" s="33"/>
      <c r="I351" s="33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5.75" customHeight="1" x14ac:dyDescent="0.25">
      <c r="A352" s="31"/>
      <c r="B352" s="32"/>
      <c r="C352" s="31"/>
      <c r="D352" s="31"/>
      <c r="E352" s="31"/>
      <c r="F352" s="31"/>
      <c r="G352" s="31"/>
      <c r="H352" s="33"/>
      <c r="I352" s="33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5.75" customHeight="1" x14ac:dyDescent="0.25">
      <c r="A353" s="31"/>
      <c r="B353" s="32"/>
      <c r="C353" s="31"/>
      <c r="D353" s="31"/>
      <c r="E353" s="31"/>
      <c r="F353" s="31"/>
      <c r="G353" s="31"/>
      <c r="H353" s="33"/>
      <c r="I353" s="33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5.75" customHeight="1" x14ac:dyDescent="0.25">
      <c r="A354" s="31"/>
      <c r="B354" s="32"/>
      <c r="C354" s="31"/>
      <c r="D354" s="31"/>
      <c r="E354" s="31"/>
      <c r="F354" s="31"/>
      <c r="G354" s="31"/>
      <c r="H354" s="33"/>
      <c r="I354" s="33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5.75" customHeight="1" x14ac:dyDescent="0.25">
      <c r="A355" s="31"/>
      <c r="B355" s="32"/>
      <c r="C355" s="31"/>
      <c r="D355" s="31"/>
      <c r="E355" s="31"/>
      <c r="F355" s="31"/>
      <c r="G355" s="31"/>
      <c r="H355" s="33"/>
      <c r="I355" s="33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5.75" customHeight="1" x14ac:dyDescent="0.25">
      <c r="A356" s="31"/>
      <c r="B356" s="32"/>
      <c r="C356" s="31"/>
      <c r="D356" s="31"/>
      <c r="E356" s="31"/>
      <c r="F356" s="31"/>
      <c r="G356" s="31"/>
      <c r="H356" s="33"/>
      <c r="I356" s="33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5.75" customHeight="1" x14ac:dyDescent="0.25">
      <c r="A357" s="31"/>
      <c r="B357" s="32"/>
      <c r="C357" s="31"/>
      <c r="D357" s="31"/>
      <c r="E357" s="31"/>
      <c r="F357" s="31"/>
      <c r="G357" s="31"/>
      <c r="H357" s="33"/>
      <c r="I357" s="33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5.75" customHeight="1" x14ac:dyDescent="0.25">
      <c r="A358" s="31"/>
      <c r="B358" s="32"/>
      <c r="C358" s="31"/>
      <c r="D358" s="31"/>
      <c r="E358" s="31"/>
      <c r="F358" s="31"/>
      <c r="G358" s="31"/>
      <c r="H358" s="33"/>
      <c r="I358" s="33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5.75" customHeight="1" x14ac:dyDescent="0.25">
      <c r="A359" s="31"/>
      <c r="B359" s="32"/>
      <c r="C359" s="31"/>
      <c r="D359" s="31"/>
      <c r="E359" s="31"/>
      <c r="F359" s="31"/>
      <c r="G359" s="31"/>
      <c r="H359" s="33"/>
      <c r="I359" s="33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5.75" customHeight="1" x14ac:dyDescent="0.25">
      <c r="A360" s="31"/>
      <c r="B360" s="32"/>
      <c r="C360" s="31"/>
      <c r="D360" s="31"/>
      <c r="E360" s="31"/>
      <c r="F360" s="31"/>
      <c r="G360" s="31"/>
      <c r="H360" s="33"/>
      <c r="I360" s="33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5.75" customHeight="1" x14ac:dyDescent="0.25">
      <c r="A361" s="31"/>
      <c r="B361" s="32"/>
      <c r="C361" s="31"/>
      <c r="D361" s="31"/>
      <c r="E361" s="31"/>
      <c r="F361" s="31"/>
      <c r="G361" s="31"/>
      <c r="H361" s="33"/>
      <c r="I361" s="33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5.75" customHeight="1" x14ac:dyDescent="0.25">
      <c r="A362" s="31"/>
      <c r="B362" s="32"/>
      <c r="C362" s="31"/>
      <c r="D362" s="31"/>
      <c r="E362" s="31"/>
      <c r="F362" s="31"/>
      <c r="G362" s="31"/>
      <c r="H362" s="33"/>
      <c r="I362" s="33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5.75" customHeight="1" x14ac:dyDescent="0.25">
      <c r="A363" s="31"/>
      <c r="B363" s="32"/>
      <c r="C363" s="31"/>
      <c r="D363" s="31"/>
      <c r="E363" s="31"/>
      <c r="F363" s="31"/>
      <c r="G363" s="31"/>
      <c r="H363" s="33"/>
      <c r="I363" s="33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5.75" customHeight="1" x14ac:dyDescent="0.25">
      <c r="A364" s="31"/>
      <c r="B364" s="32"/>
      <c r="C364" s="31"/>
      <c r="D364" s="31"/>
      <c r="E364" s="31"/>
      <c r="F364" s="31"/>
      <c r="G364" s="31"/>
      <c r="H364" s="33"/>
      <c r="I364" s="33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5.75" customHeight="1" x14ac:dyDescent="0.25">
      <c r="A365" s="31"/>
      <c r="B365" s="32"/>
      <c r="C365" s="31"/>
      <c r="D365" s="31"/>
      <c r="E365" s="31"/>
      <c r="F365" s="31"/>
      <c r="G365" s="31"/>
      <c r="H365" s="33"/>
      <c r="I365" s="33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5.75" customHeight="1" x14ac:dyDescent="0.25">
      <c r="A366" s="31"/>
      <c r="B366" s="32"/>
      <c r="C366" s="31"/>
      <c r="D366" s="31"/>
      <c r="E366" s="31"/>
      <c r="F366" s="31"/>
      <c r="G366" s="31"/>
      <c r="H366" s="33"/>
      <c r="I366" s="33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5.75" customHeight="1" x14ac:dyDescent="0.25">
      <c r="A367" s="31"/>
      <c r="B367" s="32"/>
      <c r="C367" s="31"/>
      <c r="D367" s="31"/>
      <c r="E367" s="31"/>
      <c r="F367" s="31"/>
      <c r="G367" s="31"/>
      <c r="H367" s="33"/>
      <c r="I367" s="33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5.75" customHeight="1" x14ac:dyDescent="0.25">
      <c r="A368" s="31"/>
      <c r="B368" s="32"/>
      <c r="C368" s="31"/>
      <c r="D368" s="31"/>
      <c r="E368" s="31"/>
      <c r="F368" s="31"/>
      <c r="G368" s="31"/>
      <c r="H368" s="33"/>
      <c r="I368" s="33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5.75" customHeight="1" x14ac:dyDescent="0.25">
      <c r="A369" s="31"/>
      <c r="B369" s="32"/>
      <c r="C369" s="31"/>
      <c r="D369" s="31"/>
      <c r="E369" s="31"/>
      <c r="F369" s="31"/>
      <c r="G369" s="31"/>
      <c r="H369" s="33"/>
      <c r="I369" s="33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5.75" customHeight="1" x14ac:dyDescent="0.25">
      <c r="A370" s="31"/>
      <c r="B370" s="32"/>
      <c r="C370" s="31"/>
      <c r="D370" s="31"/>
      <c r="E370" s="31"/>
      <c r="F370" s="31"/>
      <c r="G370" s="31"/>
      <c r="H370" s="33"/>
      <c r="I370" s="33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5.75" customHeight="1" x14ac:dyDescent="0.25">
      <c r="A371" s="31"/>
      <c r="B371" s="32"/>
      <c r="C371" s="31"/>
      <c r="D371" s="31"/>
      <c r="E371" s="31"/>
      <c r="F371" s="31"/>
      <c r="G371" s="31"/>
      <c r="H371" s="33"/>
      <c r="I371" s="33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5.75" customHeight="1" x14ac:dyDescent="0.25">
      <c r="A372" s="31"/>
      <c r="B372" s="32"/>
      <c r="C372" s="31"/>
      <c r="D372" s="31"/>
      <c r="E372" s="31"/>
      <c r="F372" s="31"/>
      <c r="G372" s="31"/>
      <c r="H372" s="33"/>
      <c r="I372" s="33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5.75" customHeight="1" x14ac:dyDescent="0.25">
      <c r="A373" s="31"/>
      <c r="B373" s="32"/>
      <c r="C373" s="31"/>
      <c r="D373" s="31"/>
      <c r="E373" s="31"/>
      <c r="F373" s="31"/>
      <c r="G373" s="31"/>
      <c r="H373" s="33"/>
      <c r="I373" s="33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5.75" customHeight="1" x14ac:dyDescent="0.25">
      <c r="A374" s="31"/>
      <c r="B374" s="32"/>
      <c r="C374" s="31"/>
      <c r="D374" s="31"/>
      <c r="E374" s="31"/>
      <c r="F374" s="31"/>
      <c r="G374" s="31"/>
      <c r="H374" s="33"/>
      <c r="I374" s="33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5.75" customHeight="1" x14ac:dyDescent="0.25">
      <c r="A375" s="31"/>
      <c r="B375" s="32"/>
      <c r="C375" s="31"/>
      <c r="D375" s="31"/>
      <c r="E375" s="31"/>
      <c r="F375" s="31"/>
      <c r="G375" s="31"/>
      <c r="H375" s="33"/>
      <c r="I375" s="33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5.75" customHeight="1" x14ac:dyDescent="0.25">
      <c r="A376" s="31"/>
      <c r="B376" s="32"/>
      <c r="C376" s="31"/>
      <c r="D376" s="31"/>
      <c r="E376" s="31"/>
      <c r="F376" s="31"/>
      <c r="G376" s="31"/>
      <c r="H376" s="33"/>
      <c r="I376" s="33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5.75" customHeight="1" x14ac:dyDescent="0.25">
      <c r="A377" s="31"/>
      <c r="B377" s="32"/>
      <c r="C377" s="31"/>
      <c r="D377" s="31"/>
      <c r="E377" s="31"/>
      <c r="F377" s="31"/>
      <c r="G377" s="31"/>
      <c r="H377" s="33"/>
      <c r="I377" s="33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5.75" customHeight="1" x14ac:dyDescent="0.25">
      <c r="A378" s="31"/>
      <c r="B378" s="32"/>
      <c r="C378" s="31"/>
      <c r="D378" s="31"/>
      <c r="E378" s="31"/>
      <c r="F378" s="31"/>
      <c r="G378" s="31"/>
      <c r="H378" s="33"/>
      <c r="I378" s="33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5.75" customHeight="1" x14ac:dyDescent="0.25">
      <c r="A379" s="31"/>
      <c r="B379" s="32"/>
      <c r="C379" s="31"/>
      <c r="D379" s="31"/>
      <c r="E379" s="31"/>
      <c r="F379" s="31"/>
      <c r="G379" s="31"/>
      <c r="H379" s="33"/>
      <c r="I379" s="33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5.75" customHeight="1" x14ac:dyDescent="0.25">
      <c r="A380" s="31"/>
      <c r="B380" s="32"/>
      <c r="C380" s="31"/>
      <c r="D380" s="31"/>
      <c r="E380" s="31"/>
      <c r="F380" s="31"/>
      <c r="G380" s="31"/>
      <c r="H380" s="33"/>
      <c r="I380" s="33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5.75" customHeight="1" x14ac:dyDescent="0.25">
      <c r="A381" s="31"/>
      <c r="B381" s="32"/>
      <c r="C381" s="31"/>
      <c r="D381" s="31"/>
      <c r="E381" s="31"/>
      <c r="F381" s="31"/>
      <c r="G381" s="31"/>
      <c r="H381" s="33"/>
      <c r="I381" s="33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5.75" customHeight="1" x14ac:dyDescent="0.25">
      <c r="A382" s="31"/>
      <c r="B382" s="32"/>
      <c r="C382" s="31"/>
      <c r="D382" s="31"/>
      <c r="E382" s="31"/>
      <c r="F382" s="31"/>
      <c r="G382" s="31"/>
      <c r="H382" s="33"/>
      <c r="I382" s="33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5.75" customHeight="1" x14ac:dyDescent="0.25">
      <c r="A383" s="31"/>
      <c r="B383" s="32"/>
      <c r="C383" s="31"/>
      <c r="D383" s="31"/>
      <c r="E383" s="31"/>
      <c r="F383" s="31"/>
      <c r="G383" s="31"/>
      <c r="H383" s="33"/>
      <c r="I383" s="33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5.75" customHeight="1" x14ac:dyDescent="0.25">
      <c r="A384" s="31"/>
      <c r="B384" s="32"/>
      <c r="C384" s="31"/>
      <c r="D384" s="31"/>
      <c r="E384" s="31"/>
      <c r="F384" s="31"/>
      <c r="G384" s="31"/>
      <c r="H384" s="33"/>
      <c r="I384" s="33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5.75" customHeight="1" x14ac:dyDescent="0.25">
      <c r="A385" s="31"/>
      <c r="B385" s="32"/>
      <c r="C385" s="31"/>
      <c r="D385" s="31"/>
      <c r="E385" s="31"/>
      <c r="F385" s="31"/>
      <c r="G385" s="31"/>
      <c r="H385" s="33"/>
      <c r="I385" s="33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5.75" customHeight="1" x14ac:dyDescent="0.25">
      <c r="A386" s="31"/>
      <c r="B386" s="32"/>
      <c r="C386" s="31"/>
      <c r="D386" s="31"/>
      <c r="E386" s="31"/>
      <c r="F386" s="31"/>
      <c r="G386" s="31"/>
      <c r="H386" s="33"/>
      <c r="I386" s="33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5.75" customHeight="1" x14ac:dyDescent="0.25">
      <c r="A387" s="31"/>
      <c r="B387" s="32"/>
      <c r="C387" s="31"/>
      <c r="D387" s="31"/>
      <c r="E387" s="31"/>
      <c r="F387" s="31"/>
      <c r="G387" s="31"/>
      <c r="H387" s="33"/>
      <c r="I387" s="33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5.75" customHeight="1" x14ac:dyDescent="0.25">
      <c r="A388" s="31"/>
      <c r="B388" s="32"/>
      <c r="C388" s="31"/>
      <c r="D388" s="31"/>
      <c r="E388" s="31"/>
      <c r="F388" s="31"/>
      <c r="G388" s="31"/>
      <c r="H388" s="33"/>
      <c r="I388" s="33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5.75" customHeight="1" x14ac:dyDescent="0.25">
      <c r="A389" s="31"/>
      <c r="B389" s="32"/>
      <c r="C389" s="31"/>
      <c r="D389" s="31"/>
      <c r="E389" s="31"/>
      <c r="F389" s="31"/>
      <c r="G389" s="31"/>
      <c r="H389" s="33"/>
      <c r="I389" s="33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5.75" customHeight="1" x14ac:dyDescent="0.25">
      <c r="A390" s="31"/>
      <c r="B390" s="32"/>
      <c r="C390" s="31"/>
      <c r="D390" s="31"/>
      <c r="E390" s="31"/>
      <c r="F390" s="31"/>
      <c r="G390" s="31"/>
      <c r="H390" s="33"/>
      <c r="I390" s="33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5.75" customHeight="1" x14ac:dyDescent="0.25">
      <c r="A391" s="31"/>
      <c r="B391" s="32"/>
      <c r="C391" s="31"/>
      <c r="D391" s="31"/>
      <c r="E391" s="31"/>
      <c r="F391" s="31"/>
      <c r="G391" s="31"/>
      <c r="H391" s="33"/>
      <c r="I391" s="33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5.75" customHeight="1" x14ac:dyDescent="0.25">
      <c r="A392" s="31"/>
      <c r="B392" s="32"/>
      <c r="C392" s="31"/>
      <c r="D392" s="31"/>
      <c r="E392" s="31"/>
      <c r="F392" s="31"/>
      <c r="G392" s="31"/>
      <c r="H392" s="33"/>
      <c r="I392" s="33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5.75" customHeight="1" x14ac:dyDescent="0.25">
      <c r="A393" s="31"/>
      <c r="B393" s="32"/>
      <c r="C393" s="31"/>
      <c r="D393" s="31"/>
      <c r="E393" s="31"/>
      <c r="F393" s="31"/>
      <c r="G393" s="31"/>
      <c r="H393" s="33"/>
      <c r="I393" s="33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5.75" customHeight="1" x14ac:dyDescent="0.25">
      <c r="A394" s="31"/>
      <c r="B394" s="32"/>
      <c r="C394" s="31"/>
      <c r="D394" s="31"/>
      <c r="E394" s="31"/>
      <c r="F394" s="31"/>
      <c r="G394" s="31"/>
      <c r="H394" s="33"/>
      <c r="I394" s="33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5.75" customHeight="1" x14ac:dyDescent="0.25">
      <c r="A395" s="31"/>
      <c r="B395" s="32"/>
      <c r="C395" s="31"/>
      <c r="D395" s="31"/>
      <c r="E395" s="31"/>
      <c r="F395" s="31"/>
      <c r="G395" s="31"/>
      <c r="H395" s="33"/>
      <c r="I395" s="33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5.75" customHeight="1" x14ac:dyDescent="0.25">
      <c r="A396" s="31"/>
      <c r="B396" s="32"/>
      <c r="C396" s="31"/>
      <c r="D396" s="31"/>
      <c r="E396" s="31"/>
      <c r="F396" s="31"/>
      <c r="G396" s="31"/>
      <c r="H396" s="33"/>
      <c r="I396" s="33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5.75" customHeight="1" x14ac:dyDescent="0.25">
      <c r="A397" s="31"/>
      <c r="B397" s="32"/>
      <c r="C397" s="31"/>
      <c r="D397" s="31"/>
      <c r="E397" s="31"/>
      <c r="F397" s="31"/>
      <c r="G397" s="31"/>
      <c r="H397" s="33"/>
      <c r="I397" s="33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5.75" customHeight="1" x14ac:dyDescent="0.25">
      <c r="A398" s="31"/>
      <c r="B398" s="32"/>
      <c r="C398" s="31"/>
      <c r="D398" s="31"/>
      <c r="E398" s="31"/>
      <c r="F398" s="31"/>
      <c r="G398" s="31"/>
      <c r="H398" s="33"/>
      <c r="I398" s="33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5.75" customHeight="1" x14ac:dyDescent="0.25">
      <c r="A399" s="31"/>
      <c r="B399" s="32"/>
      <c r="C399" s="31"/>
      <c r="D399" s="31"/>
      <c r="E399" s="31"/>
      <c r="F399" s="31"/>
      <c r="G399" s="31"/>
      <c r="H399" s="33"/>
      <c r="I399" s="33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5.75" customHeight="1" x14ac:dyDescent="0.25">
      <c r="A400" s="31"/>
      <c r="B400" s="32"/>
      <c r="C400" s="31"/>
      <c r="D400" s="31"/>
      <c r="E400" s="31"/>
      <c r="F400" s="31"/>
      <c r="G400" s="31"/>
      <c r="H400" s="33"/>
      <c r="I400" s="33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5.75" customHeight="1" x14ac:dyDescent="0.25">
      <c r="A401" s="31"/>
      <c r="B401" s="32"/>
      <c r="C401" s="31"/>
      <c r="D401" s="31"/>
      <c r="E401" s="31"/>
      <c r="F401" s="31"/>
      <c r="G401" s="31"/>
      <c r="H401" s="33"/>
      <c r="I401" s="33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5.75" customHeight="1" x14ac:dyDescent="0.25">
      <c r="A402" s="31"/>
      <c r="B402" s="32"/>
      <c r="C402" s="31"/>
      <c r="D402" s="31"/>
      <c r="E402" s="31"/>
      <c r="F402" s="31"/>
      <c r="G402" s="31"/>
      <c r="H402" s="33"/>
      <c r="I402" s="33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5.75" customHeight="1" x14ac:dyDescent="0.25">
      <c r="A403" s="31"/>
      <c r="B403" s="32"/>
      <c r="C403" s="31"/>
      <c r="D403" s="31"/>
      <c r="E403" s="31"/>
      <c r="F403" s="31"/>
      <c r="G403" s="31"/>
      <c r="H403" s="33"/>
      <c r="I403" s="33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5.75" customHeight="1" x14ac:dyDescent="0.25">
      <c r="A404" s="31"/>
      <c r="B404" s="32"/>
      <c r="C404" s="31"/>
      <c r="D404" s="31"/>
      <c r="E404" s="31"/>
      <c r="F404" s="31"/>
      <c r="G404" s="31"/>
      <c r="H404" s="33"/>
      <c r="I404" s="33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5.75" customHeight="1" x14ac:dyDescent="0.25">
      <c r="A405" s="31"/>
      <c r="B405" s="32"/>
      <c r="C405" s="31"/>
      <c r="D405" s="31"/>
      <c r="E405" s="31"/>
      <c r="F405" s="31"/>
      <c r="G405" s="31"/>
      <c r="H405" s="33"/>
      <c r="I405" s="33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5.75" customHeight="1" x14ac:dyDescent="0.25">
      <c r="A406" s="31"/>
      <c r="B406" s="32"/>
      <c r="C406" s="31"/>
      <c r="D406" s="31"/>
      <c r="E406" s="31"/>
      <c r="F406" s="31"/>
      <c r="G406" s="31"/>
      <c r="H406" s="33"/>
      <c r="I406" s="33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5.75" customHeight="1" x14ac:dyDescent="0.25">
      <c r="A407" s="31"/>
      <c r="B407" s="32"/>
      <c r="C407" s="31"/>
      <c r="D407" s="31"/>
      <c r="E407" s="31"/>
      <c r="F407" s="31"/>
      <c r="G407" s="31"/>
      <c r="H407" s="33"/>
      <c r="I407" s="33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5.75" customHeight="1" x14ac:dyDescent="0.25">
      <c r="A408" s="31"/>
      <c r="B408" s="32"/>
      <c r="C408" s="31"/>
      <c r="D408" s="31"/>
      <c r="E408" s="31"/>
      <c r="F408" s="31"/>
      <c r="G408" s="31"/>
      <c r="H408" s="33"/>
      <c r="I408" s="33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5.75" customHeight="1" x14ac:dyDescent="0.25">
      <c r="A409" s="31"/>
      <c r="B409" s="32"/>
      <c r="C409" s="31"/>
      <c r="D409" s="31"/>
      <c r="E409" s="31"/>
      <c r="F409" s="31"/>
      <c r="G409" s="31"/>
      <c r="H409" s="33"/>
      <c r="I409" s="33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5.75" customHeight="1" x14ac:dyDescent="0.25">
      <c r="A410" s="31"/>
      <c r="B410" s="32"/>
      <c r="C410" s="31"/>
      <c r="D410" s="31"/>
      <c r="E410" s="31"/>
      <c r="F410" s="31"/>
      <c r="G410" s="31"/>
      <c r="H410" s="33"/>
      <c r="I410" s="33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5.75" customHeight="1" x14ac:dyDescent="0.25">
      <c r="A411" s="31"/>
      <c r="B411" s="32"/>
      <c r="C411" s="31"/>
      <c r="D411" s="31"/>
      <c r="E411" s="31"/>
      <c r="F411" s="31"/>
      <c r="G411" s="31"/>
      <c r="H411" s="33"/>
      <c r="I411" s="33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5.75" customHeight="1" x14ac:dyDescent="0.25">
      <c r="A412" s="31"/>
      <c r="B412" s="32"/>
      <c r="C412" s="31"/>
      <c r="D412" s="31"/>
      <c r="E412" s="31"/>
      <c r="F412" s="31"/>
      <c r="G412" s="31"/>
      <c r="H412" s="33"/>
      <c r="I412" s="33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5.75" customHeight="1" x14ac:dyDescent="0.25">
      <c r="A413" s="31"/>
      <c r="B413" s="32"/>
      <c r="C413" s="31"/>
      <c r="D413" s="31"/>
      <c r="E413" s="31"/>
      <c r="F413" s="31"/>
      <c r="G413" s="31"/>
      <c r="H413" s="33"/>
      <c r="I413" s="33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5.75" customHeight="1" x14ac:dyDescent="0.25">
      <c r="A414" s="31"/>
      <c r="B414" s="32"/>
      <c r="C414" s="31"/>
      <c r="D414" s="31"/>
      <c r="E414" s="31"/>
      <c r="F414" s="31"/>
      <c r="G414" s="31"/>
      <c r="H414" s="33"/>
      <c r="I414" s="33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5.75" customHeight="1" x14ac:dyDescent="0.25">
      <c r="A415" s="31"/>
      <c r="B415" s="32"/>
      <c r="C415" s="31"/>
      <c r="D415" s="31"/>
      <c r="E415" s="31"/>
      <c r="F415" s="31"/>
      <c r="G415" s="31"/>
      <c r="H415" s="33"/>
      <c r="I415" s="33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5.75" customHeight="1" x14ac:dyDescent="0.25">
      <c r="A416" s="31"/>
      <c r="B416" s="32"/>
      <c r="C416" s="31"/>
      <c r="D416" s="31"/>
      <c r="E416" s="31"/>
      <c r="F416" s="31"/>
      <c r="G416" s="31"/>
      <c r="H416" s="33"/>
      <c r="I416" s="33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5.75" customHeight="1" x14ac:dyDescent="0.25">
      <c r="A417" s="31"/>
      <c r="B417" s="32"/>
      <c r="C417" s="31"/>
      <c r="D417" s="31"/>
      <c r="E417" s="31"/>
      <c r="F417" s="31"/>
      <c r="G417" s="31"/>
      <c r="H417" s="33"/>
      <c r="I417" s="33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5.75" customHeight="1" x14ac:dyDescent="0.25">
      <c r="A418" s="31"/>
      <c r="B418" s="32"/>
      <c r="C418" s="31"/>
      <c r="D418" s="31"/>
      <c r="E418" s="31"/>
      <c r="F418" s="31"/>
      <c r="G418" s="31"/>
      <c r="H418" s="33"/>
      <c r="I418" s="33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5.75" customHeight="1" x14ac:dyDescent="0.25">
      <c r="A419" s="31"/>
      <c r="B419" s="32"/>
      <c r="C419" s="31"/>
      <c r="D419" s="31"/>
      <c r="E419" s="31"/>
      <c r="F419" s="31"/>
      <c r="G419" s="31"/>
      <c r="H419" s="33"/>
      <c r="I419" s="33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5.75" customHeight="1" x14ac:dyDescent="0.25">
      <c r="A420" s="31"/>
      <c r="B420" s="32"/>
      <c r="C420" s="31"/>
      <c r="D420" s="31"/>
      <c r="E420" s="31"/>
      <c r="F420" s="31"/>
      <c r="G420" s="31"/>
      <c r="H420" s="33"/>
      <c r="I420" s="33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5.75" customHeight="1" x14ac:dyDescent="0.25">
      <c r="A421" s="31"/>
      <c r="B421" s="32"/>
      <c r="C421" s="31"/>
      <c r="D421" s="31"/>
      <c r="E421" s="31"/>
      <c r="F421" s="31"/>
      <c r="G421" s="31"/>
      <c r="H421" s="33"/>
      <c r="I421" s="33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5.75" customHeight="1" x14ac:dyDescent="0.25">
      <c r="A422" s="31"/>
      <c r="B422" s="32"/>
      <c r="C422" s="31"/>
      <c r="D422" s="31"/>
      <c r="E422" s="31"/>
      <c r="F422" s="31"/>
      <c r="G422" s="31"/>
      <c r="H422" s="33"/>
      <c r="I422" s="33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5.75" customHeight="1" x14ac:dyDescent="0.25">
      <c r="A423" s="31"/>
      <c r="B423" s="32"/>
      <c r="C423" s="31"/>
      <c r="D423" s="31"/>
      <c r="E423" s="31"/>
      <c r="F423" s="31"/>
      <c r="G423" s="31"/>
      <c r="H423" s="33"/>
      <c r="I423" s="33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5.75" customHeight="1" x14ac:dyDescent="0.25">
      <c r="A424" s="31"/>
      <c r="B424" s="32"/>
      <c r="C424" s="31"/>
      <c r="D424" s="31"/>
      <c r="E424" s="31"/>
      <c r="F424" s="31"/>
      <c r="G424" s="31"/>
      <c r="H424" s="33"/>
      <c r="I424" s="33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5.75" customHeight="1" x14ac:dyDescent="0.25">
      <c r="A425" s="31"/>
      <c r="B425" s="32"/>
      <c r="C425" s="31"/>
      <c r="D425" s="31"/>
      <c r="E425" s="31"/>
      <c r="F425" s="31"/>
      <c r="G425" s="31"/>
      <c r="H425" s="33"/>
      <c r="I425" s="33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5.75" customHeight="1" x14ac:dyDescent="0.25">
      <c r="A426" s="31"/>
      <c r="B426" s="32"/>
      <c r="C426" s="31"/>
      <c r="D426" s="31"/>
      <c r="E426" s="31"/>
      <c r="F426" s="31"/>
      <c r="G426" s="31"/>
      <c r="H426" s="33"/>
      <c r="I426" s="33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5.75" customHeight="1" x14ac:dyDescent="0.25">
      <c r="A427" s="31"/>
      <c r="B427" s="32"/>
      <c r="C427" s="31"/>
      <c r="D427" s="31"/>
      <c r="E427" s="31"/>
      <c r="F427" s="31"/>
      <c r="G427" s="31"/>
      <c r="H427" s="33"/>
      <c r="I427" s="33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5.75" customHeight="1" x14ac:dyDescent="0.25">
      <c r="A428" s="31"/>
      <c r="B428" s="32"/>
      <c r="C428" s="31"/>
      <c r="D428" s="31"/>
      <c r="E428" s="31"/>
      <c r="F428" s="31"/>
      <c r="G428" s="31"/>
      <c r="H428" s="33"/>
      <c r="I428" s="33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5.75" customHeight="1" x14ac:dyDescent="0.25">
      <c r="A429" s="31"/>
      <c r="B429" s="32"/>
      <c r="C429" s="31"/>
      <c r="D429" s="31"/>
      <c r="E429" s="31"/>
      <c r="F429" s="31"/>
      <c r="G429" s="31"/>
      <c r="H429" s="33"/>
      <c r="I429" s="33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5.75" customHeight="1" x14ac:dyDescent="0.25">
      <c r="A430" s="31"/>
      <c r="B430" s="32"/>
      <c r="C430" s="31"/>
      <c r="D430" s="31"/>
      <c r="E430" s="31"/>
      <c r="F430" s="31"/>
      <c r="G430" s="31"/>
      <c r="H430" s="33"/>
      <c r="I430" s="33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5.75" customHeight="1" x14ac:dyDescent="0.25">
      <c r="A431" s="31"/>
      <c r="B431" s="32"/>
      <c r="C431" s="31"/>
      <c r="D431" s="31"/>
      <c r="E431" s="31"/>
      <c r="F431" s="31"/>
      <c r="G431" s="31"/>
      <c r="H431" s="33"/>
      <c r="I431" s="33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5.75" customHeight="1" x14ac:dyDescent="0.25">
      <c r="A432" s="31"/>
      <c r="B432" s="32"/>
      <c r="C432" s="31"/>
      <c r="D432" s="31"/>
      <c r="E432" s="31"/>
      <c r="F432" s="31"/>
      <c r="G432" s="31"/>
      <c r="H432" s="33"/>
      <c r="I432" s="33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5.75" customHeight="1" x14ac:dyDescent="0.25">
      <c r="A433" s="31"/>
      <c r="B433" s="32"/>
      <c r="C433" s="31"/>
      <c r="D433" s="31"/>
      <c r="E433" s="31"/>
      <c r="F433" s="31"/>
      <c r="G433" s="31"/>
      <c r="H433" s="33"/>
      <c r="I433" s="33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5.75" customHeight="1" x14ac:dyDescent="0.25">
      <c r="A434" s="31"/>
      <c r="B434" s="32"/>
      <c r="C434" s="31"/>
      <c r="D434" s="31"/>
      <c r="E434" s="31"/>
      <c r="F434" s="31"/>
      <c r="G434" s="31"/>
      <c r="H434" s="33"/>
      <c r="I434" s="33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5.75" customHeight="1" x14ac:dyDescent="0.25">
      <c r="A435" s="31"/>
      <c r="B435" s="32"/>
      <c r="C435" s="31"/>
      <c r="D435" s="31"/>
      <c r="E435" s="31"/>
      <c r="F435" s="31"/>
      <c r="G435" s="31"/>
      <c r="H435" s="33"/>
      <c r="I435" s="33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5.75" customHeight="1" x14ac:dyDescent="0.25">
      <c r="A436" s="31"/>
      <c r="B436" s="32"/>
      <c r="C436" s="31"/>
      <c r="D436" s="31"/>
      <c r="E436" s="31"/>
      <c r="F436" s="31"/>
      <c r="G436" s="31"/>
      <c r="H436" s="33"/>
      <c r="I436" s="33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5.75" customHeight="1" x14ac:dyDescent="0.25">
      <c r="A437" s="31"/>
      <c r="B437" s="32"/>
      <c r="C437" s="31"/>
      <c r="D437" s="31"/>
      <c r="E437" s="31"/>
      <c r="F437" s="31"/>
      <c r="G437" s="31"/>
      <c r="H437" s="33"/>
      <c r="I437" s="33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5.75" customHeight="1" x14ac:dyDescent="0.25">
      <c r="A438" s="31"/>
      <c r="B438" s="32"/>
      <c r="C438" s="31"/>
      <c r="D438" s="31"/>
      <c r="E438" s="31"/>
      <c r="F438" s="31"/>
      <c r="G438" s="31"/>
      <c r="H438" s="33"/>
      <c r="I438" s="33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5.75" customHeight="1" x14ac:dyDescent="0.25">
      <c r="A439" s="31"/>
      <c r="B439" s="32"/>
      <c r="C439" s="31"/>
      <c r="D439" s="31"/>
      <c r="E439" s="31"/>
      <c r="F439" s="31"/>
      <c r="G439" s="31"/>
      <c r="H439" s="33"/>
      <c r="I439" s="33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5.75" customHeight="1" x14ac:dyDescent="0.25">
      <c r="A440" s="31"/>
      <c r="B440" s="32"/>
      <c r="C440" s="31"/>
      <c r="D440" s="31"/>
      <c r="E440" s="31"/>
      <c r="F440" s="31"/>
      <c r="G440" s="31"/>
      <c r="H440" s="33"/>
      <c r="I440" s="33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5.75" customHeight="1" x14ac:dyDescent="0.25">
      <c r="A441" s="31"/>
      <c r="B441" s="32"/>
      <c r="C441" s="31"/>
      <c r="D441" s="31"/>
      <c r="E441" s="31"/>
      <c r="F441" s="31"/>
      <c r="G441" s="31"/>
      <c r="H441" s="33"/>
      <c r="I441" s="33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5.75" customHeight="1" x14ac:dyDescent="0.25">
      <c r="A442" s="31"/>
      <c r="B442" s="32"/>
      <c r="C442" s="31"/>
      <c r="D442" s="31"/>
      <c r="E442" s="31"/>
      <c r="F442" s="31"/>
      <c r="G442" s="31"/>
      <c r="H442" s="33"/>
      <c r="I442" s="33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5.75" customHeight="1" x14ac:dyDescent="0.25">
      <c r="A443" s="31"/>
      <c r="B443" s="32"/>
      <c r="C443" s="31"/>
      <c r="D443" s="31"/>
      <c r="E443" s="31"/>
      <c r="F443" s="31"/>
      <c r="G443" s="31"/>
      <c r="H443" s="33"/>
      <c r="I443" s="33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5.75" customHeight="1" x14ac:dyDescent="0.25">
      <c r="A444" s="31"/>
      <c r="B444" s="32"/>
      <c r="C444" s="31"/>
      <c r="D444" s="31"/>
      <c r="E444" s="31"/>
      <c r="F444" s="31"/>
      <c r="G444" s="31"/>
      <c r="H444" s="33"/>
      <c r="I444" s="33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5.75" customHeight="1" x14ac:dyDescent="0.25">
      <c r="A445" s="31"/>
      <c r="B445" s="32"/>
      <c r="C445" s="31"/>
      <c r="D445" s="31"/>
      <c r="E445" s="31"/>
      <c r="F445" s="31"/>
      <c r="G445" s="31"/>
      <c r="H445" s="33"/>
      <c r="I445" s="33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5.75" customHeight="1" x14ac:dyDescent="0.25">
      <c r="A446" s="31"/>
      <c r="B446" s="32"/>
      <c r="C446" s="31"/>
      <c r="D446" s="31"/>
      <c r="E446" s="31"/>
      <c r="F446" s="31"/>
      <c r="G446" s="31"/>
      <c r="H446" s="33"/>
      <c r="I446" s="33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5.75" customHeight="1" x14ac:dyDescent="0.25">
      <c r="A447" s="31"/>
      <c r="B447" s="32"/>
      <c r="C447" s="31"/>
      <c r="D447" s="31"/>
      <c r="E447" s="31"/>
      <c r="F447" s="31"/>
      <c r="G447" s="31"/>
      <c r="H447" s="33"/>
      <c r="I447" s="33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5.75" customHeight="1" x14ac:dyDescent="0.25">
      <c r="A448" s="31"/>
      <c r="B448" s="32"/>
      <c r="C448" s="31"/>
      <c r="D448" s="31"/>
      <c r="E448" s="31"/>
      <c r="F448" s="31"/>
      <c r="G448" s="31"/>
      <c r="H448" s="33"/>
      <c r="I448" s="33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5.75" customHeight="1" x14ac:dyDescent="0.25">
      <c r="A449" s="31"/>
      <c r="B449" s="32"/>
      <c r="C449" s="31"/>
      <c r="D449" s="31"/>
      <c r="E449" s="31"/>
      <c r="F449" s="31"/>
      <c r="G449" s="31"/>
      <c r="H449" s="33"/>
      <c r="I449" s="33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5.75" customHeight="1" x14ac:dyDescent="0.25">
      <c r="A450" s="31"/>
      <c r="B450" s="32"/>
      <c r="C450" s="31"/>
      <c r="D450" s="31"/>
      <c r="E450" s="31"/>
      <c r="F450" s="31"/>
      <c r="G450" s="31"/>
      <c r="H450" s="33"/>
      <c r="I450" s="33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5.75" customHeight="1" x14ac:dyDescent="0.25">
      <c r="A451" s="31"/>
      <c r="B451" s="32"/>
      <c r="C451" s="31"/>
      <c r="D451" s="31"/>
      <c r="E451" s="31"/>
      <c r="F451" s="31"/>
      <c r="G451" s="31"/>
      <c r="H451" s="33"/>
      <c r="I451" s="33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5.75" customHeight="1" x14ac:dyDescent="0.25">
      <c r="A452" s="31"/>
      <c r="B452" s="32"/>
      <c r="C452" s="31"/>
      <c r="D452" s="31"/>
      <c r="E452" s="31"/>
      <c r="F452" s="31"/>
      <c r="G452" s="31"/>
      <c r="H452" s="33"/>
      <c r="I452" s="33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5.75" customHeight="1" x14ac:dyDescent="0.25">
      <c r="A453" s="31"/>
      <c r="B453" s="32"/>
      <c r="C453" s="31"/>
      <c r="D453" s="31"/>
      <c r="E453" s="31"/>
      <c r="F453" s="31"/>
      <c r="G453" s="31"/>
      <c r="H453" s="33"/>
      <c r="I453" s="33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5.75" customHeight="1" x14ac:dyDescent="0.25">
      <c r="A454" s="31"/>
      <c r="B454" s="32"/>
      <c r="C454" s="31"/>
      <c r="D454" s="31"/>
      <c r="E454" s="31"/>
      <c r="F454" s="31"/>
      <c r="G454" s="31"/>
      <c r="H454" s="33"/>
      <c r="I454" s="33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5.75" customHeight="1" x14ac:dyDescent="0.25">
      <c r="A455" s="31"/>
      <c r="B455" s="32"/>
      <c r="C455" s="31"/>
      <c r="D455" s="31"/>
      <c r="E455" s="31"/>
      <c r="F455" s="31"/>
      <c r="G455" s="31"/>
      <c r="H455" s="33"/>
      <c r="I455" s="33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5.75" customHeight="1" x14ac:dyDescent="0.25">
      <c r="A456" s="31"/>
      <c r="B456" s="32"/>
      <c r="C456" s="31"/>
      <c r="D456" s="31"/>
      <c r="E456" s="31"/>
      <c r="F456" s="31"/>
      <c r="G456" s="31"/>
      <c r="H456" s="33"/>
      <c r="I456" s="33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5.75" customHeight="1" x14ac:dyDescent="0.25">
      <c r="A457" s="31"/>
      <c r="B457" s="32"/>
      <c r="C457" s="31"/>
      <c r="D457" s="31"/>
      <c r="E457" s="31"/>
      <c r="F457" s="31"/>
      <c r="G457" s="31"/>
      <c r="H457" s="33"/>
      <c r="I457" s="33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5.75" customHeight="1" x14ac:dyDescent="0.25">
      <c r="A458" s="31"/>
      <c r="B458" s="32"/>
      <c r="C458" s="31"/>
      <c r="D458" s="31"/>
      <c r="E458" s="31"/>
      <c r="F458" s="31"/>
      <c r="G458" s="31"/>
      <c r="H458" s="33"/>
      <c r="I458" s="33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5.75" customHeight="1" x14ac:dyDescent="0.25">
      <c r="A459" s="31"/>
      <c r="B459" s="32"/>
      <c r="C459" s="31"/>
      <c r="D459" s="31"/>
      <c r="E459" s="31"/>
      <c r="F459" s="31"/>
      <c r="G459" s="31"/>
      <c r="H459" s="33"/>
      <c r="I459" s="33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5.75" customHeight="1" x14ac:dyDescent="0.25">
      <c r="A460" s="31"/>
      <c r="B460" s="32"/>
      <c r="C460" s="31"/>
      <c r="D460" s="31"/>
      <c r="E460" s="31"/>
      <c r="F460" s="31"/>
      <c r="G460" s="31"/>
      <c r="H460" s="33"/>
      <c r="I460" s="33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5.75" customHeight="1" x14ac:dyDescent="0.25">
      <c r="A461" s="31"/>
      <c r="B461" s="32"/>
      <c r="C461" s="31"/>
      <c r="D461" s="31"/>
      <c r="E461" s="31"/>
      <c r="F461" s="31"/>
      <c r="G461" s="31"/>
      <c r="H461" s="33"/>
      <c r="I461" s="33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5.75" customHeight="1" x14ac:dyDescent="0.25">
      <c r="A462" s="31"/>
      <c r="B462" s="32"/>
      <c r="C462" s="31"/>
      <c r="D462" s="31"/>
      <c r="E462" s="31"/>
      <c r="F462" s="31"/>
      <c r="G462" s="31"/>
      <c r="H462" s="33"/>
      <c r="I462" s="33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5.75" customHeight="1" x14ac:dyDescent="0.25">
      <c r="A463" s="31"/>
      <c r="B463" s="32"/>
      <c r="C463" s="31"/>
      <c r="D463" s="31"/>
      <c r="E463" s="31"/>
      <c r="F463" s="31"/>
      <c r="G463" s="31"/>
      <c r="H463" s="33"/>
      <c r="I463" s="33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5.75" customHeight="1" x14ac:dyDescent="0.25">
      <c r="A464" s="31"/>
      <c r="B464" s="32"/>
      <c r="C464" s="31"/>
      <c r="D464" s="31"/>
      <c r="E464" s="31"/>
      <c r="F464" s="31"/>
      <c r="G464" s="31"/>
      <c r="H464" s="33"/>
      <c r="I464" s="33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5.75" customHeight="1" x14ac:dyDescent="0.25">
      <c r="A465" s="31"/>
      <c r="B465" s="32"/>
      <c r="C465" s="31"/>
      <c r="D465" s="31"/>
      <c r="E465" s="31"/>
      <c r="F465" s="31"/>
      <c r="G465" s="31"/>
      <c r="H465" s="33"/>
      <c r="I465" s="33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5.75" customHeight="1" x14ac:dyDescent="0.25">
      <c r="A466" s="31"/>
      <c r="B466" s="32"/>
      <c r="C466" s="31"/>
      <c r="D466" s="31"/>
      <c r="E466" s="31"/>
      <c r="F466" s="31"/>
      <c r="G466" s="31"/>
      <c r="H466" s="33"/>
      <c r="I466" s="33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5.75" customHeight="1" x14ac:dyDescent="0.25">
      <c r="A467" s="31"/>
      <c r="B467" s="32"/>
      <c r="C467" s="31"/>
      <c r="D467" s="31"/>
      <c r="E467" s="31"/>
      <c r="F467" s="31"/>
      <c r="G467" s="31"/>
      <c r="H467" s="33"/>
      <c r="I467" s="33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5.75" customHeight="1" x14ac:dyDescent="0.25">
      <c r="A468" s="31"/>
      <c r="B468" s="32"/>
      <c r="C468" s="31"/>
      <c r="D468" s="31"/>
      <c r="E468" s="31"/>
      <c r="F468" s="31"/>
      <c r="G468" s="31"/>
      <c r="H468" s="33"/>
      <c r="I468" s="33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5.75" customHeight="1" x14ac:dyDescent="0.25">
      <c r="A469" s="31"/>
      <c r="B469" s="32"/>
      <c r="C469" s="31"/>
      <c r="D469" s="31"/>
      <c r="E469" s="31"/>
      <c r="F469" s="31"/>
      <c r="G469" s="31"/>
      <c r="H469" s="33"/>
      <c r="I469" s="33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5.75" customHeight="1" x14ac:dyDescent="0.25">
      <c r="A470" s="31"/>
      <c r="B470" s="32"/>
      <c r="C470" s="31"/>
      <c r="D470" s="31"/>
      <c r="E470" s="31"/>
      <c r="F470" s="31"/>
      <c r="G470" s="31"/>
      <c r="H470" s="33"/>
      <c r="I470" s="33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5.75" customHeight="1" x14ac:dyDescent="0.25">
      <c r="A471" s="31"/>
      <c r="B471" s="32"/>
      <c r="C471" s="31"/>
      <c r="D471" s="31"/>
      <c r="E471" s="31"/>
      <c r="F471" s="31"/>
      <c r="G471" s="31"/>
      <c r="H471" s="33"/>
      <c r="I471" s="33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5.75" customHeight="1" x14ac:dyDescent="0.25">
      <c r="A472" s="31"/>
      <c r="B472" s="32"/>
      <c r="C472" s="31"/>
      <c r="D472" s="31"/>
      <c r="E472" s="31"/>
      <c r="F472" s="31"/>
      <c r="G472" s="31"/>
      <c r="H472" s="33"/>
      <c r="I472" s="33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5.75" customHeight="1" x14ac:dyDescent="0.25">
      <c r="A473" s="31"/>
      <c r="B473" s="32"/>
      <c r="C473" s="31"/>
      <c r="D473" s="31"/>
      <c r="E473" s="31"/>
      <c r="F473" s="31"/>
      <c r="G473" s="31"/>
      <c r="H473" s="33"/>
      <c r="I473" s="33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5.75" customHeight="1" x14ac:dyDescent="0.25">
      <c r="A474" s="31"/>
      <c r="B474" s="32"/>
      <c r="C474" s="31"/>
      <c r="D474" s="31"/>
      <c r="E474" s="31"/>
      <c r="F474" s="31"/>
      <c r="G474" s="31"/>
      <c r="H474" s="33"/>
      <c r="I474" s="33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5.75" customHeight="1" x14ac:dyDescent="0.25">
      <c r="A475" s="31"/>
      <c r="B475" s="32"/>
      <c r="C475" s="31"/>
      <c r="D475" s="31"/>
      <c r="E475" s="31"/>
      <c r="F475" s="31"/>
      <c r="G475" s="31"/>
      <c r="H475" s="33"/>
      <c r="I475" s="33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5.75" customHeight="1" x14ac:dyDescent="0.25">
      <c r="A476" s="31"/>
      <c r="B476" s="32"/>
      <c r="C476" s="31"/>
      <c r="D476" s="31"/>
      <c r="E476" s="31"/>
      <c r="F476" s="31"/>
      <c r="G476" s="31"/>
      <c r="H476" s="33"/>
      <c r="I476" s="33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5.75" customHeight="1" x14ac:dyDescent="0.25">
      <c r="A477" s="31"/>
      <c r="B477" s="32"/>
      <c r="C477" s="31"/>
      <c r="D477" s="31"/>
      <c r="E477" s="31"/>
      <c r="F477" s="31"/>
      <c r="G477" s="31"/>
      <c r="H477" s="33"/>
      <c r="I477" s="33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5.75" customHeight="1" x14ac:dyDescent="0.25">
      <c r="A478" s="31"/>
      <c r="B478" s="32"/>
      <c r="C478" s="31"/>
      <c r="D478" s="31"/>
      <c r="E478" s="31"/>
      <c r="F478" s="31"/>
      <c r="G478" s="31"/>
      <c r="H478" s="33"/>
      <c r="I478" s="33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5.75" customHeight="1" x14ac:dyDescent="0.25">
      <c r="A479" s="31"/>
      <c r="B479" s="32"/>
      <c r="C479" s="31"/>
      <c r="D479" s="31"/>
      <c r="E479" s="31"/>
      <c r="F479" s="31"/>
      <c r="G479" s="31"/>
      <c r="H479" s="33"/>
      <c r="I479" s="33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5.75" customHeight="1" x14ac:dyDescent="0.25">
      <c r="A480" s="31"/>
      <c r="B480" s="32"/>
      <c r="C480" s="31"/>
      <c r="D480" s="31"/>
      <c r="E480" s="31"/>
      <c r="F480" s="31"/>
      <c r="G480" s="31"/>
      <c r="H480" s="33"/>
      <c r="I480" s="33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5.75" customHeight="1" x14ac:dyDescent="0.25">
      <c r="A481" s="31"/>
      <c r="B481" s="32"/>
      <c r="C481" s="31"/>
      <c r="D481" s="31"/>
      <c r="E481" s="31"/>
      <c r="F481" s="31"/>
      <c r="G481" s="31"/>
      <c r="H481" s="33"/>
      <c r="I481" s="33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5.75" customHeight="1" x14ac:dyDescent="0.25">
      <c r="A482" s="31"/>
      <c r="B482" s="32"/>
      <c r="C482" s="31"/>
      <c r="D482" s="31"/>
      <c r="E482" s="31"/>
      <c r="F482" s="31"/>
      <c r="G482" s="31"/>
      <c r="H482" s="33"/>
      <c r="I482" s="33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5.75" customHeight="1" x14ac:dyDescent="0.25">
      <c r="A483" s="31"/>
      <c r="B483" s="32"/>
      <c r="C483" s="31"/>
      <c r="D483" s="31"/>
      <c r="E483" s="31"/>
      <c r="F483" s="31"/>
      <c r="G483" s="31"/>
      <c r="H483" s="33"/>
      <c r="I483" s="33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5.75" customHeight="1" x14ac:dyDescent="0.25">
      <c r="A484" s="31"/>
      <c r="B484" s="32"/>
      <c r="C484" s="31"/>
      <c r="D484" s="31"/>
      <c r="E484" s="31"/>
      <c r="F484" s="31"/>
      <c r="G484" s="31"/>
      <c r="H484" s="33"/>
      <c r="I484" s="33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5.75" customHeight="1" x14ac:dyDescent="0.25">
      <c r="A485" s="31"/>
      <c r="B485" s="32"/>
      <c r="C485" s="31"/>
      <c r="D485" s="31"/>
      <c r="E485" s="31"/>
      <c r="F485" s="31"/>
      <c r="G485" s="31"/>
      <c r="H485" s="33"/>
      <c r="I485" s="33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5.75" customHeight="1" x14ac:dyDescent="0.25">
      <c r="A486" s="31"/>
      <c r="B486" s="32"/>
      <c r="C486" s="31"/>
      <c r="D486" s="31"/>
      <c r="E486" s="31"/>
      <c r="F486" s="31"/>
      <c r="G486" s="31"/>
      <c r="H486" s="33"/>
      <c r="I486" s="33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5.75" customHeight="1" x14ac:dyDescent="0.25">
      <c r="A487" s="31"/>
      <c r="B487" s="32"/>
      <c r="C487" s="31"/>
      <c r="D487" s="31"/>
      <c r="E487" s="31"/>
      <c r="F487" s="31"/>
      <c r="G487" s="31"/>
      <c r="H487" s="33"/>
      <c r="I487" s="33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5.75" customHeight="1" x14ac:dyDescent="0.25">
      <c r="A488" s="31"/>
      <c r="B488" s="32"/>
      <c r="C488" s="31"/>
      <c r="D488" s="31"/>
      <c r="E488" s="31"/>
      <c r="F488" s="31"/>
      <c r="G488" s="31"/>
      <c r="H488" s="33"/>
      <c r="I488" s="33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5.75" customHeight="1" x14ac:dyDescent="0.25">
      <c r="A489" s="31"/>
      <c r="B489" s="32"/>
      <c r="C489" s="31"/>
      <c r="D489" s="31"/>
      <c r="E489" s="31"/>
      <c r="F489" s="31"/>
      <c r="G489" s="31"/>
      <c r="H489" s="33"/>
      <c r="I489" s="33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5.75" customHeight="1" x14ac:dyDescent="0.25">
      <c r="A490" s="31"/>
      <c r="B490" s="32"/>
      <c r="C490" s="31"/>
      <c r="D490" s="31"/>
      <c r="E490" s="31"/>
      <c r="F490" s="31"/>
      <c r="G490" s="31"/>
      <c r="H490" s="33"/>
      <c r="I490" s="33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5.75" customHeight="1" x14ac:dyDescent="0.25">
      <c r="A491" s="31"/>
      <c r="B491" s="32"/>
      <c r="C491" s="31"/>
      <c r="D491" s="31"/>
      <c r="E491" s="31"/>
      <c r="F491" s="31"/>
      <c r="G491" s="31"/>
      <c r="H491" s="33"/>
      <c r="I491" s="33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5.75" customHeight="1" x14ac:dyDescent="0.25">
      <c r="A492" s="31"/>
      <c r="B492" s="32"/>
      <c r="C492" s="31"/>
      <c r="D492" s="31"/>
      <c r="E492" s="31"/>
      <c r="F492" s="31"/>
      <c r="G492" s="31"/>
      <c r="H492" s="33"/>
      <c r="I492" s="33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5.75" customHeight="1" x14ac:dyDescent="0.25">
      <c r="A493" s="31"/>
      <c r="B493" s="32"/>
      <c r="C493" s="31"/>
      <c r="D493" s="31"/>
      <c r="E493" s="31"/>
      <c r="F493" s="31"/>
      <c r="G493" s="31"/>
      <c r="H493" s="33"/>
      <c r="I493" s="33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5.75" customHeight="1" x14ac:dyDescent="0.25">
      <c r="A494" s="31"/>
      <c r="B494" s="32"/>
      <c r="C494" s="31"/>
      <c r="D494" s="31"/>
      <c r="E494" s="31"/>
      <c r="F494" s="31"/>
      <c r="G494" s="31"/>
      <c r="H494" s="33"/>
      <c r="I494" s="33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5.75" customHeight="1" x14ac:dyDescent="0.25">
      <c r="A495" s="31"/>
      <c r="B495" s="32"/>
      <c r="C495" s="31"/>
      <c r="D495" s="31"/>
      <c r="E495" s="31"/>
      <c r="F495" s="31"/>
      <c r="G495" s="31"/>
      <c r="H495" s="33"/>
      <c r="I495" s="33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5.75" customHeight="1" x14ac:dyDescent="0.25">
      <c r="A496" s="31"/>
      <c r="B496" s="32"/>
      <c r="C496" s="31"/>
      <c r="D496" s="31"/>
      <c r="E496" s="31"/>
      <c r="F496" s="31"/>
      <c r="G496" s="31"/>
      <c r="H496" s="33"/>
      <c r="I496" s="33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5.75" customHeight="1" x14ac:dyDescent="0.25">
      <c r="A497" s="31"/>
      <c r="B497" s="32"/>
      <c r="C497" s="31"/>
      <c r="D497" s="31"/>
      <c r="E497" s="31"/>
      <c r="F497" s="31"/>
      <c r="G497" s="31"/>
      <c r="H497" s="33"/>
      <c r="I497" s="33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5.75" customHeight="1" x14ac:dyDescent="0.25">
      <c r="A498" s="31"/>
      <c r="B498" s="32"/>
      <c r="C498" s="31"/>
      <c r="D498" s="31"/>
      <c r="E498" s="31"/>
      <c r="F498" s="31"/>
      <c r="G498" s="31"/>
      <c r="H498" s="33"/>
      <c r="I498" s="33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5.75" customHeight="1" x14ac:dyDescent="0.25">
      <c r="A499" s="31"/>
      <c r="B499" s="32"/>
      <c r="C499" s="31"/>
      <c r="D499" s="31"/>
      <c r="E499" s="31"/>
      <c r="F499" s="31"/>
      <c r="G499" s="31"/>
      <c r="H499" s="33"/>
      <c r="I499" s="33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5.75" customHeight="1" x14ac:dyDescent="0.25">
      <c r="A500" s="31"/>
      <c r="B500" s="32"/>
      <c r="C500" s="31"/>
      <c r="D500" s="31"/>
      <c r="E500" s="31"/>
      <c r="F500" s="31"/>
      <c r="G500" s="31"/>
      <c r="H500" s="33"/>
      <c r="I500" s="33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5.75" customHeight="1" x14ac:dyDescent="0.25">
      <c r="A501" s="31"/>
      <c r="B501" s="32"/>
      <c r="C501" s="31"/>
      <c r="D501" s="31"/>
      <c r="E501" s="31"/>
      <c r="F501" s="31"/>
      <c r="G501" s="31"/>
      <c r="H501" s="33"/>
      <c r="I501" s="33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5.75" customHeight="1" x14ac:dyDescent="0.25">
      <c r="A502" s="31"/>
      <c r="B502" s="32"/>
      <c r="C502" s="31"/>
      <c r="D502" s="31"/>
      <c r="E502" s="31"/>
      <c r="F502" s="31"/>
      <c r="G502" s="31"/>
      <c r="H502" s="33"/>
      <c r="I502" s="33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5.75" customHeight="1" x14ac:dyDescent="0.25">
      <c r="A503" s="31"/>
      <c r="B503" s="32"/>
      <c r="C503" s="31"/>
      <c r="D503" s="31"/>
      <c r="E503" s="31"/>
      <c r="F503" s="31"/>
      <c r="G503" s="31"/>
      <c r="H503" s="33"/>
      <c r="I503" s="33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5.75" customHeight="1" x14ac:dyDescent="0.25">
      <c r="A504" s="31"/>
      <c r="B504" s="32"/>
      <c r="C504" s="31"/>
      <c r="D504" s="31"/>
      <c r="E504" s="31"/>
      <c r="F504" s="31"/>
      <c r="G504" s="31"/>
      <c r="H504" s="33"/>
      <c r="I504" s="33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5.75" customHeight="1" x14ac:dyDescent="0.25">
      <c r="A505" s="31"/>
      <c r="B505" s="32"/>
      <c r="C505" s="31"/>
      <c r="D505" s="31"/>
      <c r="E505" s="31"/>
      <c r="F505" s="31"/>
      <c r="G505" s="31"/>
      <c r="H505" s="33"/>
      <c r="I505" s="33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5.75" customHeight="1" x14ac:dyDescent="0.25">
      <c r="A506" s="31"/>
      <c r="B506" s="32"/>
      <c r="C506" s="31"/>
      <c r="D506" s="31"/>
      <c r="E506" s="31"/>
      <c r="F506" s="31"/>
      <c r="G506" s="31"/>
      <c r="H506" s="33"/>
      <c r="I506" s="33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5.75" customHeight="1" x14ac:dyDescent="0.25">
      <c r="A507" s="31"/>
      <c r="B507" s="32"/>
      <c r="C507" s="31"/>
      <c r="D507" s="31"/>
      <c r="E507" s="31"/>
      <c r="F507" s="31"/>
      <c r="G507" s="31"/>
      <c r="H507" s="33"/>
      <c r="I507" s="33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5.75" customHeight="1" x14ac:dyDescent="0.25">
      <c r="A508" s="31"/>
      <c r="B508" s="32"/>
      <c r="C508" s="31"/>
      <c r="D508" s="31"/>
      <c r="E508" s="31"/>
      <c r="F508" s="31"/>
      <c r="G508" s="31"/>
      <c r="H508" s="33"/>
      <c r="I508" s="33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5.75" customHeight="1" x14ac:dyDescent="0.25">
      <c r="A509" s="31"/>
      <c r="B509" s="32"/>
      <c r="C509" s="31"/>
      <c r="D509" s="31"/>
      <c r="E509" s="31"/>
      <c r="F509" s="31"/>
      <c r="G509" s="31"/>
      <c r="H509" s="33"/>
      <c r="I509" s="33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5.75" customHeight="1" x14ac:dyDescent="0.25">
      <c r="A510" s="31"/>
      <c r="B510" s="32"/>
      <c r="C510" s="31"/>
      <c r="D510" s="31"/>
      <c r="E510" s="31"/>
      <c r="F510" s="31"/>
      <c r="G510" s="31"/>
      <c r="H510" s="33"/>
      <c r="I510" s="33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5.75" customHeight="1" x14ac:dyDescent="0.25">
      <c r="A511" s="31"/>
      <c r="B511" s="32"/>
      <c r="C511" s="31"/>
      <c r="D511" s="31"/>
      <c r="E511" s="31"/>
      <c r="F511" s="31"/>
      <c r="G511" s="31"/>
      <c r="H511" s="33"/>
      <c r="I511" s="33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5.75" customHeight="1" x14ac:dyDescent="0.25">
      <c r="A512" s="31"/>
      <c r="B512" s="32"/>
      <c r="C512" s="31"/>
      <c r="D512" s="31"/>
      <c r="E512" s="31"/>
      <c r="F512" s="31"/>
      <c r="G512" s="31"/>
      <c r="H512" s="33"/>
      <c r="I512" s="33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5.75" customHeight="1" x14ac:dyDescent="0.25">
      <c r="A513" s="31"/>
      <c r="B513" s="32"/>
      <c r="C513" s="31"/>
      <c r="D513" s="31"/>
      <c r="E513" s="31"/>
      <c r="F513" s="31"/>
      <c r="G513" s="31"/>
      <c r="H513" s="33"/>
      <c r="I513" s="33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5.75" customHeight="1" x14ac:dyDescent="0.25">
      <c r="A514" s="31"/>
      <c r="B514" s="32"/>
      <c r="C514" s="31"/>
      <c r="D514" s="31"/>
      <c r="E514" s="31"/>
      <c r="F514" s="31"/>
      <c r="G514" s="31"/>
      <c r="H514" s="33"/>
      <c r="I514" s="33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5.75" customHeight="1" x14ac:dyDescent="0.25">
      <c r="A515" s="31"/>
      <c r="B515" s="32"/>
      <c r="C515" s="31"/>
      <c r="D515" s="31"/>
      <c r="E515" s="31"/>
      <c r="F515" s="31"/>
      <c r="G515" s="31"/>
      <c r="H515" s="33"/>
      <c r="I515" s="33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5.75" customHeight="1" x14ac:dyDescent="0.25">
      <c r="A516" s="31"/>
      <c r="B516" s="32"/>
      <c r="C516" s="31"/>
      <c r="D516" s="31"/>
      <c r="E516" s="31"/>
      <c r="F516" s="31"/>
      <c r="G516" s="31"/>
      <c r="H516" s="33"/>
      <c r="I516" s="33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5.75" customHeight="1" x14ac:dyDescent="0.25">
      <c r="A517" s="31"/>
      <c r="B517" s="32"/>
      <c r="C517" s="31"/>
      <c r="D517" s="31"/>
      <c r="E517" s="31"/>
      <c r="F517" s="31"/>
      <c r="G517" s="31"/>
      <c r="H517" s="33"/>
      <c r="I517" s="33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5.75" customHeight="1" x14ac:dyDescent="0.25">
      <c r="A518" s="31"/>
      <c r="B518" s="32"/>
      <c r="C518" s="31"/>
      <c r="D518" s="31"/>
      <c r="E518" s="31"/>
      <c r="F518" s="31"/>
      <c r="G518" s="31"/>
      <c r="H518" s="33"/>
      <c r="I518" s="33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5.75" customHeight="1" x14ac:dyDescent="0.25">
      <c r="A519" s="31"/>
      <c r="B519" s="32"/>
      <c r="C519" s="31"/>
      <c r="D519" s="31"/>
      <c r="E519" s="31"/>
      <c r="F519" s="31"/>
      <c r="G519" s="31"/>
      <c r="H519" s="33"/>
      <c r="I519" s="33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5.75" customHeight="1" x14ac:dyDescent="0.25">
      <c r="A520" s="31"/>
      <c r="B520" s="32"/>
      <c r="C520" s="31"/>
      <c r="D520" s="31"/>
      <c r="E520" s="31"/>
      <c r="F520" s="31"/>
      <c r="G520" s="31"/>
      <c r="H520" s="33"/>
      <c r="I520" s="33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5.75" customHeight="1" x14ac:dyDescent="0.25">
      <c r="A521" s="31"/>
      <c r="B521" s="32"/>
      <c r="C521" s="31"/>
      <c r="D521" s="31"/>
      <c r="E521" s="31"/>
      <c r="F521" s="31"/>
      <c r="G521" s="31"/>
      <c r="H521" s="33"/>
      <c r="I521" s="33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5.75" customHeight="1" x14ac:dyDescent="0.25">
      <c r="A522" s="31"/>
      <c r="B522" s="32"/>
      <c r="C522" s="31"/>
      <c r="D522" s="31"/>
      <c r="E522" s="31"/>
      <c r="F522" s="31"/>
      <c r="G522" s="31"/>
      <c r="H522" s="33"/>
      <c r="I522" s="33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5.75" customHeight="1" x14ac:dyDescent="0.25">
      <c r="A523" s="31"/>
      <c r="B523" s="32"/>
      <c r="C523" s="31"/>
      <c r="D523" s="31"/>
      <c r="E523" s="31"/>
      <c r="F523" s="31"/>
      <c r="G523" s="31"/>
      <c r="H523" s="33"/>
      <c r="I523" s="33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5.75" customHeight="1" x14ac:dyDescent="0.25">
      <c r="A524" s="31"/>
      <c r="B524" s="32"/>
      <c r="C524" s="31"/>
      <c r="D524" s="31"/>
      <c r="E524" s="31"/>
      <c r="F524" s="31"/>
      <c r="G524" s="31"/>
      <c r="H524" s="33"/>
      <c r="I524" s="33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5.75" customHeight="1" x14ac:dyDescent="0.25">
      <c r="A525" s="31"/>
      <c r="B525" s="32"/>
      <c r="C525" s="31"/>
      <c r="D525" s="31"/>
      <c r="E525" s="31"/>
      <c r="F525" s="31"/>
      <c r="G525" s="31"/>
      <c r="H525" s="33"/>
      <c r="I525" s="33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5.75" customHeight="1" x14ac:dyDescent="0.25">
      <c r="A526" s="31"/>
      <c r="B526" s="32"/>
      <c r="C526" s="31"/>
      <c r="D526" s="31"/>
      <c r="E526" s="31"/>
      <c r="F526" s="31"/>
      <c r="G526" s="31"/>
      <c r="H526" s="33"/>
      <c r="I526" s="33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5.75" customHeight="1" x14ac:dyDescent="0.25">
      <c r="A527" s="31"/>
      <c r="B527" s="32"/>
      <c r="C527" s="31"/>
      <c r="D527" s="31"/>
      <c r="E527" s="31"/>
      <c r="F527" s="31"/>
      <c r="G527" s="31"/>
      <c r="H527" s="33"/>
      <c r="I527" s="33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5.75" customHeight="1" x14ac:dyDescent="0.25">
      <c r="A528" s="31"/>
      <c r="B528" s="32"/>
      <c r="C528" s="31"/>
      <c r="D528" s="31"/>
      <c r="E528" s="31"/>
      <c r="F528" s="31"/>
      <c r="G528" s="31"/>
      <c r="H528" s="33"/>
      <c r="I528" s="33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5.75" customHeight="1" x14ac:dyDescent="0.25">
      <c r="A529" s="31"/>
      <c r="B529" s="32"/>
      <c r="C529" s="31"/>
      <c r="D529" s="31"/>
      <c r="E529" s="31"/>
      <c r="F529" s="31"/>
      <c r="G529" s="31"/>
      <c r="H529" s="33"/>
      <c r="I529" s="33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5.75" customHeight="1" x14ac:dyDescent="0.25">
      <c r="A530" s="31"/>
      <c r="B530" s="32"/>
      <c r="C530" s="31"/>
      <c r="D530" s="31"/>
      <c r="E530" s="31"/>
      <c r="F530" s="31"/>
      <c r="G530" s="31"/>
      <c r="H530" s="33"/>
      <c r="I530" s="33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5.75" customHeight="1" x14ac:dyDescent="0.25">
      <c r="A531" s="31"/>
      <c r="B531" s="32"/>
      <c r="C531" s="31"/>
      <c r="D531" s="31"/>
      <c r="E531" s="31"/>
      <c r="F531" s="31"/>
      <c r="G531" s="31"/>
      <c r="H531" s="33"/>
      <c r="I531" s="33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5.75" customHeight="1" x14ac:dyDescent="0.25">
      <c r="A532" s="31"/>
      <c r="B532" s="32"/>
      <c r="C532" s="31"/>
      <c r="D532" s="31"/>
      <c r="E532" s="31"/>
      <c r="F532" s="31"/>
      <c r="G532" s="31"/>
      <c r="H532" s="33"/>
      <c r="I532" s="33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5.75" customHeight="1" x14ac:dyDescent="0.25">
      <c r="A533" s="31"/>
      <c r="B533" s="32"/>
      <c r="C533" s="31"/>
      <c r="D533" s="31"/>
      <c r="E533" s="31"/>
      <c r="F533" s="31"/>
      <c r="G533" s="31"/>
      <c r="H533" s="33"/>
      <c r="I533" s="33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5.75" customHeight="1" x14ac:dyDescent="0.25">
      <c r="A534" s="31"/>
      <c r="B534" s="32"/>
      <c r="C534" s="31"/>
      <c r="D534" s="31"/>
      <c r="E534" s="31"/>
      <c r="F534" s="31"/>
      <c r="G534" s="31"/>
      <c r="H534" s="33"/>
      <c r="I534" s="33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5.75" customHeight="1" x14ac:dyDescent="0.25">
      <c r="A535" s="31"/>
      <c r="B535" s="32"/>
      <c r="C535" s="31"/>
      <c r="D535" s="31"/>
      <c r="E535" s="31"/>
      <c r="F535" s="31"/>
      <c r="G535" s="31"/>
      <c r="H535" s="33"/>
      <c r="I535" s="33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5.75" customHeight="1" x14ac:dyDescent="0.25">
      <c r="A536" s="31"/>
      <c r="B536" s="32"/>
      <c r="C536" s="31"/>
      <c r="D536" s="31"/>
      <c r="E536" s="31"/>
      <c r="F536" s="31"/>
      <c r="G536" s="31"/>
      <c r="H536" s="33"/>
      <c r="I536" s="33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5.75" customHeight="1" x14ac:dyDescent="0.25">
      <c r="A537" s="31"/>
      <c r="B537" s="32"/>
      <c r="C537" s="31"/>
      <c r="D537" s="31"/>
      <c r="E537" s="31"/>
      <c r="F537" s="31"/>
      <c r="G537" s="31"/>
      <c r="H537" s="33"/>
      <c r="I537" s="33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5.75" customHeight="1" x14ac:dyDescent="0.25">
      <c r="A538" s="31"/>
      <c r="B538" s="32"/>
      <c r="C538" s="31"/>
      <c r="D538" s="31"/>
      <c r="E538" s="31"/>
      <c r="F538" s="31"/>
      <c r="G538" s="31"/>
      <c r="H538" s="33"/>
      <c r="I538" s="33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5.75" customHeight="1" x14ac:dyDescent="0.25">
      <c r="A539" s="31"/>
      <c r="B539" s="32"/>
      <c r="C539" s="31"/>
      <c r="D539" s="31"/>
      <c r="E539" s="31"/>
      <c r="F539" s="31"/>
      <c r="G539" s="31"/>
      <c r="H539" s="33"/>
      <c r="I539" s="33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5.75" customHeight="1" x14ac:dyDescent="0.25">
      <c r="A540" s="31"/>
      <c r="B540" s="32"/>
      <c r="C540" s="31"/>
      <c r="D540" s="31"/>
      <c r="E540" s="31"/>
      <c r="F540" s="31"/>
      <c r="G540" s="31"/>
      <c r="H540" s="33"/>
      <c r="I540" s="33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5.75" customHeight="1" x14ac:dyDescent="0.25">
      <c r="A541" s="31"/>
      <c r="B541" s="32"/>
      <c r="C541" s="31"/>
      <c r="D541" s="31"/>
      <c r="E541" s="31"/>
      <c r="F541" s="31"/>
      <c r="G541" s="31"/>
      <c r="H541" s="33"/>
      <c r="I541" s="33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5.75" customHeight="1" x14ac:dyDescent="0.25">
      <c r="A542" s="31"/>
      <c r="B542" s="32"/>
      <c r="C542" s="31"/>
      <c r="D542" s="31"/>
      <c r="E542" s="31"/>
      <c r="F542" s="31"/>
      <c r="G542" s="31"/>
      <c r="H542" s="33"/>
      <c r="I542" s="33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5.75" customHeight="1" x14ac:dyDescent="0.25">
      <c r="A543" s="31"/>
      <c r="B543" s="32"/>
      <c r="C543" s="31"/>
      <c r="D543" s="31"/>
      <c r="E543" s="31"/>
      <c r="F543" s="31"/>
      <c r="G543" s="31"/>
      <c r="H543" s="33"/>
      <c r="I543" s="33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5.75" customHeight="1" x14ac:dyDescent="0.25">
      <c r="A544" s="31"/>
      <c r="B544" s="32"/>
      <c r="C544" s="31"/>
      <c r="D544" s="31"/>
      <c r="E544" s="31"/>
      <c r="F544" s="31"/>
      <c r="G544" s="31"/>
      <c r="H544" s="33"/>
      <c r="I544" s="33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5.75" customHeight="1" x14ac:dyDescent="0.25">
      <c r="A545" s="31"/>
      <c r="B545" s="32"/>
      <c r="C545" s="31"/>
      <c r="D545" s="31"/>
      <c r="E545" s="31"/>
      <c r="F545" s="31"/>
      <c r="G545" s="31"/>
      <c r="H545" s="33"/>
      <c r="I545" s="33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5.75" customHeight="1" x14ac:dyDescent="0.25">
      <c r="A546" s="31"/>
      <c r="B546" s="32"/>
      <c r="C546" s="31"/>
      <c r="D546" s="31"/>
      <c r="E546" s="31"/>
      <c r="F546" s="31"/>
      <c r="G546" s="31"/>
      <c r="H546" s="33"/>
      <c r="I546" s="33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5.75" customHeight="1" x14ac:dyDescent="0.25">
      <c r="A547" s="31"/>
      <c r="B547" s="32"/>
      <c r="C547" s="31"/>
      <c r="D547" s="31"/>
      <c r="E547" s="31"/>
      <c r="F547" s="31"/>
      <c r="G547" s="31"/>
      <c r="H547" s="33"/>
      <c r="I547" s="33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5.75" customHeight="1" x14ac:dyDescent="0.25">
      <c r="A548" s="31"/>
      <c r="B548" s="32"/>
      <c r="C548" s="31"/>
      <c r="D548" s="31"/>
      <c r="E548" s="31"/>
      <c r="F548" s="31"/>
      <c r="G548" s="31"/>
      <c r="H548" s="33"/>
      <c r="I548" s="33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5.75" customHeight="1" x14ac:dyDescent="0.25">
      <c r="A549" s="31"/>
      <c r="B549" s="32"/>
      <c r="C549" s="31"/>
      <c r="D549" s="31"/>
      <c r="E549" s="31"/>
      <c r="F549" s="31"/>
      <c r="G549" s="31"/>
      <c r="H549" s="33"/>
      <c r="I549" s="33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5.75" customHeight="1" x14ac:dyDescent="0.25">
      <c r="A550" s="31"/>
      <c r="B550" s="32"/>
      <c r="C550" s="31"/>
      <c r="D550" s="31"/>
      <c r="E550" s="31"/>
      <c r="F550" s="31"/>
      <c r="G550" s="31"/>
      <c r="H550" s="33"/>
      <c r="I550" s="33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5.75" customHeight="1" x14ac:dyDescent="0.25">
      <c r="A551" s="31"/>
      <c r="B551" s="32"/>
      <c r="C551" s="31"/>
      <c r="D551" s="31"/>
      <c r="E551" s="31"/>
      <c r="F551" s="31"/>
      <c r="G551" s="31"/>
      <c r="H551" s="33"/>
      <c r="I551" s="33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5.75" customHeight="1" x14ac:dyDescent="0.25">
      <c r="A552" s="31"/>
      <c r="B552" s="32"/>
      <c r="C552" s="31"/>
      <c r="D552" s="31"/>
      <c r="E552" s="31"/>
      <c r="F552" s="31"/>
      <c r="G552" s="31"/>
      <c r="H552" s="33"/>
      <c r="I552" s="33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5.75" customHeight="1" x14ac:dyDescent="0.25">
      <c r="A553" s="31"/>
      <c r="B553" s="32"/>
      <c r="C553" s="31"/>
      <c r="D553" s="31"/>
      <c r="E553" s="31"/>
      <c r="F553" s="31"/>
      <c r="G553" s="31"/>
      <c r="H553" s="33"/>
      <c r="I553" s="33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5.75" customHeight="1" x14ac:dyDescent="0.25">
      <c r="A554" s="31"/>
      <c r="B554" s="32"/>
      <c r="C554" s="31"/>
      <c r="D554" s="31"/>
      <c r="E554" s="31"/>
      <c r="F554" s="31"/>
      <c r="G554" s="31"/>
      <c r="H554" s="33"/>
      <c r="I554" s="33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5.75" customHeight="1" x14ac:dyDescent="0.25">
      <c r="A555" s="31"/>
      <c r="B555" s="32"/>
      <c r="C555" s="31"/>
      <c r="D555" s="31"/>
      <c r="E555" s="31"/>
      <c r="F555" s="31"/>
      <c r="G555" s="31"/>
      <c r="H555" s="33"/>
      <c r="I555" s="33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5.75" customHeight="1" x14ac:dyDescent="0.25">
      <c r="A556" s="31"/>
      <c r="B556" s="32"/>
      <c r="C556" s="31"/>
      <c r="D556" s="31"/>
      <c r="E556" s="31"/>
      <c r="F556" s="31"/>
      <c r="G556" s="31"/>
      <c r="H556" s="33"/>
      <c r="I556" s="33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5.75" customHeight="1" x14ac:dyDescent="0.25">
      <c r="A557" s="31"/>
      <c r="B557" s="32"/>
      <c r="C557" s="31"/>
      <c r="D557" s="31"/>
      <c r="E557" s="31"/>
      <c r="F557" s="31"/>
      <c r="G557" s="31"/>
      <c r="H557" s="33"/>
      <c r="I557" s="33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5.75" customHeight="1" x14ac:dyDescent="0.25">
      <c r="A558" s="31"/>
      <c r="B558" s="32"/>
      <c r="C558" s="31"/>
      <c r="D558" s="31"/>
      <c r="E558" s="31"/>
      <c r="F558" s="31"/>
      <c r="G558" s="31"/>
      <c r="H558" s="33"/>
      <c r="I558" s="33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5.75" customHeight="1" x14ac:dyDescent="0.25">
      <c r="A559" s="31"/>
      <c r="B559" s="32"/>
      <c r="C559" s="31"/>
      <c r="D559" s="31"/>
      <c r="E559" s="31"/>
      <c r="F559" s="31"/>
      <c r="G559" s="31"/>
      <c r="H559" s="33"/>
      <c r="I559" s="33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5.75" customHeight="1" x14ac:dyDescent="0.25">
      <c r="A560" s="31"/>
      <c r="B560" s="32"/>
      <c r="C560" s="31"/>
      <c r="D560" s="31"/>
      <c r="E560" s="31"/>
      <c r="F560" s="31"/>
      <c r="G560" s="31"/>
      <c r="H560" s="33"/>
      <c r="I560" s="33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5.75" customHeight="1" x14ac:dyDescent="0.25">
      <c r="A561" s="31"/>
      <c r="B561" s="32"/>
      <c r="C561" s="31"/>
      <c r="D561" s="31"/>
      <c r="E561" s="31"/>
      <c r="F561" s="31"/>
      <c r="G561" s="31"/>
      <c r="H561" s="33"/>
      <c r="I561" s="33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5.75" customHeight="1" x14ac:dyDescent="0.25">
      <c r="A562" s="31"/>
      <c r="B562" s="32"/>
      <c r="C562" s="31"/>
      <c r="D562" s="31"/>
      <c r="E562" s="31"/>
      <c r="F562" s="31"/>
      <c r="G562" s="31"/>
      <c r="H562" s="33"/>
      <c r="I562" s="33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5.75" customHeight="1" x14ac:dyDescent="0.25">
      <c r="A563" s="31"/>
      <c r="B563" s="32"/>
      <c r="C563" s="31"/>
      <c r="D563" s="31"/>
      <c r="E563" s="31"/>
      <c r="F563" s="31"/>
      <c r="G563" s="31"/>
      <c r="H563" s="33"/>
      <c r="I563" s="33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5.75" customHeight="1" x14ac:dyDescent="0.25">
      <c r="A564" s="31"/>
      <c r="B564" s="32"/>
      <c r="C564" s="31"/>
      <c r="D564" s="31"/>
      <c r="E564" s="31"/>
      <c r="F564" s="31"/>
      <c r="G564" s="31"/>
      <c r="H564" s="33"/>
      <c r="I564" s="33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5.75" customHeight="1" x14ac:dyDescent="0.25">
      <c r="A565" s="31"/>
      <c r="B565" s="32"/>
      <c r="C565" s="31"/>
      <c r="D565" s="31"/>
      <c r="E565" s="31"/>
      <c r="F565" s="31"/>
      <c r="G565" s="31"/>
      <c r="H565" s="33"/>
      <c r="I565" s="33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5.75" customHeight="1" x14ac:dyDescent="0.25">
      <c r="A566" s="31"/>
      <c r="B566" s="32"/>
      <c r="C566" s="31"/>
      <c r="D566" s="31"/>
      <c r="E566" s="31"/>
      <c r="F566" s="31"/>
      <c r="G566" s="31"/>
      <c r="H566" s="33"/>
      <c r="I566" s="33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5.75" customHeight="1" x14ac:dyDescent="0.25">
      <c r="A567" s="31"/>
      <c r="B567" s="32"/>
      <c r="C567" s="31"/>
      <c r="D567" s="31"/>
      <c r="E567" s="31"/>
      <c r="F567" s="31"/>
      <c r="G567" s="31"/>
      <c r="H567" s="33"/>
      <c r="I567" s="33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5.75" customHeight="1" x14ac:dyDescent="0.25">
      <c r="A568" s="31"/>
      <c r="B568" s="32"/>
      <c r="C568" s="31"/>
      <c r="D568" s="31"/>
      <c r="E568" s="31"/>
      <c r="F568" s="31"/>
      <c r="G568" s="31"/>
      <c r="H568" s="33"/>
      <c r="I568" s="33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5.75" customHeight="1" x14ac:dyDescent="0.25">
      <c r="A569" s="31"/>
      <c r="B569" s="32"/>
      <c r="C569" s="31"/>
      <c r="D569" s="31"/>
      <c r="E569" s="31"/>
      <c r="F569" s="31"/>
      <c r="G569" s="31"/>
      <c r="H569" s="33"/>
      <c r="I569" s="33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5.75" customHeight="1" x14ac:dyDescent="0.25">
      <c r="A570" s="31"/>
      <c r="B570" s="32"/>
      <c r="C570" s="31"/>
      <c r="D570" s="31"/>
      <c r="E570" s="31"/>
      <c r="F570" s="31"/>
      <c r="G570" s="31"/>
      <c r="H570" s="33"/>
      <c r="I570" s="33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5.75" customHeight="1" x14ac:dyDescent="0.25">
      <c r="A571" s="31"/>
      <c r="B571" s="32"/>
      <c r="C571" s="31"/>
      <c r="D571" s="31"/>
      <c r="E571" s="31"/>
      <c r="F571" s="31"/>
      <c r="G571" s="31"/>
      <c r="H571" s="33"/>
      <c r="I571" s="33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5.75" customHeight="1" x14ac:dyDescent="0.25">
      <c r="A572" s="31"/>
      <c r="B572" s="32"/>
      <c r="C572" s="31"/>
      <c r="D572" s="31"/>
      <c r="E572" s="31"/>
      <c r="F572" s="31"/>
      <c r="G572" s="31"/>
      <c r="H572" s="33"/>
      <c r="I572" s="33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5.75" customHeight="1" x14ac:dyDescent="0.25">
      <c r="A573" s="31"/>
      <c r="B573" s="32"/>
      <c r="C573" s="31"/>
      <c r="D573" s="31"/>
      <c r="E573" s="31"/>
      <c r="F573" s="31"/>
      <c r="G573" s="31"/>
      <c r="H573" s="33"/>
      <c r="I573" s="33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5.75" customHeight="1" x14ac:dyDescent="0.25">
      <c r="A574" s="31"/>
      <c r="B574" s="32"/>
      <c r="C574" s="31"/>
      <c r="D574" s="31"/>
      <c r="E574" s="31"/>
      <c r="F574" s="31"/>
      <c r="G574" s="31"/>
      <c r="H574" s="33"/>
      <c r="I574" s="33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5.75" customHeight="1" x14ac:dyDescent="0.25">
      <c r="A575" s="31"/>
      <c r="B575" s="32"/>
      <c r="C575" s="31"/>
      <c r="D575" s="31"/>
      <c r="E575" s="31"/>
      <c r="F575" s="31"/>
      <c r="G575" s="31"/>
      <c r="H575" s="33"/>
      <c r="I575" s="33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5.75" customHeight="1" x14ac:dyDescent="0.25">
      <c r="A576" s="31"/>
      <c r="B576" s="32"/>
      <c r="C576" s="31"/>
      <c r="D576" s="31"/>
      <c r="E576" s="31"/>
      <c r="F576" s="31"/>
      <c r="G576" s="31"/>
      <c r="H576" s="33"/>
      <c r="I576" s="33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5.75" customHeight="1" x14ac:dyDescent="0.25">
      <c r="A577" s="31"/>
      <c r="B577" s="32"/>
      <c r="C577" s="31"/>
      <c r="D577" s="31"/>
      <c r="E577" s="31"/>
      <c r="F577" s="31"/>
      <c r="G577" s="31"/>
      <c r="H577" s="33"/>
      <c r="I577" s="33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5.75" customHeight="1" x14ac:dyDescent="0.25">
      <c r="A578" s="31"/>
      <c r="B578" s="32"/>
      <c r="C578" s="31"/>
      <c r="D578" s="31"/>
      <c r="E578" s="31"/>
      <c r="F578" s="31"/>
      <c r="G578" s="31"/>
      <c r="H578" s="33"/>
      <c r="I578" s="33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5.75" customHeight="1" x14ac:dyDescent="0.25">
      <c r="A579" s="31"/>
      <c r="B579" s="32"/>
      <c r="C579" s="31"/>
      <c r="D579" s="31"/>
      <c r="E579" s="31"/>
      <c r="F579" s="31"/>
      <c r="G579" s="31"/>
      <c r="H579" s="33"/>
      <c r="I579" s="33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5.75" customHeight="1" x14ac:dyDescent="0.25">
      <c r="A580" s="31"/>
      <c r="B580" s="32"/>
      <c r="C580" s="31"/>
      <c r="D580" s="31"/>
      <c r="E580" s="31"/>
      <c r="F580" s="31"/>
      <c r="G580" s="31"/>
      <c r="H580" s="33"/>
      <c r="I580" s="33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5.75" customHeight="1" x14ac:dyDescent="0.25">
      <c r="A581" s="31"/>
      <c r="B581" s="32"/>
      <c r="C581" s="31"/>
      <c r="D581" s="31"/>
      <c r="E581" s="31"/>
      <c r="F581" s="31"/>
      <c r="G581" s="31"/>
      <c r="H581" s="33"/>
      <c r="I581" s="33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5.75" customHeight="1" x14ac:dyDescent="0.25">
      <c r="A582" s="31"/>
      <c r="B582" s="32"/>
      <c r="C582" s="31"/>
      <c r="D582" s="31"/>
      <c r="E582" s="31"/>
      <c r="F582" s="31"/>
      <c r="G582" s="31"/>
      <c r="H582" s="33"/>
      <c r="I582" s="33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5.75" customHeight="1" x14ac:dyDescent="0.25">
      <c r="A583" s="31"/>
      <c r="B583" s="32"/>
      <c r="C583" s="31"/>
      <c r="D583" s="31"/>
      <c r="E583" s="31"/>
      <c r="F583" s="31"/>
      <c r="G583" s="31"/>
      <c r="H583" s="33"/>
      <c r="I583" s="33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5.75" customHeight="1" x14ac:dyDescent="0.25">
      <c r="A584" s="31"/>
      <c r="B584" s="32"/>
      <c r="C584" s="31"/>
      <c r="D584" s="31"/>
      <c r="E584" s="31"/>
      <c r="F584" s="31"/>
      <c r="G584" s="31"/>
      <c r="H584" s="33"/>
      <c r="I584" s="33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5.75" customHeight="1" x14ac:dyDescent="0.25">
      <c r="A585" s="31"/>
      <c r="B585" s="32"/>
      <c r="C585" s="31"/>
      <c r="D585" s="31"/>
      <c r="E585" s="31"/>
      <c r="F585" s="31"/>
      <c r="G585" s="31"/>
      <c r="H585" s="33"/>
      <c r="I585" s="33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5.75" customHeight="1" x14ac:dyDescent="0.25">
      <c r="A586" s="31"/>
      <c r="B586" s="32"/>
      <c r="C586" s="31"/>
      <c r="D586" s="31"/>
      <c r="E586" s="31"/>
      <c r="F586" s="31"/>
      <c r="G586" s="31"/>
      <c r="H586" s="33"/>
      <c r="I586" s="33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5.75" customHeight="1" x14ac:dyDescent="0.25">
      <c r="A587" s="31"/>
      <c r="B587" s="32"/>
      <c r="C587" s="31"/>
      <c r="D587" s="31"/>
      <c r="E587" s="31"/>
      <c r="F587" s="31"/>
      <c r="G587" s="31"/>
      <c r="H587" s="33"/>
      <c r="I587" s="33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5.75" customHeight="1" x14ac:dyDescent="0.25">
      <c r="A588" s="31"/>
      <c r="B588" s="32"/>
      <c r="C588" s="31"/>
      <c r="D588" s="31"/>
      <c r="E588" s="31"/>
      <c r="F588" s="31"/>
      <c r="G588" s="31"/>
      <c r="H588" s="33"/>
      <c r="I588" s="33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5.75" customHeight="1" x14ac:dyDescent="0.25">
      <c r="A589" s="31"/>
      <c r="B589" s="32"/>
      <c r="C589" s="31"/>
      <c r="D589" s="31"/>
      <c r="E589" s="31"/>
      <c r="F589" s="31"/>
      <c r="G589" s="31"/>
      <c r="H589" s="33"/>
      <c r="I589" s="33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5.75" customHeight="1" x14ac:dyDescent="0.25">
      <c r="A590" s="31"/>
      <c r="B590" s="32"/>
      <c r="C590" s="31"/>
      <c r="D590" s="31"/>
      <c r="E590" s="31"/>
      <c r="F590" s="31"/>
      <c r="G590" s="31"/>
      <c r="H590" s="33"/>
      <c r="I590" s="33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5.75" customHeight="1" x14ac:dyDescent="0.25">
      <c r="A591" s="31"/>
      <c r="B591" s="32"/>
      <c r="C591" s="31"/>
      <c r="D591" s="31"/>
      <c r="E591" s="31"/>
      <c r="F591" s="31"/>
      <c r="G591" s="31"/>
      <c r="H591" s="33"/>
      <c r="I591" s="33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5.75" customHeight="1" x14ac:dyDescent="0.25">
      <c r="A592" s="31"/>
      <c r="B592" s="32"/>
      <c r="C592" s="31"/>
      <c r="D592" s="31"/>
      <c r="E592" s="31"/>
      <c r="F592" s="31"/>
      <c r="G592" s="31"/>
      <c r="H592" s="33"/>
      <c r="I592" s="33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5.75" customHeight="1" x14ac:dyDescent="0.25">
      <c r="A593" s="31"/>
      <c r="B593" s="32"/>
      <c r="C593" s="31"/>
      <c r="D593" s="31"/>
      <c r="E593" s="31"/>
      <c r="F593" s="31"/>
      <c r="G593" s="31"/>
      <c r="H593" s="33"/>
      <c r="I593" s="33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5.75" customHeight="1" x14ac:dyDescent="0.25">
      <c r="A594" s="31"/>
      <c r="B594" s="32"/>
      <c r="C594" s="31"/>
      <c r="D594" s="31"/>
      <c r="E594" s="31"/>
      <c r="F594" s="31"/>
      <c r="G594" s="31"/>
      <c r="H594" s="33"/>
      <c r="I594" s="33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5.75" customHeight="1" x14ac:dyDescent="0.25">
      <c r="A595" s="31"/>
      <c r="B595" s="32"/>
      <c r="C595" s="31"/>
      <c r="D595" s="31"/>
      <c r="E595" s="31"/>
      <c r="F595" s="31"/>
      <c r="G595" s="31"/>
      <c r="H595" s="33"/>
      <c r="I595" s="33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5.75" customHeight="1" x14ac:dyDescent="0.25">
      <c r="A596" s="31"/>
      <c r="B596" s="32"/>
      <c r="C596" s="31"/>
      <c r="D596" s="31"/>
      <c r="E596" s="31"/>
      <c r="F596" s="31"/>
      <c r="G596" s="31"/>
      <c r="H596" s="33"/>
      <c r="I596" s="33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5.75" customHeight="1" x14ac:dyDescent="0.25">
      <c r="A597" s="31"/>
      <c r="B597" s="32"/>
      <c r="C597" s="31"/>
      <c r="D597" s="31"/>
      <c r="E597" s="31"/>
      <c r="F597" s="31"/>
      <c r="G597" s="31"/>
      <c r="H597" s="33"/>
      <c r="I597" s="33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5.75" customHeight="1" x14ac:dyDescent="0.25">
      <c r="A598" s="31"/>
      <c r="B598" s="32"/>
      <c r="C598" s="31"/>
      <c r="D598" s="31"/>
      <c r="E598" s="31"/>
      <c r="F598" s="31"/>
      <c r="G598" s="31"/>
      <c r="H598" s="33"/>
      <c r="I598" s="33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5.75" customHeight="1" x14ac:dyDescent="0.25">
      <c r="A599" s="31"/>
      <c r="B599" s="32"/>
      <c r="C599" s="31"/>
      <c r="D599" s="31"/>
      <c r="E599" s="31"/>
      <c r="F599" s="31"/>
      <c r="G599" s="31"/>
      <c r="H599" s="33"/>
      <c r="I599" s="33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5.75" customHeight="1" x14ac:dyDescent="0.25">
      <c r="A600" s="31"/>
      <c r="B600" s="32"/>
      <c r="C600" s="31"/>
      <c r="D600" s="31"/>
      <c r="E600" s="31"/>
      <c r="F600" s="31"/>
      <c r="G600" s="31"/>
      <c r="H600" s="33"/>
      <c r="I600" s="33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5.75" customHeight="1" x14ac:dyDescent="0.25">
      <c r="A601" s="31"/>
      <c r="B601" s="32"/>
      <c r="C601" s="31"/>
      <c r="D601" s="31"/>
      <c r="E601" s="31"/>
      <c r="F601" s="31"/>
      <c r="G601" s="31"/>
      <c r="H601" s="33"/>
      <c r="I601" s="33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5.75" customHeight="1" x14ac:dyDescent="0.25">
      <c r="A602" s="31"/>
      <c r="B602" s="32"/>
      <c r="C602" s="31"/>
      <c r="D602" s="31"/>
      <c r="E602" s="31"/>
      <c r="F602" s="31"/>
      <c r="G602" s="31"/>
      <c r="H602" s="33"/>
      <c r="I602" s="33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5.75" customHeight="1" x14ac:dyDescent="0.25">
      <c r="A603" s="31"/>
      <c r="B603" s="32"/>
      <c r="C603" s="31"/>
      <c r="D603" s="31"/>
      <c r="E603" s="31"/>
      <c r="F603" s="31"/>
      <c r="G603" s="31"/>
      <c r="H603" s="33"/>
      <c r="I603" s="33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5.75" customHeight="1" x14ac:dyDescent="0.25">
      <c r="A604" s="31"/>
      <c r="B604" s="32"/>
      <c r="C604" s="31"/>
      <c r="D604" s="31"/>
      <c r="E604" s="31"/>
      <c r="F604" s="31"/>
      <c r="G604" s="31"/>
      <c r="H604" s="33"/>
      <c r="I604" s="33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5.75" customHeight="1" x14ac:dyDescent="0.25">
      <c r="A605" s="31"/>
      <c r="B605" s="32"/>
      <c r="C605" s="31"/>
      <c r="D605" s="31"/>
      <c r="E605" s="31"/>
      <c r="F605" s="31"/>
      <c r="G605" s="31"/>
      <c r="H605" s="33"/>
      <c r="I605" s="33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5.75" customHeight="1" x14ac:dyDescent="0.25">
      <c r="A606" s="31"/>
      <c r="B606" s="32"/>
      <c r="C606" s="31"/>
      <c r="D606" s="31"/>
      <c r="E606" s="31"/>
      <c r="F606" s="31"/>
      <c r="G606" s="31"/>
      <c r="H606" s="33"/>
      <c r="I606" s="33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5.75" customHeight="1" x14ac:dyDescent="0.25">
      <c r="A607" s="31"/>
      <c r="B607" s="32"/>
      <c r="C607" s="31"/>
      <c r="D607" s="31"/>
      <c r="E607" s="31"/>
      <c r="F607" s="31"/>
      <c r="G607" s="31"/>
      <c r="H607" s="33"/>
      <c r="I607" s="33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5.75" customHeight="1" x14ac:dyDescent="0.25">
      <c r="A608" s="31"/>
      <c r="B608" s="32"/>
      <c r="C608" s="31"/>
      <c r="D608" s="31"/>
      <c r="E608" s="31"/>
      <c r="F608" s="31"/>
      <c r="G608" s="31"/>
      <c r="H608" s="33"/>
      <c r="I608" s="33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5.75" customHeight="1" x14ac:dyDescent="0.25">
      <c r="A609" s="31"/>
      <c r="B609" s="32"/>
      <c r="C609" s="31"/>
      <c r="D609" s="31"/>
      <c r="E609" s="31"/>
      <c r="F609" s="31"/>
      <c r="G609" s="31"/>
      <c r="H609" s="33"/>
      <c r="I609" s="33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5.75" customHeight="1" x14ac:dyDescent="0.25">
      <c r="A610" s="31"/>
      <c r="B610" s="32"/>
      <c r="C610" s="31"/>
      <c r="D610" s="31"/>
      <c r="E610" s="31"/>
      <c r="F610" s="31"/>
      <c r="G610" s="31"/>
      <c r="H610" s="33"/>
      <c r="I610" s="33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5.75" customHeight="1" x14ac:dyDescent="0.25">
      <c r="A611" s="31"/>
      <c r="B611" s="32"/>
      <c r="C611" s="31"/>
      <c r="D611" s="31"/>
      <c r="E611" s="31"/>
      <c r="F611" s="31"/>
      <c r="G611" s="31"/>
      <c r="H611" s="33"/>
      <c r="I611" s="33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5.75" customHeight="1" x14ac:dyDescent="0.25">
      <c r="A612" s="31"/>
      <c r="B612" s="32"/>
      <c r="C612" s="31"/>
      <c r="D612" s="31"/>
      <c r="E612" s="31"/>
      <c r="F612" s="31"/>
      <c r="G612" s="31"/>
      <c r="H612" s="33"/>
      <c r="I612" s="33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5.75" customHeight="1" x14ac:dyDescent="0.25">
      <c r="A613" s="31"/>
      <c r="B613" s="32"/>
      <c r="C613" s="31"/>
      <c r="D613" s="31"/>
      <c r="E613" s="31"/>
      <c r="F613" s="31"/>
      <c r="G613" s="31"/>
      <c r="H613" s="33"/>
      <c r="I613" s="33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5.75" customHeight="1" x14ac:dyDescent="0.25">
      <c r="A614" s="31"/>
      <c r="B614" s="32"/>
      <c r="C614" s="31"/>
      <c r="D614" s="31"/>
      <c r="E614" s="31"/>
      <c r="F614" s="31"/>
      <c r="G614" s="31"/>
      <c r="H614" s="33"/>
      <c r="I614" s="33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5.75" customHeight="1" x14ac:dyDescent="0.25">
      <c r="A615" s="31"/>
      <c r="B615" s="32"/>
      <c r="C615" s="31"/>
      <c r="D615" s="31"/>
      <c r="E615" s="31"/>
      <c r="F615" s="31"/>
      <c r="G615" s="31"/>
      <c r="H615" s="33"/>
      <c r="I615" s="33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5.75" customHeight="1" x14ac:dyDescent="0.25">
      <c r="A616" s="31"/>
      <c r="B616" s="32"/>
      <c r="C616" s="31"/>
      <c r="D616" s="31"/>
      <c r="E616" s="31"/>
      <c r="F616" s="31"/>
      <c r="G616" s="31"/>
      <c r="H616" s="33"/>
      <c r="I616" s="33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5.75" customHeight="1" x14ac:dyDescent="0.25">
      <c r="A617" s="31"/>
      <c r="B617" s="32"/>
      <c r="C617" s="31"/>
      <c r="D617" s="31"/>
      <c r="E617" s="31"/>
      <c r="F617" s="31"/>
      <c r="G617" s="31"/>
      <c r="H617" s="33"/>
      <c r="I617" s="33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5.75" customHeight="1" x14ac:dyDescent="0.25">
      <c r="A618" s="31"/>
      <c r="B618" s="32"/>
      <c r="C618" s="31"/>
      <c r="D618" s="31"/>
      <c r="E618" s="31"/>
      <c r="F618" s="31"/>
      <c r="G618" s="31"/>
      <c r="H618" s="33"/>
      <c r="I618" s="33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5.75" customHeight="1" x14ac:dyDescent="0.25">
      <c r="A619" s="31"/>
      <c r="B619" s="32"/>
      <c r="C619" s="31"/>
      <c r="D619" s="31"/>
      <c r="E619" s="31"/>
      <c r="F619" s="31"/>
      <c r="G619" s="31"/>
      <c r="H619" s="33"/>
      <c r="I619" s="33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5.75" customHeight="1" x14ac:dyDescent="0.25">
      <c r="A620" s="31"/>
      <c r="B620" s="32"/>
      <c r="C620" s="31"/>
      <c r="D620" s="31"/>
      <c r="E620" s="31"/>
      <c r="F620" s="31"/>
      <c r="G620" s="31"/>
      <c r="H620" s="33"/>
      <c r="I620" s="33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5.75" customHeight="1" x14ac:dyDescent="0.25">
      <c r="A621" s="31"/>
      <c r="B621" s="32"/>
      <c r="C621" s="31"/>
      <c r="D621" s="31"/>
      <c r="E621" s="31"/>
      <c r="F621" s="31"/>
      <c r="G621" s="31"/>
      <c r="H621" s="33"/>
      <c r="I621" s="33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5.75" customHeight="1" x14ac:dyDescent="0.25">
      <c r="A622" s="31"/>
      <c r="B622" s="32"/>
      <c r="C622" s="31"/>
      <c r="D622" s="31"/>
      <c r="E622" s="31"/>
      <c r="F622" s="31"/>
      <c r="G622" s="31"/>
      <c r="H622" s="33"/>
      <c r="I622" s="33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5.75" customHeight="1" x14ac:dyDescent="0.25">
      <c r="A623" s="31"/>
      <c r="B623" s="32"/>
      <c r="C623" s="31"/>
      <c r="D623" s="31"/>
      <c r="E623" s="31"/>
      <c r="F623" s="31"/>
      <c r="G623" s="31"/>
      <c r="H623" s="33"/>
      <c r="I623" s="33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5.75" customHeight="1" x14ac:dyDescent="0.25">
      <c r="A624" s="31"/>
      <c r="B624" s="32"/>
      <c r="C624" s="31"/>
      <c r="D624" s="31"/>
      <c r="E624" s="31"/>
      <c r="F624" s="31"/>
      <c r="G624" s="31"/>
      <c r="H624" s="33"/>
      <c r="I624" s="33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5.75" customHeight="1" x14ac:dyDescent="0.25">
      <c r="A625" s="31"/>
      <c r="B625" s="32"/>
      <c r="C625" s="31"/>
      <c r="D625" s="31"/>
      <c r="E625" s="31"/>
      <c r="F625" s="31"/>
      <c r="G625" s="31"/>
      <c r="H625" s="33"/>
      <c r="I625" s="33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5.75" customHeight="1" x14ac:dyDescent="0.25">
      <c r="A626" s="31"/>
      <c r="B626" s="32"/>
      <c r="C626" s="31"/>
      <c r="D626" s="31"/>
      <c r="E626" s="31"/>
      <c r="F626" s="31"/>
      <c r="G626" s="31"/>
      <c r="H626" s="33"/>
      <c r="I626" s="33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5.75" customHeight="1" x14ac:dyDescent="0.25">
      <c r="A627" s="31"/>
      <c r="B627" s="32"/>
      <c r="C627" s="31"/>
      <c r="D627" s="31"/>
      <c r="E627" s="31"/>
      <c r="F627" s="31"/>
      <c r="G627" s="31"/>
      <c r="H627" s="33"/>
      <c r="I627" s="33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5.75" customHeight="1" x14ac:dyDescent="0.25">
      <c r="A628" s="31"/>
      <c r="B628" s="32"/>
      <c r="C628" s="31"/>
      <c r="D628" s="31"/>
      <c r="E628" s="31"/>
      <c r="F628" s="31"/>
      <c r="G628" s="31"/>
      <c r="H628" s="33"/>
      <c r="I628" s="33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5.75" customHeight="1" x14ac:dyDescent="0.25">
      <c r="A629" s="31"/>
      <c r="B629" s="32"/>
      <c r="C629" s="31"/>
      <c r="D629" s="31"/>
      <c r="E629" s="31"/>
      <c r="F629" s="31"/>
      <c r="G629" s="31"/>
      <c r="H629" s="33"/>
      <c r="I629" s="33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5.75" customHeight="1" x14ac:dyDescent="0.25">
      <c r="A630" s="31"/>
      <c r="B630" s="32"/>
      <c r="C630" s="31"/>
      <c r="D630" s="31"/>
      <c r="E630" s="31"/>
      <c r="F630" s="31"/>
      <c r="G630" s="31"/>
      <c r="H630" s="33"/>
      <c r="I630" s="33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5.75" customHeight="1" x14ac:dyDescent="0.25">
      <c r="A631" s="31"/>
      <c r="B631" s="32"/>
      <c r="C631" s="31"/>
      <c r="D631" s="31"/>
      <c r="E631" s="31"/>
      <c r="F631" s="31"/>
      <c r="G631" s="31"/>
      <c r="H631" s="33"/>
      <c r="I631" s="33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5.75" customHeight="1" x14ac:dyDescent="0.25">
      <c r="A632" s="31"/>
      <c r="B632" s="32"/>
      <c r="C632" s="31"/>
      <c r="D632" s="31"/>
      <c r="E632" s="31"/>
      <c r="F632" s="31"/>
      <c r="G632" s="31"/>
      <c r="H632" s="33"/>
      <c r="I632" s="33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5.75" customHeight="1" x14ac:dyDescent="0.25">
      <c r="A633" s="31"/>
      <c r="B633" s="32"/>
      <c r="C633" s="31"/>
      <c r="D633" s="31"/>
      <c r="E633" s="31"/>
      <c r="F633" s="31"/>
      <c r="G633" s="31"/>
      <c r="H633" s="33"/>
      <c r="I633" s="33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5.75" customHeight="1" x14ac:dyDescent="0.25">
      <c r="A634" s="31"/>
      <c r="B634" s="32"/>
      <c r="C634" s="31"/>
      <c r="D634" s="31"/>
      <c r="E634" s="31"/>
      <c r="F634" s="31"/>
      <c r="G634" s="31"/>
      <c r="H634" s="33"/>
      <c r="I634" s="33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5.75" customHeight="1" x14ac:dyDescent="0.25">
      <c r="A635" s="31"/>
      <c r="B635" s="32"/>
      <c r="C635" s="31"/>
      <c r="D635" s="31"/>
      <c r="E635" s="31"/>
      <c r="F635" s="31"/>
      <c r="G635" s="31"/>
      <c r="H635" s="33"/>
      <c r="I635" s="33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5.75" customHeight="1" x14ac:dyDescent="0.25">
      <c r="A636" s="31"/>
      <c r="B636" s="32"/>
      <c r="C636" s="31"/>
      <c r="D636" s="31"/>
      <c r="E636" s="31"/>
      <c r="F636" s="31"/>
      <c r="G636" s="31"/>
      <c r="H636" s="33"/>
      <c r="I636" s="33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5.75" customHeight="1" x14ac:dyDescent="0.25">
      <c r="A637" s="31"/>
      <c r="B637" s="32"/>
      <c r="C637" s="31"/>
      <c r="D637" s="31"/>
      <c r="E637" s="31"/>
      <c r="F637" s="31"/>
      <c r="G637" s="31"/>
      <c r="H637" s="33"/>
      <c r="I637" s="33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5.75" customHeight="1" x14ac:dyDescent="0.25">
      <c r="A638" s="31"/>
      <c r="B638" s="32"/>
      <c r="C638" s="31"/>
      <c r="D638" s="31"/>
      <c r="E638" s="31"/>
      <c r="F638" s="31"/>
      <c r="G638" s="31"/>
      <c r="H638" s="33"/>
      <c r="I638" s="33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5.75" customHeight="1" x14ac:dyDescent="0.25">
      <c r="A639" s="31"/>
      <c r="B639" s="32"/>
      <c r="C639" s="31"/>
      <c r="D639" s="31"/>
      <c r="E639" s="31"/>
      <c r="F639" s="31"/>
      <c r="G639" s="31"/>
      <c r="H639" s="33"/>
      <c r="I639" s="33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5.75" customHeight="1" x14ac:dyDescent="0.25">
      <c r="A640" s="31"/>
      <c r="B640" s="32"/>
      <c r="C640" s="31"/>
      <c r="D640" s="31"/>
      <c r="E640" s="31"/>
      <c r="F640" s="31"/>
      <c r="G640" s="31"/>
      <c r="H640" s="33"/>
      <c r="I640" s="33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5.75" customHeight="1" x14ac:dyDescent="0.25">
      <c r="A641" s="31"/>
      <c r="B641" s="32"/>
      <c r="C641" s="31"/>
      <c r="D641" s="31"/>
      <c r="E641" s="31"/>
      <c r="F641" s="31"/>
      <c r="G641" s="31"/>
      <c r="H641" s="33"/>
      <c r="I641" s="33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5.75" customHeight="1" x14ac:dyDescent="0.25">
      <c r="A642" s="31"/>
      <c r="B642" s="32"/>
      <c r="C642" s="31"/>
      <c r="D642" s="31"/>
      <c r="E642" s="31"/>
      <c r="F642" s="31"/>
      <c r="G642" s="31"/>
      <c r="H642" s="33"/>
      <c r="I642" s="33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5.75" customHeight="1" x14ac:dyDescent="0.25">
      <c r="A643" s="31"/>
      <c r="B643" s="32"/>
      <c r="C643" s="31"/>
      <c r="D643" s="31"/>
      <c r="E643" s="31"/>
      <c r="F643" s="31"/>
      <c r="G643" s="31"/>
      <c r="H643" s="33"/>
      <c r="I643" s="33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5.75" customHeight="1" x14ac:dyDescent="0.25">
      <c r="A644" s="31"/>
      <c r="B644" s="32"/>
      <c r="C644" s="31"/>
      <c r="D644" s="31"/>
      <c r="E644" s="31"/>
      <c r="F644" s="31"/>
      <c r="G644" s="31"/>
      <c r="H644" s="33"/>
      <c r="I644" s="33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5.75" customHeight="1" x14ac:dyDescent="0.25">
      <c r="A645" s="31"/>
      <c r="B645" s="32"/>
      <c r="C645" s="31"/>
      <c r="D645" s="31"/>
      <c r="E645" s="31"/>
      <c r="F645" s="31"/>
      <c r="G645" s="31"/>
      <c r="H645" s="33"/>
      <c r="I645" s="33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5.75" customHeight="1" x14ac:dyDescent="0.25">
      <c r="A646" s="31"/>
      <c r="B646" s="32"/>
      <c r="C646" s="31"/>
      <c r="D646" s="31"/>
      <c r="E646" s="31"/>
      <c r="F646" s="31"/>
      <c r="G646" s="31"/>
      <c r="H646" s="33"/>
      <c r="I646" s="33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5.75" customHeight="1" x14ac:dyDescent="0.25">
      <c r="A647" s="31"/>
      <c r="B647" s="32"/>
      <c r="C647" s="31"/>
      <c r="D647" s="31"/>
      <c r="E647" s="31"/>
      <c r="F647" s="31"/>
      <c r="G647" s="31"/>
      <c r="H647" s="33"/>
      <c r="I647" s="33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5.75" customHeight="1" x14ac:dyDescent="0.25">
      <c r="A648" s="31"/>
      <c r="B648" s="32"/>
      <c r="C648" s="31"/>
      <c r="D648" s="31"/>
      <c r="E648" s="31"/>
      <c r="F648" s="31"/>
      <c r="G648" s="31"/>
      <c r="H648" s="33"/>
      <c r="I648" s="33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5.75" customHeight="1" x14ac:dyDescent="0.25">
      <c r="A649" s="31"/>
      <c r="B649" s="32"/>
      <c r="C649" s="31"/>
      <c r="D649" s="31"/>
      <c r="E649" s="31"/>
      <c r="F649" s="31"/>
      <c r="G649" s="31"/>
      <c r="H649" s="33"/>
      <c r="I649" s="33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5.75" customHeight="1" x14ac:dyDescent="0.25">
      <c r="A650" s="31"/>
      <c r="B650" s="32"/>
      <c r="C650" s="31"/>
      <c r="D650" s="31"/>
      <c r="E650" s="31"/>
      <c r="F650" s="31"/>
      <c r="G650" s="31"/>
      <c r="H650" s="33"/>
      <c r="I650" s="33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5.75" customHeight="1" x14ac:dyDescent="0.25">
      <c r="A651" s="31"/>
      <c r="B651" s="32"/>
      <c r="C651" s="31"/>
      <c r="D651" s="31"/>
      <c r="E651" s="31"/>
      <c r="F651" s="31"/>
      <c r="G651" s="31"/>
      <c r="H651" s="33"/>
      <c r="I651" s="33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5.75" customHeight="1" x14ac:dyDescent="0.25">
      <c r="A652" s="31"/>
      <c r="B652" s="32"/>
      <c r="C652" s="31"/>
      <c r="D652" s="31"/>
      <c r="E652" s="31"/>
      <c r="F652" s="31"/>
      <c r="G652" s="31"/>
      <c r="H652" s="33"/>
      <c r="I652" s="33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5.75" customHeight="1" x14ac:dyDescent="0.25">
      <c r="A653" s="31"/>
      <c r="B653" s="32"/>
      <c r="C653" s="31"/>
      <c r="D653" s="31"/>
      <c r="E653" s="31"/>
      <c r="F653" s="31"/>
      <c r="G653" s="31"/>
      <c r="H653" s="33"/>
      <c r="I653" s="33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5.75" customHeight="1" x14ac:dyDescent="0.25">
      <c r="A654" s="31"/>
      <c r="B654" s="32"/>
      <c r="C654" s="31"/>
      <c r="D654" s="31"/>
      <c r="E654" s="31"/>
      <c r="F654" s="31"/>
      <c r="G654" s="31"/>
      <c r="H654" s="33"/>
      <c r="I654" s="33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5.75" customHeight="1" x14ac:dyDescent="0.25">
      <c r="A655" s="31"/>
      <c r="B655" s="32"/>
      <c r="C655" s="31"/>
      <c r="D655" s="31"/>
      <c r="E655" s="31"/>
      <c r="F655" s="31"/>
      <c r="G655" s="31"/>
      <c r="H655" s="33"/>
      <c r="I655" s="33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5.75" customHeight="1" x14ac:dyDescent="0.25">
      <c r="A656" s="31"/>
      <c r="B656" s="32"/>
      <c r="C656" s="31"/>
      <c r="D656" s="31"/>
      <c r="E656" s="31"/>
      <c r="F656" s="31"/>
      <c r="G656" s="31"/>
      <c r="H656" s="33"/>
      <c r="I656" s="33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5.75" customHeight="1" x14ac:dyDescent="0.25">
      <c r="A657" s="31"/>
      <c r="B657" s="32"/>
      <c r="C657" s="31"/>
      <c r="D657" s="31"/>
      <c r="E657" s="31"/>
      <c r="F657" s="31"/>
      <c r="G657" s="31"/>
      <c r="H657" s="33"/>
      <c r="I657" s="33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5.75" customHeight="1" x14ac:dyDescent="0.25">
      <c r="A658" s="31"/>
      <c r="B658" s="32"/>
      <c r="C658" s="31"/>
      <c r="D658" s="31"/>
      <c r="E658" s="31"/>
      <c r="F658" s="31"/>
      <c r="G658" s="31"/>
      <c r="H658" s="33"/>
      <c r="I658" s="33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5.75" customHeight="1" x14ac:dyDescent="0.25">
      <c r="A659" s="31"/>
      <c r="B659" s="32"/>
      <c r="C659" s="31"/>
      <c r="D659" s="31"/>
      <c r="E659" s="31"/>
      <c r="F659" s="31"/>
      <c r="G659" s="31"/>
      <c r="H659" s="33"/>
      <c r="I659" s="33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5.75" customHeight="1" x14ac:dyDescent="0.25">
      <c r="A660" s="31"/>
      <c r="B660" s="32"/>
      <c r="C660" s="31"/>
      <c r="D660" s="31"/>
      <c r="E660" s="31"/>
      <c r="F660" s="31"/>
      <c r="G660" s="31"/>
      <c r="H660" s="33"/>
      <c r="I660" s="33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5.75" customHeight="1" x14ac:dyDescent="0.25">
      <c r="A661" s="31"/>
      <c r="B661" s="32"/>
      <c r="C661" s="31"/>
      <c r="D661" s="31"/>
      <c r="E661" s="31"/>
      <c r="F661" s="31"/>
      <c r="G661" s="31"/>
      <c r="H661" s="33"/>
      <c r="I661" s="33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5.75" customHeight="1" x14ac:dyDescent="0.25">
      <c r="A662" s="31"/>
      <c r="B662" s="32"/>
      <c r="C662" s="31"/>
      <c r="D662" s="31"/>
      <c r="E662" s="31"/>
      <c r="F662" s="31"/>
      <c r="G662" s="31"/>
      <c r="H662" s="33"/>
      <c r="I662" s="33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5.75" customHeight="1" x14ac:dyDescent="0.25">
      <c r="A663" s="31"/>
      <c r="B663" s="32"/>
      <c r="C663" s="31"/>
      <c r="D663" s="31"/>
      <c r="E663" s="31"/>
      <c r="F663" s="31"/>
      <c r="G663" s="31"/>
      <c r="H663" s="33"/>
      <c r="I663" s="33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5.75" customHeight="1" x14ac:dyDescent="0.25">
      <c r="A664" s="31"/>
      <c r="B664" s="32"/>
      <c r="C664" s="31"/>
      <c r="D664" s="31"/>
      <c r="E664" s="31"/>
      <c r="F664" s="31"/>
      <c r="G664" s="31"/>
      <c r="H664" s="33"/>
      <c r="I664" s="33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5.75" customHeight="1" x14ac:dyDescent="0.25">
      <c r="A665" s="31"/>
      <c r="B665" s="32"/>
      <c r="C665" s="31"/>
      <c r="D665" s="31"/>
      <c r="E665" s="31"/>
      <c r="F665" s="31"/>
      <c r="G665" s="31"/>
      <c r="H665" s="33"/>
      <c r="I665" s="33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5.75" customHeight="1" x14ac:dyDescent="0.25">
      <c r="A666" s="31"/>
      <c r="B666" s="32"/>
      <c r="C666" s="31"/>
      <c r="D666" s="31"/>
      <c r="E666" s="31"/>
      <c r="F666" s="31"/>
      <c r="G666" s="31"/>
      <c r="H666" s="33"/>
      <c r="I666" s="33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5.75" customHeight="1" x14ac:dyDescent="0.25">
      <c r="A667" s="31"/>
      <c r="B667" s="32"/>
      <c r="C667" s="31"/>
      <c r="D667" s="31"/>
      <c r="E667" s="31"/>
      <c r="F667" s="31"/>
      <c r="G667" s="31"/>
      <c r="H667" s="33"/>
      <c r="I667" s="33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5.75" customHeight="1" x14ac:dyDescent="0.25">
      <c r="A668" s="31"/>
      <c r="B668" s="32"/>
      <c r="C668" s="31"/>
      <c r="D668" s="31"/>
      <c r="E668" s="31"/>
      <c r="F668" s="31"/>
      <c r="G668" s="31"/>
      <c r="H668" s="33"/>
      <c r="I668" s="33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5.75" customHeight="1" x14ac:dyDescent="0.25">
      <c r="A669" s="31"/>
      <c r="B669" s="32"/>
      <c r="C669" s="31"/>
      <c r="D669" s="31"/>
      <c r="E669" s="31"/>
      <c r="F669" s="31"/>
      <c r="G669" s="31"/>
      <c r="H669" s="33"/>
      <c r="I669" s="33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5.75" customHeight="1" x14ac:dyDescent="0.25">
      <c r="A670" s="31"/>
      <c r="B670" s="32"/>
      <c r="C670" s="31"/>
      <c r="D670" s="31"/>
      <c r="E670" s="31"/>
      <c r="F670" s="31"/>
      <c r="G670" s="31"/>
      <c r="H670" s="33"/>
      <c r="I670" s="33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5.75" customHeight="1" x14ac:dyDescent="0.25">
      <c r="A671" s="31"/>
      <c r="B671" s="32"/>
      <c r="C671" s="31"/>
      <c r="D671" s="31"/>
      <c r="E671" s="31"/>
      <c r="F671" s="31"/>
      <c r="G671" s="31"/>
      <c r="H671" s="33"/>
      <c r="I671" s="33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5.75" customHeight="1" x14ac:dyDescent="0.25">
      <c r="A672" s="31"/>
      <c r="B672" s="32"/>
      <c r="C672" s="31"/>
      <c r="D672" s="31"/>
      <c r="E672" s="31"/>
      <c r="F672" s="31"/>
      <c r="G672" s="31"/>
      <c r="H672" s="33"/>
      <c r="I672" s="33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5.75" customHeight="1" x14ac:dyDescent="0.25">
      <c r="A673" s="31"/>
      <c r="B673" s="32"/>
      <c r="C673" s="31"/>
      <c r="D673" s="31"/>
      <c r="E673" s="31"/>
      <c r="F673" s="31"/>
      <c r="G673" s="31"/>
      <c r="H673" s="33"/>
      <c r="I673" s="33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5.75" customHeight="1" x14ac:dyDescent="0.25">
      <c r="A674" s="31"/>
      <c r="B674" s="32"/>
      <c r="C674" s="31"/>
      <c r="D674" s="31"/>
      <c r="E674" s="31"/>
      <c r="F674" s="31"/>
      <c r="G674" s="31"/>
      <c r="H674" s="33"/>
      <c r="I674" s="33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5.75" customHeight="1" x14ac:dyDescent="0.25">
      <c r="A675" s="31"/>
      <c r="B675" s="32"/>
      <c r="C675" s="31"/>
      <c r="D675" s="31"/>
      <c r="E675" s="31"/>
      <c r="F675" s="31"/>
      <c r="G675" s="31"/>
      <c r="H675" s="33"/>
      <c r="I675" s="33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5.75" customHeight="1" x14ac:dyDescent="0.25">
      <c r="A676" s="31"/>
      <c r="B676" s="32"/>
      <c r="C676" s="31"/>
      <c r="D676" s="31"/>
      <c r="E676" s="31"/>
      <c r="F676" s="31"/>
      <c r="G676" s="31"/>
      <c r="H676" s="33"/>
      <c r="I676" s="33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5.75" customHeight="1" x14ac:dyDescent="0.25">
      <c r="A677" s="31"/>
      <c r="B677" s="32"/>
      <c r="C677" s="31"/>
      <c r="D677" s="31"/>
      <c r="E677" s="31"/>
      <c r="F677" s="31"/>
      <c r="G677" s="31"/>
      <c r="H677" s="33"/>
      <c r="I677" s="33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5.75" customHeight="1" x14ac:dyDescent="0.25">
      <c r="A678" s="31"/>
      <c r="B678" s="32"/>
      <c r="C678" s="31"/>
      <c r="D678" s="31"/>
      <c r="E678" s="31"/>
      <c r="F678" s="31"/>
      <c r="G678" s="31"/>
      <c r="H678" s="33"/>
      <c r="I678" s="33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5.75" customHeight="1" x14ac:dyDescent="0.25">
      <c r="A679" s="31"/>
      <c r="B679" s="32"/>
      <c r="C679" s="31"/>
      <c r="D679" s="31"/>
      <c r="E679" s="31"/>
      <c r="F679" s="31"/>
      <c r="G679" s="31"/>
      <c r="H679" s="33"/>
      <c r="I679" s="33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5.75" customHeight="1" x14ac:dyDescent="0.25">
      <c r="A680" s="31"/>
      <c r="B680" s="32"/>
      <c r="C680" s="31"/>
      <c r="D680" s="31"/>
      <c r="E680" s="31"/>
      <c r="F680" s="31"/>
      <c r="G680" s="31"/>
      <c r="H680" s="33"/>
      <c r="I680" s="33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5.75" customHeight="1" x14ac:dyDescent="0.25">
      <c r="A681" s="31"/>
      <c r="B681" s="32"/>
      <c r="C681" s="31"/>
      <c r="D681" s="31"/>
      <c r="E681" s="31"/>
      <c r="F681" s="31"/>
      <c r="G681" s="31"/>
      <c r="H681" s="33"/>
      <c r="I681" s="33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5.75" customHeight="1" x14ac:dyDescent="0.25">
      <c r="A682" s="31"/>
      <c r="B682" s="32"/>
      <c r="C682" s="31"/>
      <c r="D682" s="31"/>
      <c r="E682" s="31"/>
      <c r="F682" s="31"/>
      <c r="G682" s="31"/>
      <c r="H682" s="33"/>
      <c r="I682" s="33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5.75" customHeight="1" x14ac:dyDescent="0.25">
      <c r="A683" s="31"/>
      <c r="B683" s="32"/>
      <c r="C683" s="31"/>
      <c r="D683" s="31"/>
      <c r="E683" s="31"/>
      <c r="F683" s="31"/>
      <c r="G683" s="31"/>
      <c r="H683" s="33"/>
      <c r="I683" s="33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5.75" customHeight="1" x14ac:dyDescent="0.25">
      <c r="A684" s="31"/>
      <c r="B684" s="32"/>
      <c r="C684" s="31"/>
      <c r="D684" s="31"/>
      <c r="E684" s="31"/>
      <c r="F684" s="31"/>
      <c r="G684" s="31"/>
      <c r="H684" s="33"/>
      <c r="I684" s="33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5.75" customHeight="1" x14ac:dyDescent="0.25">
      <c r="A685" s="31"/>
      <c r="B685" s="32"/>
      <c r="C685" s="31"/>
      <c r="D685" s="31"/>
      <c r="E685" s="31"/>
      <c r="F685" s="31"/>
      <c r="G685" s="31"/>
      <c r="H685" s="33"/>
      <c r="I685" s="33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5.75" customHeight="1" x14ac:dyDescent="0.25">
      <c r="A686" s="31"/>
      <c r="B686" s="32"/>
      <c r="C686" s="31"/>
      <c r="D686" s="31"/>
      <c r="E686" s="31"/>
      <c r="F686" s="31"/>
      <c r="G686" s="31"/>
      <c r="H686" s="33"/>
      <c r="I686" s="33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5.75" customHeight="1" x14ac:dyDescent="0.25">
      <c r="A687" s="31"/>
      <c r="B687" s="32"/>
      <c r="C687" s="31"/>
      <c r="D687" s="31"/>
      <c r="E687" s="31"/>
      <c r="F687" s="31"/>
      <c r="G687" s="31"/>
      <c r="H687" s="33"/>
      <c r="I687" s="33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5.75" customHeight="1" x14ac:dyDescent="0.25">
      <c r="A688" s="31"/>
      <c r="B688" s="32"/>
      <c r="C688" s="31"/>
      <c r="D688" s="31"/>
      <c r="E688" s="31"/>
      <c r="F688" s="31"/>
      <c r="G688" s="31"/>
      <c r="H688" s="33"/>
      <c r="I688" s="33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5.75" customHeight="1" x14ac:dyDescent="0.25">
      <c r="A689" s="31"/>
      <c r="B689" s="32"/>
      <c r="C689" s="31"/>
      <c r="D689" s="31"/>
      <c r="E689" s="31"/>
      <c r="F689" s="31"/>
      <c r="G689" s="31"/>
      <c r="H689" s="33"/>
      <c r="I689" s="33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5.75" customHeight="1" x14ac:dyDescent="0.25">
      <c r="A690" s="31"/>
      <c r="B690" s="32"/>
      <c r="C690" s="31"/>
      <c r="D690" s="31"/>
      <c r="E690" s="31"/>
      <c r="F690" s="31"/>
      <c r="G690" s="31"/>
      <c r="H690" s="33"/>
      <c r="I690" s="33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5.75" customHeight="1" x14ac:dyDescent="0.25">
      <c r="A691" s="31"/>
      <c r="B691" s="32"/>
      <c r="C691" s="31"/>
      <c r="D691" s="31"/>
      <c r="E691" s="31"/>
      <c r="F691" s="31"/>
      <c r="G691" s="31"/>
      <c r="H691" s="33"/>
      <c r="I691" s="33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5.75" customHeight="1" x14ac:dyDescent="0.25">
      <c r="A692" s="31"/>
      <c r="B692" s="32"/>
      <c r="C692" s="31"/>
      <c r="D692" s="31"/>
      <c r="E692" s="31"/>
      <c r="F692" s="31"/>
      <c r="G692" s="31"/>
      <c r="H692" s="33"/>
      <c r="I692" s="33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5.75" customHeight="1" x14ac:dyDescent="0.25">
      <c r="A693" s="31"/>
      <c r="B693" s="32"/>
      <c r="C693" s="31"/>
      <c r="D693" s="31"/>
      <c r="E693" s="31"/>
      <c r="F693" s="31"/>
      <c r="G693" s="31"/>
      <c r="H693" s="33"/>
      <c r="I693" s="33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5.75" customHeight="1" x14ac:dyDescent="0.25">
      <c r="A694" s="31"/>
      <c r="B694" s="32"/>
      <c r="C694" s="31"/>
      <c r="D694" s="31"/>
      <c r="E694" s="31"/>
      <c r="F694" s="31"/>
      <c r="G694" s="31"/>
      <c r="H694" s="33"/>
      <c r="I694" s="33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5.75" customHeight="1" x14ac:dyDescent="0.25">
      <c r="A695" s="31"/>
      <c r="B695" s="32"/>
      <c r="C695" s="31"/>
      <c r="D695" s="31"/>
      <c r="E695" s="31"/>
      <c r="F695" s="31"/>
      <c r="G695" s="31"/>
      <c r="H695" s="33"/>
      <c r="I695" s="33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5.75" customHeight="1" x14ac:dyDescent="0.25">
      <c r="A696" s="31"/>
      <c r="B696" s="32"/>
      <c r="C696" s="31"/>
      <c r="D696" s="31"/>
      <c r="E696" s="31"/>
      <c r="F696" s="31"/>
      <c r="G696" s="31"/>
      <c r="H696" s="33"/>
      <c r="I696" s="33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5.75" customHeight="1" x14ac:dyDescent="0.25">
      <c r="A697" s="31"/>
      <c r="B697" s="32"/>
      <c r="C697" s="31"/>
      <c r="D697" s="31"/>
      <c r="E697" s="31"/>
      <c r="F697" s="31"/>
      <c r="G697" s="31"/>
      <c r="H697" s="33"/>
      <c r="I697" s="33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5.75" customHeight="1" x14ac:dyDescent="0.25">
      <c r="A698" s="31"/>
      <c r="B698" s="32"/>
      <c r="C698" s="31"/>
      <c r="D698" s="31"/>
      <c r="E698" s="31"/>
      <c r="F698" s="31"/>
      <c r="G698" s="31"/>
      <c r="H698" s="33"/>
      <c r="I698" s="33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5.75" customHeight="1" x14ac:dyDescent="0.25">
      <c r="A699" s="31"/>
      <c r="B699" s="32"/>
      <c r="C699" s="31"/>
      <c r="D699" s="31"/>
      <c r="E699" s="31"/>
      <c r="F699" s="31"/>
      <c r="G699" s="31"/>
      <c r="H699" s="33"/>
      <c r="I699" s="33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5.75" customHeight="1" x14ac:dyDescent="0.25">
      <c r="A700" s="31"/>
      <c r="B700" s="32"/>
      <c r="C700" s="31"/>
      <c r="D700" s="31"/>
      <c r="E700" s="31"/>
      <c r="F700" s="31"/>
      <c r="G700" s="31"/>
      <c r="H700" s="33"/>
      <c r="I700" s="33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5.75" customHeight="1" x14ac:dyDescent="0.25">
      <c r="A701" s="31"/>
      <c r="B701" s="32"/>
      <c r="C701" s="31"/>
      <c r="D701" s="31"/>
      <c r="E701" s="31"/>
      <c r="F701" s="31"/>
      <c r="G701" s="31"/>
      <c r="H701" s="33"/>
      <c r="I701" s="33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5.75" customHeight="1" x14ac:dyDescent="0.25">
      <c r="A702" s="31"/>
      <c r="B702" s="32"/>
      <c r="C702" s="31"/>
      <c r="D702" s="31"/>
      <c r="E702" s="31"/>
      <c r="F702" s="31"/>
      <c r="G702" s="31"/>
      <c r="H702" s="33"/>
      <c r="I702" s="33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5.75" customHeight="1" x14ac:dyDescent="0.25">
      <c r="A703" s="31"/>
      <c r="B703" s="32"/>
      <c r="C703" s="31"/>
      <c r="D703" s="31"/>
      <c r="E703" s="31"/>
      <c r="F703" s="31"/>
      <c r="G703" s="31"/>
      <c r="H703" s="33"/>
      <c r="I703" s="33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5.75" customHeight="1" x14ac:dyDescent="0.25">
      <c r="A704" s="31"/>
      <c r="B704" s="32"/>
      <c r="C704" s="31"/>
      <c r="D704" s="31"/>
      <c r="E704" s="31"/>
      <c r="F704" s="31"/>
      <c r="G704" s="31"/>
      <c r="H704" s="33"/>
      <c r="I704" s="33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5.75" customHeight="1" x14ac:dyDescent="0.25">
      <c r="A705" s="31"/>
      <c r="B705" s="32"/>
      <c r="C705" s="31"/>
      <c r="D705" s="31"/>
      <c r="E705" s="31"/>
      <c r="F705" s="31"/>
      <c r="G705" s="31"/>
      <c r="H705" s="33"/>
      <c r="I705" s="33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5.75" customHeight="1" x14ac:dyDescent="0.25">
      <c r="A706" s="31"/>
      <c r="B706" s="32"/>
      <c r="C706" s="31"/>
      <c r="D706" s="31"/>
      <c r="E706" s="31"/>
      <c r="F706" s="31"/>
      <c r="G706" s="31"/>
      <c r="H706" s="33"/>
      <c r="I706" s="33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5.75" customHeight="1" x14ac:dyDescent="0.25">
      <c r="A707" s="31"/>
      <c r="B707" s="32"/>
      <c r="C707" s="31"/>
      <c r="D707" s="31"/>
      <c r="E707" s="31"/>
      <c r="F707" s="31"/>
      <c r="G707" s="31"/>
      <c r="H707" s="33"/>
      <c r="I707" s="33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5.75" customHeight="1" x14ac:dyDescent="0.25">
      <c r="A708" s="31"/>
      <c r="B708" s="32"/>
      <c r="C708" s="31"/>
      <c r="D708" s="31"/>
      <c r="E708" s="31"/>
      <c r="F708" s="31"/>
      <c r="G708" s="31"/>
      <c r="H708" s="33"/>
      <c r="I708" s="33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5.75" customHeight="1" x14ac:dyDescent="0.25">
      <c r="A709" s="31"/>
      <c r="B709" s="32"/>
      <c r="C709" s="31"/>
      <c r="D709" s="31"/>
      <c r="E709" s="31"/>
      <c r="F709" s="31"/>
      <c r="G709" s="31"/>
      <c r="H709" s="33"/>
      <c r="I709" s="33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5.75" customHeight="1" x14ac:dyDescent="0.25">
      <c r="A710" s="31"/>
      <c r="B710" s="32"/>
      <c r="C710" s="31"/>
      <c r="D710" s="31"/>
      <c r="E710" s="31"/>
      <c r="F710" s="31"/>
      <c r="G710" s="31"/>
      <c r="H710" s="33"/>
      <c r="I710" s="33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5.75" customHeight="1" x14ac:dyDescent="0.25">
      <c r="A711" s="31"/>
      <c r="B711" s="32"/>
      <c r="C711" s="31"/>
      <c r="D711" s="31"/>
      <c r="E711" s="31"/>
      <c r="F711" s="31"/>
      <c r="G711" s="31"/>
      <c r="H711" s="33"/>
      <c r="I711" s="33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5.75" customHeight="1" x14ac:dyDescent="0.25">
      <c r="A712" s="31"/>
      <c r="B712" s="32"/>
      <c r="C712" s="31"/>
      <c r="D712" s="31"/>
      <c r="E712" s="31"/>
      <c r="F712" s="31"/>
      <c r="G712" s="31"/>
      <c r="H712" s="33"/>
      <c r="I712" s="33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5.75" customHeight="1" x14ac:dyDescent="0.25">
      <c r="A713" s="31"/>
      <c r="B713" s="32"/>
      <c r="C713" s="31"/>
      <c r="D713" s="31"/>
      <c r="E713" s="31"/>
      <c r="F713" s="31"/>
      <c r="G713" s="31"/>
      <c r="H713" s="33"/>
      <c r="I713" s="33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5.75" customHeight="1" x14ac:dyDescent="0.25">
      <c r="A714" s="31"/>
      <c r="B714" s="32"/>
      <c r="C714" s="31"/>
      <c r="D714" s="31"/>
      <c r="E714" s="31"/>
      <c r="F714" s="31"/>
      <c r="G714" s="31"/>
      <c r="H714" s="33"/>
      <c r="I714" s="33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5.75" customHeight="1" x14ac:dyDescent="0.25">
      <c r="A715" s="31"/>
      <c r="B715" s="32"/>
      <c r="C715" s="31"/>
      <c r="D715" s="31"/>
      <c r="E715" s="31"/>
      <c r="F715" s="31"/>
      <c r="G715" s="31"/>
      <c r="H715" s="33"/>
      <c r="I715" s="33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5.75" customHeight="1" x14ac:dyDescent="0.25">
      <c r="A716" s="31"/>
      <c r="B716" s="32"/>
      <c r="C716" s="31"/>
      <c r="D716" s="31"/>
      <c r="E716" s="31"/>
      <c r="F716" s="31"/>
      <c r="G716" s="31"/>
      <c r="H716" s="33"/>
      <c r="I716" s="33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5.75" customHeight="1" x14ac:dyDescent="0.25">
      <c r="A717" s="31"/>
      <c r="B717" s="32"/>
      <c r="C717" s="31"/>
      <c r="D717" s="31"/>
      <c r="E717" s="31"/>
      <c r="F717" s="31"/>
      <c r="G717" s="31"/>
      <c r="H717" s="33"/>
      <c r="I717" s="33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5.75" customHeight="1" x14ac:dyDescent="0.25">
      <c r="A718" s="31"/>
      <c r="B718" s="32"/>
      <c r="C718" s="31"/>
      <c r="D718" s="31"/>
      <c r="E718" s="31"/>
      <c r="F718" s="31"/>
      <c r="G718" s="31"/>
      <c r="H718" s="33"/>
      <c r="I718" s="33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5.75" customHeight="1" x14ac:dyDescent="0.25">
      <c r="A719" s="31"/>
      <c r="B719" s="32"/>
      <c r="C719" s="31"/>
      <c r="D719" s="31"/>
      <c r="E719" s="31"/>
      <c r="F719" s="31"/>
      <c r="G719" s="31"/>
      <c r="H719" s="33"/>
      <c r="I719" s="33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5.75" customHeight="1" x14ac:dyDescent="0.25">
      <c r="A720" s="31"/>
      <c r="B720" s="32"/>
      <c r="C720" s="31"/>
      <c r="D720" s="31"/>
      <c r="E720" s="31"/>
      <c r="F720" s="31"/>
      <c r="G720" s="31"/>
      <c r="H720" s="33"/>
      <c r="I720" s="33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5.75" customHeight="1" x14ac:dyDescent="0.25">
      <c r="A721" s="31"/>
      <c r="B721" s="32"/>
      <c r="C721" s="31"/>
      <c r="D721" s="31"/>
      <c r="E721" s="31"/>
      <c r="F721" s="31"/>
      <c r="G721" s="31"/>
      <c r="H721" s="33"/>
      <c r="I721" s="33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5.75" customHeight="1" x14ac:dyDescent="0.25">
      <c r="A722" s="31"/>
      <c r="B722" s="32"/>
      <c r="C722" s="31"/>
      <c r="D722" s="31"/>
      <c r="E722" s="31"/>
      <c r="F722" s="31"/>
      <c r="G722" s="31"/>
      <c r="H722" s="33"/>
      <c r="I722" s="33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5.75" customHeight="1" x14ac:dyDescent="0.25">
      <c r="A723" s="31"/>
      <c r="B723" s="32"/>
      <c r="C723" s="31"/>
      <c r="D723" s="31"/>
      <c r="E723" s="31"/>
      <c r="F723" s="31"/>
      <c r="G723" s="31"/>
      <c r="H723" s="33"/>
      <c r="I723" s="33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5.75" customHeight="1" x14ac:dyDescent="0.25">
      <c r="A724" s="31"/>
      <c r="B724" s="32"/>
      <c r="C724" s="31"/>
      <c r="D724" s="31"/>
      <c r="E724" s="31"/>
      <c r="F724" s="31"/>
      <c r="G724" s="31"/>
      <c r="H724" s="33"/>
      <c r="I724" s="33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5.75" customHeight="1" x14ac:dyDescent="0.25">
      <c r="A725" s="31"/>
      <c r="B725" s="32"/>
      <c r="C725" s="31"/>
      <c r="D725" s="31"/>
      <c r="E725" s="31"/>
      <c r="F725" s="31"/>
      <c r="G725" s="31"/>
      <c r="H725" s="33"/>
      <c r="I725" s="33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5.75" customHeight="1" x14ac:dyDescent="0.25">
      <c r="A726" s="31"/>
      <c r="B726" s="32"/>
      <c r="C726" s="31"/>
      <c r="D726" s="31"/>
      <c r="E726" s="31"/>
      <c r="F726" s="31"/>
      <c r="G726" s="31"/>
      <c r="H726" s="33"/>
      <c r="I726" s="33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5.75" customHeight="1" x14ac:dyDescent="0.25">
      <c r="A727" s="31"/>
      <c r="B727" s="32"/>
      <c r="C727" s="31"/>
      <c r="D727" s="31"/>
      <c r="E727" s="31"/>
      <c r="F727" s="31"/>
      <c r="G727" s="31"/>
      <c r="H727" s="33"/>
      <c r="I727" s="33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5.75" customHeight="1" x14ac:dyDescent="0.25">
      <c r="A728" s="31"/>
      <c r="B728" s="32"/>
      <c r="C728" s="31"/>
      <c r="D728" s="31"/>
      <c r="E728" s="31"/>
      <c r="F728" s="31"/>
      <c r="G728" s="31"/>
      <c r="H728" s="33"/>
      <c r="I728" s="33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5.75" customHeight="1" x14ac:dyDescent="0.25">
      <c r="A729" s="31"/>
      <c r="B729" s="32"/>
      <c r="C729" s="31"/>
      <c r="D729" s="31"/>
      <c r="E729" s="31"/>
      <c r="F729" s="31"/>
      <c r="G729" s="31"/>
      <c r="H729" s="33"/>
      <c r="I729" s="33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5.75" customHeight="1" x14ac:dyDescent="0.25">
      <c r="A730" s="31"/>
      <c r="B730" s="32"/>
      <c r="C730" s="31"/>
      <c r="D730" s="31"/>
      <c r="E730" s="31"/>
      <c r="F730" s="31"/>
      <c r="G730" s="31"/>
      <c r="H730" s="33"/>
      <c r="I730" s="33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5.75" customHeight="1" x14ac:dyDescent="0.25">
      <c r="A731" s="31"/>
      <c r="B731" s="32"/>
      <c r="C731" s="31"/>
      <c r="D731" s="31"/>
      <c r="E731" s="31"/>
      <c r="F731" s="31"/>
      <c r="G731" s="31"/>
      <c r="H731" s="33"/>
      <c r="I731" s="33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5.75" customHeight="1" x14ac:dyDescent="0.25">
      <c r="A732" s="31"/>
      <c r="B732" s="32"/>
      <c r="C732" s="31"/>
      <c r="D732" s="31"/>
      <c r="E732" s="31"/>
      <c r="F732" s="31"/>
      <c r="G732" s="31"/>
      <c r="H732" s="33"/>
      <c r="I732" s="33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5.75" customHeight="1" x14ac:dyDescent="0.25">
      <c r="A733" s="31"/>
      <c r="B733" s="32"/>
      <c r="C733" s="31"/>
      <c r="D733" s="31"/>
      <c r="E733" s="31"/>
      <c r="F733" s="31"/>
      <c r="G733" s="31"/>
      <c r="H733" s="33"/>
      <c r="I733" s="33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5.75" customHeight="1" x14ac:dyDescent="0.25">
      <c r="A734" s="31"/>
      <c r="B734" s="32"/>
      <c r="C734" s="31"/>
      <c r="D734" s="31"/>
      <c r="E734" s="31"/>
      <c r="F734" s="31"/>
      <c r="G734" s="31"/>
      <c r="H734" s="33"/>
      <c r="I734" s="33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5.75" customHeight="1" x14ac:dyDescent="0.25">
      <c r="A735" s="31"/>
      <c r="B735" s="32"/>
      <c r="C735" s="31"/>
      <c r="D735" s="31"/>
      <c r="E735" s="31"/>
      <c r="F735" s="31"/>
      <c r="G735" s="31"/>
      <c r="H735" s="33"/>
      <c r="I735" s="33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5.75" customHeight="1" x14ac:dyDescent="0.25">
      <c r="A736" s="31"/>
      <c r="B736" s="32"/>
      <c r="C736" s="31"/>
      <c r="D736" s="31"/>
      <c r="E736" s="31"/>
      <c r="F736" s="31"/>
      <c r="G736" s="31"/>
      <c r="H736" s="33"/>
      <c r="I736" s="33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5.75" customHeight="1" x14ac:dyDescent="0.25">
      <c r="A737" s="31"/>
      <c r="B737" s="32"/>
      <c r="C737" s="31"/>
      <c r="D737" s="31"/>
      <c r="E737" s="31"/>
      <c r="F737" s="31"/>
      <c r="G737" s="31"/>
      <c r="H737" s="33"/>
      <c r="I737" s="33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5.75" customHeight="1" x14ac:dyDescent="0.25">
      <c r="A738" s="31"/>
      <c r="B738" s="32"/>
      <c r="C738" s="31"/>
      <c r="D738" s="31"/>
      <c r="E738" s="31"/>
      <c r="F738" s="31"/>
      <c r="G738" s="31"/>
      <c r="H738" s="33"/>
      <c r="I738" s="33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5.75" customHeight="1" x14ac:dyDescent="0.25">
      <c r="A739" s="31"/>
      <c r="B739" s="32"/>
      <c r="C739" s="31"/>
      <c r="D739" s="31"/>
      <c r="E739" s="31"/>
      <c r="F739" s="31"/>
      <c r="G739" s="31"/>
      <c r="H739" s="33"/>
      <c r="I739" s="33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5.75" customHeight="1" x14ac:dyDescent="0.25">
      <c r="A740" s="31"/>
      <c r="B740" s="32"/>
      <c r="C740" s="31"/>
      <c r="D740" s="31"/>
      <c r="E740" s="31"/>
      <c r="F740" s="31"/>
      <c r="G740" s="31"/>
      <c r="H740" s="33"/>
      <c r="I740" s="33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5.75" customHeight="1" x14ac:dyDescent="0.25">
      <c r="A741" s="31"/>
      <c r="B741" s="32"/>
      <c r="C741" s="31"/>
      <c r="D741" s="31"/>
      <c r="E741" s="31"/>
      <c r="F741" s="31"/>
      <c r="G741" s="31"/>
      <c r="H741" s="33"/>
      <c r="I741" s="33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5.75" customHeight="1" x14ac:dyDescent="0.25">
      <c r="A742" s="31"/>
      <c r="B742" s="32"/>
      <c r="C742" s="31"/>
      <c r="D742" s="31"/>
      <c r="E742" s="31"/>
      <c r="F742" s="31"/>
      <c r="G742" s="31"/>
      <c r="H742" s="33"/>
      <c r="I742" s="33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5.75" customHeight="1" x14ac:dyDescent="0.25">
      <c r="A743" s="31"/>
      <c r="B743" s="32"/>
      <c r="C743" s="31"/>
      <c r="D743" s="31"/>
      <c r="E743" s="31"/>
      <c r="F743" s="31"/>
      <c r="G743" s="31"/>
      <c r="H743" s="33"/>
      <c r="I743" s="33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5.75" customHeight="1" x14ac:dyDescent="0.25">
      <c r="A744" s="31"/>
      <c r="B744" s="32"/>
      <c r="C744" s="31"/>
      <c r="D744" s="31"/>
      <c r="E744" s="31"/>
      <c r="F744" s="31"/>
      <c r="G744" s="31"/>
      <c r="H744" s="33"/>
      <c r="I744" s="33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5.75" customHeight="1" x14ac:dyDescent="0.25">
      <c r="A745" s="31"/>
      <c r="B745" s="32"/>
      <c r="C745" s="31"/>
      <c r="D745" s="31"/>
      <c r="E745" s="31"/>
      <c r="F745" s="31"/>
      <c r="G745" s="31"/>
      <c r="H745" s="33"/>
      <c r="I745" s="33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5.75" customHeight="1" x14ac:dyDescent="0.25">
      <c r="A746" s="31"/>
      <c r="B746" s="32"/>
      <c r="C746" s="31"/>
      <c r="D746" s="31"/>
      <c r="E746" s="31"/>
      <c r="F746" s="31"/>
      <c r="G746" s="31"/>
      <c r="H746" s="33"/>
      <c r="I746" s="33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5.75" customHeight="1" x14ac:dyDescent="0.25">
      <c r="A747" s="31"/>
      <c r="B747" s="32"/>
      <c r="C747" s="31"/>
      <c r="D747" s="31"/>
      <c r="E747" s="31"/>
      <c r="F747" s="31"/>
      <c r="G747" s="31"/>
      <c r="H747" s="33"/>
      <c r="I747" s="33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5.75" customHeight="1" x14ac:dyDescent="0.25">
      <c r="A748" s="31"/>
      <c r="B748" s="32"/>
      <c r="C748" s="31"/>
      <c r="D748" s="31"/>
      <c r="E748" s="31"/>
      <c r="F748" s="31"/>
      <c r="G748" s="31"/>
      <c r="H748" s="33"/>
      <c r="I748" s="33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5.75" customHeight="1" x14ac:dyDescent="0.25">
      <c r="A749" s="31"/>
      <c r="B749" s="32"/>
      <c r="C749" s="31"/>
      <c r="D749" s="31"/>
      <c r="E749" s="31"/>
      <c r="F749" s="31"/>
      <c r="G749" s="31"/>
      <c r="H749" s="33"/>
      <c r="I749" s="33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5.75" customHeight="1" x14ac:dyDescent="0.25">
      <c r="A750" s="31"/>
      <c r="B750" s="32"/>
      <c r="C750" s="31"/>
      <c r="D750" s="31"/>
      <c r="E750" s="31"/>
      <c r="F750" s="31"/>
      <c r="G750" s="31"/>
      <c r="H750" s="33"/>
      <c r="I750" s="33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5.75" customHeight="1" x14ac:dyDescent="0.25">
      <c r="A751" s="31"/>
      <c r="B751" s="32"/>
      <c r="C751" s="31"/>
      <c r="D751" s="31"/>
      <c r="E751" s="31"/>
      <c r="F751" s="31"/>
      <c r="G751" s="31"/>
      <c r="H751" s="33"/>
      <c r="I751" s="33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5.75" customHeight="1" x14ac:dyDescent="0.25">
      <c r="A752" s="31"/>
      <c r="B752" s="32"/>
      <c r="C752" s="31"/>
      <c r="D752" s="31"/>
      <c r="E752" s="31"/>
      <c r="F752" s="31"/>
      <c r="G752" s="31"/>
      <c r="H752" s="33"/>
      <c r="I752" s="33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5.75" customHeight="1" x14ac:dyDescent="0.25">
      <c r="A753" s="31"/>
      <c r="B753" s="32"/>
      <c r="C753" s="31"/>
      <c r="D753" s="31"/>
      <c r="E753" s="31"/>
      <c r="F753" s="31"/>
      <c r="G753" s="31"/>
      <c r="H753" s="33"/>
      <c r="I753" s="33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5.75" customHeight="1" x14ac:dyDescent="0.25">
      <c r="A754" s="31"/>
      <c r="B754" s="32"/>
      <c r="C754" s="31"/>
      <c r="D754" s="31"/>
      <c r="E754" s="31"/>
      <c r="F754" s="31"/>
      <c r="G754" s="31"/>
      <c r="H754" s="33"/>
      <c r="I754" s="33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5.75" customHeight="1" x14ac:dyDescent="0.25">
      <c r="A755" s="31"/>
      <c r="B755" s="32"/>
      <c r="C755" s="31"/>
      <c r="D755" s="31"/>
      <c r="E755" s="31"/>
      <c r="F755" s="31"/>
      <c r="G755" s="31"/>
      <c r="H755" s="33"/>
      <c r="I755" s="33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5.75" customHeight="1" x14ac:dyDescent="0.25">
      <c r="A756" s="31"/>
      <c r="B756" s="32"/>
      <c r="C756" s="31"/>
      <c r="D756" s="31"/>
      <c r="E756" s="31"/>
      <c r="F756" s="31"/>
      <c r="G756" s="31"/>
      <c r="H756" s="33"/>
      <c r="I756" s="33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5.75" customHeight="1" x14ac:dyDescent="0.25">
      <c r="A757" s="31"/>
      <c r="B757" s="32"/>
      <c r="C757" s="31"/>
      <c r="D757" s="31"/>
      <c r="E757" s="31"/>
      <c r="F757" s="31"/>
      <c r="G757" s="31"/>
      <c r="H757" s="33"/>
      <c r="I757" s="33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5.75" customHeight="1" x14ac:dyDescent="0.25">
      <c r="A758" s="31"/>
      <c r="B758" s="32"/>
      <c r="C758" s="31"/>
      <c r="D758" s="31"/>
      <c r="E758" s="31"/>
      <c r="F758" s="31"/>
      <c r="G758" s="31"/>
      <c r="H758" s="33"/>
      <c r="I758" s="33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5.75" customHeight="1" x14ac:dyDescent="0.25">
      <c r="A759" s="31"/>
      <c r="B759" s="32"/>
      <c r="C759" s="31"/>
      <c r="D759" s="31"/>
      <c r="E759" s="31"/>
      <c r="F759" s="31"/>
      <c r="G759" s="31"/>
      <c r="H759" s="33"/>
      <c r="I759" s="33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5.75" customHeight="1" x14ac:dyDescent="0.25">
      <c r="A760" s="31"/>
      <c r="B760" s="32"/>
      <c r="C760" s="31"/>
      <c r="D760" s="31"/>
      <c r="E760" s="31"/>
      <c r="F760" s="31"/>
      <c r="G760" s="31"/>
      <c r="H760" s="33"/>
      <c r="I760" s="33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5.75" customHeight="1" x14ac:dyDescent="0.25">
      <c r="A761" s="31"/>
      <c r="B761" s="32"/>
      <c r="C761" s="31"/>
      <c r="D761" s="31"/>
      <c r="E761" s="31"/>
      <c r="F761" s="31"/>
      <c r="G761" s="31"/>
      <c r="H761" s="33"/>
      <c r="I761" s="33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5.75" customHeight="1" x14ac:dyDescent="0.25">
      <c r="A762" s="31"/>
      <c r="B762" s="32"/>
      <c r="C762" s="31"/>
      <c r="D762" s="31"/>
      <c r="E762" s="31"/>
      <c r="F762" s="31"/>
      <c r="G762" s="31"/>
      <c r="H762" s="33"/>
      <c r="I762" s="33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5.75" customHeight="1" x14ac:dyDescent="0.25">
      <c r="A763" s="31"/>
      <c r="B763" s="32"/>
      <c r="C763" s="31"/>
      <c r="D763" s="31"/>
      <c r="E763" s="31"/>
      <c r="F763" s="31"/>
      <c r="G763" s="31"/>
      <c r="H763" s="33"/>
      <c r="I763" s="33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5.75" customHeight="1" x14ac:dyDescent="0.25">
      <c r="A764" s="31"/>
      <c r="B764" s="32"/>
      <c r="C764" s="31"/>
      <c r="D764" s="31"/>
      <c r="E764" s="31"/>
      <c r="F764" s="31"/>
      <c r="G764" s="31"/>
      <c r="H764" s="33"/>
      <c r="I764" s="33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5.75" customHeight="1" x14ac:dyDescent="0.25">
      <c r="A765" s="31"/>
      <c r="B765" s="32"/>
      <c r="C765" s="31"/>
      <c r="D765" s="31"/>
      <c r="E765" s="31"/>
      <c r="F765" s="31"/>
      <c r="G765" s="31"/>
      <c r="H765" s="33"/>
      <c r="I765" s="33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5.75" customHeight="1" x14ac:dyDescent="0.25">
      <c r="A766" s="31"/>
      <c r="B766" s="32"/>
      <c r="C766" s="31"/>
      <c r="D766" s="31"/>
      <c r="E766" s="31"/>
      <c r="F766" s="31"/>
      <c r="G766" s="31"/>
      <c r="H766" s="33"/>
      <c r="I766" s="33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5.75" customHeight="1" x14ac:dyDescent="0.25">
      <c r="A767" s="31"/>
      <c r="B767" s="32"/>
      <c r="C767" s="31"/>
      <c r="D767" s="31"/>
      <c r="E767" s="31"/>
      <c r="F767" s="31"/>
      <c r="G767" s="31"/>
      <c r="H767" s="33"/>
      <c r="I767" s="33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5.75" customHeight="1" x14ac:dyDescent="0.25">
      <c r="A768" s="31"/>
      <c r="B768" s="32"/>
      <c r="C768" s="31"/>
      <c r="D768" s="31"/>
      <c r="E768" s="31"/>
      <c r="F768" s="31"/>
      <c r="G768" s="31"/>
      <c r="H768" s="33"/>
      <c r="I768" s="33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5.75" customHeight="1" x14ac:dyDescent="0.25">
      <c r="A769" s="31"/>
      <c r="B769" s="32"/>
      <c r="C769" s="31"/>
      <c r="D769" s="31"/>
      <c r="E769" s="31"/>
      <c r="F769" s="31"/>
      <c r="G769" s="31"/>
      <c r="H769" s="33"/>
      <c r="I769" s="33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5.75" customHeight="1" x14ac:dyDescent="0.25">
      <c r="A770" s="31"/>
      <c r="B770" s="32"/>
      <c r="C770" s="31"/>
      <c r="D770" s="31"/>
      <c r="E770" s="31"/>
      <c r="F770" s="31"/>
      <c r="G770" s="31"/>
      <c r="H770" s="33"/>
      <c r="I770" s="33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5.75" customHeight="1" x14ac:dyDescent="0.25">
      <c r="A771" s="31"/>
      <c r="B771" s="32"/>
      <c r="C771" s="31"/>
      <c r="D771" s="31"/>
      <c r="E771" s="31"/>
      <c r="F771" s="31"/>
      <c r="G771" s="31"/>
      <c r="H771" s="33"/>
      <c r="I771" s="33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5.75" customHeight="1" x14ac:dyDescent="0.25">
      <c r="A772" s="31"/>
      <c r="B772" s="32"/>
      <c r="C772" s="31"/>
      <c r="D772" s="31"/>
      <c r="E772" s="31"/>
      <c r="F772" s="31"/>
      <c r="G772" s="31"/>
      <c r="H772" s="33"/>
      <c r="I772" s="33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5.75" customHeight="1" x14ac:dyDescent="0.25">
      <c r="A773" s="31"/>
      <c r="B773" s="32"/>
      <c r="C773" s="31"/>
      <c r="D773" s="31"/>
      <c r="E773" s="31"/>
      <c r="F773" s="31"/>
      <c r="G773" s="31"/>
      <c r="H773" s="33"/>
      <c r="I773" s="33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5.75" customHeight="1" x14ac:dyDescent="0.25">
      <c r="A774" s="31"/>
      <c r="B774" s="32"/>
      <c r="C774" s="31"/>
      <c r="D774" s="31"/>
      <c r="E774" s="31"/>
      <c r="F774" s="31"/>
      <c r="G774" s="31"/>
      <c r="H774" s="33"/>
      <c r="I774" s="33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5.75" customHeight="1" x14ac:dyDescent="0.25">
      <c r="A775" s="31"/>
      <c r="B775" s="32"/>
      <c r="C775" s="31"/>
      <c r="D775" s="31"/>
      <c r="E775" s="31"/>
      <c r="F775" s="31"/>
      <c r="G775" s="31"/>
      <c r="H775" s="33"/>
      <c r="I775" s="33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5.75" customHeight="1" x14ac:dyDescent="0.25">
      <c r="A776" s="31"/>
      <c r="B776" s="32"/>
      <c r="C776" s="31"/>
      <c r="D776" s="31"/>
      <c r="E776" s="31"/>
      <c r="F776" s="31"/>
      <c r="G776" s="31"/>
      <c r="H776" s="33"/>
      <c r="I776" s="33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5.75" customHeight="1" x14ac:dyDescent="0.25">
      <c r="A777" s="31"/>
      <c r="B777" s="32"/>
      <c r="C777" s="31"/>
      <c r="D777" s="31"/>
      <c r="E777" s="31"/>
      <c r="F777" s="31"/>
      <c r="G777" s="31"/>
      <c r="H777" s="33"/>
      <c r="I777" s="33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5.75" customHeight="1" x14ac:dyDescent="0.25">
      <c r="A778" s="31"/>
      <c r="B778" s="32"/>
      <c r="C778" s="31"/>
      <c r="D778" s="31"/>
      <c r="E778" s="31"/>
      <c r="F778" s="31"/>
      <c r="G778" s="31"/>
      <c r="H778" s="33"/>
      <c r="I778" s="33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5.75" customHeight="1" x14ac:dyDescent="0.25">
      <c r="A779" s="31"/>
      <c r="B779" s="32"/>
      <c r="C779" s="31"/>
      <c r="D779" s="31"/>
      <c r="E779" s="31"/>
      <c r="F779" s="31"/>
      <c r="G779" s="31"/>
      <c r="H779" s="33"/>
      <c r="I779" s="33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5.75" customHeight="1" x14ac:dyDescent="0.25">
      <c r="A780" s="31"/>
      <c r="B780" s="32"/>
      <c r="C780" s="31"/>
      <c r="D780" s="31"/>
      <c r="E780" s="31"/>
      <c r="F780" s="31"/>
      <c r="G780" s="31"/>
      <c r="H780" s="33"/>
      <c r="I780" s="33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5.75" customHeight="1" x14ac:dyDescent="0.25">
      <c r="A781" s="31"/>
      <c r="B781" s="32"/>
      <c r="C781" s="31"/>
      <c r="D781" s="31"/>
      <c r="E781" s="31"/>
      <c r="F781" s="31"/>
      <c r="G781" s="31"/>
      <c r="H781" s="33"/>
      <c r="I781" s="33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5.75" customHeight="1" x14ac:dyDescent="0.25">
      <c r="A782" s="31"/>
      <c r="B782" s="32"/>
      <c r="C782" s="31"/>
      <c r="D782" s="31"/>
      <c r="E782" s="31"/>
      <c r="F782" s="31"/>
      <c r="G782" s="31"/>
      <c r="H782" s="33"/>
      <c r="I782" s="33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5.75" customHeight="1" x14ac:dyDescent="0.25">
      <c r="A783" s="31"/>
      <c r="B783" s="32"/>
      <c r="C783" s="31"/>
      <c r="D783" s="31"/>
      <c r="E783" s="31"/>
      <c r="F783" s="31"/>
      <c r="G783" s="31"/>
      <c r="H783" s="33"/>
      <c r="I783" s="33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5.75" customHeight="1" x14ac:dyDescent="0.25">
      <c r="A784" s="31"/>
      <c r="B784" s="32"/>
      <c r="C784" s="31"/>
      <c r="D784" s="31"/>
      <c r="E784" s="31"/>
      <c r="F784" s="31"/>
      <c r="G784" s="31"/>
      <c r="H784" s="33"/>
      <c r="I784" s="33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5.75" customHeight="1" x14ac:dyDescent="0.25">
      <c r="A785" s="31"/>
      <c r="B785" s="32"/>
      <c r="C785" s="31"/>
      <c r="D785" s="31"/>
      <c r="E785" s="31"/>
      <c r="F785" s="31"/>
      <c r="G785" s="31"/>
      <c r="H785" s="33"/>
      <c r="I785" s="33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5.75" customHeight="1" x14ac:dyDescent="0.25">
      <c r="A786" s="31"/>
      <c r="B786" s="32"/>
      <c r="C786" s="31"/>
      <c r="D786" s="31"/>
      <c r="E786" s="31"/>
      <c r="F786" s="31"/>
      <c r="G786" s="31"/>
      <c r="H786" s="33"/>
      <c r="I786" s="33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5.75" customHeight="1" x14ac:dyDescent="0.25">
      <c r="A787" s="31"/>
      <c r="B787" s="32"/>
      <c r="C787" s="31"/>
      <c r="D787" s="31"/>
      <c r="E787" s="31"/>
      <c r="F787" s="31"/>
      <c r="G787" s="31"/>
      <c r="H787" s="33"/>
      <c r="I787" s="33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5.75" customHeight="1" x14ac:dyDescent="0.25">
      <c r="A788" s="31"/>
      <c r="B788" s="32"/>
      <c r="C788" s="31"/>
      <c r="D788" s="31"/>
      <c r="E788" s="31"/>
      <c r="F788" s="31"/>
      <c r="G788" s="31"/>
      <c r="H788" s="33"/>
      <c r="I788" s="33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5.75" customHeight="1" x14ac:dyDescent="0.25">
      <c r="A789" s="31"/>
      <c r="B789" s="32"/>
      <c r="C789" s="31"/>
      <c r="D789" s="31"/>
      <c r="E789" s="31"/>
      <c r="F789" s="31"/>
      <c r="G789" s="31"/>
      <c r="H789" s="33"/>
      <c r="I789" s="33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5.75" customHeight="1" x14ac:dyDescent="0.25">
      <c r="A790" s="31"/>
      <c r="B790" s="32"/>
      <c r="C790" s="31"/>
      <c r="D790" s="31"/>
      <c r="E790" s="31"/>
      <c r="F790" s="31"/>
      <c r="G790" s="31"/>
      <c r="H790" s="33"/>
      <c r="I790" s="33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5.75" customHeight="1" x14ac:dyDescent="0.25">
      <c r="A791" s="31"/>
      <c r="B791" s="32"/>
      <c r="C791" s="31"/>
      <c r="D791" s="31"/>
      <c r="E791" s="31"/>
      <c r="F791" s="31"/>
      <c r="G791" s="31"/>
      <c r="H791" s="33"/>
      <c r="I791" s="33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5.75" customHeight="1" x14ac:dyDescent="0.25">
      <c r="A792" s="31"/>
      <c r="B792" s="32"/>
      <c r="C792" s="31"/>
      <c r="D792" s="31"/>
      <c r="E792" s="31"/>
      <c r="F792" s="31"/>
      <c r="G792" s="31"/>
      <c r="H792" s="33"/>
      <c r="I792" s="33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5.75" customHeight="1" x14ac:dyDescent="0.25">
      <c r="A793" s="31"/>
      <c r="B793" s="32"/>
      <c r="C793" s="31"/>
      <c r="D793" s="31"/>
      <c r="E793" s="31"/>
      <c r="F793" s="31"/>
      <c r="G793" s="31"/>
      <c r="H793" s="33"/>
      <c r="I793" s="33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5.75" customHeight="1" x14ac:dyDescent="0.25">
      <c r="A794" s="31"/>
      <c r="B794" s="32"/>
      <c r="C794" s="31"/>
      <c r="D794" s="31"/>
      <c r="E794" s="31"/>
      <c r="F794" s="31"/>
      <c r="G794" s="31"/>
      <c r="H794" s="33"/>
      <c r="I794" s="33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5.75" customHeight="1" x14ac:dyDescent="0.25">
      <c r="A795" s="31"/>
      <c r="B795" s="32"/>
      <c r="C795" s="31"/>
      <c r="D795" s="31"/>
      <c r="E795" s="31"/>
      <c r="F795" s="31"/>
      <c r="G795" s="31"/>
      <c r="H795" s="33"/>
      <c r="I795" s="33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5.75" customHeight="1" x14ac:dyDescent="0.25">
      <c r="A796" s="31"/>
      <c r="B796" s="32"/>
      <c r="C796" s="31"/>
      <c r="D796" s="31"/>
      <c r="E796" s="31"/>
      <c r="F796" s="31"/>
      <c r="G796" s="31"/>
      <c r="H796" s="33"/>
      <c r="I796" s="33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5.75" customHeight="1" x14ac:dyDescent="0.25">
      <c r="A797" s="31"/>
      <c r="B797" s="32"/>
      <c r="C797" s="31"/>
      <c r="D797" s="31"/>
      <c r="E797" s="31"/>
      <c r="F797" s="31"/>
      <c r="G797" s="31"/>
      <c r="H797" s="33"/>
      <c r="I797" s="33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5.75" customHeight="1" x14ac:dyDescent="0.25">
      <c r="A798" s="31"/>
      <c r="B798" s="32"/>
      <c r="C798" s="31"/>
      <c r="D798" s="31"/>
      <c r="E798" s="31"/>
      <c r="F798" s="31"/>
      <c r="G798" s="31"/>
      <c r="H798" s="33"/>
      <c r="I798" s="33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5.75" customHeight="1" x14ac:dyDescent="0.25">
      <c r="A799" s="31"/>
      <c r="B799" s="32"/>
      <c r="C799" s="31"/>
      <c r="D799" s="31"/>
      <c r="E799" s="31"/>
      <c r="F799" s="31"/>
      <c r="G799" s="31"/>
      <c r="H799" s="33"/>
      <c r="I799" s="33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5.75" customHeight="1" x14ac:dyDescent="0.25">
      <c r="A800" s="31"/>
      <c r="B800" s="32"/>
      <c r="C800" s="31"/>
      <c r="D800" s="31"/>
      <c r="E800" s="31"/>
      <c r="F800" s="31"/>
      <c r="G800" s="31"/>
      <c r="H800" s="33"/>
      <c r="I800" s="33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5.75" customHeight="1" x14ac:dyDescent="0.25">
      <c r="A801" s="31"/>
      <c r="B801" s="32"/>
      <c r="C801" s="31"/>
      <c r="D801" s="31"/>
      <c r="E801" s="31"/>
      <c r="F801" s="31"/>
      <c r="G801" s="31"/>
      <c r="H801" s="33"/>
      <c r="I801" s="33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5.75" customHeight="1" x14ac:dyDescent="0.25">
      <c r="A802" s="31"/>
      <c r="B802" s="32"/>
      <c r="C802" s="31"/>
      <c r="D802" s="31"/>
      <c r="E802" s="31"/>
      <c r="F802" s="31"/>
      <c r="G802" s="31"/>
      <c r="H802" s="33"/>
      <c r="I802" s="33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5.75" customHeight="1" x14ac:dyDescent="0.25">
      <c r="A803" s="31"/>
      <c r="B803" s="32"/>
      <c r="C803" s="31"/>
      <c r="D803" s="31"/>
      <c r="E803" s="31"/>
      <c r="F803" s="31"/>
      <c r="G803" s="31"/>
      <c r="H803" s="33"/>
      <c r="I803" s="33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5.75" customHeight="1" x14ac:dyDescent="0.25">
      <c r="A804" s="31"/>
      <c r="B804" s="32"/>
      <c r="C804" s="31"/>
      <c r="D804" s="31"/>
      <c r="E804" s="31"/>
      <c r="F804" s="31"/>
      <c r="G804" s="31"/>
      <c r="H804" s="33"/>
      <c r="I804" s="33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5.75" customHeight="1" x14ac:dyDescent="0.25">
      <c r="A805" s="31"/>
      <c r="B805" s="32"/>
      <c r="C805" s="31"/>
      <c r="D805" s="31"/>
      <c r="E805" s="31"/>
      <c r="F805" s="31"/>
      <c r="G805" s="31"/>
      <c r="H805" s="33"/>
      <c r="I805" s="33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5.75" customHeight="1" x14ac:dyDescent="0.25">
      <c r="A806" s="31"/>
      <c r="B806" s="32"/>
      <c r="C806" s="31"/>
      <c r="D806" s="31"/>
      <c r="E806" s="31"/>
      <c r="F806" s="31"/>
      <c r="G806" s="31"/>
      <c r="H806" s="33"/>
      <c r="I806" s="33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5.75" customHeight="1" x14ac:dyDescent="0.25">
      <c r="A807" s="31"/>
      <c r="B807" s="32"/>
      <c r="C807" s="31"/>
      <c r="D807" s="31"/>
      <c r="E807" s="31"/>
      <c r="F807" s="31"/>
      <c r="G807" s="31"/>
      <c r="H807" s="33"/>
      <c r="I807" s="33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5.75" customHeight="1" x14ac:dyDescent="0.25">
      <c r="A808" s="31"/>
      <c r="B808" s="32"/>
      <c r="C808" s="31"/>
      <c r="D808" s="31"/>
      <c r="E808" s="31"/>
      <c r="F808" s="31"/>
      <c r="G808" s="31"/>
      <c r="H808" s="33"/>
      <c r="I808" s="33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5.75" customHeight="1" x14ac:dyDescent="0.25">
      <c r="A809" s="31"/>
      <c r="B809" s="32"/>
      <c r="C809" s="31"/>
      <c r="D809" s="31"/>
      <c r="E809" s="31"/>
      <c r="F809" s="31"/>
      <c r="G809" s="31"/>
      <c r="H809" s="33"/>
      <c r="I809" s="33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5.75" customHeight="1" x14ac:dyDescent="0.25">
      <c r="A810" s="31"/>
      <c r="B810" s="32"/>
      <c r="C810" s="31"/>
      <c r="D810" s="31"/>
      <c r="E810" s="31"/>
      <c r="F810" s="31"/>
      <c r="G810" s="31"/>
      <c r="H810" s="33"/>
      <c r="I810" s="33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5.75" customHeight="1" x14ac:dyDescent="0.25">
      <c r="A811" s="31"/>
      <c r="B811" s="32"/>
      <c r="C811" s="31"/>
      <c r="D811" s="31"/>
      <c r="E811" s="31"/>
      <c r="F811" s="31"/>
      <c r="G811" s="31"/>
      <c r="H811" s="33"/>
      <c r="I811" s="33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5.75" customHeight="1" x14ac:dyDescent="0.25">
      <c r="A812" s="31"/>
      <c r="B812" s="32"/>
      <c r="C812" s="31"/>
      <c r="D812" s="31"/>
      <c r="E812" s="31"/>
      <c r="F812" s="31"/>
      <c r="G812" s="31"/>
      <c r="H812" s="33"/>
      <c r="I812" s="33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5.75" customHeight="1" x14ac:dyDescent="0.25">
      <c r="A813" s="31"/>
      <c r="B813" s="32"/>
      <c r="C813" s="31"/>
      <c r="D813" s="31"/>
      <c r="E813" s="31"/>
      <c r="F813" s="31"/>
      <c r="G813" s="31"/>
      <c r="H813" s="33"/>
      <c r="I813" s="33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5.75" customHeight="1" x14ac:dyDescent="0.25">
      <c r="A814" s="31"/>
      <c r="B814" s="32"/>
      <c r="C814" s="31"/>
      <c r="D814" s="31"/>
      <c r="E814" s="31"/>
      <c r="F814" s="31"/>
      <c r="G814" s="31"/>
      <c r="H814" s="33"/>
      <c r="I814" s="33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5.75" customHeight="1" x14ac:dyDescent="0.25">
      <c r="A815" s="31"/>
      <c r="B815" s="32"/>
      <c r="C815" s="31"/>
      <c r="D815" s="31"/>
      <c r="E815" s="31"/>
      <c r="F815" s="31"/>
      <c r="G815" s="31"/>
      <c r="H815" s="33"/>
      <c r="I815" s="33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5.75" customHeight="1" x14ac:dyDescent="0.25">
      <c r="A816" s="31"/>
      <c r="B816" s="32"/>
      <c r="C816" s="31"/>
      <c r="D816" s="31"/>
      <c r="E816" s="31"/>
      <c r="F816" s="31"/>
      <c r="G816" s="31"/>
      <c r="H816" s="33"/>
      <c r="I816" s="33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5.75" customHeight="1" x14ac:dyDescent="0.25">
      <c r="A817" s="31"/>
      <c r="B817" s="32"/>
      <c r="C817" s="31"/>
      <c r="D817" s="31"/>
      <c r="E817" s="31"/>
      <c r="F817" s="31"/>
      <c r="G817" s="31"/>
      <c r="H817" s="33"/>
      <c r="I817" s="33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5.75" customHeight="1" x14ac:dyDescent="0.25">
      <c r="A818" s="31"/>
      <c r="B818" s="32"/>
      <c r="C818" s="31"/>
      <c r="D818" s="31"/>
      <c r="E818" s="31"/>
      <c r="F818" s="31"/>
      <c r="G818" s="31"/>
      <c r="H818" s="33"/>
      <c r="I818" s="33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5.75" customHeight="1" x14ac:dyDescent="0.25">
      <c r="A819" s="31"/>
      <c r="B819" s="32"/>
      <c r="C819" s="31"/>
      <c r="D819" s="31"/>
      <c r="E819" s="31"/>
      <c r="F819" s="31"/>
      <c r="G819" s="31"/>
      <c r="H819" s="33"/>
      <c r="I819" s="33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5.75" customHeight="1" x14ac:dyDescent="0.25">
      <c r="A820" s="31"/>
      <c r="B820" s="32"/>
      <c r="C820" s="31"/>
      <c r="D820" s="31"/>
      <c r="E820" s="31"/>
      <c r="F820" s="31"/>
      <c r="G820" s="31"/>
      <c r="H820" s="33"/>
      <c r="I820" s="33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5.75" customHeight="1" x14ac:dyDescent="0.25">
      <c r="A821" s="31"/>
      <c r="B821" s="32"/>
      <c r="C821" s="31"/>
      <c r="D821" s="31"/>
      <c r="E821" s="31"/>
      <c r="F821" s="31"/>
      <c r="G821" s="31"/>
      <c r="H821" s="33"/>
      <c r="I821" s="33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5.75" customHeight="1" x14ac:dyDescent="0.25">
      <c r="A822" s="31"/>
      <c r="B822" s="32"/>
      <c r="C822" s="31"/>
      <c r="D822" s="31"/>
      <c r="E822" s="31"/>
      <c r="F822" s="31"/>
      <c r="G822" s="31"/>
      <c r="H822" s="33"/>
      <c r="I822" s="33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5.75" customHeight="1" x14ac:dyDescent="0.25">
      <c r="A823" s="31"/>
      <c r="B823" s="32"/>
      <c r="C823" s="31"/>
      <c r="D823" s="31"/>
      <c r="E823" s="31"/>
      <c r="F823" s="31"/>
      <c r="G823" s="31"/>
      <c r="H823" s="33"/>
      <c r="I823" s="33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5.75" customHeight="1" x14ac:dyDescent="0.25">
      <c r="A824" s="31"/>
      <c r="B824" s="32"/>
      <c r="C824" s="31"/>
      <c r="D824" s="31"/>
      <c r="E824" s="31"/>
      <c r="F824" s="31"/>
      <c r="G824" s="31"/>
      <c r="H824" s="33"/>
      <c r="I824" s="33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5.75" customHeight="1" x14ac:dyDescent="0.25">
      <c r="A825" s="31"/>
      <c r="B825" s="32"/>
      <c r="C825" s="31"/>
      <c r="D825" s="31"/>
      <c r="E825" s="31"/>
      <c r="F825" s="31"/>
      <c r="G825" s="31"/>
      <c r="H825" s="33"/>
      <c r="I825" s="33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5.75" customHeight="1" x14ac:dyDescent="0.25">
      <c r="A826" s="31"/>
      <c r="B826" s="32"/>
      <c r="C826" s="31"/>
      <c r="D826" s="31"/>
      <c r="E826" s="31"/>
      <c r="F826" s="31"/>
      <c r="G826" s="31"/>
      <c r="H826" s="33"/>
      <c r="I826" s="33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5.75" customHeight="1" x14ac:dyDescent="0.25">
      <c r="A827" s="31"/>
      <c r="B827" s="32"/>
      <c r="C827" s="31"/>
      <c r="D827" s="31"/>
      <c r="E827" s="31"/>
      <c r="F827" s="31"/>
      <c r="G827" s="31"/>
      <c r="H827" s="33"/>
      <c r="I827" s="33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5.75" customHeight="1" x14ac:dyDescent="0.25">
      <c r="A828" s="31"/>
      <c r="B828" s="32"/>
      <c r="C828" s="31"/>
      <c r="D828" s="31"/>
      <c r="E828" s="31"/>
      <c r="F828" s="31"/>
      <c r="G828" s="31"/>
      <c r="H828" s="33"/>
      <c r="I828" s="33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5.75" customHeight="1" x14ac:dyDescent="0.25">
      <c r="A829" s="31"/>
      <c r="B829" s="32"/>
      <c r="C829" s="31"/>
      <c r="D829" s="31"/>
      <c r="E829" s="31"/>
      <c r="F829" s="31"/>
      <c r="G829" s="31"/>
      <c r="H829" s="33"/>
      <c r="I829" s="33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5.75" customHeight="1" x14ac:dyDescent="0.25">
      <c r="A830" s="31"/>
      <c r="B830" s="32"/>
      <c r="C830" s="31"/>
      <c r="D830" s="31"/>
      <c r="E830" s="31"/>
      <c r="F830" s="31"/>
      <c r="G830" s="31"/>
      <c r="H830" s="33"/>
      <c r="I830" s="33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5.75" customHeight="1" x14ac:dyDescent="0.25">
      <c r="A831" s="31"/>
      <c r="B831" s="32"/>
      <c r="C831" s="31"/>
      <c r="D831" s="31"/>
      <c r="E831" s="31"/>
      <c r="F831" s="31"/>
      <c r="G831" s="31"/>
      <c r="H831" s="33"/>
      <c r="I831" s="33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5.75" customHeight="1" x14ac:dyDescent="0.25">
      <c r="A832" s="31"/>
      <c r="B832" s="32"/>
      <c r="C832" s="31"/>
      <c r="D832" s="31"/>
      <c r="E832" s="31"/>
      <c r="F832" s="31"/>
      <c r="G832" s="31"/>
      <c r="H832" s="33"/>
      <c r="I832" s="33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5.75" customHeight="1" x14ac:dyDescent="0.25">
      <c r="A833" s="31"/>
      <c r="B833" s="32"/>
      <c r="C833" s="31"/>
      <c r="D833" s="31"/>
      <c r="E833" s="31"/>
      <c r="F833" s="31"/>
      <c r="G833" s="31"/>
      <c r="H833" s="33"/>
      <c r="I833" s="33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5.75" customHeight="1" x14ac:dyDescent="0.25">
      <c r="A834" s="31"/>
      <c r="B834" s="32"/>
      <c r="C834" s="31"/>
      <c r="D834" s="31"/>
      <c r="E834" s="31"/>
      <c r="F834" s="31"/>
      <c r="G834" s="31"/>
      <c r="H834" s="33"/>
      <c r="I834" s="33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5.75" customHeight="1" x14ac:dyDescent="0.25">
      <c r="A835" s="31"/>
      <c r="B835" s="32"/>
      <c r="C835" s="31"/>
      <c r="D835" s="31"/>
      <c r="E835" s="31"/>
      <c r="F835" s="31"/>
      <c r="G835" s="31"/>
      <c r="H835" s="33"/>
      <c r="I835" s="33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5.75" customHeight="1" x14ac:dyDescent="0.25">
      <c r="A836" s="31"/>
      <c r="B836" s="32"/>
      <c r="C836" s="31"/>
      <c r="D836" s="31"/>
      <c r="E836" s="31"/>
      <c r="F836" s="31"/>
      <c r="G836" s="31"/>
      <c r="H836" s="33"/>
      <c r="I836" s="33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5.75" customHeight="1" x14ac:dyDescent="0.25">
      <c r="A837" s="31"/>
      <c r="B837" s="32"/>
      <c r="C837" s="31"/>
      <c r="D837" s="31"/>
      <c r="E837" s="31"/>
      <c r="F837" s="31"/>
      <c r="G837" s="31"/>
      <c r="H837" s="33"/>
      <c r="I837" s="33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5.75" customHeight="1" x14ac:dyDescent="0.25">
      <c r="A838" s="31"/>
      <c r="B838" s="32"/>
      <c r="C838" s="31"/>
      <c r="D838" s="31"/>
      <c r="E838" s="31"/>
      <c r="F838" s="31"/>
      <c r="G838" s="31"/>
      <c r="H838" s="33"/>
      <c r="I838" s="33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5.75" customHeight="1" x14ac:dyDescent="0.25">
      <c r="A839" s="31"/>
      <c r="B839" s="32"/>
      <c r="C839" s="31"/>
      <c r="D839" s="31"/>
      <c r="E839" s="31"/>
      <c r="F839" s="31"/>
      <c r="G839" s="31"/>
      <c r="H839" s="33"/>
      <c r="I839" s="33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5.75" customHeight="1" x14ac:dyDescent="0.25">
      <c r="A840" s="31"/>
      <c r="B840" s="32"/>
      <c r="C840" s="31"/>
      <c r="D840" s="31"/>
      <c r="E840" s="31"/>
      <c r="F840" s="31"/>
      <c r="G840" s="31"/>
      <c r="H840" s="33"/>
      <c r="I840" s="33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5.75" customHeight="1" x14ac:dyDescent="0.25">
      <c r="A841" s="31"/>
      <c r="B841" s="32"/>
      <c r="C841" s="31"/>
      <c r="D841" s="31"/>
      <c r="E841" s="31"/>
      <c r="F841" s="31"/>
      <c r="G841" s="31"/>
      <c r="H841" s="33"/>
      <c r="I841" s="33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5.75" customHeight="1" x14ac:dyDescent="0.25">
      <c r="A842" s="31"/>
      <c r="B842" s="32"/>
      <c r="C842" s="31"/>
      <c r="D842" s="31"/>
      <c r="E842" s="31"/>
      <c r="F842" s="31"/>
      <c r="G842" s="31"/>
      <c r="H842" s="33"/>
      <c r="I842" s="33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5.75" customHeight="1" x14ac:dyDescent="0.25">
      <c r="A843" s="31"/>
      <c r="B843" s="32"/>
      <c r="C843" s="31"/>
      <c r="D843" s="31"/>
      <c r="E843" s="31"/>
      <c r="F843" s="31"/>
      <c r="G843" s="31"/>
      <c r="H843" s="33"/>
      <c r="I843" s="33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5.75" customHeight="1" x14ac:dyDescent="0.25">
      <c r="A844" s="31"/>
      <c r="B844" s="32"/>
      <c r="C844" s="31"/>
      <c r="D844" s="31"/>
      <c r="E844" s="31"/>
      <c r="F844" s="31"/>
      <c r="G844" s="31"/>
      <c r="H844" s="33"/>
      <c r="I844" s="33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5.75" customHeight="1" x14ac:dyDescent="0.25">
      <c r="A845" s="31"/>
      <c r="B845" s="32"/>
      <c r="C845" s="31"/>
      <c r="D845" s="31"/>
      <c r="E845" s="31"/>
      <c r="F845" s="31"/>
      <c r="G845" s="31"/>
      <c r="H845" s="33"/>
      <c r="I845" s="33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5.75" customHeight="1" x14ac:dyDescent="0.25">
      <c r="A846" s="31"/>
      <c r="B846" s="32"/>
      <c r="C846" s="31"/>
      <c r="D846" s="31"/>
      <c r="E846" s="31"/>
      <c r="F846" s="31"/>
      <c r="G846" s="31"/>
      <c r="H846" s="33"/>
      <c r="I846" s="33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5.75" customHeight="1" x14ac:dyDescent="0.25">
      <c r="A847" s="31"/>
      <c r="B847" s="32"/>
      <c r="C847" s="31"/>
      <c r="D847" s="31"/>
      <c r="E847" s="31"/>
      <c r="F847" s="31"/>
      <c r="G847" s="31"/>
      <c r="H847" s="33"/>
      <c r="I847" s="33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5.75" customHeight="1" x14ac:dyDescent="0.25">
      <c r="A848" s="31"/>
      <c r="B848" s="32"/>
      <c r="C848" s="31"/>
      <c r="D848" s="31"/>
      <c r="E848" s="31"/>
      <c r="F848" s="31"/>
      <c r="G848" s="31"/>
      <c r="H848" s="33"/>
      <c r="I848" s="33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5.75" customHeight="1" x14ac:dyDescent="0.25">
      <c r="A849" s="31"/>
      <c r="B849" s="32"/>
      <c r="C849" s="31"/>
      <c r="D849" s="31"/>
      <c r="E849" s="31"/>
      <c r="F849" s="31"/>
      <c r="G849" s="31"/>
      <c r="H849" s="33"/>
      <c r="I849" s="33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5.75" customHeight="1" x14ac:dyDescent="0.25">
      <c r="A850" s="31"/>
      <c r="B850" s="32"/>
      <c r="C850" s="31"/>
      <c r="D850" s="31"/>
      <c r="E850" s="31"/>
      <c r="F850" s="31"/>
      <c r="G850" s="31"/>
      <c r="H850" s="33"/>
      <c r="I850" s="33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5.75" customHeight="1" x14ac:dyDescent="0.25">
      <c r="A851" s="31"/>
      <c r="B851" s="32"/>
      <c r="C851" s="31"/>
      <c r="D851" s="31"/>
      <c r="E851" s="31"/>
      <c r="F851" s="31"/>
      <c r="G851" s="31"/>
      <c r="H851" s="33"/>
      <c r="I851" s="33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5.75" customHeight="1" x14ac:dyDescent="0.25">
      <c r="A852" s="31"/>
      <c r="B852" s="32"/>
      <c r="C852" s="31"/>
      <c r="D852" s="31"/>
      <c r="E852" s="31"/>
      <c r="F852" s="31"/>
      <c r="G852" s="31"/>
      <c r="H852" s="33"/>
      <c r="I852" s="33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5.75" customHeight="1" x14ac:dyDescent="0.25">
      <c r="A853" s="31"/>
      <c r="B853" s="32"/>
      <c r="C853" s="31"/>
      <c r="D853" s="31"/>
      <c r="E853" s="31"/>
      <c r="F853" s="31"/>
      <c r="G853" s="31"/>
      <c r="H853" s="33"/>
      <c r="I853" s="33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5.75" customHeight="1" x14ac:dyDescent="0.25">
      <c r="A854" s="31"/>
      <c r="B854" s="32"/>
      <c r="C854" s="31"/>
      <c r="D854" s="31"/>
      <c r="E854" s="31"/>
      <c r="F854" s="31"/>
      <c r="G854" s="31"/>
      <c r="H854" s="33"/>
      <c r="I854" s="33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5.75" customHeight="1" x14ac:dyDescent="0.25">
      <c r="A855" s="31"/>
      <c r="B855" s="32"/>
      <c r="C855" s="31"/>
      <c r="D855" s="31"/>
      <c r="E855" s="31"/>
      <c r="F855" s="31"/>
      <c r="G855" s="31"/>
      <c r="H855" s="33"/>
      <c r="I855" s="33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5.75" customHeight="1" x14ac:dyDescent="0.25">
      <c r="A856" s="31"/>
      <c r="B856" s="32"/>
      <c r="C856" s="31"/>
      <c r="D856" s="31"/>
      <c r="E856" s="31"/>
      <c r="F856" s="31"/>
      <c r="G856" s="31"/>
      <c r="H856" s="33"/>
      <c r="I856" s="33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5.75" customHeight="1" x14ac:dyDescent="0.25">
      <c r="A857" s="31"/>
      <c r="B857" s="32"/>
      <c r="C857" s="31"/>
      <c r="D857" s="31"/>
      <c r="E857" s="31"/>
      <c r="F857" s="31"/>
      <c r="G857" s="31"/>
      <c r="H857" s="33"/>
      <c r="I857" s="33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5.75" customHeight="1" x14ac:dyDescent="0.25">
      <c r="A858" s="31"/>
      <c r="B858" s="32"/>
      <c r="C858" s="31"/>
      <c r="D858" s="31"/>
      <c r="E858" s="31"/>
      <c r="F858" s="31"/>
      <c r="G858" s="31"/>
      <c r="H858" s="33"/>
      <c r="I858" s="33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5.75" customHeight="1" x14ac:dyDescent="0.25">
      <c r="A859" s="31"/>
      <c r="B859" s="32"/>
      <c r="C859" s="31"/>
      <c r="D859" s="31"/>
      <c r="E859" s="31"/>
      <c r="F859" s="31"/>
      <c r="G859" s="31"/>
      <c r="H859" s="33"/>
      <c r="I859" s="33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5.75" customHeight="1" x14ac:dyDescent="0.25">
      <c r="A860" s="31"/>
      <c r="B860" s="32"/>
      <c r="C860" s="31"/>
      <c r="D860" s="31"/>
      <c r="E860" s="31"/>
      <c r="F860" s="31"/>
      <c r="G860" s="31"/>
      <c r="H860" s="33"/>
      <c r="I860" s="33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5.75" customHeight="1" x14ac:dyDescent="0.25">
      <c r="A861" s="31"/>
      <c r="B861" s="32"/>
      <c r="C861" s="31"/>
      <c r="D861" s="31"/>
      <c r="E861" s="31"/>
      <c r="F861" s="31"/>
      <c r="G861" s="31"/>
      <c r="H861" s="33"/>
      <c r="I861" s="33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5.75" customHeight="1" x14ac:dyDescent="0.25">
      <c r="A862" s="31"/>
      <c r="B862" s="32"/>
      <c r="C862" s="31"/>
      <c r="D862" s="31"/>
      <c r="E862" s="31"/>
      <c r="F862" s="31"/>
      <c r="G862" s="31"/>
      <c r="H862" s="33"/>
      <c r="I862" s="33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5.75" customHeight="1" x14ac:dyDescent="0.25">
      <c r="A863" s="31"/>
      <c r="B863" s="32"/>
      <c r="C863" s="31"/>
      <c r="D863" s="31"/>
      <c r="E863" s="31"/>
      <c r="F863" s="31"/>
      <c r="G863" s="31"/>
      <c r="H863" s="33"/>
      <c r="I863" s="33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5.75" customHeight="1" x14ac:dyDescent="0.25">
      <c r="A864" s="31"/>
      <c r="B864" s="32"/>
      <c r="C864" s="31"/>
      <c r="D864" s="31"/>
      <c r="E864" s="31"/>
      <c r="F864" s="31"/>
      <c r="G864" s="31"/>
      <c r="H864" s="33"/>
      <c r="I864" s="33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5.75" customHeight="1" x14ac:dyDescent="0.25">
      <c r="A865" s="31"/>
      <c r="B865" s="32"/>
      <c r="C865" s="31"/>
      <c r="D865" s="31"/>
      <c r="E865" s="31"/>
      <c r="F865" s="31"/>
      <c r="G865" s="31"/>
      <c r="H865" s="33"/>
      <c r="I865" s="33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5.75" customHeight="1" x14ac:dyDescent="0.25">
      <c r="A866" s="31"/>
      <c r="B866" s="32"/>
      <c r="C866" s="31"/>
      <c r="D866" s="31"/>
      <c r="E866" s="31"/>
      <c r="F866" s="31"/>
      <c r="G866" s="31"/>
      <c r="H866" s="33"/>
      <c r="I866" s="33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5.75" customHeight="1" x14ac:dyDescent="0.25">
      <c r="A867" s="31"/>
      <c r="B867" s="32"/>
      <c r="C867" s="31"/>
      <c r="D867" s="31"/>
      <c r="E867" s="31"/>
      <c r="F867" s="31"/>
      <c r="G867" s="31"/>
      <c r="H867" s="33"/>
      <c r="I867" s="33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5.75" customHeight="1" x14ac:dyDescent="0.25">
      <c r="A868" s="31"/>
      <c r="B868" s="32"/>
      <c r="C868" s="31"/>
      <c r="D868" s="31"/>
      <c r="E868" s="31"/>
      <c r="F868" s="31"/>
      <c r="G868" s="31"/>
      <c r="H868" s="33"/>
      <c r="I868" s="33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5.75" customHeight="1" x14ac:dyDescent="0.25">
      <c r="A869" s="31"/>
      <c r="B869" s="32"/>
      <c r="C869" s="31"/>
      <c r="D869" s="31"/>
      <c r="E869" s="31"/>
      <c r="F869" s="31"/>
      <c r="G869" s="31"/>
      <c r="H869" s="33"/>
      <c r="I869" s="33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5.75" customHeight="1" x14ac:dyDescent="0.25">
      <c r="A870" s="31"/>
      <c r="B870" s="32"/>
      <c r="C870" s="31"/>
      <c r="D870" s="31"/>
      <c r="E870" s="31"/>
      <c r="F870" s="31"/>
      <c r="G870" s="31"/>
      <c r="H870" s="33"/>
      <c r="I870" s="33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5.75" customHeight="1" x14ac:dyDescent="0.25">
      <c r="A871" s="31"/>
      <c r="B871" s="32"/>
      <c r="C871" s="31"/>
      <c r="D871" s="31"/>
      <c r="E871" s="31"/>
      <c r="F871" s="31"/>
      <c r="G871" s="31"/>
      <c r="H871" s="33"/>
      <c r="I871" s="33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5.75" customHeight="1" x14ac:dyDescent="0.25">
      <c r="A872" s="31"/>
      <c r="B872" s="32"/>
      <c r="C872" s="31"/>
      <c r="D872" s="31"/>
      <c r="E872" s="31"/>
      <c r="F872" s="31"/>
      <c r="G872" s="31"/>
      <c r="H872" s="33"/>
      <c r="I872" s="33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5.75" customHeight="1" x14ac:dyDescent="0.25">
      <c r="A873" s="31"/>
      <c r="B873" s="32"/>
      <c r="C873" s="31"/>
      <c r="D873" s="31"/>
      <c r="E873" s="31"/>
      <c r="F873" s="31"/>
      <c r="G873" s="31"/>
      <c r="H873" s="33"/>
      <c r="I873" s="33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5.75" customHeight="1" x14ac:dyDescent="0.25">
      <c r="A874" s="31"/>
      <c r="B874" s="32"/>
      <c r="C874" s="31"/>
      <c r="D874" s="31"/>
      <c r="E874" s="31"/>
      <c r="F874" s="31"/>
      <c r="G874" s="31"/>
      <c r="H874" s="33"/>
      <c r="I874" s="33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5.75" customHeight="1" x14ac:dyDescent="0.25">
      <c r="A875" s="31"/>
      <c r="B875" s="32"/>
      <c r="C875" s="31"/>
      <c r="D875" s="31"/>
      <c r="E875" s="31"/>
      <c r="F875" s="31"/>
      <c r="G875" s="31"/>
      <c r="H875" s="33"/>
      <c r="I875" s="33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5.75" customHeight="1" x14ac:dyDescent="0.25">
      <c r="A876" s="31"/>
      <c r="B876" s="32"/>
      <c r="C876" s="31"/>
      <c r="D876" s="31"/>
      <c r="E876" s="31"/>
      <c r="F876" s="31"/>
      <c r="G876" s="31"/>
      <c r="H876" s="33"/>
      <c r="I876" s="33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5.75" customHeight="1" x14ac:dyDescent="0.25">
      <c r="A877" s="31"/>
      <c r="B877" s="32"/>
      <c r="C877" s="31"/>
      <c r="D877" s="31"/>
      <c r="E877" s="31"/>
      <c r="F877" s="31"/>
      <c r="G877" s="31"/>
      <c r="H877" s="33"/>
      <c r="I877" s="33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5.75" customHeight="1" x14ac:dyDescent="0.25">
      <c r="A878" s="31"/>
      <c r="B878" s="32"/>
      <c r="C878" s="31"/>
      <c r="D878" s="31"/>
      <c r="E878" s="31"/>
      <c r="F878" s="31"/>
      <c r="G878" s="31"/>
      <c r="H878" s="33"/>
      <c r="I878" s="33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5.75" customHeight="1" x14ac:dyDescent="0.25">
      <c r="A879" s="31"/>
      <c r="B879" s="32"/>
      <c r="C879" s="31"/>
      <c r="D879" s="31"/>
      <c r="E879" s="31"/>
      <c r="F879" s="31"/>
      <c r="G879" s="31"/>
      <c r="H879" s="33"/>
      <c r="I879" s="33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5.75" customHeight="1" x14ac:dyDescent="0.25">
      <c r="A880" s="31"/>
      <c r="B880" s="32"/>
      <c r="C880" s="31"/>
      <c r="D880" s="31"/>
      <c r="E880" s="31"/>
      <c r="F880" s="31"/>
      <c r="G880" s="31"/>
      <c r="H880" s="33"/>
      <c r="I880" s="33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5.75" customHeight="1" x14ac:dyDescent="0.25">
      <c r="A881" s="31"/>
      <c r="B881" s="32"/>
      <c r="C881" s="31"/>
      <c r="D881" s="31"/>
      <c r="E881" s="31"/>
      <c r="F881" s="31"/>
      <c r="G881" s="31"/>
      <c r="H881" s="33"/>
      <c r="I881" s="33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5.75" customHeight="1" x14ac:dyDescent="0.25">
      <c r="A882" s="31"/>
      <c r="B882" s="32"/>
      <c r="C882" s="31"/>
      <c r="D882" s="31"/>
      <c r="E882" s="31"/>
      <c r="F882" s="31"/>
      <c r="G882" s="31"/>
      <c r="H882" s="33"/>
      <c r="I882" s="33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5.75" customHeight="1" x14ac:dyDescent="0.25">
      <c r="A883" s="31"/>
      <c r="B883" s="32"/>
      <c r="C883" s="31"/>
      <c r="D883" s="31"/>
      <c r="E883" s="31"/>
      <c r="F883" s="31"/>
      <c r="G883" s="31"/>
      <c r="H883" s="33"/>
      <c r="I883" s="33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5.75" customHeight="1" x14ac:dyDescent="0.25">
      <c r="A884" s="31"/>
      <c r="B884" s="32"/>
      <c r="C884" s="31"/>
      <c r="D884" s="31"/>
      <c r="E884" s="31"/>
      <c r="F884" s="31"/>
      <c r="G884" s="31"/>
      <c r="H884" s="33"/>
      <c r="I884" s="33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5.75" customHeight="1" x14ac:dyDescent="0.25">
      <c r="A885" s="31"/>
      <c r="B885" s="32"/>
      <c r="C885" s="31"/>
      <c r="D885" s="31"/>
      <c r="E885" s="31"/>
      <c r="F885" s="31"/>
      <c r="G885" s="31"/>
      <c r="H885" s="33"/>
      <c r="I885" s="33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5.75" customHeight="1" x14ac:dyDescent="0.25">
      <c r="A886" s="31"/>
      <c r="B886" s="32"/>
      <c r="C886" s="31"/>
      <c r="D886" s="31"/>
      <c r="E886" s="31"/>
      <c r="F886" s="31"/>
      <c r="G886" s="31"/>
      <c r="H886" s="33"/>
      <c r="I886" s="33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5.75" customHeight="1" x14ac:dyDescent="0.25">
      <c r="A887" s="31"/>
      <c r="B887" s="32"/>
      <c r="C887" s="31"/>
      <c r="D887" s="31"/>
      <c r="E887" s="31"/>
      <c r="F887" s="31"/>
      <c r="G887" s="31"/>
      <c r="H887" s="33"/>
      <c r="I887" s="33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5.75" customHeight="1" x14ac:dyDescent="0.25">
      <c r="A888" s="31"/>
      <c r="B888" s="32"/>
      <c r="C888" s="31"/>
      <c r="D888" s="31"/>
      <c r="E888" s="31"/>
      <c r="F888" s="31"/>
      <c r="G888" s="31"/>
      <c r="H888" s="33"/>
      <c r="I888" s="33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5.75" customHeight="1" x14ac:dyDescent="0.25">
      <c r="A889" s="31"/>
      <c r="B889" s="32"/>
      <c r="C889" s="31"/>
      <c r="D889" s="31"/>
      <c r="E889" s="31"/>
      <c r="F889" s="31"/>
      <c r="G889" s="31"/>
      <c r="H889" s="33"/>
      <c r="I889" s="33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5.75" customHeight="1" x14ac:dyDescent="0.25">
      <c r="A890" s="31"/>
      <c r="B890" s="32"/>
      <c r="C890" s="31"/>
      <c r="D890" s="31"/>
      <c r="E890" s="31"/>
      <c r="F890" s="31"/>
      <c r="G890" s="31"/>
      <c r="H890" s="33"/>
      <c r="I890" s="33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5.75" customHeight="1" x14ac:dyDescent="0.25">
      <c r="A891" s="31"/>
      <c r="B891" s="32"/>
      <c r="C891" s="31"/>
      <c r="D891" s="31"/>
      <c r="E891" s="31"/>
      <c r="F891" s="31"/>
      <c r="G891" s="31"/>
      <c r="H891" s="33"/>
      <c r="I891" s="33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5.75" customHeight="1" x14ac:dyDescent="0.25">
      <c r="A892" s="31"/>
      <c r="B892" s="32"/>
      <c r="C892" s="31"/>
      <c r="D892" s="31"/>
      <c r="E892" s="31"/>
      <c r="F892" s="31"/>
      <c r="G892" s="31"/>
      <c r="H892" s="33"/>
      <c r="I892" s="33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5.75" customHeight="1" x14ac:dyDescent="0.25">
      <c r="A893" s="31"/>
      <c r="B893" s="32"/>
      <c r="C893" s="31"/>
      <c r="D893" s="31"/>
      <c r="E893" s="31"/>
      <c r="F893" s="31"/>
      <c r="G893" s="31"/>
      <c r="H893" s="33"/>
      <c r="I893" s="33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5.75" customHeight="1" x14ac:dyDescent="0.25">
      <c r="A894" s="31"/>
      <c r="B894" s="32"/>
      <c r="C894" s="31"/>
      <c r="D894" s="31"/>
      <c r="E894" s="31"/>
      <c r="F894" s="31"/>
      <c r="G894" s="31"/>
      <c r="H894" s="33"/>
      <c r="I894" s="33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5.75" customHeight="1" x14ac:dyDescent="0.25">
      <c r="A895" s="31"/>
      <c r="B895" s="32"/>
      <c r="C895" s="31"/>
      <c r="D895" s="31"/>
      <c r="E895" s="31"/>
      <c r="F895" s="31"/>
      <c r="G895" s="31"/>
      <c r="H895" s="33"/>
      <c r="I895" s="33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customHeight="1" x14ac:dyDescent="0.25">
      <c r="A896" s="31"/>
      <c r="B896" s="32"/>
      <c r="C896" s="31"/>
      <c r="D896" s="31"/>
      <c r="E896" s="31"/>
      <c r="F896" s="31"/>
      <c r="G896" s="31"/>
      <c r="H896" s="33"/>
      <c r="I896" s="33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customHeight="1" x14ac:dyDescent="0.25">
      <c r="A897" s="31"/>
      <c r="B897" s="32"/>
      <c r="C897" s="31"/>
      <c r="D897" s="31"/>
      <c r="E897" s="31"/>
      <c r="F897" s="31"/>
      <c r="G897" s="31"/>
      <c r="H897" s="33"/>
      <c r="I897" s="33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customHeight="1" x14ac:dyDescent="0.25">
      <c r="A898" s="31"/>
      <c r="B898" s="32"/>
      <c r="C898" s="31"/>
      <c r="D898" s="31"/>
      <c r="E898" s="31"/>
      <c r="F898" s="31"/>
      <c r="G898" s="31"/>
      <c r="H898" s="33"/>
      <c r="I898" s="33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customHeight="1" x14ac:dyDescent="0.25">
      <c r="A899" s="31"/>
      <c r="B899" s="32"/>
      <c r="C899" s="31"/>
      <c r="D899" s="31"/>
      <c r="E899" s="31"/>
      <c r="F899" s="31"/>
      <c r="G899" s="31"/>
      <c r="H899" s="33"/>
      <c r="I899" s="33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customHeight="1" x14ac:dyDescent="0.25">
      <c r="A900" s="31"/>
      <c r="B900" s="32"/>
      <c r="C900" s="31"/>
      <c r="D900" s="31"/>
      <c r="E900" s="31"/>
      <c r="F900" s="31"/>
      <c r="G900" s="31"/>
      <c r="H900" s="33"/>
      <c r="I900" s="33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customHeight="1" x14ac:dyDescent="0.25">
      <c r="A901" s="31"/>
      <c r="B901" s="32"/>
      <c r="C901" s="31"/>
      <c r="D901" s="31"/>
      <c r="E901" s="31"/>
      <c r="F901" s="31"/>
      <c r="G901" s="31"/>
      <c r="H901" s="33"/>
      <c r="I901" s="33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customHeight="1" x14ac:dyDescent="0.25">
      <c r="A902" s="31"/>
      <c r="B902" s="32"/>
      <c r="C902" s="31"/>
      <c r="D902" s="31"/>
      <c r="E902" s="31"/>
      <c r="F902" s="31"/>
      <c r="G902" s="31"/>
      <c r="H902" s="33"/>
      <c r="I902" s="33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customHeight="1" x14ac:dyDescent="0.25">
      <c r="A903" s="31"/>
      <c r="B903" s="32"/>
      <c r="C903" s="31"/>
      <c r="D903" s="31"/>
      <c r="E903" s="31"/>
      <c r="F903" s="31"/>
      <c r="G903" s="31"/>
      <c r="H903" s="33"/>
      <c r="I903" s="33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customHeight="1" x14ac:dyDescent="0.25">
      <c r="A904" s="31"/>
      <c r="B904" s="32"/>
      <c r="C904" s="31"/>
      <c r="D904" s="31"/>
      <c r="E904" s="31"/>
      <c r="F904" s="31"/>
      <c r="G904" s="31"/>
      <c r="H904" s="33"/>
      <c r="I904" s="33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customHeight="1" x14ac:dyDescent="0.25">
      <c r="A905" s="31"/>
      <c r="B905" s="32"/>
      <c r="C905" s="31"/>
      <c r="D905" s="31"/>
      <c r="E905" s="31"/>
      <c r="F905" s="31"/>
      <c r="G905" s="31"/>
      <c r="H905" s="33"/>
      <c r="I905" s="33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customHeight="1" x14ac:dyDescent="0.25">
      <c r="A906" s="31"/>
      <c r="B906" s="32"/>
      <c r="C906" s="31"/>
      <c r="D906" s="31"/>
      <c r="E906" s="31"/>
      <c r="F906" s="31"/>
      <c r="G906" s="31"/>
      <c r="H906" s="33"/>
      <c r="I906" s="33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customHeight="1" x14ac:dyDescent="0.25">
      <c r="A907" s="31"/>
      <c r="B907" s="32"/>
      <c r="C907" s="31"/>
      <c r="D907" s="31"/>
      <c r="E907" s="31"/>
      <c r="F907" s="31"/>
      <c r="G907" s="31"/>
      <c r="H907" s="33"/>
      <c r="I907" s="33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customHeight="1" x14ac:dyDescent="0.25">
      <c r="A908" s="31"/>
      <c r="B908" s="32"/>
      <c r="C908" s="31"/>
      <c r="D908" s="31"/>
      <c r="E908" s="31"/>
      <c r="F908" s="31"/>
      <c r="G908" s="31"/>
      <c r="H908" s="33"/>
      <c r="I908" s="33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customHeight="1" x14ac:dyDescent="0.25">
      <c r="A909" s="31"/>
      <c r="B909" s="32"/>
      <c r="C909" s="31"/>
      <c r="D909" s="31"/>
      <c r="E909" s="31"/>
      <c r="F909" s="31"/>
      <c r="G909" s="31"/>
      <c r="H909" s="33"/>
      <c r="I909" s="33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customHeight="1" x14ac:dyDescent="0.25">
      <c r="A910" s="31"/>
      <c r="B910" s="32"/>
      <c r="C910" s="31"/>
      <c r="D910" s="31"/>
      <c r="E910" s="31"/>
      <c r="F910" s="31"/>
      <c r="G910" s="31"/>
      <c r="H910" s="33"/>
      <c r="I910" s="33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customHeight="1" x14ac:dyDescent="0.25">
      <c r="A911" s="31"/>
      <c r="B911" s="32"/>
      <c r="C911" s="31"/>
      <c r="D911" s="31"/>
      <c r="E911" s="31"/>
      <c r="F911" s="31"/>
      <c r="G911" s="31"/>
      <c r="H911" s="33"/>
      <c r="I911" s="33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customHeight="1" x14ac:dyDescent="0.25">
      <c r="A912" s="31"/>
      <c r="B912" s="32"/>
      <c r="C912" s="31"/>
      <c r="D912" s="31"/>
      <c r="E912" s="31"/>
      <c r="F912" s="31"/>
      <c r="G912" s="31"/>
      <c r="H912" s="33"/>
      <c r="I912" s="33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customHeight="1" x14ac:dyDescent="0.25">
      <c r="A913" s="31"/>
      <c r="B913" s="32"/>
      <c r="C913" s="31"/>
      <c r="D913" s="31"/>
      <c r="E913" s="31"/>
      <c r="F913" s="31"/>
      <c r="G913" s="31"/>
      <c r="H913" s="33"/>
      <c r="I913" s="33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customHeight="1" x14ac:dyDescent="0.25">
      <c r="A914" s="31"/>
      <c r="B914" s="32"/>
      <c r="C914" s="31"/>
      <c r="D914" s="31"/>
      <c r="E914" s="31"/>
      <c r="F914" s="31"/>
      <c r="G914" s="31"/>
      <c r="H914" s="33"/>
      <c r="I914" s="33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customHeight="1" x14ac:dyDescent="0.25">
      <c r="A915" s="31"/>
      <c r="B915" s="32"/>
      <c r="C915" s="31"/>
      <c r="D915" s="31"/>
      <c r="E915" s="31"/>
      <c r="F915" s="31"/>
      <c r="G915" s="31"/>
      <c r="H915" s="33"/>
      <c r="I915" s="33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 x14ac:dyDescent="0.25">
      <c r="A916" s="31"/>
      <c r="B916" s="32"/>
      <c r="C916" s="31"/>
      <c r="D916" s="31"/>
      <c r="E916" s="31"/>
      <c r="F916" s="31"/>
      <c r="G916" s="31"/>
      <c r="H916" s="33"/>
      <c r="I916" s="33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customHeight="1" x14ac:dyDescent="0.25">
      <c r="A917" s="31"/>
      <c r="B917" s="32"/>
      <c r="C917" s="31"/>
      <c r="D917" s="31"/>
      <c r="E917" s="31"/>
      <c r="F917" s="31"/>
      <c r="G917" s="31"/>
      <c r="H917" s="33"/>
      <c r="I917" s="33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customHeight="1" x14ac:dyDescent="0.25">
      <c r="A918" s="31"/>
      <c r="B918" s="32"/>
      <c r="C918" s="31"/>
      <c r="D918" s="31"/>
      <c r="E918" s="31"/>
      <c r="F918" s="31"/>
      <c r="G918" s="31"/>
      <c r="H918" s="33"/>
      <c r="I918" s="33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customHeight="1" x14ac:dyDescent="0.25">
      <c r="A919" s="31"/>
      <c r="B919" s="32"/>
      <c r="C919" s="31"/>
      <c r="D919" s="31"/>
      <c r="E919" s="31"/>
      <c r="F919" s="31"/>
      <c r="G919" s="31"/>
      <c r="H919" s="33"/>
      <c r="I919" s="33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customHeight="1" x14ac:dyDescent="0.25">
      <c r="A920" s="31"/>
      <c r="B920" s="32"/>
      <c r="C920" s="31"/>
      <c r="D920" s="31"/>
      <c r="E920" s="31"/>
      <c r="F920" s="31"/>
      <c r="G920" s="31"/>
      <c r="H920" s="33"/>
      <c r="I920" s="33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customHeight="1" x14ac:dyDescent="0.25">
      <c r="A921" s="31"/>
      <c r="B921" s="32"/>
      <c r="C921" s="31"/>
      <c r="D921" s="31"/>
      <c r="E921" s="31"/>
      <c r="F921" s="31"/>
      <c r="G921" s="31"/>
      <c r="H921" s="33"/>
      <c r="I921" s="33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customHeight="1" x14ac:dyDescent="0.25">
      <c r="A922" s="31"/>
      <c r="B922" s="32"/>
      <c r="C922" s="31"/>
      <c r="D922" s="31"/>
      <c r="E922" s="31"/>
      <c r="F922" s="31"/>
      <c r="G922" s="31"/>
      <c r="H922" s="33"/>
      <c r="I922" s="33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customHeight="1" x14ac:dyDescent="0.25">
      <c r="A923" s="31"/>
      <c r="B923" s="32"/>
      <c r="C923" s="31"/>
      <c r="D923" s="31"/>
      <c r="E923" s="31"/>
      <c r="F923" s="31"/>
      <c r="G923" s="31"/>
      <c r="H923" s="33"/>
      <c r="I923" s="33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customHeight="1" x14ac:dyDescent="0.25">
      <c r="A924" s="31"/>
      <c r="B924" s="32"/>
      <c r="C924" s="31"/>
      <c r="D924" s="31"/>
      <c r="E924" s="31"/>
      <c r="F924" s="31"/>
      <c r="G924" s="31"/>
      <c r="H924" s="33"/>
      <c r="I924" s="33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customHeight="1" x14ac:dyDescent="0.25">
      <c r="A925" s="31"/>
      <c r="B925" s="32"/>
      <c r="C925" s="31"/>
      <c r="D925" s="31"/>
      <c r="E925" s="31"/>
      <c r="F925" s="31"/>
      <c r="G925" s="31"/>
      <c r="H925" s="33"/>
      <c r="I925" s="33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customHeight="1" x14ac:dyDescent="0.25">
      <c r="A926" s="31"/>
      <c r="B926" s="32"/>
      <c r="C926" s="31"/>
      <c r="D926" s="31"/>
      <c r="E926" s="31"/>
      <c r="F926" s="31"/>
      <c r="G926" s="31"/>
      <c r="H926" s="33"/>
      <c r="I926" s="33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customHeight="1" x14ac:dyDescent="0.25">
      <c r="A927" s="31"/>
      <c r="B927" s="32"/>
      <c r="C927" s="31"/>
      <c r="D927" s="31"/>
      <c r="E927" s="31"/>
      <c r="F927" s="31"/>
      <c r="G927" s="31"/>
      <c r="H927" s="33"/>
      <c r="I927" s="33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customHeight="1" x14ac:dyDescent="0.25">
      <c r="A928" s="31"/>
      <c r="B928" s="32"/>
      <c r="C928" s="31"/>
      <c r="D928" s="31"/>
      <c r="E928" s="31"/>
      <c r="F928" s="31"/>
      <c r="G928" s="31"/>
      <c r="H928" s="33"/>
      <c r="I928" s="33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customHeight="1" x14ac:dyDescent="0.25">
      <c r="A929" s="31"/>
      <c r="B929" s="32"/>
      <c r="C929" s="31"/>
      <c r="D929" s="31"/>
      <c r="E929" s="31"/>
      <c r="F929" s="31"/>
      <c r="G929" s="31"/>
      <c r="H929" s="33"/>
      <c r="I929" s="33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customHeight="1" x14ac:dyDescent="0.25">
      <c r="A930" s="31"/>
      <c r="B930" s="32"/>
      <c r="C930" s="31"/>
      <c r="D930" s="31"/>
      <c r="E930" s="31"/>
      <c r="F930" s="31"/>
      <c r="G930" s="31"/>
      <c r="H930" s="33"/>
      <c r="I930" s="33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customHeight="1" x14ac:dyDescent="0.25">
      <c r="A931" s="31"/>
      <c r="B931" s="32"/>
      <c r="C931" s="31"/>
      <c r="D931" s="31"/>
      <c r="E931" s="31"/>
      <c r="F931" s="31"/>
      <c r="G931" s="31"/>
      <c r="H931" s="33"/>
      <c r="I931" s="33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customHeight="1" x14ac:dyDescent="0.25">
      <c r="A932" s="31"/>
      <c r="B932" s="32"/>
      <c r="C932" s="31"/>
      <c r="D932" s="31"/>
      <c r="E932" s="31"/>
      <c r="F932" s="31"/>
      <c r="G932" s="31"/>
      <c r="H932" s="33"/>
      <c r="I932" s="33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customHeight="1" x14ac:dyDescent="0.25">
      <c r="A933" s="31"/>
      <c r="B933" s="32"/>
      <c r="C933" s="31"/>
      <c r="D933" s="31"/>
      <c r="E933" s="31"/>
      <c r="F933" s="31"/>
      <c r="G933" s="31"/>
      <c r="H933" s="33"/>
      <c r="I933" s="33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.75" customHeight="1" x14ac:dyDescent="0.25">
      <c r="A934" s="31"/>
      <c r="B934" s="32"/>
      <c r="C934" s="31"/>
      <c r="D934" s="31"/>
      <c r="E934" s="31"/>
      <c r="F934" s="31"/>
      <c r="G934" s="31"/>
      <c r="H934" s="33"/>
      <c r="I934" s="33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5.75" customHeight="1" x14ac:dyDescent="0.25">
      <c r="A935" s="31"/>
      <c r="B935" s="32"/>
      <c r="C935" s="31"/>
      <c r="D935" s="31"/>
      <c r="E935" s="31"/>
      <c r="F935" s="31"/>
      <c r="G935" s="31"/>
      <c r="H935" s="33"/>
      <c r="I935" s="33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5.75" customHeight="1" x14ac:dyDescent="0.25">
      <c r="A936" s="31"/>
      <c r="B936" s="32"/>
      <c r="C936" s="31"/>
      <c r="D936" s="31"/>
      <c r="E936" s="31"/>
      <c r="F936" s="31"/>
      <c r="G936" s="31"/>
      <c r="H936" s="33"/>
      <c r="I936" s="33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5.75" customHeight="1" x14ac:dyDescent="0.25">
      <c r="A937" s="31"/>
      <c r="B937" s="32"/>
      <c r="C937" s="31"/>
      <c r="D937" s="31"/>
      <c r="E937" s="31"/>
      <c r="F937" s="31"/>
      <c r="G937" s="31"/>
      <c r="H937" s="33"/>
      <c r="I937" s="33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5.75" customHeight="1" x14ac:dyDescent="0.25">
      <c r="A938" s="31"/>
      <c r="B938" s="32"/>
      <c r="C938" s="31"/>
      <c r="D938" s="31"/>
      <c r="E938" s="31"/>
      <c r="F938" s="31"/>
      <c r="G938" s="31"/>
      <c r="H938" s="33"/>
      <c r="I938" s="33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5.75" customHeight="1" x14ac:dyDescent="0.25">
      <c r="A939" s="31"/>
      <c r="B939" s="32"/>
      <c r="C939" s="31"/>
      <c r="D939" s="31"/>
      <c r="E939" s="31"/>
      <c r="F939" s="31"/>
      <c r="G939" s="31"/>
      <c r="H939" s="33"/>
      <c r="I939" s="33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5.75" customHeight="1" x14ac:dyDescent="0.25">
      <c r="A940" s="31"/>
      <c r="B940" s="32"/>
      <c r="C940" s="31"/>
      <c r="D940" s="31"/>
      <c r="E940" s="31"/>
      <c r="F940" s="31"/>
      <c r="G940" s="31"/>
      <c r="H940" s="33"/>
      <c r="I940" s="33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5.75" customHeight="1" x14ac:dyDescent="0.25">
      <c r="A941" s="31"/>
      <c r="B941" s="32"/>
      <c r="C941" s="31"/>
      <c r="D941" s="31"/>
      <c r="E941" s="31"/>
      <c r="F941" s="31"/>
      <c r="G941" s="31"/>
      <c r="H941" s="33"/>
      <c r="I941" s="33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5.75" customHeight="1" x14ac:dyDescent="0.25">
      <c r="A942" s="31"/>
      <c r="B942" s="32"/>
      <c r="C942" s="31"/>
      <c r="D942" s="31"/>
      <c r="E942" s="31"/>
      <c r="F942" s="31"/>
      <c r="G942" s="31"/>
      <c r="H942" s="33"/>
      <c r="I942" s="33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5.75" customHeight="1" x14ac:dyDescent="0.25">
      <c r="A943" s="31"/>
      <c r="B943" s="32"/>
      <c r="C943" s="31"/>
      <c r="D943" s="31"/>
      <c r="E943" s="31"/>
      <c r="F943" s="31"/>
      <c r="G943" s="31"/>
      <c r="H943" s="33"/>
      <c r="I943" s="33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5.75" customHeight="1" x14ac:dyDescent="0.25">
      <c r="A944" s="31"/>
      <c r="B944" s="32"/>
      <c r="C944" s="31"/>
      <c r="D944" s="31"/>
      <c r="E944" s="31"/>
      <c r="F944" s="31"/>
      <c r="G944" s="31"/>
      <c r="H944" s="33"/>
      <c r="I944" s="33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5.75" customHeight="1" x14ac:dyDescent="0.25">
      <c r="A945" s="31"/>
      <c r="B945" s="32"/>
      <c r="C945" s="31"/>
      <c r="D945" s="31"/>
      <c r="E945" s="31"/>
      <c r="F945" s="31"/>
      <c r="G945" s="31"/>
      <c r="H945" s="33"/>
      <c r="I945" s="33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5.75" customHeight="1" x14ac:dyDescent="0.25">
      <c r="A946" s="31"/>
      <c r="B946" s="32"/>
      <c r="C946" s="31"/>
      <c r="D946" s="31"/>
      <c r="E946" s="31"/>
      <c r="F946" s="31"/>
      <c r="G946" s="31"/>
      <c r="H946" s="33"/>
      <c r="I946" s="33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5.75" customHeight="1" x14ac:dyDescent="0.25">
      <c r="A947" s="31"/>
      <c r="B947" s="32"/>
      <c r="C947" s="31"/>
      <c r="D947" s="31"/>
      <c r="E947" s="31"/>
      <c r="F947" s="31"/>
      <c r="G947" s="31"/>
      <c r="H947" s="33"/>
      <c r="I947" s="33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5.75" customHeight="1" x14ac:dyDescent="0.25">
      <c r="A948" s="31"/>
      <c r="B948" s="32"/>
      <c r="C948" s="31"/>
      <c r="D948" s="31"/>
      <c r="E948" s="31"/>
      <c r="F948" s="31"/>
      <c r="G948" s="31"/>
      <c r="H948" s="33"/>
      <c r="I948" s="33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5.75" customHeight="1" x14ac:dyDescent="0.25">
      <c r="A949" s="31"/>
      <c r="B949" s="32"/>
      <c r="C949" s="31"/>
      <c r="D949" s="31"/>
      <c r="E949" s="31"/>
      <c r="F949" s="31"/>
      <c r="G949" s="31"/>
      <c r="H949" s="33"/>
      <c r="I949" s="33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5.75" customHeight="1" x14ac:dyDescent="0.25">
      <c r="A950" s="31"/>
      <c r="B950" s="32"/>
      <c r="C950" s="31"/>
      <c r="D950" s="31"/>
      <c r="E950" s="31"/>
      <c r="F950" s="31"/>
      <c r="G950" s="31"/>
      <c r="H950" s="33"/>
      <c r="I950" s="33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5.75" customHeight="1" x14ac:dyDescent="0.25">
      <c r="A951" s="31"/>
      <c r="B951" s="32"/>
      <c r="C951" s="31"/>
      <c r="D951" s="31"/>
      <c r="E951" s="31"/>
      <c r="F951" s="31"/>
      <c r="G951" s="31"/>
      <c r="H951" s="33"/>
      <c r="I951" s="33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5.75" customHeight="1" x14ac:dyDescent="0.25">
      <c r="A952" s="31"/>
      <c r="B952" s="32"/>
      <c r="C952" s="31"/>
      <c r="D952" s="31"/>
      <c r="E952" s="31"/>
      <c r="F952" s="31"/>
      <c r="G952" s="31"/>
      <c r="H952" s="33"/>
      <c r="I952" s="33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5.75" customHeight="1" x14ac:dyDescent="0.25">
      <c r="A953" s="31"/>
      <c r="B953" s="32"/>
      <c r="C953" s="31"/>
      <c r="D953" s="31"/>
      <c r="E953" s="31"/>
      <c r="F953" s="31"/>
      <c r="G953" s="31"/>
      <c r="H953" s="33"/>
      <c r="I953" s="33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5.75" customHeight="1" x14ac:dyDescent="0.25">
      <c r="A954" s="31"/>
      <c r="B954" s="32"/>
      <c r="C954" s="31"/>
      <c r="D954" s="31"/>
      <c r="E954" s="31"/>
      <c r="F954" s="31"/>
      <c r="G954" s="31"/>
      <c r="H954" s="33"/>
      <c r="I954" s="33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5.75" customHeight="1" x14ac:dyDescent="0.25">
      <c r="A955" s="31"/>
      <c r="B955" s="32"/>
      <c r="C955" s="31"/>
      <c r="D955" s="31"/>
      <c r="E955" s="31"/>
      <c r="F955" s="31"/>
      <c r="G955" s="31"/>
      <c r="H955" s="33"/>
      <c r="I955" s="33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5.75" customHeight="1" x14ac:dyDescent="0.25">
      <c r="A956" s="31"/>
      <c r="B956" s="32"/>
      <c r="C956" s="31"/>
      <c r="D956" s="31"/>
      <c r="E956" s="31"/>
      <c r="F956" s="31"/>
      <c r="G956" s="31"/>
      <c r="H956" s="33"/>
      <c r="I956" s="33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5.75" customHeight="1" x14ac:dyDescent="0.25">
      <c r="A957" s="31"/>
      <c r="B957" s="32"/>
      <c r="C957" s="31"/>
      <c r="D957" s="31"/>
      <c r="E957" s="31"/>
      <c r="F957" s="31"/>
      <c r="G957" s="31"/>
      <c r="H957" s="33"/>
      <c r="I957" s="33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5.75" customHeight="1" x14ac:dyDescent="0.25">
      <c r="A958" s="31"/>
      <c r="B958" s="32"/>
      <c r="C958" s="31"/>
      <c r="D958" s="31"/>
      <c r="E958" s="31"/>
      <c r="F958" s="31"/>
      <c r="G958" s="31"/>
      <c r="H958" s="33"/>
      <c r="I958" s="33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5.75" customHeight="1" x14ac:dyDescent="0.25">
      <c r="A959" s="31"/>
      <c r="B959" s="32"/>
      <c r="C959" s="31"/>
      <c r="D959" s="31"/>
      <c r="E959" s="31"/>
      <c r="F959" s="31"/>
      <c r="G959" s="31"/>
      <c r="H959" s="33"/>
      <c r="I959" s="33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5.75" customHeight="1" x14ac:dyDescent="0.25">
      <c r="A960" s="31"/>
      <c r="B960" s="32"/>
      <c r="C960" s="31"/>
      <c r="D960" s="31"/>
      <c r="E960" s="31"/>
      <c r="F960" s="31"/>
      <c r="G960" s="31"/>
      <c r="H960" s="33"/>
      <c r="I960" s="33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5.75" customHeight="1" x14ac:dyDescent="0.25">
      <c r="A961" s="31"/>
      <c r="B961" s="32"/>
      <c r="C961" s="31"/>
      <c r="D961" s="31"/>
      <c r="E961" s="31"/>
      <c r="F961" s="31"/>
      <c r="G961" s="31"/>
      <c r="H961" s="33"/>
      <c r="I961" s="33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5.75" customHeight="1" x14ac:dyDescent="0.25">
      <c r="A962" s="31"/>
      <c r="B962" s="32"/>
      <c r="C962" s="31"/>
      <c r="D962" s="31"/>
      <c r="E962" s="31"/>
      <c r="F962" s="31"/>
      <c r="G962" s="31"/>
      <c r="H962" s="33"/>
      <c r="I962" s="33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5.75" customHeight="1" x14ac:dyDescent="0.25">
      <c r="A963" s="31"/>
      <c r="B963" s="32"/>
      <c r="C963" s="31"/>
      <c r="D963" s="31"/>
      <c r="E963" s="31"/>
      <c r="F963" s="31"/>
      <c r="G963" s="31"/>
      <c r="H963" s="33"/>
      <c r="I963" s="33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5.75" customHeight="1" x14ac:dyDescent="0.25">
      <c r="A964" s="31"/>
      <c r="B964" s="32"/>
      <c r="C964" s="31"/>
      <c r="D964" s="31"/>
      <c r="E964" s="31"/>
      <c r="F964" s="31"/>
      <c r="G964" s="31"/>
      <c r="H964" s="33"/>
      <c r="I964" s="33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5.75" customHeight="1" x14ac:dyDescent="0.25">
      <c r="A965" s="31"/>
      <c r="B965" s="32"/>
      <c r="C965" s="31"/>
      <c r="D965" s="31"/>
      <c r="E965" s="31"/>
      <c r="F965" s="31"/>
      <c r="G965" s="31"/>
      <c r="H965" s="33"/>
      <c r="I965" s="33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5.75" customHeight="1" x14ac:dyDescent="0.25">
      <c r="A966" s="31"/>
      <c r="B966" s="32"/>
      <c r="C966" s="31"/>
      <c r="D966" s="31"/>
      <c r="E966" s="31"/>
      <c r="F966" s="31"/>
      <c r="G966" s="31"/>
      <c r="H966" s="33"/>
      <c r="I966" s="33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5.75" customHeight="1" x14ac:dyDescent="0.25">
      <c r="A967" s="31"/>
      <c r="B967" s="32"/>
      <c r="C967" s="31"/>
      <c r="D967" s="31"/>
      <c r="E967" s="31"/>
      <c r="F967" s="31"/>
      <c r="G967" s="31"/>
      <c r="H967" s="33"/>
      <c r="I967" s="33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5.75" customHeight="1" x14ac:dyDescent="0.25">
      <c r="A968" s="31"/>
      <c r="B968" s="32"/>
      <c r="C968" s="31"/>
      <c r="D968" s="31"/>
      <c r="E968" s="31"/>
      <c r="F968" s="31"/>
      <c r="G968" s="31"/>
      <c r="H968" s="33"/>
      <c r="I968" s="33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5.75" customHeight="1" x14ac:dyDescent="0.25">
      <c r="A969" s="31"/>
      <c r="B969" s="32"/>
      <c r="C969" s="31"/>
      <c r="D969" s="31"/>
      <c r="E969" s="31"/>
      <c r="F969" s="31"/>
      <c r="G969" s="31"/>
      <c r="H969" s="33"/>
      <c r="I969" s="33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5.75" customHeight="1" x14ac:dyDescent="0.25">
      <c r="A970" s="31"/>
      <c r="B970" s="32"/>
      <c r="C970" s="31"/>
      <c r="D970" s="31"/>
      <c r="E970" s="31"/>
      <c r="F970" s="31"/>
      <c r="G970" s="31"/>
      <c r="H970" s="33"/>
      <c r="I970" s="33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5.75" customHeight="1" x14ac:dyDescent="0.25">
      <c r="A971" s="31"/>
      <c r="B971" s="32"/>
      <c r="C971" s="31"/>
      <c r="D971" s="31"/>
      <c r="E971" s="31"/>
      <c r="F971" s="31"/>
      <c r="G971" s="31"/>
      <c r="H971" s="33"/>
      <c r="I971" s="33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5.75" customHeight="1" x14ac:dyDescent="0.25">
      <c r="A972" s="31"/>
      <c r="B972" s="32"/>
      <c r="C972" s="31"/>
      <c r="D972" s="31"/>
      <c r="E972" s="31"/>
      <c r="F972" s="31"/>
      <c r="G972" s="31"/>
      <c r="H972" s="33"/>
      <c r="I972" s="33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5.75" customHeight="1" x14ac:dyDescent="0.25">
      <c r="A973" s="31"/>
      <c r="B973" s="32"/>
      <c r="C973" s="31"/>
      <c r="D973" s="31"/>
      <c r="E973" s="31"/>
      <c r="F973" s="31"/>
      <c r="G973" s="31"/>
      <c r="H973" s="33"/>
      <c r="I973" s="33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5.75" customHeight="1" x14ac:dyDescent="0.25">
      <c r="A974" s="31"/>
      <c r="B974" s="32"/>
      <c r="C974" s="31"/>
      <c r="D974" s="31"/>
      <c r="E974" s="31"/>
      <c r="F974" s="31"/>
      <c r="G974" s="31"/>
      <c r="H974" s="33"/>
      <c r="I974" s="33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5.75" customHeight="1" x14ac:dyDescent="0.25">
      <c r="A975" s="31"/>
      <c r="B975" s="32"/>
      <c r="C975" s="31"/>
      <c r="D975" s="31"/>
      <c r="E975" s="31"/>
      <c r="F975" s="31"/>
      <c r="G975" s="31"/>
      <c r="H975" s="33"/>
      <c r="I975" s="33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5.75" customHeight="1" x14ac:dyDescent="0.25">
      <c r="A976" s="31"/>
      <c r="B976" s="32"/>
      <c r="C976" s="31"/>
      <c r="D976" s="31"/>
      <c r="E976" s="31"/>
      <c r="F976" s="31"/>
      <c r="G976" s="31"/>
      <c r="H976" s="33"/>
      <c r="I976" s="33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5.75" customHeight="1" x14ac:dyDescent="0.25">
      <c r="A977" s="31"/>
      <c r="B977" s="32"/>
      <c r="C977" s="31"/>
      <c r="D977" s="31"/>
      <c r="E977" s="31"/>
      <c r="F977" s="31"/>
      <c r="G977" s="31"/>
      <c r="H977" s="33"/>
      <c r="I977" s="33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5.75" customHeight="1" x14ac:dyDescent="0.25">
      <c r="A978" s="31"/>
      <c r="B978" s="32"/>
      <c r="C978" s="31"/>
      <c r="D978" s="31"/>
      <c r="E978" s="31"/>
      <c r="F978" s="31"/>
      <c r="G978" s="31"/>
      <c r="H978" s="33"/>
      <c r="I978" s="33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5.75" customHeight="1" x14ac:dyDescent="0.25">
      <c r="A979" s="31"/>
      <c r="B979" s="32"/>
      <c r="C979" s="31"/>
      <c r="D979" s="31"/>
      <c r="E979" s="31"/>
      <c r="F979" s="31"/>
      <c r="G979" s="31"/>
      <c r="H979" s="33"/>
      <c r="I979" s="33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5.75" customHeight="1" x14ac:dyDescent="0.25">
      <c r="A980" s="31"/>
      <c r="B980" s="32"/>
      <c r="C980" s="31"/>
      <c r="D980" s="31"/>
      <c r="E980" s="31"/>
      <c r="F980" s="31"/>
      <c r="G980" s="31"/>
      <c r="H980" s="33"/>
      <c r="I980" s="33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5.75" customHeight="1" x14ac:dyDescent="0.25">
      <c r="A981" s="31"/>
      <c r="B981" s="32"/>
      <c r="C981" s="31"/>
      <c r="D981" s="31"/>
      <c r="E981" s="31"/>
      <c r="F981" s="31"/>
      <c r="G981" s="31"/>
      <c r="H981" s="33"/>
      <c r="I981" s="33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5.75" customHeight="1" x14ac:dyDescent="0.25">
      <c r="A982" s="31"/>
      <c r="B982" s="32"/>
      <c r="C982" s="31"/>
      <c r="D982" s="31"/>
      <c r="E982" s="31"/>
      <c r="F982" s="31"/>
      <c r="G982" s="31"/>
      <c r="H982" s="33"/>
      <c r="I982" s="33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5.75" customHeight="1" x14ac:dyDescent="0.25">
      <c r="A983" s="31"/>
      <c r="B983" s="32"/>
      <c r="C983" s="31"/>
      <c r="D983" s="31"/>
      <c r="E983" s="31"/>
      <c r="F983" s="31"/>
      <c r="G983" s="31"/>
      <c r="H983" s="33"/>
      <c r="I983" s="33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5.75" customHeight="1" x14ac:dyDescent="0.25">
      <c r="A984" s="31"/>
      <c r="B984" s="32"/>
      <c r="C984" s="31"/>
      <c r="D984" s="31"/>
      <c r="E984" s="31"/>
      <c r="F984" s="31"/>
      <c r="G984" s="31"/>
      <c r="H984" s="33"/>
      <c r="I984" s="33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5.75" customHeight="1" x14ac:dyDescent="0.25">
      <c r="A985" s="31"/>
      <c r="B985" s="32"/>
      <c r="C985" s="31"/>
      <c r="D985" s="31"/>
      <c r="E985" s="31"/>
      <c r="F985" s="31"/>
      <c r="G985" s="31"/>
      <c r="H985" s="33"/>
      <c r="I985" s="33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5.75" customHeight="1" x14ac:dyDescent="0.25">
      <c r="A986" s="31"/>
      <c r="B986" s="32"/>
      <c r="C986" s="31"/>
      <c r="D986" s="31"/>
      <c r="E986" s="31"/>
      <c r="F986" s="31"/>
      <c r="G986" s="31"/>
      <c r="H986" s="33"/>
      <c r="I986" s="33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5.75" customHeight="1" x14ac:dyDescent="0.25">
      <c r="A987" s="31"/>
      <c r="B987" s="32"/>
      <c r="C987" s="31"/>
      <c r="D987" s="31"/>
      <c r="E987" s="31"/>
      <c r="F987" s="31"/>
      <c r="G987" s="31"/>
      <c r="H987" s="33"/>
      <c r="I987" s="33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5.75" customHeight="1" x14ac:dyDescent="0.25">
      <c r="A988" s="31"/>
      <c r="B988" s="32"/>
      <c r="C988" s="31"/>
      <c r="D988" s="31"/>
      <c r="E988" s="31"/>
      <c r="F988" s="31"/>
      <c r="G988" s="31"/>
      <c r="H988" s="33"/>
      <c r="I988" s="33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5.75" customHeight="1" x14ac:dyDescent="0.25">
      <c r="A989" s="31"/>
      <c r="B989" s="32"/>
      <c r="C989" s="31"/>
      <c r="D989" s="31"/>
      <c r="E989" s="31"/>
      <c r="F989" s="31"/>
      <c r="G989" s="31"/>
      <c r="H989" s="33"/>
      <c r="I989" s="33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5.75" customHeight="1" x14ac:dyDescent="0.25">
      <c r="A990" s="31"/>
      <c r="B990" s="32"/>
      <c r="C990" s="31"/>
      <c r="D990" s="31"/>
      <c r="E990" s="31"/>
      <c r="F990" s="31"/>
      <c r="G990" s="31"/>
      <c r="H990" s="33"/>
      <c r="I990" s="33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5.75" customHeight="1" x14ac:dyDescent="0.25">
      <c r="A991" s="31"/>
      <c r="B991" s="32"/>
      <c r="C991" s="31"/>
      <c r="D991" s="31"/>
      <c r="E991" s="31"/>
      <c r="F991" s="31"/>
      <c r="G991" s="31"/>
      <c r="H991" s="33"/>
      <c r="I991" s="33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5.75" customHeight="1" x14ac:dyDescent="0.25">
      <c r="A992" s="31"/>
      <c r="B992" s="32"/>
      <c r="C992" s="31"/>
      <c r="D992" s="31"/>
      <c r="E992" s="31"/>
      <c r="F992" s="31"/>
      <c r="G992" s="31"/>
      <c r="H992" s="33"/>
      <c r="I992" s="33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5.75" customHeight="1" x14ac:dyDescent="0.25">
      <c r="A993" s="31"/>
      <c r="B993" s="32"/>
      <c r="C993" s="31"/>
      <c r="D993" s="31"/>
      <c r="E993" s="31"/>
      <c r="F993" s="31"/>
      <c r="G993" s="31"/>
      <c r="H993" s="33"/>
      <c r="I993" s="33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5.75" customHeight="1" x14ac:dyDescent="0.25">
      <c r="A994" s="31"/>
      <c r="B994" s="32"/>
      <c r="C994" s="31"/>
      <c r="D994" s="31"/>
      <c r="E994" s="31"/>
      <c r="F994" s="31"/>
      <c r="G994" s="31"/>
      <c r="H994" s="33"/>
      <c r="I994" s="33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5.75" customHeight="1" x14ac:dyDescent="0.25">
      <c r="A995" s="31"/>
      <c r="B995" s="32"/>
      <c r="C995" s="31"/>
      <c r="D995" s="31"/>
      <c r="E995" s="31"/>
      <c r="F995" s="31"/>
      <c r="G995" s="31"/>
      <c r="H995" s="33"/>
      <c r="I995" s="33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5.75" customHeight="1" x14ac:dyDescent="0.25">
      <c r="A996" s="31"/>
      <c r="B996" s="32"/>
      <c r="C996" s="31"/>
      <c r="D996" s="31"/>
      <c r="E996" s="31"/>
      <c r="F996" s="31"/>
      <c r="G996" s="31"/>
      <c r="H996" s="33"/>
      <c r="I996" s="33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5.75" customHeight="1" x14ac:dyDescent="0.25">
      <c r="A997" s="31"/>
      <c r="B997" s="32"/>
      <c r="C997" s="31"/>
      <c r="D997" s="31"/>
      <c r="E997" s="31"/>
      <c r="F997" s="31"/>
      <c r="G997" s="31"/>
      <c r="H997" s="33"/>
      <c r="I997" s="33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5.75" customHeight="1" x14ac:dyDescent="0.25">
      <c r="A998" s="31"/>
      <c r="B998" s="32"/>
      <c r="C998" s="31"/>
      <c r="D998" s="31"/>
      <c r="E998" s="31"/>
      <c r="F998" s="31"/>
      <c r="G998" s="31"/>
      <c r="H998" s="33"/>
      <c r="I998" s="33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5.75" customHeight="1" x14ac:dyDescent="0.25">
      <c r="A999" s="31"/>
      <c r="B999" s="32"/>
      <c r="C999" s="31"/>
      <c r="D999" s="31"/>
      <c r="E999" s="31"/>
      <c r="F999" s="31"/>
      <c r="G999" s="31"/>
      <c r="H999" s="33"/>
      <c r="I999" s="33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5.75" customHeight="1" x14ac:dyDescent="0.25">
      <c r="A1000" s="31"/>
      <c r="B1000" s="32"/>
      <c r="C1000" s="31"/>
      <c r="D1000" s="31"/>
      <c r="E1000" s="31"/>
      <c r="F1000" s="31"/>
      <c r="G1000" s="31"/>
      <c r="H1000" s="33"/>
      <c r="I1000" s="33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autoFilter ref="A1:I251" xr:uid="{00000000-0009-0000-0000-000000000000}"/>
  <mergeCells count="2">
    <mergeCell ref="A4:I4"/>
    <mergeCell ref="A5:I5"/>
  </mergeCells>
  <dataValidations count="1">
    <dataValidation type="decimal" allowBlank="1" showErrorMessage="1" sqref="F253:F259 C8:F252 G8:G257" xr:uid="{00000000-0002-0000-0000-000000000000}">
      <formula1>0</formula1>
      <formula2>100000000000</formula2>
    </dataValidation>
  </dataValidations>
  <printOptions horizontalCentered="1"/>
  <pageMargins left="0.39370078740157483" right="0.39370078740157483" top="0.59055118110236227" bottom="0.78740157480314965" header="0" footer="0"/>
  <pageSetup paperSize="9" scale="75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CFFDF-2D16-4CA2-B357-D8389557CCC7}">
  <sheetPr filterMode="1">
    <tabColor rgb="FF00B050"/>
  </sheetPr>
  <dimension ref="A1:H245"/>
  <sheetViews>
    <sheetView zoomScale="198" zoomScaleNormal="198" workbookViewId="0">
      <selection sqref="A1:H245"/>
    </sheetView>
  </sheetViews>
  <sheetFormatPr defaultRowHeight="13.2" outlineLevelRow="1" x14ac:dyDescent="0.25"/>
  <cols>
    <col min="2" max="2" width="14.44140625" customWidth="1"/>
    <col min="3" max="3" width="14" customWidth="1"/>
    <col min="4" max="4" width="12.6640625" customWidth="1"/>
    <col min="5" max="5" width="21.33203125" customWidth="1"/>
    <col min="6" max="6" width="10.5546875" customWidth="1"/>
  </cols>
  <sheetData>
    <row r="1" spans="1:8" ht="52.8" x14ac:dyDescent="0.25">
      <c r="A1" s="42" t="s">
        <v>256</v>
      </c>
      <c r="B1" s="9">
        <v>2015</v>
      </c>
      <c r="C1" s="9">
        <v>2016</v>
      </c>
      <c r="D1" s="9">
        <v>2017</v>
      </c>
      <c r="E1" s="9">
        <v>2018</v>
      </c>
      <c r="F1" s="9">
        <v>2019</v>
      </c>
      <c r="G1" s="10" t="s">
        <v>5</v>
      </c>
      <c r="H1" s="10" t="s">
        <v>6</v>
      </c>
    </row>
    <row r="2" spans="1:8" ht="13.8" hidden="1" x14ac:dyDescent="0.25">
      <c r="A2" s="45" t="s">
        <v>7</v>
      </c>
      <c r="B2" s="17">
        <v>13284181</v>
      </c>
      <c r="C2" s="17">
        <v>14569890</v>
      </c>
      <c r="D2" s="17">
        <v>15542854</v>
      </c>
      <c r="E2" s="17">
        <v>17423420</v>
      </c>
      <c r="F2" s="17">
        <v>17913514</v>
      </c>
      <c r="G2" s="18">
        <v>100</v>
      </c>
      <c r="H2" s="18">
        <v>2.8128461576429942</v>
      </c>
    </row>
    <row r="3" spans="1:8" ht="13.8" hidden="1" x14ac:dyDescent="0.25">
      <c r="A3" s="16" t="s">
        <v>9</v>
      </c>
      <c r="B3" s="17">
        <v>281883</v>
      </c>
      <c r="C3" s="17">
        <v>276676</v>
      </c>
      <c r="D3" s="17">
        <v>295863</v>
      </c>
      <c r="E3" s="17">
        <v>325756</v>
      </c>
      <c r="F3" s="17">
        <v>334711</v>
      </c>
      <c r="G3" s="18">
        <v>1.8684832021232685</v>
      </c>
      <c r="H3" s="18">
        <v>2.7489900416262572</v>
      </c>
    </row>
    <row r="4" spans="1:8" ht="13.8" outlineLevel="1" x14ac:dyDescent="0.25">
      <c r="A4" s="16" t="s">
        <v>11</v>
      </c>
      <c r="B4" s="20">
        <v>152251</v>
      </c>
      <c r="C4" s="20">
        <v>157779</v>
      </c>
      <c r="D4" s="20">
        <v>167882</v>
      </c>
      <c r="E4" s="20">
        <v>180705</v>
      </c>
      <c r="F4" s="20">
        <v>188773</v>
      </c>
      <c r="G4" s="21">
        <v>1.0538021741574544</v>
      </c>
      <c r="H4" s="21">
        <v>4.4647353421322151</v>
      </c>
    </row>
    <row r="5" spans="1:8" ht="13.8" outlineLevel="1" x14ac:dyDescent="0.25">
      <c r="A5" s="22" t="s">
        <v>12</v>
      </c>
      <c r="B5" s="24">
        <v>439</v>
      </c>
      <c r="C5" s="24">
        <v>393</v>
      </c>
      <c r="D5" s="24">
        <v>369</v>
      </c>
      <c r="E5" s="24">
        <v>401</v>
      </c>
      <c r="F5" s="24">
        <v>419</v>
      </c>
      <c r="G5" s="25">
        <v>2.3390162309862819E-3</v>
      </c>
      <c r="H5" s="25">
        <v>4.4887780548628484</v>
      </c>
    </row>
    <row r="6" spans="1:8" ht="13.8" outlineLevel="1" x14ac:dyDescent="0.25">
      <c r="A6" s="22" t="s">
        <v>13</v>
      </c>
      <c r="B6" s="24">
        <v>1321</v>
      </c>
      <c r="C6" s="24">
        <v>1469</v>
      </c>
      <c r="D6" s="24">
        <v>1603</v>
      </c>
      <c r="E6" s="24">
        <v>1583</v>
      </c>
      <c r="F6" s="24">
        <v>1481</v>
      </c>
      <c r="G6" s="25">
        <v>8.2675012842259761E-3</v>
      </c>
      <c r="H6" s="25">
        <v>-6.443461781427672</v>
      </c>
    </row>
    <row r="7" spans="1:8" ht="13.8" outlineLevel="1" x14ac:dyDescent="0.25">
      <c r="A7" s="22" t="s">
        <v>14</v>
      </c>
      <c r="B7" s="24">
        <v>968</v>
      </c>
      <c r="C7" s="24">
        <v>1148</v>
      </c>
      <c r="D7" s="24">
        <v>1160</v>
      </c>
      <c r="E7" s="24">
        <v>1044</v>
      </c>
      <c r="F7" s="24">
        <v>1059</v>
      </c>
      <c r="G7" s="25">
        <v>5.9117379203209378E-3</v>
      </c>
      <c r="H7" s="25">
        <v>1.4367816091954069</v>
      </c>
    </row>
    <row r="8" spans="1:8" ht="13.8" outlineLevel="1" x14ac:dyDescent="0.25">
      <c r="A8" s="22" t="s">
        <v>15</v>
      </c>
      <c r="B8" s="24">
        <v>672</v>
      </c>
      <c r="C8" s="24">
        <v>678</v>
      </c>
      <c r="D8" s="24">
        <v>513</v>
      </c>
      <c r="E8" s="24">
        <v>560</v>
      </c>
      <c r="F8" s="24">
        <v>470</v>
      </c>
      <c r="G8" s="25">
        <v>2.6237174906051375E-3</v>
      </c>
      <c r="H8" s="25">
        <v>-16.071428571428569</v>
      </c>
    </row>
    <row r="9" spans="1:8" ht="13.8" outlineLevel="1" x14ac:dyDescent="0.25">
      <c r="A9" s="22" t="s">
        <v>16</v>
      </c>
      <c r="B9" s="24">
        <v>14547</v>
      </c>
      <c r="C9" s="24">
        <v>20555</v>
      </c>
      <c r="D9" s="24">
        <v>23215</v>
      </c>
      <c r="E9" s="24">
        <v>24277</v>
      </c>
      <c r="F9" s="24">
        <v>26129</v>
      </c>
      <c r="G9" s="25">
        <v>0.14586194534472688</v>
      </c>
      <c r="H9" s="25">
        <v>7.628619681179714</v>
      </c>
    </row>
    <row r="10" spans="1:8" ht="13.8" outlineLevel="1" x14ac:dyDescent="0.25">
      <c r="A10" s="22" t="s">
        <v>17</v>
      </c>
      <c r="B10" s="24">
        <v>46139</v>
      </c>
      <c r="C10" s="24">
        <v>44783</v>
      </c>
      <c r="D10" s="24">
        <v>46011</v>
      </c>
      <c r="E10" s="24">
        <v>48845</v>
      </c>
      <c r="F10" s="24">
        <v>48639</v>
      </c>
      <c r="G10" s="25">
        <v>0.27152126601179422</v>
      </c>
      <c r="H10" s="25">
        <v>-0.42174224587981257</v>
      </c>
    </row>
    <row r="11" spans="1:8" ht="13.8" outlineLevel="1" x14ac:dyDescent="0.25">
      <c r="A11" s="22" t="s">
        <v>18</v>
      </c>
      <c r="B11" s="24">
        <v>2047</v>
      </c>
      <c r="C11" s="24">
        <v>1959</v>
      </c>
      <c r="D11" s="24">
        <v>2441</v>
      </c>
      <c r="E11" s="24">
        <v>2907</v>
      </c>
      <c r="F11" s="24">
        <v>2817</v>
      </c>
      <c r="G11" s="25">
        <v>1.5725557810712068E-2</v>
      </c>
      <c r="H11" s="25">
        <v>-3.0959752321981426</v>
      </c>
    </row>
    <row r="12" spans="1:8" ht="13.8" outlineLevel="1" x14ac:dyDescent="0.25">
      <c r="A12" s="22" t="s">
        <v>19</v>
      </c>
      <c r="B12" s="24">
        <v>1575</v>
      </c>
      <c r="C12" s="24">
        <v>1609</v>
      </c>
      <c r="D12" s="24">
        <v>2068</v>
      </c>
      <c r="E12" s="24">
        <v>2465</v>
      </c>
      <c r="F12" s="24">
        <v>2526</v>
      </c>
      <c r="G12" s="25">
        <v>1.4101085917592718E-2</v>
      </c>
      <c r="H12" s="25">
        <v>2.4746450304259611</v>
      </c>
    </row>
    <row r="13" spans="1:8" ht="13.8" outlineLevel="1" x14ac:dyDescent="0.25">
      <c r="A13" s="22" t="s">
        <v>20</v>
      </c>
      <c r="B13" s="24">
        <v>32533</v>
      </c>
      <c r="C13" s="24">
        <v>34280</v>
      </c>
      <c r="D13" s="24">
        <v>37706</v>
      </c>
      <c r="E13" s="24">
        <v>42096</v>
      </c>
      <c r="F13" s="24">
        <v>46814</v>
      </c>
      <c r="G13" s="25">
        <v>0.26133342681955091</v>
      </c>
      <c r="H13" s="25">
        <v>11.207715697453452</v>
      </c>
    </row>
    <row r="14" spans="1:8" ht="13.8" outlineLevel="1" x14ac:dyDescent="0.25">
      <c r="A14" s="22" t="s">
        <v>21</v>
      </c>
      <c r="B14" s="24">
        <v>6644</v>
      </c>
      <c r="C14" s="24">
        <v>4985</v>
      </c>
      <c r="D14" s="24">
        <v>4502</v>
      </c>
      <c r="E14" s="24">
        <v>4744</v>
      </c>
      <c r="F14" s="24">
        <v>4398</v>
      </c>
      <c r="G14" s="25">
        <v>2.4551296858896586E-2</v>
      </c>
      <c r="H14" s="25">
        <v>-7.293423271500842</v>
      </c>
    </row>
    <row r="15" spans="1:8" ht="13.8" outlineLevel="1" x14ac:dyDescent="0.25">
      <c r="A15" s="22" t="s">
        <v>22</v>
      </c>
      <c r="B15" s="24">
        <v>4</v>
      </c>
      <c r="C15" s="24">
        <v>4</v>
      </c>
      <c r="D15" s="24">
        <v>4</v>
      </c>
      <c r="E15" s="24">
        <v>6</v>
      </c>
      <c r="F15" s="24">
        <v>1</v>
      </c>
      <c r="G15" s="25">
        <v>5.5823776395853989E-6</v>
      </c>
      <c r="H15" s="25">
        <v>-83.333333333333343</v>
      </c>
    </row>
    <row r="16" spans="1:8" ht="13.8" outlineLevel="1" x14ac:dyDescent="0.25">
      <c r="A16" s="22" t="s">
        <v>23</v>
      </c>
      <c r="B16" s="24">
        <v>1684</v>
      </c>
      <c r="C16" s="24">
        <v>1454</v>
      </c>
      <c r="D16" s="24">
        <v>2921</v>
      </c>
      <c r="E16" s="24">
        <v>3439</v>
      </c>
      <c r="F16" s="24">
        <v>4165</v>
      </c>
      <c r="G16" s="25">
        <v>2.3250602868873187E-2</v>
      </c>
      <c r="H16" s="25">
        <v>21.110788019773196</v>
      </c>
    </row>
    <row r="17" spans="1:8" ht="13.8" outlineLevel="1" x14ac:dyDescent="0.25">
      <c r="A17" s="22" t="s">
        <v>24</v>
      </c>
      <c r="B17" s="24">
        <v>2655</v>
      </c>
      <c r="C17" s="24">
        <v>3078</v>
      </c>
      <c r="D17" s="24">
        <v>3625</v>
      </c>
      <c r="E17" s="24">
        <v>3693</v>
      </c>
      <c r="F17" s="24">
        <v>4233</v>
      </c>
      <c r="G17" s="25">
        <v>2.3630204548364994E-2</v>
      </c>
      <c r="H17" s="25">
        <v>14.622258326563767</v>
      </c>
    </row>
    <row r="18" spans="1:8" ht="13.8" outlineLevel="1" x14ac:dyDescent="0.25">
      <c r="A18" s="22" t="s">
        <v>25</v>
      </c>
      <c r="B18" s="24">
        <v>4984</v>
      </c>
      <c r="C18" s="24">
        <v>6627</v>
      </c>
      <c r="D18" s="24">
        <v>6086</v>
      </c>
      <c r="E18" s="24">
        <v>5619</v>
      </c>
      <c r="F18" s="24">
        <v>5044</v>
      </c>
      <c r="G18" s="25">
        <v>2.8157512814068753E-2</v>
      </c>
      <c r="H18" s="25">
        <v>-10.233137568962448</v>
      </c>
    </row>
    <row r="19" spans="1:8" ht="13.8" outlineLevel="1" x14ac:dyDescent="0.25">
      <c r="A19" s="22" t="s">
        <v>26</v>
      </c>
      <c r="B19" s="24">
        <v>25488</v>
      </c>
      <c r="C19" s="24">
        <v>23026</v>
      </c>
      <c r="D19" s="24">
        <v>22261</v>
      </c>
      <c r="E19" s="24">
        <v>23443</v>
      </c>
      <c r="F19" s="24">
        <v>23774</v>
      </c>
      <c r="G19" s="25">
        <v>0.13271544600350327</v>
      </c>
      <c r="H19" s="25">
        <v>1.4119353325086337</v>
      </c>
    </row>
    <row r="20" spans="1:8" ht="13.8" outlineLevel="1" x14ac:dyDescent="0.25">
      <c r="A20" s="22" t="s">
        <v>27</v>
      </c>
      <c r="B20" s="24">
        <v>4237</v>
      </c>
      <c r="C20" s="24">
        <v>4905</v>
      </c>
      <c r="D20" s="24">
        <v>5763</v>
      </c>
      <c r="E20" s="24">
        <v>7157</v>
      </c>
      <c r="F20" s="24">
        <v>8063</v>
      </c>
      <c r="G20" s="25">
        <v>4.5010710907977071E-2</v>
      </c>
      <c r="H20" s="25">
        <v>12.658935308089994</v>
      </c>
    </row>
    <row r="21" spans="1:8" ht="13.8" outlineLevel="1" x14ac:dyDescent="0.25">
      <c r="A21" s="22" t="s">
        <v>28</v>
      </c>
      <c r="B21" s="24">
        <v>3512</v>
      </c>
      <c r="C21" s="24">
        <v>3696</v>
      </c>
      <c r="D21" s="24">
        <v>4074</v>
      </c>
      <c r="E21" s="24">
        <v>4489</v>
      </c>
      <c r="F21" s="24">
        <v>4864</v>
      </c>
      <c r="G21" s="25">
        <v>2.715268483894338E-2</v>
      </c>
      <c r="H21" s="25">
        <v>8.353753619959889</v>
      </c>
    </row>
    <row r="22" spans="1:8" ht="13.8" outlineLevel="1" x14ac:dyDescent="0.25">
      <c r="A22" s="22" t="s">
        <v>29</v>
      </c>
      <c r="B22" s="24">
        <v>2802</v>
      </c>
      <c r="C22" s="24">
        <v>3130</v>
      </c>
      <c r="D22" s="24">
        <v>3560</v>
      </c>
      <c r="E22" s="24">
        <v>3937</v>
      </c>
      <c r="F22" s="24">
        <v>3877</v>
      </c>
      <c r="G22" s="25">
        <v>2.1642878108672593E-2</v>
      </c>
      <c r="H22" s="25">
        <v>-1.52400304800609</v>
      </c>
    </row>
    <row r="23" spans="1:8" ht="13.8" hidden="1" x14ac:dyDescent="0.25">
      <c r="A23" s="16" t="s">
        <v>30</v>
      </c>
      <c r="B23" s="20">
        <v>3938</v>
      </c>
      <c r="C23" s="20">
        <v>3102</v>
      </c>
      <c r="D23" s="20">
        <v>3760</v>
      </c>
      <c r="E23" s="20">
        <v>4484</v>
      </c>
      <c r="F23" s="20">
        <v>5468</v>
      </c>
      <c r="G23" s="21">
        <v>3.0524440933252961E-2</v>
      </c>
      <c r="H23" s="21">
        <v>21.944692239072253</v>
      </c>
    </row>
    <row r="24" spans="1:8" ht="13.8" x14ac:dyDescent="0.25">
      <c r="A24" s="22" t="s">
        <v>31</v>
      </c>
      <c r="B24" s="24">
        <v>1819</v>
      </c>
      <c r="C24" s="24">
        <v>1135</v>
      </c>
      <c r="D24" s="24">
        <v>1504</v>
      </c>
      <c r="E24" s="24">
        <v>1315</v>
      </c>
      <c r="F24" s="24">
        <v>1232</v>
      </c>
      <c r="G24" s="25">
        <v>6.8774892519692116E-3</v>
      </c>
      <c r="H24" s="25">
        <v>-6.311787072243348</v>
      </c>
    </row>
    <row r="25" spans="1:8" ht="13.8" x14ac:dyDescent="0.25">
      <c r="A25" s="22" t="s">
        <v>32</v>
      </c>
      <c r="B25" s="24">
        <v>1108</v>
      </c>
      <c r="C25" s="24">
        <v>1153</v>
      </c>
      <c r="D25" s="24">
        <v>1469</v>
      </c>
      <c r="E25" s="24">
        <v>2186</v>
      </c>
      <c r="F25" s="24">
        <v>3080</v>
      </c>
      <c r="G25" s="25">
        <v>1.7193723129923032E-2</v>
      </c>
      <c r="H25" s="25">
        <v>40.896614821591953</v>
      </c>
    </row>
    <row r="26" spans="1:8" ht="13.8" x14ac:dyDescent="0.25">
      <c r="A26" s="22" t="s">
        <v>33</v>
      </c>
      <c r="B26" s="24">
        <v>19</v>
      </c>
      <c r="C26" s="24">
        <v>20</v>
      </c>
      <c r="D26" s="24">
        <v>33</v>
      </c>
      <c r="E26" s="24">
        <v>47</v>
      </c>
      <c r="F26" s="24">
        <v>57</v>
      </c>
      <c r="G26" s="25">
        <v>3.1819552545636772E-4</v>
      </c>
      <c r="H26" s="25">
        <v>21.276595744680861</v>
      </c>
    </row>
    <row r="27" spans="1:8" ht="13.8" x14ac:dyDescent="0.25">
      <c r="A27" s="22" t="s">
        <v>34</v>
      </c>
      <c r="B27" s="24">
        <v>252</v>
      </c>
      <c r="C27" s="24">
        <v>184</v>
      </c>
      <c r="D27" s="24">
        <v>178</v>
      </c>
      <c r="E27" s="24">
        <v>211</v>
      </c>
      <c r="F27" s="24">
        <v>256</v>
      </c>
      <c r="G27" s="25">
        <v>1.4290886757338621E-3</v>
      </c>
      <c r="H27" s="25">
        <v>21.327014218009481</v>
      </c>
    </row>
    <row r="28" spans="1:8" ht="13.8" x14ac:dyDescent="0.25">
      <c r="A28" s="22" t="s">
        <v>35</v>
      </c>
      <c r="B28" s="24">
        <v>403</v>
      </c>
      <c r="C28" s="24">
        <v>409</v>
      </c>
      <c r="D28" s="24">
        <v>320</v>
      </c>
      <c r="E28" s="24">
        <v>350</v>
      </c>
      <c r="F28" s="24">
        <v>575</v>
      </c>
      <c r="G28" s="25">
        <v>3.2098671427616045E-3</v>
      </c>
      <c r="H28" s="25">
        <v>64.285714285714278</v>
      </c>
    </row>
    <row r="29" spans="1:8" ht="13.8" x14ac:dyDescent="0.25">
      <c r="A29" s="22" t="s">
        <v>36</v>
      </c>
      <c r="B29" s="24">
        <v>94</v>
      </c>
      <c r="C29" s="24">
        <v>46</v>
      </c>
      <c r="D29" s="24">
        <v>53</v>
      </c>
      <c r="E29" s="24">
        <v>114</v>
      </c>
      <c r="F29" s="24">
        <v>39</v>
      </c>
      <c r="G29" s="25">
        <v>2.1771272794383054E-4</v>
      </c>
      <c r="H29" s="25">
        <v>-65.78947368421052</v>
      </c>
    </row>
    <row r="30" spans="1:8" ht="13.8" x14ac:dyDescent="0.25">
      <c r="A30" s="22" t="s">
        <v>37</v>
      </c>
      <c r="B30" s="24">
        <v>227</v>
      </c>
      <c r="C30" s="24">
        <v>144</v>
      </c>
      <c r="D30" s="24">
        <v>187</v>
      </c>
      <c r="E30" s="24">
        <v>244</v>
      </c>
      <c r="F30" s="24">
        <v>208</v>
      </c>
      <c r="G30" s="25">
        <v>1.161134549033763E-3</v>
      </c>
      <c r="H30" s="25">
        <v>-14.754098360655746</v>
      </c>
    </row>
    <row r="31" spans="1:8" ht="13.8" x14ac:dyDescent="0.25">
      <c r="A31" s="22" t="s">
        <v>38</v>
      </c>
      <c r="B31" s="24">
        <v>16</v>
      </c>
      <c r="C31" s="24">
        <v>11</v>
      </c>
      <c r="D31" s="24">
        <v>16</v>
      </c>
      <c r="E31" s="24">
        <v>17</v>
      </c>
      <c r="F31" s="24">
        <v>21</v>
      </c>
      <c r="G31" s="25">
        <v>1.1722993043129338E-4</v>
      </c>
      <c r="H31" s="25">
        <v>23.529411764705884</v>
      </c>
    </row>
    <row r="32" spans="1:8" ht="13.8" hidden="1" x14ac:dyDescent="0.25">
      <c r="A32" s="16" t="s">
        <v>39</v>
      </c>
      <c r="B32" s="20">
        <v>26917</v>
      </c>
      <c r="C32" s="20">
        <v>32048</v>
      </c>
      <c r="D32" s="20">
        <v>38461</v>
      </c>
      <c r="E32" s="20">
        <v>51804</v>
      </c>
      <c r="F32" s="20">
        <v>51524</v>
      </c>
      <c r="G32" s="21">
        <v>0.28762642550199813</v>
      </c>
      <c r="H32" s="21">
        <v>-0.54049880318122234</v>
      </c>
    </row>
    <row r="33" spans="1:8" ht="13.8" x14ac:dyDescent="0.25">
      <c r="A33" s="22" t="s">
        <v>40</v>
      </c>
      <c r="B33" s="24">
        <v>2023</v>
      </c>
      <c r="C33" s="24">
        <v>2093</v>
      </c>
      <c r="D33" s="24">
        <v>2253</v>
      </c>
      <c r="E33" s="24">
        <v>2408</v>
      </c>
      <c r="F33" s="24">
        <v>2738</v>
      </c>
      <c r="G33" s="25">
        <v>1.5284549977184824E-2</v>
      </c>
      <c r="H33" s="25">
        <v>13.704318936877073</v>
      </c>
    </row>
    <row r="34" spans="1:8" ht="13.8" x14ac:dyDescent="0.25">
      <c r="A34" s="22" t="s">
        <v>41</v>
      </c>
      <c r="B34" s="24">
        <v>7351</v>
      </c>
      <c r="C34" s="24">
        <v>8159</v>
      </c>
      <c r="D34" s="24">
        <v>7277</v>
      </c>
      <c r="E34" s="24">
        <v>7601</v>
      </c>
      <c r="F34" s="24">
        <v>8294</v>
      </c>
      <c r="G34" s="25">
        <v>4.63002401427213E-2</v>
      </c>
      <c r="H34" s="25">
        <v>9.1172214182344362</v>
      </c>
    </row>
    <row r="35" spans="1:8" ht="13.8" x14ac:dyDescent="0.25">
      <c r="A35" s="22" t="s">
        <v>42</v>
      </c>
      <c r="B35" s="24">
        <v>13704</v>
      </c>
      <c r="C35" s="24">
        <v>17093</v>
      </c>
      <c r="D35" s="24">
        <v>22762</v>
      </c>
      <c r="E35" s="24">
        <v>34712</v>
      </c>
      <c r="F35" s="24">
        <v>34003</v>
      </c>
      <c r="G35" s="25">
        <v>0.18981758687882233</v>
      </c>
      <c r="H35" s="25">
        <v>-2.0425213182761013</v>
      </c>
    </row>
    <row r="36" spans="1:8" ht="13.8" x14ac:dyDescent="0.25">
      <c r="A36" s="22" t="s">
        <v>43</v>
      </c>
      <c r="B36" s="24">
        <v>3839</v>
      </c>
      <c r="C36" s="24">
        <v>4703</v>
      </c>
      <c r="D36" s="24">
        <v>6169</v>
      </c>
      <c r="E36" s="24">
        <v>7083</v>
      </c>
      <c r="F36" s="24">
        <v>6489</v>
      </c>
      <c r="G36" s="25">
        <v>3.6224048503269657E-2</v>
      </c>
      <c r="H36" s="25">
        <v>-8.386277001270642</v>
      </c>
    </row>
    <row r="37" spans="1:8" ht="13.8" hidden="1" x14ac:dyDescent="0.25">
      <c r="A37" s="16" t="s">
        <v>44</v>
      </c>
      <c r="B37" s="20">
        <v>64358</v>
      </c>
      <c r="C37" s="20">
        <v>55518</v>
      </c>
      <c r="D37" s="20">
        <v>60047</v>
      </c>
      <c r="E37" s="20">
        <v>61869</v>
      </c>
      <c r="F37" s="20">
        <v>60081</v>
      </c>
      <c r="G37" s="21">
        <v>0.33539483096393036</v>
      </c>
      <c r="H37" s="21">
        <v>-2.8899772099112653</v>
      </c>
    </row>
    <row r="38" spans="1:8" ht="13.8" x14ac:dyDescent="0.25">
      <c r="A38" s="22" t="s">
        <v>45</v>
      </c>
      <c r="B38" s="24">
        <v>10690</v>
      </c>
      <c r="C38" s="24">
        <v>1058</v>
      </c>
      <c r="D38" s="24">
        <v>1028</v>
      </c>
      <c r="E38" s="24">
        <v>1246</v>
      </c>
      <c r="F38" s="24">
        <v>1400</v>
      </c>
      <c r="G38" s="25">
        <v>7.8153286954195586E-3</v>
      </c>
      <c r="H38" s="25">
        <v>12.359550561797761</v>
      </c>
    </row>
    <row r="39" spans="1:8" ht="13.8" x14ac:dyDescent="0.25">
      <c r="A39" s="22" t="s">
        <v>46</v>
      </c>
      <c r="B39" s="24">
        <v>500</v>
      </c>
      <c r="C39" s="24">
        <v>464</v>
      </c>
      <c r="D39" s="24">
        <v>706</v>
      </c>
      <c r="E39" s="24">
        <v>560</v>
      </c>
      <c r="F39" s="24">
        <v>0</v>
      </c>
      <c r="G39" s="25" t="s">
        <v>10</v>
      </c>
      <c r="H39" s="25" t="s">
        <v>10</v>
      </c>
    </row>
    <row r="40" spans="1:8" ht="13.8" x14ac:dyDescent="0.25">
      <c r="A40" s="22" t="s">
        <v>47</v>
      </c>
      <c r="B40" s="24">
        <v>504</v>
      </c>
      <c r="C40" s="24">
        <v>563</v>
      </c>
      <c r="D40" s="24">
        <v>570</v>
      </c>
      <c r="E40" s="24">
        <v>753</v>
      </c>
      <c r="F40" s="24">
        <v>668</v>
      </c>
      <c r="G40" s="25">
        <v>3.7290282632430464E-3</v>
      </c>
      <c r="H40" s="25">
        <v>-11.288180610889782</v>
      </c>
    </row>
    <row r="41" spans="1:8" ht="13.8" x14ac:dyDescent="0.25">
      <c r="A41" s="22" t="s">
        <v>48</v>
      </c>
      <c r="B41" s="24">
        <v>742</v>
      </c>
      <c r="C41" s="24">
        <v>797</v>
      </c>
      <c r="D41" s="24">
        <v>683</v>
      </c>
      <c r="E41" s="24">
        <v>697</v>
      </c>
      <c r="F41" s="24">
        <v>739</v>
      </c>
      <c r="G41" s="25">
        <v>4.1253770756536105E-3</v>
      </c>
      <c r="H41" s="25">
        <v>6.0258249641319992</v>
      </c>
    </row>
    <row r="42" spans="1:8" ht="13.8" x14ac:dyDescent="0.25">
      <c r="A42" s="22" t="s">
        <v>49</v>
      </c>
      <c r="B42" s="24">
        <v>51922</v>
      </c>
      <c r="C42" s="24">
        <v>52636</v>
      </c>
      <c r="D42" s="24">
        <v>57060</v>
      </c>
      <c r="E42" s="24">
        <v>58613</v>
      </c>
      <c r="F42" s="24">
        <v>57274</v>
      </c>
      <c r="G42" s="25">
        <v>0.31972509692961415</v>
      </c>
      <c r="H42" s="25">
        <v>-2.2844761401054399</v>
      </c>
    </row>
    <row r="43" spans="1:8" ht="13.8" hidden="1" x14ac:dyDescent="0.25">
      <c r="A43" s="16" t="s">
        <v>50</v>
      </c>
      <c r="B43" s="20">
        <v>33846</v>
      </c>
      <c r="C43" s="20">
        <v>28229</v>
      </c>
      <c r="D43" s="20">
        <v>25713</v>
      </c>
      <c r="E43" s="20">
        <v>26894</v>
      </c>
      <c r="F43" s="20">
        <v>28865</v>
      </c>
      <c r="G43" s="21">
        <v>0.16113533056663254</v>
      </c>
      <c r="H43" s="21">
        <v>7.3287722168513341</v>
      </c>
    </row>
    <row r="44" spans="1:8" ht="13.8" x14ac:dyDescent="0.25">
      <c r="A44" s="22" t="s">
        <v>51</v>
      </c>
      <c r="B44" s="24">
        <v>367</v>
      </c>
      <c r="C44" s="24">
        <v>303</v>
      </c>
      <c r="D44" s="24">
        <v>294</v>
      </c>
      <c r="E44" s="24">
        <v>322</v>
      </c>
      <c r="F44" s="24">
        <v>485</v>
      </c>
      <c r="G44" s="25">
        <v>2.7074531551989182E-3</v>
      </c>
      <c r="H44" s="25">
        <v>50.621118012422357</v>
      </c>
    </row>
    <row r="45" spans="1:8" ht="13.8" x14ac:dyDescent="0.25">
      <c r="A45" s="22" t="s">
        <v>52</v>
      </c>
      <c r="B45" s="24">
        <v>209</v>
      </c>
      <c r="C45" s="24">
        <v>213</v>
      </c>
      <c r="D45" s="24">
        <v>315</v>
      </c>
      <c r="E45" s="24">
        <v>385</v>
      </c>
      <c r="F45" s="24">
        <v>374</v>
      </c>
      <c r="G45" s="25">
        <v>2.0878092372049392E-3</v>
      </c>
      <c r="H45" s="25">
        <v>-2.8571428571428612</v>
      </c>
    </row>
    <row r="46" spans="1:8" ht="13.8" x14ac:dyDescent="0.25">
      <c r="A46" s="22" t="s">
        <v>53</v>
      </c>
      <c r="B46" s="24">
        <v>28</v>
      </c>
      <c r="C46" s="24">
        <v>32</v>
      </c>
      <c r="D46" s="24">
        <v>31</v>
      </c>
      <c r="E46" s="24">
        <v>35</v>
      </c>
      <c r="F46" s="24">
        <v>63</v>
      </c>
      <c r="G46" s="25">
        <v>3.5168979129388017E-4</v>
      </c>
      <c r="H46" s="25">
        <v>80</v>
      </c>
    </row>
    <row r="47" spans="1:8" ht="13.8" x14ac:dyDescent="0.25">
      <c r="A47" s="22" t="s">
        <v>54</v>
      </c>
      <c r="B47" s="24">
        <v>1358</v>
      </c>
      <c r="C47" s="24">
        <v>1534</v>
      </c>
      <c r="D47" s="24">
        <v>3131</v>
      </c>
      <c r="E47" s="24">
        <v>2337</v>
      </c>
      <c r="F47" s="24">
        <v>2360</v>
      </c>
      <c r="G47" s="25">
        <v>1.3174411229421541E-2</v>
      </c>
      <c r="H47" s="25">
        <v>0.98416773641420718</v>
      </c>
    </row>
    <row r="48" spans="1:8" ht="13.8" x14ac:dyDescent="0.25">
      <c r="A48" s="22" t="s">
        <v>55</v>
      </c>
      <c r="B48" s="24">
        <v>311</v>
      </c>
      <c r="C48" s="24">
        <v>335</v>
      </c>
      <c r="D48" s="24">
        <v>327</v>
      </c>
      <c r="E48" s="24">
        <v>365</v>
      </c>
      <c r="F48" s="24">
        <v>585</v>
      </c>
      <c r="G48" s="25">
        <v>3.2656909191574588E-3</v>
      </c>
      <c r="H48" s="25">
        <v>60.273972602739718</v>
      </c>
    </row>
    <row r="49" spans="1:8" ht="13.8" x14ac:dyDescent="0.25">
      <c r="A49" s="22" t="s">
        <v>56</v>
      </c>
      <c r="B49" s="24">
        <v>2707</v>
      </c>
      <c r="C49" s="24">
        <v>3017</v>
      </c>
      <c r="D49" s="24">
        <v>3546</v>
      </c>
      <c r="E49" s="24">
        <v>5054</v>
      </c>
      <c r="F49" s="24">
        <v>4637</v>
      </c>
      <c r="G49" s="25">
        <v>2.5885485114757495E-2</v>
      </c>
      <c r="H49" s="25">
        <v>-8.2508903838543688</v>
      </c>
    </row>
    <row r="50" spans="1:8" ht="13.8" x14ac:dyDescent="0.25">
      <c r="A50" s="22" t="s">
        <v>57</v>
      </c>
      <c r="B50" s="24">
        <v>391</v>
      </c>
      <c r="C50" s="24">
        <v>448</v>
      </c>
      <c r="D50" s="24">
        <v>638</v>
      </c>
      <c r="E50" s="24">
        <v>817</v>
      </c>
      <c r="F50" s="24">
        <v>925</v>
      </c>
      <c r="G50" s="25">
        <v>5.1636993166164942E-3</v>
      </c>
      <c r="H50" s="25">
        <v>13.219094247246034</v>
      </c>
    </row>
    <row r="51" spans="1:8" ht="13.8" x14ac:dyDescent="0.25">
      <c r="A51" s="22" t="s">
        <v>58</v>
      </c>
      <c r="B51" s="24">
        <v>46</v>
      </c>
      <c r="C51" s="24">
        <v>33</v>
      </c>
      <c r="D51" s="24">
        <v>66</v>
      </c>
      <c r="E51" s="24">
        <v>166</v>
      </c>
      <c r="F51" s="24">
        <v>103</v>
      </c>
      <c r="G51" s="25">
        <v>5.7498489687729613E-4</v>
      </c>
      <c r="H51" s="25">
        <v>-37.951807228915655</v>
      </c>
    </row>
    <row r="52" spans="1:8" ht="13.8" x14ac:dyDescent="0.25">
      <c r="A52" s="22" t="s">
        <v>59</v>
      </c>
      <c r="B52" s="24">
        <v>313</v>
      </c>
      <c r="C52" s="24">
        <v>462</v>
      </c>
      <c r="D52" s="24">
        <v>512</v>
      </c>
      <c r="E52" s="24">
        <v>710</v>
      </c>
      <c r="F52" s="24">
        <v>745</v>
      </c>
      <c r="G52" s="25">
        <v>4.1588713414911225E-3</v>
      </c>
      <c r="H52" s="25">
        <v>4.9295774647887214</v>
      </c>
    </row>
    <row r="53" spans="1:8" ht="13.8" x14ac:dyDescent="0.25">
      <c r="A53" s="22" t="s">
        <v>60</v>
      </c>
      <c r="B53" s="24">
        <v>899</v>
      </c>
      <c r="C53" s="24">
        <v>779</v>
      </c>
      <c r="D53" s="24">
        <v>888</v>
      </c>
      <c r="E53" s="24">
        <v>829</v>
      </c>
      <c r="F53" s="24">
        <v>857</v>
      </c>
      <c r="G53" s="25">
        <v>4.7840976371246865E-3</v>
      </c>
      <c r="H53" s="25">
        <v>3.377563329312423</v>
      </c>
    </row>
    <row r="54" spans="1:8" ht="13.8" x14ac:dyDescent="0.25">
      <c r="A54" s="22" t="s">
        <v>61</v>
      </c>
      <c r="B54" s="24">
        <v>282</v>
      </c>
      <c r="C54" s="24">
        <v>373</v>
      </c>
      <c r="D54" s="24">
        <v>263</v>
      </c>
      <c r="E54" s="24">
        <v>206</v>
      </c>
      <c r="F54" s="24">
        <v>228</v>
      </c>
      <c r="G54" s="25">
        <v>1.2727821018254709E-3</v>
      </c>
      <c r="H54" s="25">
        <v>10.679611650485427</v>
      </c>
    </row>
    <row r="55" spans="1:8" ht="13.8" x14ac:dyDescent="0.25">
      <c r="A55" s="22" t="s">
        <v>62</v>
      </c>
      <c r="B55" s="24">
        <v>1052</v>
      </c>
      <c r="C55" s="24">
        <v>868</v>
      </c>
      <c r="D55" s="24">
        <v>904</v>
      </c>
      <c r="E55" s="24">
        <v>897</v>
      </c>
      <c r="F55" s="24">
        <v>850</v>
      </c>
      <c r="G55" s="25">
        <v>4.7450209936475895E-3</v>
      </c>
      <c r="H55" s="25">
        <v>-5.2396878483834968</v>
      </c>
    </row>
    <row r="56" spans="1:8" ht="13.8" x14ac:dyDescent="0.25">
      <c r="A56" s="22" t="s">
        <v>63</v>
      </c>
      <c r="B56" s="24">
        <v>24292</v>
      </c>
      <c r="C56" s="24">
        <v>17964</v>
      </c>
      <c r="D56" s="24">
        <v>12651</v>
      </c>
      <c r="E56" s="24">
        <v>12067</v>
      </c>
      <c r="F56" s="24">
        <v>14033</v>
      </c>
      <c r="G56" s="25">
        <v>7.8337505416301897E-2</v>
      </c>
      <c r="H56" s="25">
        <v>16.292367614154315</v>
      </c>
    </row>
    <row r="57" spans="1:8" ht="13.8" x14ac:dyDescent="0.25">
      <c r="A57" s="22" t="s">
        <v>64</v>
      </c>
      <c r="B57" s="24">
        <v>21</v>
      </c>
      <c r="C57" s="24">
        <v>16</v>
      </c>
      <c r="D57" s="24">
        <v>12</v>
      </c>
      <c r="E57" s="24">
        <v>6</v>
      </c>
      <c r="F57" s="24">
        <v>7</v>
      </c>
      <c r="G57" s="25">
        <v>3.9076643477097795E-5</v>
      </c>
      <c r="H57" s="25">
        <v>16.666666666666671</v>
      </c>
    </row>
    <row r="58" spans="1:8" ht="13.8" x14ac:dyDescent="0.25">
      <c r="A58" s="22" t="s">
        <v>65</v>
      </c>
      <c r="B58" s="24">
        <v>1110</v>
      </c>
      <c r="C58" s="24">
        <v>1268</v>
      </c>
      <c r="D58" s="24">
        <v>1455</v>
      </c>
      <c r="E58" s="24">
        <v>1726</v>
      </c>
      <c r="F58" s="24">
        <v>1471</v>
      </c>
      <c r="G58" s="25">
        <v>8.2116775078301223E-3</v>
      </c>
      <c r="H58" s="25">
        <v>-14.774044032444948</v>
      </c>
    </row>
    <row r="59" spans="1:8" ht="13.8" x14ac:dyDescent="0.25">
      <c r="A59" s="22" t="s">
        <v>66</v>
      </c>
      <c r="B59" s="24">
        <v>259</v>
      </c>
      <c r="C59" s="24">
        <v>351</v>
      </c>
      <c r="D59" s="24">
        <v>411</v>
      </c>
      <c r="E59" s="24">
        <v>619</v>
      </c>
      <c r="F59" s="24">
        <v>784</v>
      </c>
      <c r="G59" s="25">
        <v>4.3765840694349528E-3</v>
      </c>
      <c r="H59" s="25">
        <v>26.655896607431345</v>
      </c>
    </row>
    <row r="60" spans="1:8" ht="13.8" x14ac:dyDescent="0.25">
      <c r="A60" s="22" t="s">
        <v>67</v>
      </c>
      <c r="B60" s="24">
        <v>201</v>
      </c>
      <c r="C60" s="24">
        <v>233</v>
      </c>
      <c r="D60" s="24">
        <v>269</v>
      </c>
      <c r="E60" s="24">
        <v>353</v>
      </c>
      <c r="F60" s="24">
        <v>358</v>
      </c>
      <c r="G60" s="25">
        <v>1.998491194971573E-3</v>
      </c>
      <c r="H60" s="25">
        <v>1.4164305949008451</v>
      </c>
    </row>
    <row r="61" spans="1:8" ht="13.8" hidden="1" x14ac:dyDescent="0.25">
      <c r="A61" s="16" t="s">
        <v>68</v>
      </c>
      <c r="B61" s="20">
        <v>573</v>
      </c>
      <c r="C61" s="20">
        <v>0</v>
      </c>
      <c r="D61" s="20">
        <v>0</v>
      </c>
      <c r="E61" s="20">
        <v>0</v>
      </c>
      <c r="F61" s="20">
        <v>0</v>
      </c>
      <c r="G61" s="21" t="s">
        <v>10</v>
      </c>
      <c r="H61" s="21" t="s">
        <v>10</v>
      </c>
    </row>
    <row r="62" spans="1:8" ht="13.8" x14ac:dyDescent="0.25">
      <c r="A62" s="22" t="s">
        <v>69</v>
      </c>
      <c r="B62" s="24">
        <v>573</v>
      </c>
      <c r="C62" s="24">
        <v>0</v>
      </c>
      <c r="D62" s="24">
        <v>0</v>
      </c>
      <c r="E62" s="24">
        <v>0</v>
      </c>
      <c r="F62" s="24">
        <v>0</v>
      </c>
      <c r="G62" s="25" t="s">
        <v>10</v>
      </c>
      <c r="H62" s="25" t="s">
        <v>10</v>
      </c>
    </row>
    <row r="63" spans="1:8" ht="13.8" hidden="1" x14ac:dyDescent="0.25">
      <c r="A63" s="16" t="s">
        <v>70</v>
      </c>
      <c r="B63" s="17">
        <v>1567175</v>
      </c>
      <c r="C63" s="17">
        <v>1693402</v>
      </c>
      <c r="D63" s="17">
        <v>1805087</v>
      </c>
      <c r="E63" s="17">
        <v>1908813</v>
      </c>
      <c r="F63" s="17">
        <v>1962800</v>
      </c>
      <c r="G63" s="18">
        <v>10.95709083097822</v>
      </c>
      <c r="H63" s="18">
        <v>2.8283021961815962</v>
      </c>
    </row>
    <row r="64" spans="1:8" ht="13.8" hidden="1" x14ac:dyDescent="0.25">
      <c r="A64" s="26" t="s">
        <v>71</v>
      </c>
      <c r="B64" s="20">
        <v>4768</v>
      </c>
      <c r="C64" s="20">
        <v>5024</v>
      </c>
      <c r="D64" s="20">
        <v>5908</v>
      </c>
      <c r="E64" s="20">
        <v>6369</v>
      </c>
      <c r="F64" s="20">
        <v>6701</v>
      </c>
      <c r="G64" s="21">
        <v>3.7407512562861761E-2</v>
      </c>
      <c r="H64" s="21">
        <v>5.212749254200034</v>
      </c>
    </row>
    <row r="65" spans="1:8" ht="13.8" x14ac:dyDescent="0.25">
      <c r="A65" s="22" t="s">
        <v>72</v>
      </c>
      <c r="B65" s="24">
        <v>1</v>
      </c>
      <c r="C65" s="24">
        <v>0</v>
      </c>
      <c r="D65" s="24">
        <v>0</v>
      </c>
      <c r="E65" s="24">
        <v>0</v>
      </c>
      <c r="F65" s="24">
        <v>0</v>
      </c>
      <c r="G65" s="25" t="s">
        <v>10</v>
      </c>
      <c r="H65" s="25" t="s">
        <v>10</v>
      </c>
    </row>
    <row r="66" spans="1:8" ht="13.8" x14ac:dyDescent="0.25">
      <c r="A66" s="22" t="s">
        <v>73</v>
      </c>
      <c r="B66" s="24">
        <v>35</v>
      </c>
      <c r="C66" s="24">
        <v>92</v>
      </c>
      <c r="D66" s="24">
        <v>199</v>
      </c>
      <c r="E66" s="24">
        <v>269</v>
      </c>
      <c r="F66" s="24">
        <v>277</v>
      </c>
      <c r="G66" s="25">
        <v>1.5463186061651557E-3</v>
      </c>
      <c r="H66" s="25">
        <v>2.9739776951672923</v>
      </c>
    </row>
    <row r="67" spans="1:8" ht="13.8" x14ac:dyDescent="0.25">
      <c r="A67" s="22" t="s">
        <v>74</v>
      </c>
      <c r="B67" s="24">
        <v>118</v>
      </c>
      <c r="C67" s="24">
        <v>155</v>
      </c>
      <c r="D67" s="24">
        <v>143</v>
      </c>
      <c r="E67" s="24">
        <v>195</v>
      </c>
      <c r="F67" s="24">
        <v>169</v>
      </c>
      <c r="G67" s="25">
        <v>9.4342182108993243E-4</v>
      </c>
      <c r="H67" s="25">
        <v>-13.333333333333329</v>
      </c>
    </row>
    <row r="68" spans="1:8" ht="13.8" x14ac:dyDescent="0.25">
      <c r="A68" s="22" t="s">
        <v>75</v>
      </c>
      <c r="B68" s="24">
        <v>375</v>
      </c>
      <c r="C68" s="24">
        <v>466</v>
      </c>
      <c r="D68" s="24">
        <v>520</v>
      </c>
      <c r="E68" s="24">
        <v>448</v>
      </c>
      <c r="F68" s="24">
        <v>489</v>
      </c>
      <c r="G68" s="25">
        <v>2.7297826657572601E-3</v>
      </c>
      <c r="H68" s="25">
        <v>9.1517857142857224</v>
      </c>
    </row>
    <row r="69" spans="1:8" ht="13.8" x14ac:dyDescent="0.25">
      <c r="A69" s="22" t="s">
        <v>76</v>
      </c>
      <c r="B69" s="24">
        <v>2</v>
      </c>
      <c r="C69" s="24">
        <v>1</v>
      </c>
      <c r="D69" s="24">
        <v>4</v>
      </c>
      <c r="E69" s="24">
        <v>1</v>
      </c>
      <c r="F69" s="24">
        <v>1</v>
      </c>
      <c r="G69" s="25">
        <v>5.5823776395853989E-6</v>
      </c>
      <c r="H69" s="25">
        <v>0</v>
      </c>
    </row>
    <row r="70" spans="1:8" ht="13.8" x14ac:dyDescent="0.25">
      <c r="A70" s="22" t="s">
        <v>77</v>
      </c>
      <c r="B70" s="24">
        <v>20</v>
      </c>
      <c r="C70" s="24">
        <v>0</v>
      </c>
      <c r="D70" s="24">
        <v>0</v>
      </c>
      <c r="E70" s="24">
        <v>0</v>
      </c>
      <c r="F70" s="24">
        <v>0</v>
      </c>
      <c r="G70" s="25" t="s">
        <v>10</v>
      </c>
      <c r="H70" s="25" t="s">
        <v>10</v>
      </c>
    </row>
    <row r="71" spans="1:8" ht="13.8" x14ac:dyDescent="0.25">
      <c r="A71" s="22" t="s">
        <v>78</v>
      </c>
      <c r="B71" s="24">
        <v>4</v>
      </c>
      <c r="C71" s="24">
        <v>5</v>
      </c>
      <c r="D71" s="24">
        <v>5</v>
      </c>
      <c r="E71" s="24">
        <v>9</v>
      </c>
      <c r="F71" s="24">
        <v>3</v>
      </c>
      <c r="G71" s="25">
        <v>1.6747132918756199E-5</v>
      </c>
      <c r="H71" s="25">
        <v>-66.666666666666671</v>
      </c>
    </row>
    <row r="72" spans="1:8" ht="13.8" x14ac:dyDescent="0.25">
      <c r="A72" s="22" t="s">
        <v>79</v>
      </c>
      <c r="B72" s="24">
        <v>316</v>
      </c>
      <c r="C72" s="24">
        <v>319</v>
      </c>
      <c r="D72" s="24">
        <v>352</v>
      </c>
      <c r="E72" s="24">
        <v>413</v>
      </c>
      <c r="F72" s="24">
        <v>560</v>
      </c>
      <c r="G72" s="25">
        <v>3.1261314781678234E-3</v>
      </c>
      <c r="H72" s="25">
        <v>35.593220338983031</v>
      </c>
    </row>
    <row r="73" spans="1:8" ht="13.8" x14ac:dyDescent="0.25">
      <c r="A73" s="22" t="s">
        <v>80</v>
      </c>
      <c r="B73" s="24">
        <v>111</v>
      </c>
      <c r="C73" s="24">
        <v>151</v>
      </c>
      <c r="D73" s="24">
        <v>267</v>
      </c>
      <c r="E73" s="24">
        <v>424</v>
      </c>
      <c r="F73" s="24">
        <v>615</v>
      </c>
      <c r="G73" s="25">
        <v>3.4331622483450203E-3</v>
      </c>
      <c r="H73" s="25">
        <v>45.047169811320742</v>
      </c>
    </row>
    <row r="74" spans="1:8" ht="13.8" x14ac:dyDescent="0.25">
      <c r="A74" s="22" t="s">
        <v>81</v>
      </c>
      <c r="B74" s="24">
        <v>343</v>
      </c>
      <c r="C74" s="24">
        <v>397</v>
      </c>
      <c r="D74" s="24">
        <v>493</v>
      </c>
      <c r="E74" s="24">
        <v>587</v>
      </c>
      <c r="F74" s="24">
        <v>514</v>
      </c>
      <c r="G74" s="25">
        <v>2.8693421067468952E-3</v>
      </c>
      <c r="H74" s="25">
        <v>-12.436115843270869</v>
      </c>
    </row>
    <row r="75" spans="1:8" ht="13.8" x14ac:dyDescent="0.25">
      <c r="A75" s="22" t="s">
        <v>82</v>
      </c>
      <c r="B75" s="24">
        <v>119</v>
      </c>
      <c r="C75" s="24">
        <v>160</v>
      </c>
      <c r="D75" s="24">
        <v>172</v>
      </c>
      <c r="E75" s="24">
        <v>205</v>
      </c>
      <c r="F75" s="24">
        <v>252</v>
      </c>
      <c r="G75" s="25">
        <v>1.4067591651755207E-3</v>
      </c>
      <c r="H75" s="25">
        <v>22.926829268292678</v>
      </c>
    </row>
    <row r="76" spans="1:8" ht="13.8" x14ac:dyDescent="0.25">
      <c r="A76" s="22" t="s">
        <v>83</v>
      </c>
      <c r="B76" s="24">
        <v>0</v>
      </c>
      <c r="C76" s="24">
        <v>0</v>
      </c>
      <c r="D76" s="24">
        <v>0</v>
      </c>
      <c r="E76" s="24">
        <v>1</v>
      </c>
      <c r="F76" s="24">
        <v>1</v>
      </c>
      <c r="G76" s="25">
        <v>5.5823776395853989E-6</v>
      </c>
      <c r="H76" s="25">
        <v>0</v>
      </c>
    </row>
    <row r="77" spans="1:8" ht="13.8" x14ac:dyDescent="0.25">
      <c r="A77" s="22" t="s">
        <v>84</v>
      </c>
      <c r="B77" s="24">
        <v>97</v>
      </c>
      <c r="C77" s="24">
        <v>94</v>
      </c>
      <c r="D77" s="24">
        <v>128</v>
      </c>
      <c r="E77" s="24">
        <v>134</v>
      </c>
      <c r="F77" s="24">
        <v>146</v>
      </c>
      <c r="G77" s="25">
        <v>8.1502713537946823E-4</v>
      </c>
      <c r="H77" s="25">
        <v>8.9552238805970177</v>
      </c>
    </row>
    <row r="78" spans="1:8" ht="13.8" x14ac:dyDescent="0.25">
      <c r="A78" s="22" t="s">
        <v>85</v>
      </c>
      <c r="B78" s="24">
        <v>977</v>
      </c>
      <c r="C78" s="24">
        <v>936</v>
      </c>
      <c r="D78" s="24">
        <v>1037</v>
      </c>
      <c r="E78" s="24">
        <v>1121</v>
      </c>
      <c r="F78" s="24">
        <v>1046</v>
      </c>
      <c r="G78" s="25">
        <v>5.8391670110063271E-3</v>
      </c>
      <c r="H78" s="25">
        <v>-6.6904549509366689</v>
      </c>
    </row>
    <row r="79" spans="1:8" ht="13.8" x14ac:dyDescent="0.25">
      <c r="A79" s="22" t="s">
        <v>86</v>
      </c>
      <c r="B79" s="24">
        <v>2</v>
      </c>
      <c r="C79" s="24">
        <v>0</v>
      </c>
      <c r="D79" s="24">
        <v>0</v>
      </c>
      <c r="E79" s="24">
        <v>0</v>
      </c>
      <c r="F79" s="24">
        <v>1</v>
      </c>
      <c r="G79" s="25">
        <v>5.5823776395853989E-6</v>
      </c>
      <c r="H79" s="25" t="s">
        <v>10</v>
      </c>
    </row>
    <row r="80" spans="1:8" ht="13.8" x14ac:dyDescent="0.25">
      <c r="A80" s="22" t="s">
        <v>87</v>
      </c>
      <c r="B80" s="24">
        <v>0</v>
      </c>
      <c r="C80" s="24">
        <v>1</v>
      </c>
      <c r="D80" s="24">
        <v>3</v>
      </c>
      <c r="E80" s="24">
        <v>0</v>
      </c>
      <c r="F80" s="24">
        <v>0</v>
      </c>
      <c r="G80" s="25" t="s">
        <v>10</v>
      </c>
      <c r="H80" s="25" t="s">
        <v>10</v>
      </c>
    </row>
    <row r="81" spans="1:8" ht="13.8" x14ac:dyDescent="0.25">
      <c r="A81" s="22" t="s">
        <v>88</v>
      </c>
      <c r="B81" s="24">
        <v>13</v>
      </c>
      <c r="C81" s="24">
        <v>9</v>
      </c>
      <c r="D81" s="24">
        <v>5</v>
      </c>
      <c r="E81" s="24">
        <v>6</v>
      </c>
      <c r="F81" s="24">
        <v>7</v>
      </c>
      <c r="G81" s="25">
        <v>3.9076643477097795E-5</v>
      </c>
      <c r="H81" s="25">
        <v>16.666666666666671</v>
      </c>
    </row>
    <row r="82" spans="1:8" ht="13.8" x14ac:dyDescent="0.25">
      <c r="A82" s="22" t="s">
        <v>89</v>
      </c>
      <c r="B82" s="24">
        <v>6</v>
      </c>
      <c r="C82" s="24">
        <v>3</v>
      </c>
      <c r="D82" s="24">
        <v>2</v>
      </c>
      <c r="E82" s="24">
        <v>0</v>
      </c>
      <c r="F82" s="24">
        <v>1</v>
      </c>
      <c r="G82" s="25">
        <v>5.5823776395853989E-6</v>
      </c>
      <c r="H82" s="25" t="s">
        <v>10</v>
      </c>
    </row>
    <row r="83" spans="1:8" ht="13.8" x14ac:dyDescent="0.25">
      <c r="A83" s="22" t="s">
        <v>90</v>
      </c>
      <c r="B83" s="24">
        <v>265</v>
      </c>
      <c r="C83" s="24">
        <v>300</v>
      </c>
      <c r="D83" s="24">
        <v>381</v>
      </c>
      <c r="E83" s="24">
        <v>359</v>
      </c>
      <c r="F83" s="24">
        <v>400</v>
      </c>
      <c r="G83" s="25">
        <v>2.2329510558341597E-3</v>
      </c>
      <c r="H83" s="25">
        <v>11.420612813370482</v>
      </c>
    </row>
    <row r="84" spans="1:8" ht="13.8" x14ac:dyDescent="0.25">
      <c r="A84" s="22" t="s">
        <v>91</v>
      </c>
      <c r="B84" s="24">
        <v>72</v>
      </c>
      <c r="C84" s="24">
        <v>84</v>
      </c>
      <c r="D84" s="24">
        <v>123</v>
      </c>
      <c r="E84" s="24">
        <v>103</v>
      </c>
      <c r="F84" s="24">
        <v>111</v>
      </c>
      <c r="G84" s="25">
        <v>6.1964391799397924E-4</v>
      </c>
      <c r="H84" s="25">
        <v>7.7669902912621325</v>
      </c>
    </row>
    <row r="85" spans="1:8" ht="13.8" x14ac:dyDescent="0.25">
      <c r="A85" s="22" t="s">
        <v>92</v>
      </c>
      <c r="B85" s="24">
        <v>24</v>
      </c>
      <c r="C85" s="24">
        <v>32</v>
      </c>
      <c r="D85" s="24">
        <v>43</v>
      </c>
      <c r="E85" s="24">
        <v>38</v>
      </c>
      <c r="F85" s="24">
        <v>49</v>
      </c>
      <c r="G85" s="25">
        <v>2.7353650433968455E-4</v>
      </c>
      <c r="H85" s="25">
        <v>28.94736842105263</v>
      </c>
    </row>
    <row r="86" spans="1:8" ht="13.8" x14ac:dyDescent="0.25">
      <c r="A86" s="22" t="s">
        <v>93</v>
      </c>
      <c r="B86" s="24">
        <v>1845</v>
      </c>
      <c r="C86" s="24">
        <v>1816</v>
      </c>
      <c r="D86" s="24">
        <v>2029</v>
      </c>
      <c r="E86" s="24">
        <v>2052</v>
      </c>
      <c r="F86" s="24">
        <v>2059</v>
      </c>
      <c r="G86" s="25">
        <v>1.1494115559906336E-2</v>
      </c>
      <c r="H86" s="25">
        <v>0.34113060428850872</v>
      </c>
    </row>
    <row r="87" spans="1:8" ht="13.8" x14ac:dyDescent="0.25">
      <c r="A87" s="22" t="s">
        <v>94</v>
      </c>
      <c r="B87" s="24">
        <v>3</v>
      </c>
      <c r="C87" s="24">
        <v>3</v>
      </c>
      <c r="D87" s="24">
        <v>1</v>
      </c>
      <c r="E87" s="24">
        <v>4</v>
      </c>
      <c r="F87" s="24">
        <v>0</v>
      </c>
      <c r="G87" s="25" t="s">
        <v>10</v>
      </c>
      <c r="H87" s="25" t="s">
        <v>10</v>
      </c>
    </row>
    <row r="88" spans="1:8" ht="13.8" x14ac:dyDescent="0.25">
      <c r="A88" s="22" t="s">
        <v>95</v>
      </c>
      <c r="B88" s="24">
        <v>20</v>
      </c>
      <c r="C88" s="24">
        <v>0</v>
      </c>
      <c r="D88" s="24">
        <v>1</v>
      </c>
      <c r="E88" s="24">
        <v>0</v>
      </c>
      <c r="F88" s="24">
        <v>0</v>
      </c>
      <c r="G88" s="25" t="s">
        <v>10</v>
      </c>
      <c r="H88" s="25" t="s">
        <v>10</v>
      </c>
    </row>
    <row r="89" spans="1:8" ht="13.8" hidden="1" x14ac:dyDescent="0.25">
      <c r="A89" s="16" t="s">
        <v>96</v>
      </c>
      <c r="B89" s="20">
        <v>4178</v>
      </c>
      <c r="C89" s="20">
        <v>4561</v>
      </c>
      <c r="D89" s="20">
        <v>5664</v>
      </c>
      <c r="E89" s="20">
        <v>5775</v>
      </c>
      <c r="F89" s="20">
        <v>5957</v>
      </c>
      <c r="G89" s="21">
        <v>3.3254223599010223E-2</v>
      </c>
      <c r="H89" s="21">
        <v>3.1515151515151558</v>
      </c>
    </row>
    <row r="90" spans="1:8" ht="13.8" x14ac:dyDescent="0.25">
      <c r="A90" s="22" t="s">
        <v>97</v>
      </c>
      <c r="B90" s="24">
        <v>401</v>
      </c>
      <c r="C90" s="24">
        <v>416</v>
      </c>
      <c r="D90" s="24">
        <v>446</v>
      </c>
      <c r="E90" s="24">
        <v>535</v>
      </c>
      <c r="F90" s="24">
        <v>436</v>
      </c>
      <c r="G90" s="25">
        <v>2.4339166508592341E-3</v>
      </c>
      <c r="H90" s="25">
        <v>-18.504672897196258</v>
      </c>
    </row>
    <row r="91" spans="1:8" ht="13.8" x14ac:dyDescent="0.25">
      <c r="A91" s="22" t="s">
        <v>98</v>
      </c>
      <c r="B91" s="24">
        <v>1108</v>
      </c>
      <c r="C91" s="24">
        <v>1297</v>
      </c>
      <c r="D91" s="24">
        <v>1692</v>
      </c>
      <c r="E91" s="24">
        <v>1757</v>
      </c>
      <c r="F91" s="24">
        <v>2004</v>
      </c>
      <c r="G91" s="25">
        <v>1.118708478972914E-2</v>
      </c>
      <c r="H91" s="25">
        <v>14.058053500284572</v>
      </c>
    </row>
    <row r="92" spans="1:8" ht="13.8" x14ac:dyDescent="0.25">
      <c r="A92" s="22" t="s">
        <v>99</v>
      </c>
      <c r="B92" s="24">
        <v>380</v>
      </c>
      <c r="C92" s="24">
        <v>357</v>
      </c>
      <c r="D92" s="24">
        <v>486</v>
      </c>
      <c r="E92" s="24">
        <v>518</v>
      </c>
      <c r="F92" s="24">
        <v>637</v>
      </c>
      <c r="G92" s="25">
        <v>3.555974556415899E-3</v>
      </c>
      <c r="H92" s="25">
        <v>22.972972972972983</v>
      </c>
    </row>
    <row r="93" spans="1:8" ht="13.8" x14ac:dyDescent="0.25">
      <c r="A93" s="22" t="s">
        <v>100</v>
      </c>
      <c r="B93" s="24">
        <v>502</v>
      </c>
      <c r="C93" s="24">
        <v>563</v>
      </c>
      <c r="D93" s="24">
        <v>789</v>
      </c>
      <c r="E93" s="24">
        <v>752</v>
      </c>
      <c r="F93" s="24">
        <v>853</v>
      </c>
      <c r="G93" s="25">
        <v>4.7617681265663455E-3</v>
      </c>
      <c r="H93" s="25">
        <v>13.430851063829792</v>
      </c>
    </row>
    <row r="94" spans="1:8" ht="13.8" x14ac:dyDescent="0.25">
      <c r="A94" s="22" t="s">
        <v>101</v>
      </c>
      <c r="B94" s="24">
        <v>277</v>
      </c>
      <c r="C94" s="24">
        <v>351</v>
      </c>
      <c r="D94" s="24">
        <v>539</v>
      </c>
      <c r="E94" s="24">
        <v>521</v>
      </c>
      <c r="F94" s="24">
        <v>681</v>
      </c>
      <c r="G94" s="25">
        <v>3.8015991725576567E-3</v>
      </c>
      <c r="H94" s="25">
        <v>30.710172744721689</v>
      </c>
    </row>
    <row r="95" spans="1:8" ht="13.8" x14ac:dyDescent="0.25">
      <c r="A95" s="22" t="s">
        <v>102</v>
      </c>
      <c r="B95" s="24">
        <v>111</v>
      </c>
      <c r="C95" s="24">
        <v>142</v>
      </c>
      <c r="D95" s="24">
        <v>153</v>
      </c>
      <c r="E95" s="24">
        <v>145</v>
      </c>
      <c r="F95" s="24">
        <v>204</v>
      </c>
      <c r="G95" s="25">
        <v>1.1388050384754213E-3</v>
      </c>
      <c r="H95" s="25">
        <v>40.689655172413779</v>
      </c>
    </row>
    <row r="96" spans="1:8" ht="13.8" x14ac:dyDescent="0.25">
      <c r="A96" s="22" t="s">
        <v>103</v>
      </c>
      <c r="B96" s="24">
        <v>1399</v>
      </c>
      <c r="C96" s="24">
        <v>1435</v>
      </c>
      <c r="D96" s="24">
        <v>1559</v>
      </c>
      <c r="E96" s="24">
        <v>1547</v>
      </c>
      <c r="F96" s="24">
        <v>1142</v>
      </c>
      <c r="G96" s="25">
        <v>6.3750752644065253E-3</v>
      </c>
      <c r="H96" s="25">
        <v>-26.179702650290878</v>
      </c>
    </row>
    <row r="97" spans="1:8" ht="13.8" hidden="1" x14ac:dyDescent="0.25">
      <c r="A97" s="16" t="s">
        <v>104</v>
      </c>
      <c r="B97" s="20">
        <v>1508979</v>
      </c>
      <c r="C97" s="20">
        <v>1629867</v>
      </c>
      <c r="D97" s="20">
        <v>1730472</v>
      </c>
      <c r="E97" s="20">
        <v>1827627</v>
      </c>
      <c r="F97" s="20">
        <v>1884657</v>
      </c>
      <c r="G97" s="21">
        <v>10.520867095088098</v>
      </c>
      <c r="H97" s="21">
        <v>3.1204397833912481</v>
      </c>
    </row>
    <row r="98" spans="1:8" ht="13.8" x14ac:dyDescent="0.25">
      <c r="A98" s="22" t="s">
        <v>105</v>
      </c>
      <c r="B98" s="24">
        <v>281306</v>
      </c>
      <c r="C98" s="24">
        <v>317239</v>
      </c>
      <c r="D98" s="24">
        <v>335439</v>
      </c>
      <c r="E98" s="24">
        <v>351040</v>
      </c>
      <c r="F98" s="24">
        <v>351859</v>
      </c>
      <c r="G98" s="25">
        <v>1.9642098138868789</v>
      </c>
      <c r="H98" s="25">
        <v>0.23330674567002063</v>
      </c>
    </row>
    <row r="99" spans="1:8" ht="13.8" x14ac:dyDescent="0.25">
      <c r="A99" s="22" t="s">
        <v>106</v>
      </c>
      <c r="B99" s="24">
        <v>14049</v>
      </c>
      <c r="C99" s="24">
        <v>15689</v>
      </c>
      <c r="D99" s="24">
        <v>18114</v>
      </c>
      <c r="E99" s="24">
        <v>19909</v>
      </c>
      <c r="F99" s="24">
        <v>20766</v>
      </c>
      <c r="G99" s="25">
        <v>0.11592365406363038</v>
      </c>
      <c r="H99" s="25">
        <v>4.3045858656888925</v>
      </c>
    </row>
    <row r="100" spans="1:8" ht="13.8" x14ac:dyDescent="0.25">
      <c r="A100" s="22" t="s">
        <v>107</v>
      </c>
      <c r="B100" s="24">
        <v>1213624</v>
      </c>
      <c r="C100" s="24">
        <v>1296939</v>
      </c>
      <c r="D100" s="24">
        <v>1376919</v>
      </c>
      <c r="E100" s="24">
        <v>1456678</v>
      </c>
      <c r="F100" s="24">
        <v>1512032</v>
      </c>
      <c r="G100" s="25">
        <v>8.4407336271375915</v>
      </c>
      <c r="H100" s="25">
        <v>3.8000162012469474</v>
      </c>
    </row>
    <row r="101" spans="1:8" ht="13.8" hidden="1" x14ac:dyDescent="0.25">
      <c r="A101" s="16" t="s">
        <v>108</v>
      </c>
      <c r="B101" s="20">
        <v>48286</v>
      </c>
      <c r="C101" s="20">
        <v>53454</v>
      </c>
      <c r="D101" s="20">
        <v>63043</v>
      </c>
      <c r="E101" s="20">
        <v>69042</v>
      </c>
      <c r="F101" s="20">
        <v>65485</v>
      </c>
      <c r="G101" s="21">
        <v>0.36556199972824988</v>
      </c>
      <c r="H101" s="21">
        <v>-5.1519365024188204</v>
      </c>
    </row>
    <row r="102" spans="1:8" ht="13.8" x14ac:dyDescent="0.25">
      <c r="A102" s="22" t="s">
        <v>109</v>
      </c>
      <c r="B102" s="24">
        <v>9351</v>
      </c>
      <c r="C102" s="24">
        <v>12308</v>
      </c>
      <c r="D102" s="24">
        <v>14875</v>
      </c>
      <c r="E102" s="24">
        <v>16345</v>
      </c>
      <c r="F102" s="24">
        <v>12844</v>
      </c>
      <c r="G102" s="25">
        <v>7.170005840283486E-2</v>
      </c>
      <c r="H102" s="25">
        <v>-21.419394310186604</v>
      </c>
    </row>
    <row r="103" spans="1:8" ht="13.8" x14ac:dyDescent="0.25">
      <c r="A103" s="22" t="s">
        <v>110</v>
      </c>
      <c r="B103" s="24">
        <v>438</v>
      </c>
      <c r="C103" s="24">
        <v>524</v>
      </c>
      <c r="D103" s="24">
        <v>709</v>
      </c>
      <c r="E103" s="24">
        <v>713</v>
      </c>
      <c r="F103" s="24">
        <v>793</v>
      </c>
      <c r="G103" s="25">
        <v>4.4268254681912216E-3</v>
      </c>
      <c r="H103" s="25">
        <v>11.220196353436179</v>
      </c>
    </row>
    <row r="104" spans="1:8" ht="13.8" x14ac:dyDescent="0.25">
      <c r="A104" s="22" t="s">
        <v>111</v>
      </c>
      <c r="B104" s="24">
        <v>20610</v>
      </c>
      <c r="C104" s="24">
        <v>21289</v>
      </c>
      <c r="D104" s="24">
        <v>24453</v>
      </c>
      <c r="E104" s="24">
        <v>26579</v>
      </c>
      <c r="F104" s="24">
        <v>25422</v>
      </c>
      <c r="G104" s="25">
        <v>0.14191520435354002</v>
      </c>
      <c r="H104" s="25">
        <v>-4.3530606870085364</v>
      </c>
    </row>
    <row r="105" spans="1:8" ht="13.8" x14ac:dyDescent="0.25">
      <c r="A105" s="22" t="s">
        <v>112</v>
      </c>
      <c r="B105" s="24">
        <v>4982</v>
      </c>
      <c r="C105" s="24">
        <v>5201</v>
      </c>
      <c r="D105" s="24">
        <v>6109</v>
      </c>
      <c r="E105" s="24">
        <v>7212</v>
      </c>
      <c r="F105" s="24">
        <v>6446</v>
      </c>
      <c r="G105" s="25">
        <v>3.5984006264767478E-2</v>
      </c>
      <c r="H105" s="25">
        <v>-10.621186910704381</v>
      </c>
    </row>
    <row r="106" spans="1:8" ht="13.8" x14ac:dyDescent="0.25">
      <c r="A106" s="22" t="s">
        <v>113</v>
      </c>
      <c r="B106" s="24">
        <v>5253</v>
      </c>
      <c r="C106" s="24">
        <v>5749</v>
      </c>
      <c r="D106" s="24">
        <v>7043</v>
      </c>
      <c r="E106" s="24">
        <v>7405</v>
      </c>
      <c r="F106" s="24">
        <v>8396</v>
      </c>
      <c r="G106" s="25">
        <v>4.6869642661959005E-2</v>
      </c>
      <c r="H106" s="25">
        <v>13.382849426063473</v>
      </c>
    </row>
    <row r="107" spans="1:8" ht="13.8" x14ac:dyDescent="0.25">
      <c r="A107" s="22" t="s">
        <v>114</v>
      </c>
      <c r="B107" s="24">
        <v>1230</v>
      </c>
      <c r="C107" s="24">
        <v>1230</v>
      </c>
      <c r="D107" s="24">
        <v>1584</v>
      </c>
      <c r="E107" s="24">
        <v>1700</v>
      </c>
      <c r="F107" s="24">
        <v>2086</v>
      </c>
      <c r="G107" s="25">
        <v>1.1644839756175144E-2</v>
      </c>
      <c r="H107" s="25">
        <v>22.705882352941174</v>
      </c>
    </row>
    <row r="108" spans="1:8" ht="13.8" x14ac:dyDescent="0.25">
      <c r="A108" s="22" t="s">
        <v>115</v>
      </c>
      <c r="B108" s="24">
        <v>342</v>
      </c>
      <c r="C108" s="24">
        <v>380</v>
      </c>
      <c r="D108" s="24">
        <v>480</v>
      </c>
      <c r="E108" s="24">
        <v>518</v>
      </c>
      <c r="F108" s="24">
        <v>586</v>
      </c>
      <c r="G108" s="25">
        <v>3.2712732967970439E-3</v>
      </c>
      <c r="H108" s="25">
        <v>13.127413127413121</v>
      </c>
    </row>
    <row r="109" spans="1:8" ht="13.8" x14ac:dyDescent="0.25">
      <c r="A109" s="22" t="s">
        <v>116</v>
      </c>
      <c r="B109" s="24">
        <v>259</v>
      </c>
      <c r="C109" s="24">
        <v>353</v>
      </c>
      <c r="D109" s="24">
        <v>423</v>
      </c>
      <c r="E109" s="24">
        <v>349</v>
      </c>
      <c r="F109" s="24">
        <v>393</v>
      </c>
      <c r="G109" s="25">
        <v>2.1938744123570619E-3</v>
      </c>
      <c r="H109" s="25">
        <v>12.607449856733524</v>
      </c>
    </row>
    <row r="110" spans="1:8" ht="13.8" x14ac:dyDescent="0.25">
      <c r="A110" s="22" t="s">
        <v>117</v>
      </c>
      <c r="B110" s="24">
        <v>2246</v>
      </c>
      <c r="C110" s="24">
        <v>2560</v>
      </c>
      <c r="D110" s="24">
        <v>3026</v>
      </c>
      <c r="E110" s="24">
        <v>3607</v>
      </c>
      <c r="F110" s="24">
        <v>3792</v>
      </c>
      <c r="G110" s="25">
        <v>2.1168376009307831E-2</v>
      </c>
      <c r="H110" s="25">
        <v>5.128915996673129</v>
      </c>
    </row>
    <row r="111" spans="1:8" ht="13.8" x14ac:dyDescent="0.25">
      <c r="A111" s="22" t="s">
        <v>118</v>
      </c>
      <c r="B111" s="24">
        <v>492</v>
      </c>
      <c r="C111" s="24">
        <v>446</v>
      </c>
      <c r="D111" s="24">
        <v>537</v>
      </c>
      <c r="E111" s="24">
        <v>524</v>
      </c>
      <c r="F111" s="24">
        <v>667</v>
      </c>
      <c r="G111" s="25">
        <v>3.7234458856034614E-3</v>
      </c>
      <c r="H111" s="25">
        <v>27.290076335877856</v>
      </c>
    </row>
    <row r="112" spans="1:8" ht="13.8" x14ac:dyDescent="0.25">
      <c r="A112" s="22" t="s">
        <v>119</v>
      </c>
      <c r="B112" s="24">
        <v>1482</v>
      </c>
      <c r="C112" s="24">
        <v>1818</v>
      </c>
      <c r="D112" s="24">
        <v>2028</v>
      </c>
      <c r="E112" s="24">
        <v>2409</v>
      </c>
      <c r="F112" s="24">
        <v>2477</v>
      </c>
      <c r="G112" s="25">
        <v>1.3827549413253034E-2</v>
      </c>
      <c r="H112" s="25">
        <v>2.8227480282274797</v>
      </c>
    </row>
    <row r="113" spans="1:8" ht="13.8" x14ac:dyDescent="0.25">
      <c r="A113" s="22" t="s">
        <v>120</v>
      </c>
      <c r="B113" s="24">
        <v>1601</v>
      </c>
      <c r="C113" s="24">
        <v>1596</v>
      </c>
      <c r="D113" s="24">
        <v>1776</v>
      </c>
      <c r="E113" s="24">
        <v>1681</v>
      </c>
      <c r="F113" s="24">
        <v>1583</v>
      </c>
      <c r="G113" s="25">
        <v>8.8369038034636863E-3</v>
      </c>
      <c r="H113" s="25">
        <v>-5.8298631766805471</v>
      </c>
    </row>
    <row r="114" spans="1:8" ht="13.8" hidden="1" x14ac:dyDescent="0.25">
      <c r="A114" s="16" t="s">
        <v>121</v>
      </c>
      <c r="B114" s="20">
        <v>964</v>
      </c>
      <c r="C114" s="20">
        <v>496</v>
      </c>
      <c r="D114" s="20">
        <v>0</v>
      </c>
      <c r="E114" s="20">
        <v>0</v>
      </c>
      <c r="F114" s="20">
        <v>0</v>
      </c>
      <c r="G114" s="21" t="s">
        <v>10</v>
      </c>
      <c r="H114" s="21" t="s">
        <v>10</v>
      </c>
    </row>
    <row r="115" spans="1:8" ht="13.8" x14ac:dyDescent="0.25">
      <c r="A115" s="22" t="s">
        <v>122</v>
      </c>
      <c r="B115" s="24">
        <v>964</v>
      </c>
      <c r="C115" s="24">
        <v>496</v>
      </c>
      <c r="D115" s="24">
        <v>0</v>
      </c>
      <c r="E115" s="24">
        <v>0</v>
      </c>
      <c r="F115" s="24">
        <v>0</v>
      </c>
      <c r="G115" s="25" t="s">
        <v>10</v>
      </c>
      <c r="H115" s="25" t="s">
        <v>10</v>
      </c>
    </row>
    <row r="116" spans="1:8" ht="13.8" hidden="1" x14ac:dyDescent="0.25">
      <c r="A116" s="16" t="s">
        <v>123</v>
      </c>
      <c r="B116" s="17">
        <v>1568035</v>
      </c>
      <c r="C116" s="17">
        <v>1711251</v>
      </c>
      <c r="D116" s="17">
        <v>1873722</v>
      </c>
      <c r="E116" s="17">
        <v>2021984</v>
      </c>
      <c r="F116" s="17">
        <v>2148999</v>
      </c>
      <c r="G116" s="18">
        <v>11.996523965091383</v>
      </c>
      <c r="H116" s="18">
        <v>6.2817015367085105</v>
      </c>
    </row>
    <row r="117" spans="1:8" ht="13.8" hidden="1" x14ac:dyDescent="0.25">
      <c r="A117" s="26" t="s">
        <v>124</v>
      </c>
      <c r="B117" s="20">
        <v>555770</v>
      </c>
      <c r="C117" s="20">
        <v>616476</v>
      </c>
      <c r="D117" s="20">
        <v>663295</v>
      </c>
      <c r="E117" s="20">
        <v>722400</v>
      </c>
      <c r="F117" s="20">
        <v>779916</v>
      </c>
      <c r="G117" s="21">
        <v>4.3537856391548866</v>
      </c>
      <c r="H117" s="21">
        <v>7.9617940199335493</v>
      </c>
    </row>
    <row r="118" spans="1:8" ht="13.8" x14ac:dyDescent="0.25">
      <c r="A118" s="22" t="s">
        <v>125</v>
      </c>
      <c r="B118" s="24">
        <v>206322</v>
      </c>
      <c r="C118" s="24">
        <v>251313</v>
      </c>
      <c r="D118" s="24">
        <v>247235</v>
      </c>
      <c r="E118" s="24">
        <v>281768</v>
      </c>
      <c r="F118" s="24">
        <v>339442</v>
      </c>
      <c r="G118" s="25">
        <v>1.8948934307361469</v>
      </c>
      <c r="H118" s="25">
        <v>20.468612475511776</v>
      </c>
    </row>
    <row r="119" spans="1:8" ht="13.8" x14ac:dyDescent="0.25">
      <c r="A119" s="22" t="s">
        <v>126</v>
      </c>
      <c r="B119" s="24">
        <v>105</v>
      </c>
      <c r="C119" s="24">
        <v>141</v>
      </c>
      <c r="D119" s="24">
        <v>981</v>
      </c>
      <c r="E119" s="24">
        <v>1087</v>
      </c>
      <c r="F119" s="24">
        <v>796</v>
      </c>
      <c r="G119" s="25">
        <v>4.4435726011099776E-3</v>
      </c>
      <c r="H119" s="25">
        <v>-26.770929162833497</v>
      </c>
    </row>
    <row r="120" spans="1:8" ht="13.8" x14ac:dyDescent="0.25">
      <c r="A120" s="22" t="s">
        <v>127</v>
      </c>
      <c r="B120" s="24">
        <v>207415</v>
      </c>
      <c r="C120" s="24">
        <v>208847</v>
      </c>
      <c r="D120" s="24">
        <v>222527</v>
      </c>
      <c r="E120" s="24">
        <v>236236</v>
      </c>
      <c r="F120" s="24">
        <v>238903</v>
      </c>
      <c r="G120" s="25">
        <v>1.3336467652298705</v>
      </c>
      <c r="H120" s="25">
        <v>1.1289557899727356</v>
      </c>
    </row>
    <row r="121" spans="1:8" ht="13.8" x14ac:dyDescent="0.25">
      <c r="A121" s="22" t="s">
        <v>128</v>
      </c>
      <c r="B121" s="24">
        <v>349</v>
      </c>
      <c r="C121" s="24">
        <v>224</v>
      </c>
      <c r="D121" s="24">
        <v>230</v>
      </c>
      <c r="E121" s="24">
        <v>124</v>
      </c>
      <c r="F121" s="24">
        <v>158</v>
      </c>
      <c r="G121" s="25">
        <v>8.8201566705449301E-4</v>
      </c>
      <c r="H121" s="25">
        <v>27.41935483870968</v>
      </c>
    </row>
    <row r="122" spans="1:8" ht="13.8" x14ac:dyDescent="0.25">
      <c r="A122" s="22" t="s">
        <v>129</v>
      </c>
      <c r="B122" s="24">
        <v>102993</v>
      </c>
      <c r="C122" s="24">
        <v>111076</v>
      </c>
      <c r="D122" s="24">
        <v>142383</v>
      </c>
      <c r="E122" s="24">
        <v>150536</v>
      </c>
      <c r="F122" s="24">
        <v>149445</v>
      </c>
      <c r="G122" s="25">
        <v>0.83425842634783987</v>
      </c>
      <c r="H122" s="25">
        <v>-0.72474358293032992</v>
      </c>
    </row>
    <row r="123" spans="1:8" ht="13.8" x14ac:dyDescent="0.25">
      <c r="A123" s="22" t="s">
        <v>130</v>
      </c>
      <c r="B123" s="24">
        <v>26</v>
      </c>
      <c r="C123" s="24">
        <v>26</v>
      </c>
      <c r="D123" s="24">
        <v>46</v>
      </c>
      <c r="E123" s="24">
        <v>56</v>
      </c>
      <c r="F123" s="24">
        <v>34</v>
      </c>
      <c r="G123" s="25">
        <v>1.8980083974590357E-4</v>
      </c>
      <c r="H123" s="25">
        <v>-39.285714285714292</v>
      </c>
    </row>
    <row r="124" spans="1:8" ht="13.8" x14ac:dyDescent="0.25">
      <c r="A124" s="22" t="s">
        <v>131</v>
      </c>
      <c r="B124" s="24">
        <v>2211</v>
      </c>
      <c r="C124" s="24">
        <v>2522</v>
      </c>
      <c r="D124" s="24">
        <v>2850</v>
      </c>
      <c r="E124" s="24">
        <v>3136</v>
      </c>
      <c r="F124" s="24">
        <v>2943</v>
      </c>
      <c r="G124" s="25">
        <v>1.6428937393299831E-2</v>
      </c>
      <c r="H124" s="25">
        <v>-6.1543367346938709</v>
      </c>
    </row>
    <row r="125" spans="1:8" ht="13.8" x14ac:dyDescent="0.25">
      <c r="A125" s="22" t="s">
        <v>132</v>
      </c>
      <c r="B125" s="24">
        <v>36349</v>
      </c>
      <c r="C125" s="24">
        <v>42327</v>
      </c>
      <c r="D125" s="24">
        <v>47043</v>
      </c>
      <c r="E125" s="24">
        <v>49457</v>
      </c>
      <c r="F125" s="24">
        <v>48195</v>
      </c>
      <c r="G125" s="25">
        <v>0.26904269033981831</v>
      </c>
      <c r="H125" s="25">
        <v>-2.5517115878439824</v>
      </c>
    </row>
    <row r="126" spans="1:8" ht="13.8" hidden="1" x14ac:dyDescent="0.25">
      <c r="A126" s="16" t="s">
        <v>133</v>
      </c>
      <c r="B126" s="20">
        <v>700298</v>
      </c>
      <c r="C126" s="20">
        <v>745868</v>
      </c>
      <c r="D126" s="20">
        <v>824575</v>
      </c>
      <c r="E126" s="20">
        <v>886916</v>
      </c>
      <c r="F126" s="20">
        <v>930339</v>
      </c>
      <c r="G126" s="21">
        <v>5.1935036308342406</v>
      </c>
      <c r="H126" s="21">
        <v>4.8959540700584938</v>
      </c>
    </row>
    <row r="127" spans="1:8" ht="13.8" x14ac:dyDescent="0.25">
      <c r="A127" s="22" t="s">
        <v>134</v>
      </c>
      <c r="B127" s="24">
        <v>619</v>
      </c>
      <c r="C127" s="24">
        <v>560</v>
      </c>
      <c r="D127" s="24">
        <v>707</v>
      </c>
      <c r="E127" s="24">
        <v>833</v>
      </c>
      <c r="F127" s="24">
        <v>578</v>
      </c>
      <c r="G127" s="25">
        <v>3.2266142756803605E-3</v>
      </c>
      <c r="H127" s="25">
        <v>-30.612244897959187</v>
      </c>
    </row>
    <row r="128" spans="1:8" ht="13.8" x14ac:dyDescent="0.25">
      <c r="A128" s="22" t="s">
        <v>135</v>
      </c>
      <c r="B128" s="24">
        <v>3892</v>
      </c>
      <c r="C128" s="24">
        <v>2593</v>
      </c>
      <c r="D128" s="24">
        <v>5334</v>
      </c>
      <c r="E128" s="24">
        <v>7507</v>
      </c>
      <c r="F128" s="24">
        <v>6271</v>
      </c>
      <c r="G128" s="25">
        <v>3.5007090177840039E-2</v>
      </c>
      <c r="H128" s="25">
        <v>-16.464633009191417</v>
      </c>
    </row>
    <row r="129" spans="1:8" ht="13.8" x14ac:dyDescent="0.25">
      <c r="A129" s="22" t="s">
        <v>136</v>
      </c>
      <c r="B129" s="24">
        <v>34933</v>
      </c>
      <c r="C129" s="24">
        <v>35084</v>
      </c>
      <c r="D129" s="24">
        <v>43973</v>
      </c>
      <c r="E129" s="24">
        <v>46867</v>
      </c>
      <c r="F129" s="24">
        <v>50177</v>
      </c>
      <c r="G129" s="25">
        <v>0.28010696282147657</v>
      </c>
      <c r="H129" s="25">
        <v>7.0625386732669</v>
      </c>
    </row>
    <row r="130" spans="1:8" ht="13.8" x14ac:dyDescent="0.25">
      <c r="A130" s="22" t="s">
        <v>137</v>
      </c>
      <c r="B130" s="24">
        <v>1221</v>
      </c>
      <c r="C130" s="24">
        <v>1523</v>
      </c>
      <c r="D130" s="24">
        <v>1810</v>
      </c>
      <c r="E130" s="24">
        <v>1990</v>
      </c>
      <c r="F130" s="24">
        <v>1818</v>
      </c>
      <c r="G130" s="25">
        <v>1.0148762548766255E-2</v>
      </c>
      <c r="H130" s="25">
        <v>-8.6432160804019986</v>
      </c>
    </row>
    <row r="131" spans="1:8" ht="13.8" x14ac:dyDescent="0.25">
      <c r="A131" s="22" t="s">
        <v>138</v>
      </c>
      <c r="B131" s="24">
        <v>272941</v>
      </c>
      <c r="C131" s="24">
        <v>301961</v>
      </c>
      <c r="D131" s="24">
        <v>322126</v>
      </c>
      <c r="E131" s="24">
        <v>319172</v>
      </c>
      <c r="F131" s="24">
        <v>334579</v>
      </c>
      <c r="G131" s="25">
        <v>1.867746328274843</v>
      </c>
      <c r="H131" s="25">
        <v>4.827177822616008</v>
      </c>
    </row>
    <row r="132" spans="1:8" ht="13.8" x14ac:dyDescent="0.25">
      <c r="A132" s="22" t="s">
        <v>139</v>
      </c>
      <c r="B132" s="24">
        <v>55341</v>
      </c>
      <c r="C132" s="24">
        <v>51376</v>
      </c>
      <c r="D132" s="24">
        <v>56952</v>
      </c>
      <c r="E132" s="24">
        <v>75773</v>
      </c>
      <c r="F132" s="24">
        <v>86842</v>
      </c>
      <c r="G132" s="25">
        <v>0.48478483897687519</v>
      </c>
      <c r="H132" s="25">
        <v>14.608105789661224</v>
      </c>
    </row>
    <row r="133" spans="1:8" ht="13.8" x14ac:dyDescent="0.25">
      <c r="A133" s="22" t="s">
        <v>140</v>
      </c>
      <c r="B133" s="24">
        <v>47912</v>
      </c>
      <c r="C133" s="24">
        <v>52692</v>
      </c>
      <c r="D133" s="24">
        <v>53963</v>
      </c>
      <c r="E133" s="24">
        <v>53473</v>
      </c>
      <c r="F133" s="24">
        <v>56393</v>
      </c>
      <c r="G133" s="25">
        <v>0.31480702222913942</v>
      </c>
      <c r="H133" s="25">
        <v>5.4606997924186089</v>
      </c>
    </row>
    <row r="134" spans="1:8" ht="13.8" x14ac:dyDescent="0.25">
      <c r="A134" s="22" t="s">
        <v>141</v>
      </c>
      <c r="B134" s="24">
        <v>152238</v>
      </c>
      <c r="C134" s="24">
        <v>163688</v>
      </c>
      <c r="D134" s="24">
        <v>175852</v>
      </c>
      <c r="E134" s="24">
        <v>183581</v>
      </c>
      <c r="F134" s="24">
        <v>190089</v>
      </c>
      <c r="G134" s="25">
        <v>1.0611485831311489</v>
      </c>
      <c r="H134" s="25">
        <v>3.5450291696853071</v>
      </c>
    </row>
    <row r="135" spans="1:8" ht="13.8" x14ac:dyDescent="0.25">
      <c r="A135" s="22" t="s">
        <v>142</v>
      </c>
      <c r="B135" s="24">
        <v>115860</v>
      </c>
      <c r="C135" s="24">
        <v>119663</v>
      </c>
      <c r="D135" s="24">
        <v>140087</v>
      </c>
      <c r="E135" s="24">
        <v>166293</v>
      </c>
      <c r="F135" s="24">
        <v>169956</v>
      </c>
      <c r="G135" s="25">
        <v>0.94875857411337605</v>
      </c>
      <c r="H135" s="25">
        <v>2.2027385398062336</v>
      </c>
    </row>
    <row r="136" spans="1:8" ht="13.8" x14ac:dyDescent="0.25">
      <c r="A136" s="22" t="s">
        <v>143</v>
      </c>
      <c r="B136" s="24">
        <v>15341</v>
      </c>
      <c r="C136" s="24">
        <v>16728</v>
      </c>
      <c r="D136" s="24">
        <v>23771</v>
      </c>
      <c r="E136" s="24">
        <v>31427</v>
      </c>
      <c r="F136" s="24">
        <v>33636</v>
      </c>
      <c r="G136" s="25">
        <v>0.18776885428509446</v>
      </c>
      <c r="H136" s="25">
        <v>7.0289878130270154</v>
      </c>
    </row>
    <row r="137" spans="1:8" ht="13.8" hidden="1" x14ac:dyDescent="0.25">
      <c r="A137" s="16" t="s">
        <v>144</v>
      </c>
      <c r="B137" s="20">
        <v>308272</v>
      </c>
      <c r="C137" s="20">
        <v>344542</v>
      </c>
      <c r="D137" s="20">
        <v>380840</v>
      </c>
      <c r="E137" s="20">
        <v>407150</v>
      </c>
      <c r="F137" s="20">
        <v>432792</v>
      </c>
      <c r="G137" s="21">
        <v>2.4160083833914441</v>
      </c>
      <c r="H137" s="21">
        <v>6.2979245978140597</v>
      </c>
    </row>
    <row r="138" spans="1:8" ht="13.8" x14ac:dyDescent="0.25">
      <c r="A138" s="22" t="s">
        <v>145</v>
      </c>
      <c r="B138" s="24">
        <v>263101</v>
      </c>
      <c r="C138" s="24">
        <v>293625</v>
      </c>
      <c r="D138" s="24">
        <v>324243</v>
      </c>
      <c r="E138" s="24">
        <v>346486</v>
      </c>
      <c r="F138" s="24">
        <v>367241</v>
      </c>
      <c r="G138" s="25">
        <v>2.0500779467389814</v>
      </c>
      <c r="H138" s="25">
        <v>5.9901410157986277</v>
      </c>
    </row>
    <row r="139" spans="1:8" ht="13.8" x14ac:dyDescent="0.25">
      <c r="A139" s="22" t="s">
        <v>146</v>
      </c>
      <c r="B139" s="24">
        <v>45171</v>
      </c>
      <c r="C139" s="24">
        <v>50917</v>
      </c>
      <c r="D139" s="24">
        <v>56597</v>
      </c>
      <c r="E139" s="24">
        <v>60664</v>
      </c>
      <c r="F139" s="24">
        <v>65551</v>
      </c>
      <c r="G139" s="25">
        <v>0.3659304366524625</v>
      </c>
      <c r="H139" s="25">
        <v>8.0558486087300594</v>
      </c>
    </row>
    <row r="140" spans="1:8" ht="13.8" hidden="1" x14ac:dyDescent="0.25">
      <c r="A140" s="16" t="s">
        <v>147</v>
      </c>
      <c r="B140" s="20">
        <v>3447</v>
      </c>
      <c r="C140" s="20">
        <v>4051</v>
      </c>
      <c r="D140" s="20">
        <v>4628</v>
      </c>
      <c r="E140" s="20">
        <v>5224</v>
      </c>
      <c r="F140" s="20">
        <v>5367</v>
      </c>
      <c r="G140" s="21">
        <v>2.9960620791654836E-2</v>
      </c>
      <c r="H140" s="21">
        <v>2.7373660030627747</v>
      </c>
    </row>
    <row r="141" spans="1:8" ht="13.8" x14ac:dyDescent="0.25">
      <c r="A141" s="22" t="s">
        <v>148</v>
      </c>
      <c r="B141" s="24">
        <v>3058</v>
      </c>
      <c r="C141" s="24">
        <v>3731</v>
      </c>
      <c r="D141" s="24">
        <v>4364</v>
      </c>
      <c r="E141" s="24">
        <v>4969</v>
      </c>
      <c r="F141" s="24">
        <v>4978</v>
      </c>
      <c r="G141" s="25">
        <v>2.7789075889856116E-2</v>
      </c>
      <c r="H141" s="25">
        <v>0.18112296236667191</v>
      </c>
    </row>
    <row r="142" spans="1:8" ht="13.8" x14ac:dyDescent="0.25">
      <c r="A142" s="22" t="s">
        <v>149</v>
      </c>
      <c r="B142" s="24">
        <v>0</v>
      </c>
      <c r="C142" s="24">
        <v>1</v>
      </c>
      <c r="D142" s="24">
        <v>0</v>
      </c>
      <c r="E142" s="24">
        <v>0</v>
      </c>
      <c r="F142" s="24">
        <v>0</v>
      </c>
      <c r="G142" s="25" t="s">
        <v>10</v>
      </c>
      <c r="H142" s="25" t="s">
        <v>10</v>
      </c>
    </row>
    <row r="143" spans="1:8" ht="13.8" x14ac:dyDescent="0.25">
      <c r="A143" s="22" t="s">
        <v>150</v>
      </c>
      <c r="B143" s="24">
        <v>1</v>
      </c>
      <c r="C143" s="24">
        <v>2</v>
      </c>
      <c r="D143" s="24">
        <v>1</v>
      </c>
      <c r="E143" s="24">
        <v>1</v>
      </c>
      <c r="F143" s="24">
        <v>0</v>
      </c>
      <c r="G143" s="25" t="s">
        <v>10</v>
      </c>
      <c r="H143" s="25" t="s">
        <v>10</v>
      </c>
    </row>
    <row r="144" spans="1:8" ht="13.8" x14ac:dyDescent="0.25">
      <c r="A144" s="22" t="s">
        <v>151</v>
      </c>
      <c r="B144" s="24">
        <v>352</v>
      </c>
      <c r="C144" s="24">
        <v>296</v>
      </c>
      <c r="D144" s="24">
        <v>224</v>
      </c>
      <c r="E144" s="24">
        <v>219</v>
      </c>
      <c r="F144" s="24">
        <v>326</v>
      </c>
      <c r="G144" s="25">
        <v>1.8198551105048401E-3</v>
      </c>
      <c r="H144" s="25">
        <v>48.858447488584488</v>
      </c>
    </row>
    <row r="145" spans="1:8" ht="13.8" x14ac:dyDescent="0.25">
      <c r="A145" s="22" t="s">
        <v>152</v>
      </c>
      <c r="B145" s="24">
        <v>36</v>
      </c>
      <c r="C145" s="24">
        <v>21</v>
      </c>
      <c r="D145" s="24">
        <v>39</v>
      </c>
      <c r="E145" s="24">
        <v>35</v>
      </c>
      <c r="F145" s="24">
        <v>63</v>
      </c>
      <c r="G145" s="25">
        <v>3.5168979129388017E-4</v>
      </c>
      <c r="H145" s="25">
        <v>80</v>
      </c>
    </row>
    <row r="146" spans="1:8" ht="13.8" hidden="1" x14ac:dyDescent="0.25">
      <c r="A146" s="16" t="s">
        <v>153</v>
      </c>
      <c r="B146" s="20">
        <v>89</v>
      </c>
      <c r="C146" s="20">
        <v>132</v>
      </c>
      <c r="D146" s="20">
        <v>150</v>
      </c>
      <c r="E146" s="20">
        <v>133</v>
      </c>
      <c r="F146" s="20">
        <v>212</v>
      </c>
      <c r="G146" s="21">
        <v>1.1834640595921046E-3</v>
      </c>
      <c r="H146" s="21">
        <v>59.398496240601503</v>
      </c>
    </row>
    <row r="147" spans="1:8" ht="13.8" x14ac:dyDescent="0.25">
      <c r="A147" s="22" t="s">
        <v>154</v>
      </c>
      <c r="B147" s="24">
        <v>1</v>
      </c>
      <c r="C147" s="24">
        <v>1</v>
      </c>
      <c r="D147" s="24">
        <v>0</v>
      </c>
      <c r="E147" s="24">
        <v>0</v>
      </c>
      <c r="F147" s="24">
        <v>0</v>
      </c>
      <c r="G147" s="25" t="s">
        <v>10</v>
      </c>
      <c r="H147" s="25" t="s">
        <v>10</v>
      </c>
    </row>
    <row r="148" spans="1:8" ht="13.8" x14ac:dyDescent="0.25">
      <c r="A148" s="22" t="s">
        <v>155</v>
      </c>
      <c r="B148" s="24">
        <v>52</v>
      </c>
      <c r="C148" s="24">
        <v>90</v>
      </c>
      <c r="D148" s="24">
        <v>107</v>
      </c>
      <c r="E148" s="24">
        <v>98</v>
      </c>
      <c r="F148" s="24">
        <v>142</v>
      </c>
      <c r="G148" s="25">
        <v>7.9269762482112667E-4</v>
      </c>
      <c r="H148" s="25">
        <v>44.897959183673464</v>
      </c>
    </row>
    <row r="149" spans="1:8" ht="13.8" x14ac:dyDescent="0.25">
      <c r="A149" s="22" t="s">
        <v>156</v>
      </c>
      <c r="B149" s="24">
        <v>36</v>
      </c>
      <c r="C149" s="24">
        <v>41</v>
      </c>
      <c r="D149" s="24">
        <v>43</v>
      </c>
      <c r="E149" s="24">
        <v>35</v>
      </c>
      <c r="F149" s="24">
        <v>70</v>
      </c>
      <c r="G149" s="25">
        <v>3.9076643477097792E-4</v>
      </c>
      <c r="H149" s="25">
        <v>100</v>
      </c>
    </row>
    <row r="150" spans="1:8" ht="13.8" hidden="1" x14ac:dyDescent="0.25">
      <c r="A150" s="16" t="s">
        <v>157</v>
      </c>
      <c r="B150" s="20">
        <v>159</v>
      </c>
      <c r="C150" s="20">
        <v>182</v>
      </c>
      <c r="D150" s="20">
        <v>234</v>
      </c>
      <c r="E150" s="20">
        <v>161</v>
      </c>
      <c r="F150" s="20">
        <v>373</v>
      </c>
      <c r="G150" s="21">
        <v>2.0822268595653537E-3</v>
      </c>
      <c r="H150" s="21">
        <v>131.67701863354034</v>
      </c>
    </row>
    <row r="151" spans="1:8" ht="13.8" x14ac:dyDescent="0.25">
      <c r="A151" s="22" t="s">
        <v>158</v>
      </c>
      <c r="B151" s="24">
        <v>25</v>
      </c>
      <c r="C151" s="24">
        <v>16</v>
      </c>
      <c r="D151" s="24">
        <v>10</v>
      </c>
      <c r="E151" s="24">
        <v>17</v>
      </c>
      <c r="F151" s="24">
        <v>11</v>
      </c>
      <c r="G151" s="25">
        <v>6.1406154035439394E-5</v>
      </c>
      <c r="H151" s="25">
        <v>-35.294117647058826</v>
      </c>
    </row>
    <row r="152" spans="1:8" ht="13.8" x14ac:dyDescent="0.25">
      <c r="A152" s="22" t="s">
        <v>159</v>
      </c>
      <c r="B152" s="24">
        <v>60</v>
      </c>
      <c r="C152" s="24">
        <v>45</v>
      </c>
      <c r="D152" s="24">
        <v>81</v>
      </c>
      <c r="E152" s="24">
        <v>89</v>
      </c>
      <c r="F152" s="24">
        <v>139</v>
      </c>
      <c r="G152" s="25">
        <v>7.7595049190237037E-4</v>
      </c>
      <c r="H152" s="25">
        <v>56.179775280898866</v>
      </c>
    </row>
    <row r="153" spans="1:8" ht="13.8" x14ac:dyDescent="0.25">
      <c r="A153" s="22" t="s">
        <v>160</v>
      </c>
      <c r="B153" s="24">
        <v>74</v>
      </c>
      <c r="C153" s="24">
        <v>121</v>
      </c>
      <c r="D153" s="24">
        <v>143</v>
      </c>
      <c r="E153" s="24">
        <v>55</v>
      </c>
      <c r="F153" s="24">
        <v>223</v>
      </c>
      <c r="G153" s="25">
        <v>1.244870213627544E-3</v>
      </c>
      <c r="H153" s="25">
        <v>305.4545454545455</v>
      </c>
    </row>
    <row r="154" spans="1:8" ht="13.8" hidden="1" x14ac:dyDescent="0.25">
      <c r="A154" s="16" t="s">
        <v>161</v>
      </c>
      <c r="B154" s="17">
        <v>2292091</v>
      </c>
      <c r="C154" s="17">
        <v>2519103</v>
      </c>
      <c r="D154" s="17">
        <v>2696498</v>
      </c>
      <c r="E154" s="17">
        <v>2802618</v>
      </c>
      <c r="F154" s="17">
        <v>2735240</v>
      </c>
      <c r="G154" s="18">
        <v>15.269142614899566</v>
      </c>
      <c r="H154" s="18">
        <v>-2.4041093006610339</v>
      </c>
    </row>
    <row r="155" spans="1:8" ht="13.8" hidden="1" x14ac:dyDescent="0.25">
      <c r="A155" s="16" t="s">
        <v>162</v>
      </c>
      <c r="B155" s="20">
        <v>329919</v>
      </c>
      <c r="C155" s="20">
        <v>401957</v>
      </c>
      <c r="D155" s="20">
        <v>468285</v>
      </c>
      <c r="E155" s="20">
        <v>460520</v>
      </c>
      <c r="F155" s="20">
        <v>455302</v>
      </c>
      <c r="G155" s="21">
        <v>2.5416677040585114</v>
      </c>
      <c r="H155" s="21">
        <v>-1.1330669677755481</v>
      </c>
    </row>
    <row r="156" spans="1:8" ht="13.8" x14ac:dyDescent="0.25">
      <c r="A156" s="22" t="s">
        <v>163</v>
      </c>
      <c r="B156" s="24">
        <v>907</v>
      </c>
      <c r="C156" s="24">
        <v>971</v>
      </c>
      <c r="D156" s="24">
        <v>1215</v>
      </c>
      <c r="E156" s="24">
        <v>1283</v>
      </c>
      <c r="F156" s="24">
        <v>1307</v>
      </c>
      <c r="G156" s="25">
        <v>7.2961675749381172E-3</v>
      </c>
      <c r="H156" s="25">
        <v>1.8706157443491946</v>
      </c>
    </row>
    <row r="157" spans="1:8" ht="13.8" x14ac:dyDescent="0.25">
      <c r="A157" s="22" t="s">
        <v>164</v>
      </c>
      <c r="B157" s="24">
        <v>1294</v>
      </c>
      <c r="C157" s="24">
        <v>1190</v>
      </c>
      <c r="D157" s="24">
        <v>1303</v>
      </c>
      <c r="E157" s="24">
        <v>1551</v>
      </c>
      <c r="F157" s="24">
        <v>1754</v>
      </c>
      <c r="G157" s="25">
        <v>9.7914903798327901E-3</v>
      </c>
      <c r="H157" s="25">
        <v>13.088330109606702</v>
      </c>
    </row>
    <row r="158" spans="1:8" ht="13.8" x14ac:dyDescent="0.25">
      <c r="A158" s="22" t="s">
        <v>165</v>
      </c>
      <c r="B158" s="24">
        <v>8358</v>
      </c>
      <c r="C158" s="24">
        <v>9082</v>
      </c>
      <c r="D158" s="24">
        <v>8346</v>
      </c>
      <c r="E158" s="24">
        <v>6707</v>
      </c>
      <c r="F158" s="24">
        <v>6978</v>
      </c>
      <c r="G158" s="25">
        <v>3.8953831169026919E-2</v>
      </c>
      <c r="H158" s="25">
        <v>4.040554644401368</v>
      </c>
    </row>
    <row r="159" spans="1:8" ht="13.8" x14ac:dyDescent="0.25">
      <c r="A159" s="22" t="s">
        <v>166</v>
      </c>
      <c r="B159" s="24">
        <v>4801</v>
      </c>
      <c r="C159" s="24">
        <v>6271</v>
      </c>
      <c r="D159" s="24">
        <v>5288</v>
      </c>
      <c r="E159" s="24">
        <v>5824</v>
      </c>
      <c r="F159" s="24">
        <v>5735</v>
      </c>
      <c r="G159" s="25">
        <v>3.2014935763022265E-2</v>
      </c>
      <c r="H159" s="25">
        <v>-1.528159340659343</v>
      </c>
    </row>
    <row r="160" spans="1:8" ht="13.8" x14ac:dyDescent="0.25">
      <c r="A160" s="22" t="s">
        <v>167</v>
      </c>
      <c r="B160" s="24">
        <v>11441</v>
      </c>
      <c r="C160" s="24">
        <v>12932</v>
      </c>
      <c r="D160" s="24">
        <v>11852</v>
      </c>
      <c r="E160" s="24">
        <v>13413</v>
      </c>
      <c r="F160" s="24">
        <v>13290</v>
      </c>
      <c r="G160" s="25">
        <v>7.4189798830089942E-2</v>
      </c>
      <c r="H160" s="25">
        <v>-0.91702080071573278</v>
      </c>
    </row>
    <row r="161" spans="1:8" ht="13.8" x14ac:dyDescent="0.25">
      <c r="A161" s="22" t="s">
        <v>168</v>
      </c>
      <c r="B161" s="24">
        <v>3109</v>
      </c>
      <c r="C161" s="24">
        <v>3048</v>
      </c>
      <c r="D161" s="24">
        <v>3427</v>
      </c>
      <c r="E161" s="24">
        <v>3657</v>
      </c>
      <c r="F161" s="24">
        <v>3181</v>
      </c>
      <c r="G161" s="25">
        <v>1.7757543271521157E-2</v>
      </c>
      <c r="H161" s="25">
        <v>-13.016133442712601</v>
      </c>
    </row>
    <row r="162" spans="1:8" ht="13.8" x14ac:dyDescent="0.25">
      <c r="A162" s="22" t="s">
        <v>169</v>
      </c>
      <c r="B162" s="24">
        <v>1511</v>
      </c>
      <c r="C162" s="24">
        <v>1438</v>
      </c>
      <c r="D162" s="24">
        <v>1695</v>
      </c>
      <c r="E162" s="24">
        <v>1610</v>
      </c>
      <c r="F162" s="24">
        <v>1312</v>
      </c>
      <c r="G162" s="25">
        <v>7.3240794631360441E-3</v>
      </c>
      <c r="H162" s="25">
        <v>-18.509316770186331</v>
      </c>
    </row>
    <row r="163" spans="1:8" ht="13.8" x14ac:dyDescent="0.25">
      <c r="A163" s="22" t="s">
        <v>170</v>
      </c>
      <c r="B163" s="24">
        <v>7036</v>
      </c>
      <c r="C163" s="24">
        <v>7961</v>
      </c>
      <c r="D163" s="24">
        <v>9241</v>
      </c>
      <c r="E163" s="24">
        <v>9201</v>
      </c>
      <c r="F163" s="24">
        <v>9788</v>
      </c>
      <c r="G163" s="25">
        <v>5.4640312336261883E-2</v>
      </c>
      <c r="H163" s="25">
        <v>6.3797413324638654</v>
      </c>
    </row>
    <row r="164" spans="1:8" ht="13.8" x14ac:dyDescent="0.25">
      <c r="A164" s="22" t="s">
        <v>171</v>
      </c>
      <c r="B164" s="24">
        <v>14506</v>
      </c>
      <c r="C164" s="24">
        <v>12979</v>
      </c>
      <c r="D164" s="24">
        <v>15421</v>
      </c>
      <c r="E164" s="24">
        <v>13314</v>
      </c>
      <c r="F164" s="24">
        <v>15709</v>
      </c>
      <c r="G164" s="25">
        <v>8.7693570340247023E-2</v>
      </c>
      <c r="H164" s="25">
        <v>17.988583445996696</v>
      </c>
    </row>
    <row r="165" spans="1:8" ht="13.8" x14ac:dyDescent="0.25">
      <c r="A165" s="22" t="s">
        <v>172</v>
      </c>
      <c r="B165" s="24">
        <v>2729</v>
      </c>
      <c r="C165" s="24">
        <v>3429</v>
      </c>
      <c r="D165" s="24">
        <v>4048</v>
      </c>
      <c r="E165" s="24">
        <v>4056</v>
      </c>
      <c r="F165" s="24">
        <v>4247</v>
      </c>
      <c r="G165" s="25">
        <v>2.3708357835319192E-2</v>
      </c>
      <c r="H165" s="25">
        <v>4.7090729783037375</v>
      </c>
    </row>
    <row r="166" spans="1:8" ht="13.8" x14ac:dyDescent="0.25">
      <c r="A166" s="22" t="s">
        <v>173</v>
      </c>
      <c r="B166" s="24">
        <v>3444</v>
      </c>
      <c r="C166" s="24">
        <v>3255</v>
      </c>
      <c r="D166" s="24">
        <v>3770</v>
      </c>
      <c r="E166" s="24">
        <v>3792</v>
      </c>
      <c r="F166" s="24">
        <v>3552</v>
      </c>
      <c r="G166" s="25">
        <v>1.9828605375807336E-2</v>
      </c>
      <c r="H166" s="25">
        <v>-6.3291139240506311</v>
      </c>
    </row>
    <row r="167" spans="1:8" ht="13.8" x14ac:dyDescent="0.25">
      <c r="A167" s="22" t="s">
        <v>174</v>
      </c>
      <c r="B167" s="24">
        <v>3426</v>
      </c>
      <c r="C167" s="24">
        <v>4043</v>
      </c>
      <c r="D167" s="24">
        <v>4779</v>
      </c>
      <c r="E167" s="24">
        <v>5111</v>
      </c>
      <c r="F167" s="24">
        <v>5411</v>
      </c>
      <c r="G167" s="25">
        <v>3.0206245407796595E-2</v>
      </c>
      <c r="H167" s="25">
        <v>5.8696928194091242</v>
      </c>
    </row>
    <row r="168" spans="1:8" ht="13.8" x14ac:dyDescent="0.25">
      <c r="A168" s="22" t="s">
        <v>175</v>
      </c>
      <c r="B168" s="24">
        <v>599</v>
      </c>
      <c r="C168" s="24">
        <v>746</v>
      </c>
      <c r="D168" s="24">
        <v>886</v>
      </c>
      <c r="E168" s="24">
        <v>843</v>
      </c>
      <c r="F168" s="24">
        <v>963</v>
      </c>
      <c r="G168" s="25">
        <v>5.3758296669207395E-3</v>
      </c>
      <c r="H168" s="25">
        <v>14.234875444839858</v>
      </c>
    </row>
    <row r="169" spans="1:8" ht="13.8" x14ac:dyDescent="0.25">
      <c r="A169" s="22" t="s">
        <v>176</v>
      </c>
      <c r="B169" s="24">
        <v>26499</v>
      </c>
      <c r="C169" s="24">
        <v>25706</v>
      </c>
      <c r="D169" s="24">
        <v>28674</v>
      </c>
      <c r="E169" s="24">
        <v>31555</v>
      </c>
      <c r="F169" s="24">
        <v>33687</v>
      </c>
      <c r="G169" s="25">
        <v>0.18805355554471334</v>
      </c>
      <c r="H169" s="25">
        <v>6.7564569798764182</v>
      </c>
    </row>
    <row r="170" spans="1:8" ht="13.8" x14ac:dyDescent="0.25">
      <c r="A170" s="22" t="s">
        <v>177</v>
      </c>
      <c r="B170" s="24">
        <v>8048</v>
      </c>
      <c r="C170" s="24">
        <v>9936</v>
      </c>
      <c r="D170" s="24">
        <v>11844</v>
      </c>
      <c r="E170" s="24">
        <v>12920</v>
      </c>
      <c r="F170" s="24">
        <v>14064</v>
      </c>
      <c r="G170" s="25">
        <v>7.8510559123129056E-2</v>
      </c>
      <c r="H170" s="25">
        <v>8.8544891640866865</v>
      </c>
    </row>
    <row r="171" spans="1:8" ht="13.8" x14ac:dyDescent="0.25">
      <c r="A171" s="22" t="s">
        <v>178</v>
      </c>
      <c r="B171" s="24">
        <v>172419</v>
      </c>
      <c r="C171" s="24">
        <v>227749</v>
      </c>
      <c r="D171" s="24">
        <v>278904</v>
      </c>
      <c r="E171" s="24">
        <v>262309</v>
      </c>
      <c r="F171" s="24">
        <v>251319</v>
      </c>
      <c r="G171" s="25">
        <v>1.402957566002963</v>
      </c>
      <c r="H171" s="25">
        <v>-4.1897151832380786</v>
      </c>
    </row>
    <row r="172" spans="1:8" ht="13.8" x14ac:dyDescent="0.25">
      <c r="A172" s="22" t="s">
        <v>179</v>
      </c>
      <c r="B172" s="24">
        <v>4340</v>
      </c>
      <c r="C172" s="24">
        <v>5092</v>
      </c>
      <c r="D172" s="24">
        <v>5780</v>
      </c>
      <c r="E172" s="24">
        <v>5597</v>
      </c>
      <c r="F172" s="24">
        <v>6216</v>
      </c>
      <c r="G172" s="25">
        <v>3.4700059407662839E-2</v>
      </c>
      <c r="H172" s="25">
        <v>11.05949615865643</v>
      </c>
    </row>
    <row r="173" spans="1:8" ht="13.8" x14ac:dyDescent="0.25">
      <c r="A173" s="22" t="s">
        <v>180</v>
      </c>
      <c r="B173" s="24">
        <v>2464</v>
      </c>
      <c r="C173" s="24">
        <v>3469</v>
      </c>
      <c r="D173" s="24">
        <v>4914</v>
      </c>
      <c r="E173" s="24">
        <v>4793</v>
      </c>
      <c r="F173" s="24">
        <v>4123</v>
      </c>
      <c r="G173" s="25">
        <v>2.3016143008010598E-2</v>
      </c>
      <c r="H173" s="25">
        <v>-13.978718965157526</v>
      </c>
    </row>
    <row r="174" spans="1:8" ht="13.8" x14ac:dyDescent="0.25">
      <c r="A174" s="22" t="s">
        <v>181</v>
      </c>
      <c r="B174" s="24">
        <v>9805</v>
      </c>
      <c r="C174" s="24">
        <v>14302</v>
      </c>
      <c r="D174" s="24">
        <v>17653</v>
      </c>
      <c r="E174" s="24">
        <v>25038</v>
      </c>
      <c r="F174" s="24">
        <v>17859</v>
      </c>
      <c r="G174" s="25">
        <v>9.9695682265355634E-2</v>
      </c>
      <c r="H174" s="25">
        <v>-28.672417924754384</v>
      </c>
    </row>
    <row r="175" spans="1:8" ht="13.8" x14ac:dyDescent="0.25">
      <c r="A175" s="22" t="s">
        <v>182</v>
      </c>
      <c r="B175" s="24">
        <v>23098</v>
      </c>
      <c r="C175" s="24">
        <v>26753</v>
      </c>
      <c r="D175" s="24">
        <v>25988</v>
      </c>
      <c r="E175" s="24">
        <v>26260</v>
      </c>
      <c r="F175" s="24">
        <v>29468</v>
      </c>
      <c r="G175" s="25">
        <v>0.16450150428330254</v>
      </c>
      <c r="H175" s="25">
        <v>12.21629855293223</v>
      </c>
    </row>
    <row r="176" spans="1:8" ht="13.8" x14ac:dyDescent="0.25">
      <c r="A176" s="22" t="s">
        <v>183</v>
      </c>
      <c r="B176" s="24">
        <v>18038</v>
      </c>
      <c r="C176" s="24">
        <v>21605</v>
      </c>
      <c r="D176" s="24">
        <v>23257</v>
      </c>
      <c r="E176" s="24">
        <v>21686</v>
      </c>
      <c r="F176" s="24">
        <v>25339</v>
      </c>
      <c r="G176" s="25">
        <v>0.14145186700945445</v>
      </c>
      <c r="H176" s="25">
        <v>16.844969104491383</v>
      </c>
    </row>
    <row r="177" spans="1:8" ht="13.8" x14ac:dyDescent="0.25">
      <c r="A177" s="22" t="s">
        <v>184</v>
      </c>
      <c r="B177" s="24">
        <v>2047</v>
      </c>
      <c r="C177" s="24">
        <v>0</v>
      </c>
      <c r="D177" s="24">
        <v>0</v>
      </c>
      <c r="E177" s="24">
        <v>0</v>
      </c>
      <c r="F177" s="24">
        <v>0</v>
      </c>
      <c r="G177" s="25" t="s">
        <v>10</v>
      </c>
      <c r="H177" s="25" t="s">
        <v>10</v>
      </c>
    </row>
    <row r="178" spans="1:8" ht="13.8" hidden="1" x14ac:dyDescent="0.25">
      <c r="A178" s="16" t="s">
        <v>185</v>
      </c>
      <c r="B178" s="20">
        <v>1008125</v>
      </c>
      <c r="C178" s="20">
        <v>1088775</v>
      </c>
      <c r="D178" s="20">
        <v>1139184</v>
      </c>
      <c r="E178" s="20">
        <v>1189080</v>
      </c>
      <c r="F178" s="20">
        <v>1152469</v>
      </c>
      <c r="G178" s="21">
        <v>6.4335171759153456</v>
      </c>
      <c r="H178" s="21">
        <v>-3.0789349749386048</v>
      </c>
    </row>
    <row r="179" spans="1:8" ht="13.8" x14ac:dyDescent="0.25">
      <c r="A179" s="22" t="s">
        <v>186</v>
      </c>
      <c r="B179" s="24">
        <v>24073</v>
      </c>
      <c r="C179" s="24">
        <v>24717</v>
      </c>
      <c r="D179" s="24">
        <v>26761</v>
      </c>
      <c r="E179" s="24">
        <v>28195</v>
      </c>
      <c r="F179" s="24">
        <v>26492</v>
      </c>
      <c r="G179" s="25">
        <v>0.14788834842789639</v>
      </c>
      <c r="H179" s="25">
        <v>-6.0400780280191526</v>
      </c>
    </row>
    <row r="180" spans="1:8" ht="13.8" x14ac:dyDescent="0.25">
      <c r="A180" s="22" t="s">
        <v>187</v>
      </c>
      <c r="B180" s="24">
        <v>3</v>
      </c>
      <c r="C180" s="24">
        <v>1</v>
      </c>
      <c r="D180" s="24">
        <v>0</v>
      </c>
      <c r="E180" s="24">
        <v>0</v>
      </c>
      <c r="F180" s="24">
        <v>1</v>
      </c>
      <c r="G180" s="25">
        <v>5.5823776395853989E-6</v>
      </c>
      <c r="H180" s="25" t="s">
        <v>10</v>
      </c>
    </row>
    <row r="181" spans="1:8" ht="13.8" x14ac:dyDescent="0.25">
      <c r="A181" s="22" t="s">
        <v>188</v>
      </c>
      <c r="B181" s="24">
        <v>18129</v>
      </c>
      <c r="C181" s="24">
        <v>18371</v>
      </c>
      <c r="D181" s="24">
        <v>20384</v>
      </c>
      <c r="E181" s="24">
        <v>21239</v>
      </c>
      <c r="F181" s="24">
        <v>18945</v>
      </c>
      <c r="G181" s="25">
        <v>0.10575814438194538</v>
      </c>
      <c r="H181" s="25">
        <v>-10.800885164084946</v>
      </c>
    </row>
    <row r="182" spans="1:8" ht="13.8" x14ac:dyDescent="0.25">
      <c r="A182" s="22" t="s">
        <v>189</v>
      </c>
      <c r="B182" s="24">
        <v>1013</v>
      </c>
      <c r="C182" s="24">
        <v>1018</v>
      </c>
      <c r="D182" s="24">
        <v>1017</v>
      </c>
      <c r="E182" s="24">
        <v>1239</v>
      </c>
      <c r="F182" s="24">
        <v>1340</v>
      </c>
      <c r="G182" s="25">
        <v>7.4803860370444347E-3</v>
      </c>
      <c r="H182" s="25">
        <v>8.1517352703793335</v>
      </c>
    </row>
    <row r="183" spans="1:8" ht="13.8" x14ac:dyDescent="0.25">
      <c r="A183" s="22" t="s">
        <v>190</v>
      </c>
      <c r="B183" s="24">
        <v>32973</v>
      </c>
      <c r="C183" s="24">
        <v>36440</v>
      </c>
      <c r="D183" s="24">
        <v>37993</v>
      </c>
      <c r="E183" s="24">
        <v>39276</v>
      </c>
      <c r="F183" s="24">
        <v>41183</v>
      </c>
      <c r="G183" s="25">
        <v>0.22989905833104549</v>
      </c>
      <c r="H183" s="25">
        <v>4.855382421835202</v>
      </c>
    </row>
    <row r="184" spans="1:8" ht="13.8" x14ac:dyDescent="0.25">
      <c r="A184" s="22" t="s">
        <v>191</v>
      </c>
      <c r="B184" s="24">
        <v>19757</v>
      </c>
      <c r="C184" s="24">
        <v>20148</v>
      </c>
      <c r="D184" s="24">
        <v>20882</v>
      </c>
      <c r="E184" s="24">
        <v>22631</v>
      </c>
      <c r="F184" s="24">
        <v>21898</v>
      </c>
      <c r="G184" s="25">
        <v>0.12224290555164107</v>
      </c>
      <c r="H184" s="25">
        <v>-3.2389200653970249</v>
      </c>
    </row>
    <row r="185" spans="1:8" ht="13.8" x14ac:dyDescent="0.25">
      <c r="A185" s="22" t="s">
        <v>192</v>
      </c>
      <c r="B185" s="24">
        <v>42626</v>
      </c>
      <c r="C185" s="24">
        <v>43689</v>
      </c>
      <c r="D185" s="24">
        <v>45851</v>
      </c>
      <c r="E185" s="24">
        <v>46743</v>
      </c>
      <c r="F185" s="24">
        <v>42318</v>
      </c>
      <c r="G185" s="25">
        <v>0.23623505695197491</v>
      </c>
      <c r="H185" s="25">
        <v>-9.4666581092356097</v>
      </c>
    </row>
    <row r="186" spans="1:8" ht="13.8" x14ac:dyDescent="0.25">
      <c r="A186" s="22" t="s">
        <v>193</v>
      </c>
      <c r="B186" s="24">
        <v>867601</v>
      </c>
      <c r="C186" s="24">
        <v>941883</v>
      </c>
      <c r="D186" s="24">
        <v>986296</v>
      </c>
      <c r="E186" s="24">
        <v>1029757</v>
      </c>
      <c r="F186" s="24">
        <v>1000292</v>
      </c>
      <c r="G186" s="25">
        <v>5.584007693856158</v>
      </c>
      <c r="H186" s="25">
        <v>-2.8613546691112646</v>
      </c>
    </row>
    <row r="187" spans="1:8" ht="13.8" x14ac:dyDescent="0.25">
      <c r="A187" s="22" t="s">
        <v>194</v>
      </c>
      <c r="B187" s="24">
        <v>1950</v>
      </c>
      <c r="C187" s="24">
        <v>2508</v>
      </c>
      <c r="D187" s="24">
        <v>0</v>
      </c>
      <c r="E187" s="24">
        <v>0</v>
      </c>
      <c r="F187" s="24">
        <v>0</v>
      </c>
      <c r="G187" s="25" t="s">
        <v>10</v>
      </c>
      <c r="H187" s="25" t="s">
        <v>10</v>
      </c>
    </row>
    <row r="188" spans="1:8" ht="13.8" hidden="1" x14ac:dyDescent="0.25">
      <c r="A188" s="16" t="s">
        <v>195</v>
      </c>
      <c r="B188" s="20">
        <v>211819</v>
      </c>
      <c r="C188" s="20">
        <v>240946</v>
      </c>
      <c r="D188" s="20">
        <v>276757</v>
      </c>
      <c r="E188" s="20">
        <v>304319</v>
      </c>
      <c r="F188" s="20">
        <v>304649</v>
      </c>
      <c r="G188" s="21">
        <v>1.7006657655220521</v>
      </c>
      <c r="H188" s="21">
        <v>0.10843884213605293</v>
      </c>
    </row>
    <row r="189" spans="1:8" ht="13.8" x14ac:dyDescent="0.25">
      <c r="A189" s="22" t="s">
        <v>196</v>
      </c>
      <c r="B189" s="24">
        <v>368</v>
      </c>
      <c r="C189" s="24">
        <v>503</v>
      </c>
      <c r="D189" s="24">
        <v>536</v>
      </c>
      <c r="E189" s="24">
        <v>572</v>
      </c>
      <c r="F189" s="24">
        <v>624</v>
      </c>
      <c r="G189" s="25">
        <v>3.4834036471012887E-3</v>
      </c>
      <c r="H189" s="25">
        <v>9.0909090909090793</v>
      </c>
    </row>
    <row r="190" spans="1:8" ht="13.8" x14ac:dyDescent="0.25">
      <c r="A190" s="22" t="s">
        <v>197</v>
      </c>
      <c r="B190" s="24">
        <v>158</v>
      </c>
      <c r="C190" s="24">
        <v>186</v>
      </c>
      <c r="D190" s="24">
        <v>202</v>
      </c>
      <c r="E190" s="24">
        <v>208</v>
      </c>
      <c r="F190" s="24">
        <v>189</v>
      </c>
      <c r="G190" s="25">
        <v>1.0550693738816403E-3</v>
      </c>
      <c r="H190" s="25">
        <v>-9.1346153846153868</v>
      </c>
    </row>
    <row r="191" spans="1:8" ht="13.8" x14ac:dyDescent="0.25">
      <c r="A191" s="22" t="s">
        <v>198</v>
      </c>
      <c r="B191" s="24">
        <v>589</v>
      </c>
      <c r="C191" s="24">
        <v>713</v>
      </c>
      <c r="D191" s="24">
        <v>992</v>
      </c>
      <c r="E191" s="24">
        <v>1378</v>
      </c>
      <c r="F191" s="24">
        <v>1179</v>
      </c>
      <c r="G191" s="25">
        <v>6.5816232370711856E-3</v>
      </c>
      <c r="H191" s="25">
        <v>-14.441219158200298</v>
      </c>
    </row>
    <row r="192" spans="1:8" ht="13.8" x14ac:dyDescent="0.25">
      <c r="A192" s="22" t="s">
        <v>199</v>
      </c>
      <c r="B192" s="24">
        <v>3188</v>
      </c>
      <c r="C192" s="24">
        <v>3314</v>
      </c>
      <c r="D192" s="24">
        <v>3593</v>
      </c>
      <c r="E192" s="24">
        <v>4059</v>
      </c>
      <c r="F192" s="24">
        <v>3889</v>
      </c>
      <c r="G192" s="25">
        <v>2.1709866640347616E-2</v>
      </c>
      <c r="H192" s="25">
        <v>-4.1882237004188312</v>
      </c>
    </row>
    <row r="193" spans="1:8" ht="13.8" x14ac:dyDescent="0.25">
      <c r="A193" s="22" t="s">
        <v>200</v>
      </c>
      <c r="B193" s="24">
        <v>2</v>
      </c>
      <c r="C193" s="24">
        <v>2</v>
      </c>
      <c r="D193" s="24">
        <v>3</v>
      </c>
      <c r="E193" s="24">
        <v>0</v>
      </c>
      <c r="F193" s="24">
        <v>4</v>
      </c>
      <c r="G193" s="25">
        <v>2.2329510558341595E-5</v>
      </c>
      <c r="H193" s="25" t="s">
        <v>10</v>
      </c>
    </row>
    <row r="194" spans="1:8" ht="13.8" x14ac:dyDescent="0.25">
      <c r="A194" s="22" t="s">
        <v>201</v>
      </c>
      <c r="B194" s="24">
        <v>8087</v>
      </c>
      <c r="C194" s="24">
        <v>9048</v>
      </c>
      <c r="D194" s="24">
        <v>10286</v>
      </c>
      <c r="E194" s="24">
        <v>10656</v>
      </c>
      <c r="F194" s="24">
        <v>10317</v>
      </c>
      <c r="G194" s="25">
        <v>5.759339010760256E-2</v>
      </c>
      <c r="H194" s="25">
        <v>-3.1813063063063112</v>
      </c>
    </row>
    <row r="195" spans="1:8" ht="13.8" x14ac:dyDescent="0.25">
      <c r="A195" s="22" t="s">
        <v>202</v>
      </c>
      <c r="B195" s="24">
        <v>88091</v>
      </c>
      <c r="C195" s="24">
        <v>95417</v>
      </c>
      <c r="D195" s="24">
        <v>111915</v>
      </c>
      <c r="E195" s="24">
        <v>126931</v>
      </c>
      <c r="F195" s="24">
        <v>128572</v>
      </c>
      <c r="G195" s="25">
        <v>0.7177374578767739</v>
      </c>
      <c r="H195" s="25">
        <v>1.2928283870764545</v>
      </c>
    </row>
    <row r="196" spans="1:8" ht="13.8" x14ac:dyDescent="0.25">
      <c r="A196" s="22" t="s">
        <v>203</v>
      </c>
      <c r="B196" s="24">
        <v>946</v>
      </c>
      <c r="C196" s="24">
        <v>937</v>
      </c>
      <c r="D196" s="24">
        <v>1358</v>
      </c>
      <c r="E196" s="24">
        <v>1596</v>
      </c>
      <c r="F196" s="24">
        <v>1774</v>
      </c>
      <c r="G196" s="25">
        <v>9.9031379326244978E-3</v>
      </c>
      <c r="H196" s="25">
        <v>11.152882205513777</v>
      </c>
    </row>
    <row r="197" spans="1:8" ht="13.8" x14ac:dyDescent="0.25">
      <c r="A197" s="22" t="s">
        <v>204</v>
      </c>
      <c r="B197" s="24">
        <v>44616</v>
      </c>
      <c r="C197" s="24">
        <v>54439</v>
      </c>
      <c r="D197" s="24">
        <v>66378</v>
      </c>
      <c r="E197" s="24">
        <v>74492</v>
      </c>
      <c r="F197" s="24">
        <v>74743</v>
      </c>
      <c r="G197" s="25">
        <v>0.41724365191553148</v>
      </c>
      <c r="H197" s="25">
        <v>0.33694893411373528</v>
      </c>
    </row>
    <row r="198" spans="1:8" ht="13.8" x14ac:dyDescent="0.25">
      <c r="A198" s="22" t="s">
        <v>205</v>
      </c>
      <c r="B198" s="24">
        <v>39</v>
      </c>
      <c r="C198" s="24">
        <v>36</v>
      </c>
      <c r="D198" s="24">
        <v>45</v>
      </c>
      <c r="E198" s="24">
        <v>51</v>
      </c>
      <c r="F198" s="24">
        <v>36</v>
      </c>
      <c r="G198" s="25">
        <v>2.0096559502507438E-4</v>
      </c>
      <c r="H198" s="25">
        <v>-29.411764705882348</v>
      </c>
    </row>
    <row r="199" spans="1:8" ht="13.8" x14ac:dyDescent="0.25">
      <c r="A199" s="22" t="s">
        <v>206</v>
      </c>
      <c r="B199" s="24">
        <v>40</v>
      </c>
      <c r="C199" s="24">
        <v>9</v>
      </c>
      <c r="D199" s="24">
        <v>7</v>
      </c>
      <c r="E199" s="24">
        <v>20</v>
      </c>
      <c r="F199" s="24">
        <v>0</v>
      </c>
      <c r="G199" s="25" t="s">
        <v>10</v>
      </c>
      <c r="H199" s="25" t="s">
        <v>10</v>
      </c>
    </row>
    <row r="200" spans="1:8" ht="13.8" x14ac:dyDescent="0.25">
      <c r="A200" s="22" t="s">
        <v>207</v>
      </c>
      <c r="B200" s="24">
        <v>65694</v>
      </c>
      <c r="C200" s="24">
        <v>76342</v>
      </c>
      <c r="D200" s="24">
        <v>81442</v>
      </c>
      <c r="E200" s="24">
        <v>84356</v>
      </c>
      <c r="F200" s="24">
        <v>83322</v>
      </c>
      <c r="G200" s="25">
        <v>0.46513486968553464</v>
      </c>
      <c r="H200" s="25">
        <v>-1.2257575039119928</v>
      </c>
    </row>
    <row r="201" spans="1:8" ht="13.8" x14ac:dyDescent="0.25">
      <c r="A201" s="22" t="s">
        <v>208</v>
      </c>
      <c r="B201" s="24">
        <v>1</v>
      </c>
      <c r="C201" s="24">
        <v>0</v>
      </c>
      <c r="D201" s="24">
        <v>0</v>
      </c>
      <c r="E201" s="24">
        <v>0</v>
      </c>
      <c r="F201" s="24">
        <v>0</v>
      </c>
      <c r="G201" s="25" t="s">
        <v>10</v>
      </c>
      <c r="H201" s="25" t="s">
        <v>10</v>
      </c>
    </row>
    <row r="202" spans="1:8" ht="13.8" hidden="1" x14ac:dyDescent="0.25">
      <c r="A202" s="16" t="s">
        <v>209</v>
      </c>
      <c r="B202" s="20">
        <v>663253</v>
      </c>
      <c r="C202" s="20">
        <v>697028</v>
      </c>
      <c r="D202" s="20">
        <v>720367</v>
      </c>
      <c r="E202" s="20">
        <v>745568</v>
      </c>
      <c r="F202" s="20">
        <v>712477</v>
      </c>
      <c r="G202" s="21">
        <v>3.9773156735188864</v>
      </c>
      <c r="H202" s="21">
        <v>-4.4383610884587341</v>
      </c>
    </row>
    <row r="203" spans="1:8" ht="13.8" x14ac:dyDescent="0.25">
      <c r="A203" s="22" t="s">
        <v>210</v>
      </c>
      <c r="B203" s="24">
        <v>33670</v>
      </c>
      <c r="C203" s="24">
        <v>33089</v>
      </c>
      <c r="D203" s="24">
        <v>31832</v>
      </c>
      <c r="E203" s="24">
        <v>33200</v>
      </c>
      <c r="F203" s="24">
        <v>32332</v>
      </c>
      <c r="G203" s="25">
        <v>0.18048943384307511</v>
      </c>
      <c r="H203" s="25">
        <v>-2.6144578313252964</v>
      </c>
    </row>
    <row r="204" spans="1:8" ht="13.8" x14ac:dyDescent="0.25">
      <c r="A204" s="22" t="s">
        <v>211</v>
      </c>
      <c r="B204" s="24">
        <v>36684</v>
      </c>
      <c r="C204" s="24">
        <v>37960</v>
      </c>
      <c r="D204" s="24">
        <v>41902</v>
      </c>
      <c r="E204" s="24">
        <v>44086</v>
      </c>
      <c r="F204" s="24">
        <v>39263</v>
      </c>
      <c r="G204" s="25">
        <v>0.21918089326304152</v>
      </c>
      <c r="H204" s="25">
        <v>-10.93998094633217</v>
      </c>
    </row>
    <row r="205" spans="1:8" ht="13.8" x14ac:dyDescent="0.25">
      <c r="A205" s="22" t="s">
        <v>212</v>
      </c>
      <c r="B205" s="24">
        <v>230854</v>
      </c>
      <c r="C205" s="24">
        <v>238707</v>
      </c>
      <c r="D205" s="24">
        <v>249620</v>
      </c>
      <c r="E205" s="24">
        <v>261653</v>
      </c>
      <c r="F205" s="24">
        <v>247238</v>
      </c>
      <c r="G205" s="25">
        <v>1.3801758828558148</v>
      </c>
      <c r="H205" s="25">
        <v>-5.5092049393662705</v>
      </c>
    </row>
    <row r="206" spans="1:8" ht="13.8" x14ac:dyDescent="0.25">
      <c r="A206" s="22" t="s">
        <v>213</v>
      </c>
      <c r="B206" s="24">
        <v>248314</v>
      </c>
      <c r="C206" s="24">
        <v>265928</v>
      </c>
      <c r="D206" s="24">
        <v>269380</v>
      </c>
      <c r="E206" s="24">
        <v>274087</v>
      </c>
      <c r="F206" s="24">
        <v>264973</v>
      </c>
      <c r="G206" s="25">
        <v>1.4791793502938619</v>
      </c>
      <c r="H206" s="25">
        <v>-3.325221553740235</v>
      </c>
    </row>
    <row r="207" spans="1:8" ht="13.8" x14ac:dyDescent="0.25">
      <c r="A207" s="22" t="s">
        <v>214</v>
      </c>
      <c r="B207" s="24">
        <v>141</v>
      </c>
      <c r="C207" s="24">
        <v>145</v>
      </c>
      <c r="D207" s="24">
        <v>112</v>
      </c>
      <c r="E207" s="24">
        <v>136</v>
      </c>
      <c r="F207" s="24">
        <v>125</v>
      </c>
      <c r="G207" s="25">
        <v>6.9779720494817486E-4</v>
      </c>
      <c r="H207" s="25">
        <v>-8.0882352941176521</v>
      </c>
    </row>
    <row r="208" spans="1:8" ht="13.8" x14ac:dyDescent="0.25">
      <c r="A208" s="22" t="s">
        <v>215</v>
      </c>
      <c r="B208" s="24">
        <v>1180</v>
      </c>
      <c r="C208" s="24">
        <v>1171</v>
      </c>
      <c r="D208" s="24">
        <v>1182</v>
      </c>
      <c r="E208" s="24">
        <v>1379</v>
      </c>
      <c r="F208" s="24">
        <v>1336</v>
      </c>
      <c r="G208" s="25">
        <v>7.4580565264860928E-3</v>
      </c>
      <c r="H208" s="25">
        <v>-3.1182015953589541</v>
      </c>
    </row>
    <row r="209" spans="1:8" ht="13.8" x14ac:dyDescent="0.25">
      <c r="A209" s="22" t="s">
        <v>216</v>
      </c>
      <c r="B209" s="24">
        <v>78</v>
      </c>
      <c r="C209" s="24">
        <v>65</v>
      </c>
      <c r="D209" s="24">
        <v>80</v>
      </c>
      <c r="E209" s="24">
        <v>90</v>
      </c>
      <c r="F209" s="24">
        <v>71</v>
      </c>
      <c r="G209" s="25">
        <v>3.9634881241056334E-4</v>
      </c>
      <c r="H209" s="25">
        <v>-21.111111111111114</v>
      </c>
    </row>
    <row r="210" spans="1:8" ht="13.8" x14ac:dyDescent="0.25">
      <c r="A210" s="22" t="s">
        <v>217</v>
      </c>
      <c r="B210" s="24">
        <v>66181</v>
      </c>
      <c r="C210" s="24">
        <v>71840</v>
      </c>
      <c r="D210" s="24">
        <v>76652</v>
      </c>
      <c r="E210" s="24">
        <v>81615</v>
      </c>
      <c r="F210" s="24">
        <v>80313</v>
      </c>
      <c r="G210" s="25">
        <v>0.44833749536802214</v>
      </c>
      <c r="H210" s="25">
        <v>-1.5952949825399685</v>
      </c>
    </row>
    <row r="211" spans="1:8" ht="13.8" x14ac:dyDescent="0.25">
      <c r="A211" s="22" t="s">
        <v>218</v>
      </c>
      <c r="B211" s="24">
        <v>46151</v>
      </c>
      <c r="C211" s="24">
        <v>48123</v>
      </c>
      <c r="D211" s="24">
        <v>49607</v>
      </c>
      <c r="E211" s="24">
        <v>49322</v>
      </c>
      <c r="F211" s="24">
        <v>46826</v>
      </c>
      <c r="G211" s="25">
        <v>0.26140041535122588</v>
      </c>
      <c r="H211" s="25">
        <v>-5.060622034791777</v>
      </c>
    </row>
    <row r="212" spans="1:8" ht="13.8" hidden="1" x14ac:dyDescent="0.25">
      <c r="A212" s="16" t="s">
        <v>219</v>
      </c>
      <c r="B212" s="20">
        <v>77025</v>
      </c>
      <c r="C212" s="20">
        <v>90397</v>
      </c>
      <c r="D212" s="20">
        <v>91905</v>
      </c>
      <c r="E212" s="20">
        <v>103131</v>
      </c>
      <c r="F212" s="20">
        <v>110343</v>
      </c>
      <c r="G212" s="21">
        <v>0.61597629588477165</v>
      </c>
      <c r="H212" s="21">
        <v>6.993047677226059</v>
      </c>
    </row>
    <row r="213" spans="1:8" ht="13.8" x14ac:dyDescent="0.25">
      <c r="A213" s="22" t="s">
        <v>220</v>
      </c>
      <c r="B213" s="24">
        <v>1221</v>
      </c>
      <c r="C213" s="24">
        <v>1621</v>
      </c>
      <c r="D213" s="24">
        <v>523</v>
      </c>
      <c r="E213" s="24">
        <v>1940</v>
      </c>
      <c r="F213" s="24">
        <v>2093</v>
      </c>
      <c r="G213" s="25">
        <v>1.1683916399652241E-2</v>
      </c>
      <c r="H213" s="25">
        <v>7.8865979381443196</v>
      </c>
    </row>
    <row r="214" spans="1:8" ht="13.8" x14ac:dyDescent="0.25">
      <c r="A214" s="22" t="s">
        <v>221</v>
      </c>
      <c r="B214" s="24">
        <v>50134</v>
      </c>
      <c r="C214" s="24">
        <v>59231</v>
      </c>
      <c r="D214" s="24">
        <v>58131</v>
      </c>
      <c r="E214" s="24">
        <v>67366</v>
      </c>
      <c r="F214" s="24">
        <v>73137</v>
      </c>
      <c r="G214" s="25">
        <v>0.40827835342635732</v>
      </c>
      <c r="H214" s="25">
        <v>8.5666359884808401</v>
      </c>
    </row>
    <row r="215" spans="1:8" ht="13.8" x14ac:dyDescent="0.25">
      <c r="A215" s="22" t="s">
        <v>222</v>
      </c>
      <c r="B215" s="24">
        <v>25670</v>
      </c>
      <c r="C215" s="24">
        <v>29545</v>
      </c>
      <c r="D215" s="24">
        <v>33251</v>
      </c>
      <c r="E215" s="24">
        <v>33825</v>
      </c>
      <c r="F215" s="24">
        <v>35113</v>
      </c>
      <c r="G215" s="25">
        <v>0.19601402605876214</v>
      </c>
      <c r="H215" s="25">
        <v>3.8078344419807877</v>
      </c>
    </row>
    <row r="216" spans="1:8" ht="13.8" hidden="1" x14ac:dyDescent="0.25">
      <c r="A216" s="16" t="s">
        <v>223</v>
      </c>
      <c r="B216" s="20">
        <v>1950</v>
      </c>
      <c r="C216" s="20">
        <v>0</v>
      </c>
      <c r="D216" s="20">
        <v>0</v>
      </c>
      <c r="E216" s="20">
        <v>0</v>
      </c>
      <c r="F216" s="20">
        <v>0</v>
      </c>
      <c r="G216" s="21" t="s">
        <v>10</v>
      </c>
      <c r="H216" s="21" t="s">
        <v>10</v>
      </c>
    </row>
    <row r="217" spans="1:8" ht="13.8" x14ac:dyDescent="0.25">
      <c r="A217" s="22" t="s">
        <v>224</v>
      </c>
      <c r="B217" s="24">
        <v>1950</v>
      </c>
      <c r="C217" s="24">
        <v>0</v>
      </c>
      <c r="D217" s="24">
        <v>0</v>
      </c>
      <c r="E217" s="24">
        <v>0</v>
      </c>
      <c r="F217" s="24">
        <v>0</v>
      </c>
      <c r="G217" s="25" t="s">
        <v>10</v>
      </c>
      <c r="H217" s="25" t="s">
        <v>10</v>
      </c>
    </row>
    <row r="218" spans="1:8" ht="13.8" hidden="1" x14ac:dyDescent="0.25">
      <c r="A218" s="16" t="s">
        <v>225</v>
      </c>
      <c r="B218" s="17">
        <v>361215</v>
      </c>
      <c r="C218" s="17">
        <v>382944</v>
      </c>
      <c r="D218" s="17">
        <v>385050</v>
      </c>
      <c r="E218" s="17">
        <v>367619</v>
      </c>
      <c r="F218" s="17">
        <v>344235</v>
      </c>
      <c r="G218" s="18">
        <v>1.92164976676268</v>
      </c>
      <c r="H218" s="18">
        <v>-6.3609334664421482</v>
      </c>
    </row>
    <row r="219" spans="1:8" ht="13.8" x14ac:dyDescent="0.25">
      <c r="A219" s="22" t="s">
        <v>226</v>
      </c>
      <c r="B219" s="24">
        <v>14013</v>
      </c>
      <c r="C219" s="24">
        <v>17382</v>
      </c>
      <c r="D219" s="24">
        <v>16764</v>
      </c>
      <c r="E219" s="24">
        <v>13915</v>
      </c>
      <c r="F219" s="24">
        <v>15128</v>
      </c>
      <c r="G219" s="25">
        <v>8.445020893164791E-2</v>
      </c>
      <c r="H219" s="25">
        <v>8.7172116421128294</v>
      </c>
    </row>
    <row r="220" spans="1:8" ht="13.8" x14ac:dyDescent="0.25">
      <c r="A220" s="22" t="s">
        <v>227</v>
      </c>
      <c r="B220" s="24">
        <v>19168</v>
      </c>
      <c r="C220" s="24">
        <v>20864</v>
      </c>
      <c r="D220" s="24">
        <v>20528</v>
      </c>
      <c r="E220" s="24">
        <v>20486</v>
      </c>
      <c r="F220" s="24">
        <v>21538</v>
      </c>
      <c r="G220" s="25">
        <v>0.12023324960139033</v>
      </c>
      <c r="H220" s="25">
        <v>5.135214292687678</v>
      </c>
    </row>
    <row r="221" spans="1:8" ht="13.8" x14ac:dyDescent="0.25">
      <c r="A221" s="22" t="s">
        <v>228</v>
      </c>
      <c r="B221" s="24">
        <v>42660</v>
      </c>
      <c r="C221" s="24">
        <v>48227</v>
      </c>
      <c r="D221" s="24">
        <v>56230</v>
      </c>
      <c r="E221" s="24">
        <v>68462</v>
      </c>
      <c r="F221" s="24">
        <v>61907</v>
      </c>
      <c r="G221" s="25">
        <v>0.34558825253381331</v>
      </c>
      <c r="H221" s="25">
        <v>-9.5746545528906637</v>
      </c>
    </row>
    <row r="222" spans="1:8" ht="13.8" x14ac:dyDescent="0.25">
      <c r="A222" s="22" t="s">
        <v>229</v>
      </c>
      <c r="B222" s="24">
        <v>6123</v>
      </c>
      <c r="C222" s="24">
        <v>6599</v>
      </c>
      <c r="D222" s="24">
        <v>6977</v>
      </c>
      <c r="E222" s="24">
        <v>7036</v>
      </c>
      <c r="F222" s="24">
        <v>7014</v>
      </c>
      <c r="G222" s="25">
        <v>3.9154796764051994E-2</v>
      </c>
      <c r="H222" s="25">
        <v>-0.31267765776009071</v>
      </c>
    </row>
    <row r="223" spans="1:8" ht="13.8" x14ac:dyDescent="0.25">
      <c r="A223" s="22" t="s">
        <v>230</v>
      </c>
      <c r="B223" s="24">
        <v>11758</v>
      </c>
      <c r="C223" s="24">
        <v>12566</v>
      </c>
      <c r="D223" s="24">
        <v>13683</v>
      </c>
      <c r="E223" s="24">
        <v>11811</v>
      </c>
      <c r="F223" s="24">
        <v>12607</v>
      </c>
      <c r="G223" s="25">
        <v>7.0377034902253124E-2</v>
      </c>
      <c r="H223" s="25">
        <v>6.7394801456269562</v>
      </c>
    </row>
    <row r="224" spans="1:8" ht="13.8" x14ac:dyDescent="0.25">
      <c r="A224" s="22" t="s">
        <v>231</v>
      </c>
      <c r="B224" s="24">
        <v>6504</v>
      </c>
      <c r="C224" s="24">
        <v>7072</v>
      </c>
      <c r="D224" s="24">
        <v>7250</v>
      </c>
      <c r="E224" s="24">
        <v>6724</v>
      </c>
      <c r="F224" s="24">
        <v>6358</v>
      </c>
      <c r="G224" s="25">
        <v>3.5492757032483967E-2</v>
      </c>
      <c r="H224" s="25">
        <v>-5.443188578227236</v>
      </c>
    </row>
    <row r="225" spans="1:8" ht="13.8" x14ac:dyDescent="0.25">
      <c r="A225" s="22" t="s">
        <v>232</v>
      </c>
      <c r="B225" s="24">
        <v>779</v>
      </c>
      <c r="C225" s="24">
        <v>635</v>
      </c>
      <c r="D225" s="24">
        <v>627</v>
      </c>
      <c r="E225" s="24">
        <v>716</v>
      </c>
      <c r="F225" s="24">
        <v>1097</v>
      </c>
      <c r="G225" s="25">
        <v>6.123868270625183E-3</v>
      </c>
      <c r="H225" s="25">
        <v>53.212290502793309</v>
      </c>
    </row>
    <row r="226" spans="1:8" ht="13.8" x14ac:dyDescent="0.25">
      <c r="A226" s="22" t="s">
        <v>233</v>
      </c>
      <c r="B226" s="24">
        <v>103740</v>
      </c>
      <c r="C226" s="24">
        <v>105705</v>
      </c>
      <c r="D226" s="24">
        <v>107217</v>
      </c>
      <c r="E226" s="24">
        <v>95160</v>
      </c>
      <c r="F226" s="24">
        <v>74564</v>
      </c>
      <c r="G226" s="25">
        <v>0.41624440631804571</v>
      </c>
      <c r="H226" s="25">
        <v>-21.643547709121478</v>
      </c>
    </row>
    <row r="227" spans="1:8" ht="13.8" x14ac:dyDescent="0.25">
      <c r="A227" s="22" t="s">
        <v>234</v>
      </c>
      <c r="B227" s="24">
        <v>6313</v>
      </c>
      <c r="C227" s="24">
        <v>7486</v>
      </c>
      <c r="D227" s="24">
        <v>6963</v>
      </c>
      <c r="E227" s="24">
        <v>7353</v>
      </c>
      <c r="F227" s="24">
        <v>6863</v>
      </c>
      <c r="G227" s="25">
        <v>3.8311857740474589E-2</v>
      </c>
      <c r="H227" s="25">
        <v>-6.663946688426492</v>
      </c>
    </row>
    <row r="228" spans="1:8" ht="13.8" x14ac:dyDescent="0.25">
      <c r="A228" s="22" t="s">
        <v>235</v>
      </c>
      <c r="B228" s="24">
        <v>63835</v>
      </c>
      <c r="C228" s="24">
        <v>61605</v>
      </c>
      <c r="D228" s="24">
        <v>52976</v>
      </c>
      <c r="E228" s="24">
        <v>47546</v>
      </c>
      <c r="F228" s="24">
        <v>48526</v>
      </c>
      <c r="G228" s="25">
        <v>0.27089045733852107</v>
      </c>
      <c r="H228" s="25">
        <v>2.0611618222353059</v>
      </c>
    </row>
    <row r="229" spans="1:8" ht="13.8" x14ac:dyDescent="0.25">
      <c r="A229" s="22" t="s">
        <v>236</v>
      </c>
      <c r="B229" s="24">
        <v>1637</v>
      </c>
      <c r="C229" s="24">
        <v>1988</v>
      </c>
      <c r="D229" s="24">
        <v>1794</v>
      </c>
      <c r="E229" s="24">
        <v>1626</v>
      </c>
      <c r="F229" s="24">
        <v>1526</v>
      </c>
      <c r="G229" s="25">
        <v>8.5187082780073184E-3</v>
      </c>
      <c r="H229" s="25">
        <v>-6.1500615006150099</v>
      </c>
    </row>
    <row r="230" spans="1:8" ht="13.8" x14ac:dyDescent="0.25">
      <c r="A230" s="22" t="s">
        <v>237</v>
      </c>
      <c r="B230" s="24">
        <v>6510</v>
      </c>
      <c r="C230" s="24">
        <v>6267</v>
      </c>
      <c r="D230" s="24">
        <v>5108</v>
      </c>
      <c r="E230" s="24">
        <v>5139</v>
      </c>
      <c r="F230" s="24">
        <v>5627</v>
      </c>
      <c r="G230" s="25">
        <v>3.1412038977947039E-2</v>
      </c>
      <c r="H230" s="25">
        <v>9.4960108970616943</v>
      </c>
    </row>
    <row r="231" spans="1:8" ht="13.8" x14ac:dyDescent="0.25">
      <c r="A231" s="22" t="s">
        <v>238</v>
      </c>
      <c r="B231" s="24">
        <v>55818</v>
      </c>
      <c r="C231" s="24">
        <v>67165</v>
      </c>
      <c r="D231" s="24">
        <v>67238</v>
      </c>
      <c r="E231" s="24">
        <v>59971</v>
      </c>
      <c r="F231" s="24">
        <v>55415</v>
      </c>
      <c r="G231" s="25">
        <v>0.30934745689762488</v>
      </c>
      <c r="H231" s="25">
        <v>-7.5970052191892847</v>
      </c>
    </row>
    <row r="232" spans="1:8" ht="13.8" x14ac:dyDescent="0.25">
      <c r="A232" s="22" t="s">
        <v>239</v>
      </c>
      <c r="B232" s="24">
        <v>20901</v>
      </c>
      <c r="C232" s="24">
        <v>19383</v>
      </c>
      <c r="D232" s="24">
        <v>21695</v>
      </c>
      <c r="E232" s="24">
        <v>21674</v>
      </c>
      <c r="F232" s="24">
        <v>26065</v>
      </c>
      <c r="G232" s="25">
        <v>0.14550467317579341</v>
      </c>
      <c r="H232" s="25">
        <v>20.259296853372717</v>
      </c>
    </row>
    <row r="233" spans="1:8" ht="13.8" x14ac:dyDescent="0.25">
      <c r="A233" s="22" t="s">
        <v>240</v>
      </c>
      <c r="B233" s="24">
        <v>1456</v>
      </c>
      <c r="C233" s="24">
        <v>0</v>
      </c>
      <c r="D233" s="24">
        <v>0</v>
      </c>
      <c r="E233" s="24">
        <v>0</v>
      </c>
      <c r="F233" s="24">
        <v>0</v>
      </c>
      <c r="G233" s="25" t="s">
        <v>10</v>
      </c>
      <c r="H233" s="25" t="s">
        <v>10</v>
      </c>
    </row>
    <row r="234" spans="1:8" ht="13.8" hidden="1" x14ac:dyDescent="0.25">
      <c r="A234" s="16" t="s">
        <v>241</v>
      </c>
      <c r="B234" s="17">
        <v>1946207</v>
      </c>
      <c r="C234" s="17">
        <v>2194555</v>
      </c>
      <c r="D234" s="17">
        <v>2951665</v>
      </c>
      <c r="E234" s="17">
        <v>3104422</v>
      </c>
      <c r="F234" s="17">
        <v>3375819</v>
      </c>
      <c r="G234" s="18">
        <v>18.845096500887543</v>
      </c>
      <c r="H234" s="18">
        <v>8.7422715081905835</v>
      </c>
    </row>
    <row r="235" spans="1:8" ht="13.8" x14ac:dyDescent="0.25">
      <c r="A235" s="22" t="s">
        <v>242</v>
      </c>
      <c r="B235" s="24">
        <v>114406</v>
      </c>
      <c r="C235" s="24">
        <v>123330</v>
      </c>
      <c r="D235" s="24">
        <v>149176</v>
      </c>
      <c r="E235" s="24">
        <v>153905</v>
      </c>
      <c r="F235" s="24">
        <v>124120</v>
      </c>
      <c r="G235" s="25">
        <v>0.69288471262533979</v>
      </c>
      <c r="H235" s="25">
        <v>-19.352847535817546</v>
      </c>
    </row>
    <row r="236" spans="1:8" ht="13.8" x14ac:dyDescent="0.25">
      <c r="A236" s="22" t="s">
        <v>243</v>
      </c>
      <c r="B236" s="24">
        <v>1133879</v>
      </c>
      <c r="C236" s="24">
        <v>1380409</v>
      </c>
      <c r="D236" s="24">
        <v>2156557</v>
      </c>
      <c r="E236" s="24">
        <v>2256675</v>
      </c>
      <c r="F236" s="24">
        <v>2577727</v>
      </c>
      <c r="G236" s="25">
        <v>14.389845565755552</v>
      </c>
      <c r="H236" s="25">
        <v>14.22677168843542</v>
      </c>
    </row>
    <row r="237" spans="1:8" ht="13.8" x14ac:dyDescent="0.25">
      <c r="A237" s="22" t="s">
        <v>244</v>
      </c>
      <c r="B237" s="24">
        <v>19084</v>
      </c>
      <c r="C237" s="24">
        <v>20940</v>
      </c>
      <c r="D237" s="24">
        <v>25267</v>
      </c>
      <c r="E237" s="24">
        <v>26470</v>
      </c>
      <c r="F237" s="24">
        <v>28178</v>
      </c>
      <c r="G237" s="25">
        <v>0.15730023712823737</v>
      </c>
      <c r="H237" s="25">
        <v>6.452587835285243</v>
      </c>
    </row>
    <row r="238" spans="1:8" ht="13.8" x14ac:dyDescent="0.25">
      <c r="A238" s="22" t="s">
        <v>245</v>
      </c>
      <c r="B238" s="24">
        <v>30774</v>
      </c>
      <c r="C238" s="24">
        <v>39184</v>
      </c>
      <c r="D238" s="24">
        <v>42641</v>
      </c>
      <c r="E238" s="24">
        <v>35596</v>
      </c>
      <c r="F238" s="24">
        <v>33288</v>
      </c>
      <c r="G238" s="25">
        <v>0.18582618686651878</v>
      </c>
      <c r="H238" s="25">
        <v>-6.4838745926508636</v>
      </c>
    </row>
    <row r="239" spans="1:8" ht="13.8" x14ac:dyDescent="0.25">
      <c r="A239" s="22" t="s">
        <v>246</v>
      </c>
      <c r="B239" s="24">
        <v>68907</v>
      </c>
      <c r="C239" s="24">
        <v>67457</v>
      </c>
      <c r="D239" s="24">
        <v>66150</v>
      </c>
      <c r="E239" s="24">
        <v>62337</v>
      </c>
      <c r="F239" s="24">
        <v>78587</v>
      </c>
      <c r="G239" s="25">
        <v>0.43870231156209777</v>
      </c>
      <c r="H239" s="25">
        <v>26.067985305677198</v>
      </c>
    </row>
    <row r="240" spans="1:8" ht="13.8" x14ac:dyDescent="0.25">
      <c r="A240" s="22" t="s">
        <v>247</v>
      </c>
      <c r="B240" s="24">
        <v>154720</v>
      </c>
      <c r="C240" s="24">
        <v>161097</v>
      </c>
      <c r="D240" s="24">
        <v>164018</v>
      </c>
      <c r="E240" s="24">
        <v>174096</v>
      </c>
      <c r="F240" s="24">
        <v>164040</v>
      </c>
      <c r="G240" s="25">
        <v>0.91573322799758883</v>
      </c>
      <c r="H240" s="25">
        <v>-5.7761235180590091</v>
      </c>
    </row>
    <row r="241" spans="1:8" ht="13.8" x14ac:dyDescent="0.25">
      <c r="A241" s="22" t="s">
        <v>248</v>
      </c>
      <c r="B241" s="24">
        <v>124924</v>
      </c>
      <c r="C241" s="24">
        <v>104720</v>
      </c>
      <c r="D241" s="24">
        <v>44266</v>
      </c>
      <c r="E241" s="24">
        <v>41659</v>
      </c>
      <c r="F241" s="24">
        <v>39018</v>
      </c>
      <c r="G241" s="25">
        <v>0.21781321074134311</v>
      </c>
      <c r="H241" s="25">
        <v>-6.3395664802323637</v>
      </c>
    </row>
    <row r="242" spans="1:8" ht="13.8" x14ac:dyDescent="0.25">
      <c r="A242" s="22" t="s">
        <v>249</v>
      </c>
      <c r="B242" s="24">
        <v>299513</v>
      </c>
      <c r="C242" s="24">
        <v>297418</v>
      </c>
      <c r="D242" s="24">
        <v>303590</v>
      </c>
      <c r="E242" s="24">
        <v>353684</v>
      </c>
      <c r="F242" s="24">
        <v>330861</v>
      </c>
      <c r="G242" s="25">
        <v>1.8469910482108647</v>
      </c>
      <c r="H242" s="25">
        <v>-6.4529353886520084</v>
      </c>
    </row>
    <row r="243" spans="1:8" ht="13.8" hidden="1" x14ac:dyDescent="0.25">
      <c r="A243" s="16" t="s">
        <v>250</v>
      </c>
      <c r="B243" s="17">
        <v>5267575</v>
      </c>
      <c r="C243" s="17">
        <v>5791959</v>
      </c>
      <c r="D243" s="17">
        <v>5534969</v>
      </c>
      <c r="E243" s="17">
        <v>6892208</v>
      </c>
      <c r="F243" s="17">
        <v>7011710</v>
      </c>
      <c r="G243" s="18">
        <v>39.142013119257342</v>
      </c>
      <c r="H243" s="18">
        <v>1.7338710613492765</v>
      </c>
    </row>
    <row r="244" spans="1:8" ht="13.8" x14ac:dyDescent="0.25">
      <c r="A244" s="22" t="s">
        <v>251</v>
      </c>
      <c r="B244" s="24">
        <v>10527</v>
      </c>
      <c r="C244" s="24">
        <v>26480</v>
      </c>
      <c r="D244" s="24">
        <v>27818</v>
      </c>
      <c r="E244" s="24">
        <v>26764</v>
      </c>
      <c r="F244" s="24">
        <v>28551</v>
      </c>
      <c r="G244" s="25">
        <v>0.15938246398780273</v>
      </c>
      <c r="H244" s="25">
        <v>6.6768793902256789</v>
      </c>
    </row>
    <row r="245" spans="1:8" ht="13.8" x14ac:dyDescent="0.25">
      <c r="A245" s="22" t="s">
        <v>252</v>
      </c>
      <c r="B245" s="24">
        <v>5257048</v>
      </c>
      <c r="C245" s="24">
        <v>5765479</v>
      </c>
      <c r="D245" s="24">
        <v>5507151</v>
      </c>
      <c r="E245" s="24">
        <v>6865444</v>
      </c>
      <c r="F245" s="24">
        <v>6983159</v>
      </c>
      <c r="G245" s="25">
        <v>38.982630655269531</v>
      </c>
      <c r="H245" s="25">
        <v>1.7146014154364906</v>
      </c>
    </row>
  </sheetData>
  <autoFilter ref="A1:H245" xr:uid="{165241EF-6DCA-4BB5-B353-D55ADB0217DB}">
    <filterColumn colId="0">
      <filters>
        <filter val="Afghanistan"/>
        <filter val="Albania"/>
        <filter val="Algeria"/>
        <filter val="American Samoa"/>
        <filter val="Andorra"/>
        <filter val="Angola"/>
        <filter val="Anguilla"/>
        <filter val="Antigua and Barbuda"/>
        <filter val="Argentina"/>
        <filter val="Armenia"/>
        <filter val="Australia"/>
        <filter val="Austria"/>
        <filter val="Azerbaijan"/>
        <filter val="Bahamas"/>
        <filter val="Bahrain"/>
        <filter val="Bangladesh"/>
        <filter val="Barbados"/>
        <filter val="Belarus"/>
        <filter val="Belgium"/>
        <filter val="Belize"/>
        <filter val="Benin"/>
        <filter val="Bermuda"/>
        <filter val="Bhutan"/>
        <filter val="Bolivia, Plurinational State of"/>
        <filter val="Bosnia and Herzegovina"/>
        <filter val="Botswana"/>
        <filter val="Brazil"/>
        <filter val="British Virgin Islands"/>
        <filter val="Brunei Darussalam"/>
        <filter val="Bulgaria"/>
        <filter val="Burkina Faso"/>
        <filter val="Burundi"/>
        <filter val="Cabo Verde"/>
        <filter val="Cambodia"/>
        <filter val="Cameroon"/>
        <filter val="Canada"/>
        <filter val="Cayman Islands"/>
        <filter val="Central African Republic"/>
        <filter val="Chad"/>
        <filter val="Chile"/>
        <filter val="China"/>
        <filter val="Christmas Island, Australia"/>
        <filter val="Colombia"/>
        <filter val="Comoros"/>
        <filter val="Congo"/>
        <filter val="Costa Rica"/>
        <filter val="Côte d'Ivoire"/>
        <filter val="Croatia"/>
        <filter val="Cuba"/>
        <filter val="Cyprus"/>
        <filter val="Czech Republic"/>
        <filter val="Denmark"/>
        <filter val="Djibouti"/>
        <filter val="Dominica"/>
        <filter val="Dominican Republic"/>
        <filter val="Ecuador"/>
        <filter val="Egypt"/>
        <filter val="El Salvador"/>
        <filter val="Equatorial Guinea"/>
        <filter val="Eritrea"/>
        <filter val="Estonia"/>
        <filter val="Eswatini"/>
        <filter val="Ethiopia"/>
        <filter val="Faeroe Islands"/>
        <filter val="Fiji"/>
        <filter val="Finland"/>
        <filter val="France"/>
        <filter val="Gabon"/>
        <filter val="Gambia"/>
        <filter val="Georgia"/>
        <filter val="Germany"/>
        <filter val="Ghana"/>
        <filter val="Gibraltar"/>
        <filter val="Greece"/>
        <filter val="Grenada"/>
        <filter val="Guadeloupe"/>
        <filter val="Guatemala"/>
        <filter val="Guinea"/>
        <filter val="Guinea-Bissau"/>
        <filter val="Guyana"/>
        <filter val="Haiti"/>
        <filter val="Honduras"/>
        <filter val="Hong Kong, China"/>
        <filter val="Hungary"/>
        <filter val="Iceland"/>
        <filter val="Indonesia"/>
        <filter val="Iran, Islamic Republic of"/>
        <filter val="Iraq"/>
        <filter val="Ireland"/>
        <filter val="Israel"/>
        <filter val="Italy"/>
        <filter val="Jamaica"/>
        <filter val="Japan"/>
        <filter val="Jordan"/>
        <filter val="Kazakhstan"/>
        <filter val="Kenya"/>
        <filter val="Kiribati"/>
        <filter val="Korea, Democratic People's Republic of"/>
        <filter val="Korea, Republic of"/>
        <filter val="Kuwait"/>
        <filter val="Kyrgyzstan"/>
        <filter val="Lao People's Democratic Republic"/>
        <filter val="Latvia"/>
        <filter val="Lebanon"/>
        <filter val="Lesotho"/>
        <filter val="Liberia"/>
        <filter val="Libya"/>
        <filter val="Liechtenstein"/>
        <filter val="Lithuania"/>
        <filter val="Luxembourg"/>
        <filter val="Macao, China"/>
        <filter val="Madagascar"/>
        <filter val="Malawi"/>
        <filter val="Malaysia"/>
        <filter val="Maldives"/>
        <filter val="Mali"/>
        <filter val="Malta"/>
        <filter val="Martinique"/>
        <filter val="Mauritania"/>
        <filter val="Mauritius"/>
        <filter val="Mexico"/>
        <filter val="Moldova, Republic of"/>
        <filter val="Monaco"/>
        <filter val="Mongolia"/>
        <filter val="Montserrat"/>
        <filter val="Morocco"/>
        <filter val="Mozambique"/>
        <filter val="Myanmar"/>
        <filter val="Namibia"/>
        <filter val="Nationals Residing Abroad"/>
        <filter val="Nauru"/>
        <filter val="Nepal"/>
        <filter val="Netherlands"/>
        <filter val="Netherlands Antilles"/>
        <filter val="New Caledonia"/>
        <filter val="New Zealand"/>
        <filter val="Nicaragua"/>
        <filter val="Niger"/>
        <filter val="Nigeria"/>
        <filter val="Norfolk Island"/>
        <filter val="Norway"/>
        <filter val="Oman"/>
        <filter val="Other countries Central/East Europe"/>
        <filter val="Other countries of Africa"/>
        <filter val="Other countries of Europe"/>
        <filter val="Other countries of Middle East"/>
        <filter val="Other countries of Northern Europe"/>
        <filter val="Other countries of the Americas"/>
        <filter val="Other countries of the World"/>
        <filter val="Pakistan"/>
        <filter val="Panama"/>
        <filter val="Papua New Guinea"/>
        <filter val="Paraguay"/>
        <filter val="Peru"/>
        <filter val="Philippines"/>
        <filter val="Poland"/>
        <filter val="Portugal"/>
        <filter val="Puerto Rico"/>
        <filter val="Qatar"/>
        <filter val="Reunion"/>
        <filter val="Romania"/>
        <filter val="Russian Federation"/>
        <filter val="Rwanda"/>
        <filter val="Saint Helena"/>
        <filter val="Saint Kitts and Nevis"/>
        <filter val="Saint Lucia"/>
        <filter val="Saint Vincent and the Grenadines"/>
        <filter val="San Marino"/>
        <filter val="Sao Tome and Principe"/>
        <filter val="Saudi Arabia"/>
        <filter val="Senegal"/>
        <filter val="Seychelles"/>
        <filter val="Sierra Leone"/>
        <filter val="Singapore"/>
        <filter val="Slovakia"/>
        <filter val="Slovenia"/>
        <filter val="Somalia"/>
        <filter val="South Africa"/>
        <filter val="Spain"/>
        <filter val="Sri Lanka"/>
        <filter val="State of Palestine"/>
        <filter val="Sudan"/>
        <filter val="Suriname"/>
        <filter val="Sweden"/>
        <filter val="Switzerland"/>
        <filter val="Syrian Arab Republic"/>
        <filter val="Taiwan Province of China"/>
        <filter val="Tajikistan"/>
        <filter val="Tanzania, United Republic of"/>
        <filter val="Thailand"/>
        <filter val="Togo"/>
        <filter val="Tonga"/>
        <filter val="Trinidad and Tobago"/>
        <filter val="Tunisia"/>
        <filter val="Turkey"/>
        <filter val="Turkmenistan"/>
        <filter val="Turks and Caicos Islands"/>
        <filter val="Tuvalu"/>
        <filter val="Uganda"/>
        <filter val="Ukraine"/>
        <filter val="United Arab Emirates"/>
        <filter val="United Kingdom"/>
        <filter val="United States of America"/>
        <filter val="United States Virgin Islands"/>
        <filter val="Uruguay"/>
        <filter val="Uzbekistan"/>
        <filter val="Vanuatu"/>
        <filter val="Venezuela, Bolivarian Republic of"/>
        <filter val="Viet Nam"/>
        <filter val="Yemen"/>
        <filter val="Yugoslavia, SFR (former)"/>
        <filter val="Zambia"/>
        <filter val="Zimbabwe"/>
      </filters>
    </filterColumn>
  </autoFilter>
  <dataValidations count="1">
    <dataValidation type="decimal" allowBlank="1" showErrorMessage="1" sqref="B2:F245" xr:uid="{014956DD-8A26-48A3-BE2C-2D86282A2D58}">
      <formula1>0</formula1>
      <formula2>100000000000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5670-92C4-4B5A-B2D2-E7759D17F94E}">
  <sheetPr>
    <tabColor rgb="FF00B050"/>
  </sheetPr>
  <dimension ref="A4:O20"/>
  <sheetViews>
    <sheetView topLeftCell="C16" zoomScale="98" zoomScaleNormal="98" workbookViewId="0">
      <selection activeCell="A5" sqref="A5"/>
    </sheetView>
  </sheetViews>
  <sheetFormatPr defaultRowHeight="13.2" x14ac:dyDescent="0.25"/>
  <cols>
    <col min="1" max="1" width="22.6640625" bestFit="1" customWidth="1"/>
    <col min="2" max="6" width="11.6640625" bestFit="1" customWidth="1"/>
    <col min="7" max="12" width="12" bestFit="1" customWidth="1"/>
    <col min="13" max="13" width="11" bestFit="1" customWidth="1"/>
    <col min="14" max="18" width="12" bestFit="1" customWidth="1"/>
    <col min="19" max="19" width="11" bestFit="1" customWidth="1"/>
    <col min="20" max="26" width="12" bestFit="1" customWidth="1"/>
    <col min="27" max="27" width="11" bestFit="1" customWidth="1"/>
    <col min="28" max="62" width="12" bestFit="1" customWidth="1"/>
    <col min="63" max="63" width="11" bestFit="1" customWidth="1"/>
    <col min="64" max="78" width="12" bestFit="1" customWidth="1"/>
    <col min="79" max="79" width="11" bestFit="1" customWidth="1"/>
    <col min="80" max="83" width="12" bestFit="1" customWidth="1"/>
    <col min="84" max="84" width="11" bestFit="1" customWidth="1"/>
    <col min="85" max="88" width="12" bestFit="1" customWidth="1"/>
    <col min="89" max="89" width="11" bestFit="1" customWidth="1"/>
    <col min="90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1" width="12" bestFit="1" customWidth="1"/>
    <col min="122" max="122" width="11" bestFit="1" customWidth="1"/>
    <col min="123" max="128" width="12" bestFit="1" customWidth="1"/>
    <col min="129" max="129" width="11" bestFit="1" customWidth="1"/>
    <col min="130" max="132" width="12" bestFit="1" customWidth="1"/>
    <col min="133" max="133" width="11" bestFit="1" customWidth="1"/>
    <col min="134" max="155" width="12" bestFit="1" customWidth="1"/>
    <col min="156" max="156" width="11" bestFit="1" customWidth="1"/>
    <col min="157" max="169" width="12" bestFit="1" customWidth="1"/>
    <col min="170" max="170" width="11" bestFit="1" customWidth="1"/>
    <col min="171" max="180" width="12" bestFit="1" customWidth="1"/>
    <col min="181" max="181" width="11" bestFit="1" customWidth="1"/>
    <col min="182" max="190" width="12" bestFit="1" customWidth="1"/>
    <col min="191" max="191" width="6" bestFit="1" customWidth="1"/>
    <col min="192" max="192" width="11.33203125" bestFit="1" customWidth="1"/>
    <col min="193" max="196" width="8" bestFit="1" customWidth="1"/>
    <col min="197" max="197" width="9" bestFit="1" customWidth="1"/>
    <col min="198" max="198" width="11.33203125" bestFit="1" customWidth="1"/>
    <col min="199" max="207" width="8" bestFit="1" customWidth="1"/>
    <col min="208" max="208" width="9" bestFit="1" customWidth="1"/>
    <col min="209" max="209" width="11.6640625" bestFit="1" customWidth="1"/>
    <col min="210" max="214" width="2" bestFit="1" customWidth="1"/>
    <col min="215" max="225" width="3" bestFit="1" customWidth="1"/>
    <col min="226" max="246" width="4" bestFit="1" customWidth="1"/>
    <col min="247" max="310" width="5" bestFit="1" customWidth="1"/>
    <col min="311" max="357" width="6" bestFit="1" customWidth="1"/>
    <col min="358" max="402" width="7" bestFit="1" customWidth="1"/>
    <col min="403" max="414" width="8" bestFit="1" customWidth="1"/>
    <col min="415" max="415" width="9" bestFit="1" customWidth="1"/>
    <col min="416" max="416" width="11.6640625" bestFit="1" customWidth="1"/>
    <col min="417" max="421" width="2" bestFit="1" customWidth="1"/>
    <col min="422" max="432" width="3" bestFit="1" customWidth="1"/>
    <col min="433" max="453" width="4" bestFit="1" customWidth="1"/>
    <col min="454" max="517" width="5" bestFit="1" customWidth="1"/>
    <col min="518" max="564" width="6" bestFit="1" customWidth="1"/>
    <col min="565" max="609" width="7" bestFit="1" customWidth="1"/>
    <col min="610" max="621" width="8" bestFit="1" customWidth="1"/>
    <col min="622" max="622" width="9" bestFit="1" customWidth="1"/>
    <col min="623" max="623" width="11.6640625" bestFit="1" customWidth="1"/>
    <col min="624" max="628" width="2" bestFit="1" customWidth="1"/>
    <col min="629" max="639" width="3" bestFit="1" customWidth="1"/>
    <col min="640" max="660" width="4" bestFit="1" customWidth="1"/>
    <col min="661" max="724" width="5" bestFit="1" customWidth="1"/>
    <col min="725" max="771" width="6" bestFit="1" customWidth="1"/>
    <col min="772" max="816" width="7" bestFit="1" customWidth="1"/>
    <col min="817" max="828" width="8" bestFit="1" customWidth="1"/>
    <col min="829" max="829" width="9" bestFit="1" customWidth="1"/>
    <col min="830" max="830" width="11.6640625" bestFit="1" customWidth="1"/>
    <col min="831" max="835" width="2" bestFit="1" customWidth="1"/>
    <col min="836" max="846" width="3" bestFit="1" customWidth="1"/>
    <col min="847" max="867" width="4" bestFit="1" customWidth="1"/>
    <col min="868" max="931" width="5" bestFit="1" customWidth="1"/>
    <col min="932" max="978" width="6" bestFit="1" customWidth="1"/>
    <col min="979" max="1023" width="7" bestFit="1" customWidth="1"/>
    <col min="1024" max="1035" width="8" bestFit="1" customWidth="1"/>
    <col min="1036" max="1036" width="9" bestFit="1" customWidth="1"/>
    <col min="1037" max="1037" width="12" bestFit="1" customWidth="1"/>
    <col min="1038" max="1040" width="2" bestFit="1" customWidth="1"/>
    <col min="1041" max="1041" width="3" bestFit="1" customWidth="1"/>
    <col min="1042" max="1042" width="2" bestFit="1" customWidth="1"/>
    <col min="1043" max="1053" width="3" bestFit="1" customWidth="1"/>
    <col min="1054" max="1074" width="4" bestFit="1" customWidth="1"/>
    <col min="1075" max="1138" width="5" bestFit="1" customWidth="1"/>
    <col min="1139" max="1185" width="6" bestFit="1" customWidth="1"/>
    <col min="1186" max="1230" width="7" bestFit="1" customWidth="1"/>
    <col min="1231" max="1242" width="8" bestFit="1" customWidth="1"/>
    <col min="1243" max="1243" width="9" bestFit="1" customWidth="1"/>
    <col min="1244" max="1248" width="16.6640625" bestFit="1" customWidth="1"/>
    <col min="1249" max="1249" width="17" bestFit="1" customWidth="1"/>
  </cols>
  <sheetData>
    <row r="4" spans="1:15" x14ac:dyDescent="0.25">
      <c r="A4" s="43" t="s">
        <v>257</v>
      </c>
      <c r="B4" s="40" t="s">
        <v>263</v>
      </c>
      <c r="C4" s="40" t="s">
        <v>264</v>
      </c>
      <c r="D4" s="40" t="s">
        <v>265</v>
      </c>
      <c r="E4" s="40" t="s">
        <v>266</v>
      </c>
      <c r="F4" s="40" t="s">
        <v>267</v>
      </c>
      <c r="O4" s="48" t="s">
        <v>252</v>
      </c>
    </row>
    <row r="5" spans="1:15" x14ac:dyDescent="0.25">
      <c r="A5" s="44" t="s">
        <v>252</v>
      </c>
      <c r="B5" s="46">
        <v>5257048</v>
      </c>
      <c r="C5" s="46">
        <v>5765479</v>
      </c>
      <c r="D5" s="46">
        <v>5507151</v>
      </c>
      <c r="E5" s="46">
        <v>6865444</v>
      </c>
      <c r="F5" s="46">
        <v>6983159</v>
      </c>
      <c r="O5" s="48" t="s">
        <v>243</v>
      </c>
    </row>
    <row r="6" spans="1:15" x14ac:dyDescent="0.25">
      <c r="A6" s="44" t="s">
        <v>243</v>
      </c>
      <c r="B6" s="46">
        <v>1133879</v>
      </c>
      <c r="C6" s="46">
        <v>1380409</v>
      </c>
      <c r="D6" s="46">
        <v>2156557</v>
      </c>
      <c r="E6" s="46">
        <v>2256675</v>
      </c>
      <c r="F6" s="46">
        <v>2577727</v>
      </c>
      <c r="O6" s="48" t="s">
        <v>107</v>
      </c>
    </row>
    <row r="7" spans="1:15" x14ac:dyDescent="0.25">
      <c r="A7" s="44" t="s">
        <v>107</v>
      </c>
      <c r="B7" s="46">
        <v>1213624</v>
      </c>
      <c r="C7" s="46">
        <v>1296939</v>
      </c>
      <c r="D7" s="46">
        <v>1376919</v>
      </c>
      <c r="E7" s="46">
        <v>1456678</v>
      </c>
      <c r="F7" s="46">
        <v>1512032</v>
      </c>
      <c r="O7" s="44" t="s">
        <v>193</v>
      </c>
    </row>
    <row r="8" spans="1:15" x14ac:dyDescent="0.25">
      <c r="A8" s="44" t="s">
        <v>193</v>
      </c>
      <c r="B8" s="46">
        <v>867601</v>
      </c>
      <c r="C8" s="46">
        <v>941883</v>
      </c>
      <c r="D8" s="46">
        <v>986296</v>
      </c>
      <c r="E8" s="46">
        <v>1029757</v>
      </c>
      <c r="F8" s="46">
        <v>1000292</v>
      </c>
      <c r="O8" s="44" t="s">
        <v>145</v>
      </c>
    </row>
    <row r="9" spans="1:15" x14ac:dyDescent="0.25">
      <c r="A9" s="44" t="s">
        <v>145</v>
      </c>
      <c r="B9" s="46">
        <v>263101</v>
      </c>
      <c r="C9" s="46">
        <v>293625</v>
      </c>
      <c r="D9" s="46">
        <v>324243</v>
      </c>
      <c r="E9" s="46">
        <v>346486</v>
      </c>
      <c r="F9" s="46">
        <v>367241</v>
      </c>
      <c r="O9" s="44" t="s">
        <v>105</v>
      </c>
    </row>
    <row r="10" spans="1:15" x14ac:dyDescent="0.25">
      <c r="A10" s="44" t="s">
        <v>105</v>
      </c>
      <c r="B10" s="46">
        <v>281306</v>
      </c>
      <c r="C10" s="46">
        <v>317239</v>
      </c>
      <c r="D10" s="46">
        <v>335439</v>
      </c>
      <c r="E10" s="46">
        <v>351040</v>
      </c>
      <c r="F10" s="46">
        <v>351859</v>
      </c>
      <c r="O10" s="48" t="s">
        <v>125</v>
      </c>
    </row>
    <row r="11" spans="1:15" x14ac:dyDescent="0.25">
      <c r="A11" s="44" t="s">
        <v>125</v>
      </c>
      <c r="B11" s="46">
        <v>206322</v>
      </c>
      <c r="C11" s="46">
        <v>251313</v>
      </c>
      <c r="D11" s="46">
        <v>247235</v>
      </c>
      <c r="E11" s="46">
        <v>281768</v>
      </c>
      <c r="F11" s="46">
        <v>339442</v>
      </c>
      <c r="O11" s="44" t="s">
        <v>138</v>
      </c>
    </row>
    <row r="12" spans="1:15" x14ac:dyDescent="0.25">
      <c r="A12" s="44" t="s">
        <v>138</v>
      </c>
      <c r="B12" s="46">
        <v>272941</v>
      </c>
      <c r="C12" s="46">
        <v>301961</v>
      </c>
      <c r="D12" s="46">
        <v>322126</v>
      </c>
      <c r="E12" s="46">
        <v>319172</v>
      </c>
      <c r="F12" s="46">
        <v>334579</v>
      </c>
      <c r="O12" s="48" t="s">
        <v>249</v>
      </c>
    </row>
    <row r="13" spans="1:15" x14ac:dyDescent="0.25">
      <c r="A13" s="44" t="s">
        <v>249</v>
      </c>
      <c r="B13" s="46">
        <v>299513</v>
      </c>
      <c r="C13" s="46">
        <v>297418</v>
      </c>
      <c r="D13" s="46">
        <v>303590</v>
      </c>
      <c r="E13" s="46">
        <v>353684</v>
      </c>
      <c r="F13" s="46">
        <v>330861</v>
      </c>
      <c r="O13" s="48" t="s">
        <v>213</v>
      </c>
    </row>
    <row r="14" spans="1:15" x14ac:dyDescent="0.25">
      <c r="A14" s="44" t="s">
        <v>213</v>
      </c>
      <c r="B14" s="46">
        <v>248314</v>
      </c>
      <c r="C14" s="46">
        <v>265928</v>
      </c>
      <c r="D14" s="46">
        <v>269380</v>
      </c>
      <c r="E14" s="46">
        <v>274087</v>
      </c>
      <c r="F14" s="46">
        <v>264973</v>
      </c>
      <c r="O14" s="44" t="s">
        <v>178</v>
      </c>
    </row>
    <row r="15" spans="1:15" x14ac:dyDescent="0.25">
      <c r="A15" s="44" t="s">
        <v>178</v>
      </c>
      <c r="B15" s="46">
        <v>172419</v>
      </c>
      <c r="C15" s="46">
        <v>227749</v>
      </c>
      <c r="D15" s="46">
        <v>278904</v>
      </c>
      <c r="E15" s="46">
        <v>262309</v>
      </c>
      <c r="F15" s="46">
        <v>251319</v>
      </c>
      <c r="O15" s="44" t="s">
        <v>212</v>
      </c>
    </row>
    <row r="16" spans="1:15" x14ac:dyDescent="0.25">
      <c r="A16" s="44" t="s">
        <v>212</v>
      </c>
      <c r="B16" s="46">
        <v>230854</v>
      </c>
      <c r="C16" s="46">
        <v>238707</v>
      </c>
      <c r="D16" s="46">
        <v>249620</v>
      </c>
      <c r="E16" s="46">
        <v>261653</v>
      </c>
      <c r="F16" s="46">
        <v>247238</v>
      </c>
      <c r="O16" s="44" t="s">
        <v>127</v>
      </c>
    </row>
    <row r="17" spans="1:15" x14ac:dyDescent="0.25">
      <c r="A17" s="44" t="s">
        <v>127</v>
      </c>
      <c r="B17" s="46">
        <v>207415</v>
      </c>
      <c r="C17" s="46">
        <v>208847</v>
      </c>
      <c r="D17" s="46">
        <v>222527</v>
      </c>
      <c r="E17" s="46">
        <v>236236</v>
      </c>
      <c r="F17" s="46">
        <v>238903</v>
      </c>
      <c r="O17" s="44" t="s">
        <v>141</v>
      </c>
    </row>
    <row r="18" spans="1:15" x14ac:dyDescent="0.25">
      <c r="A18" s="44" t="s">
        <v>141</v>
      </c>
      <c r="B18" s="46">
        <v>152238</v>
      </c>
      <c r="C18" s="46">
        <v>163688</v>
      </c>
      <c r="D18" s="46">
        <v>175852</v>
      </c>
      <c r="E18" s="46">
        <v>183581</v>
      </c>
      <c r="F18" s="46">
        <v>190089</v>
      </c>
      <c r="O18" s="44" t="s">
        <v>142</v>
      </c>
    </row>
    <row r="19" spans="1:15" x14ac:dyDescent="0.25">
      <c r="A19" s="44" t="s">
        <v>247</v>
      </c>
      <c r="B19" s="46">
        <v>154720</v>
      </c>
      <c r="C19" s="46">
        <v>161097</v>
      </c>
      <c r="D19" s="46">
        <v>164018</v>
      </c>
      <c r="E19" s="46">
        <v>174096</v>
      </c>
      <c r="F19" s="46">
        <v>164040</v>
      </c>
      <c r="O19" s="44" t="s">
        <v>247</v>
      </c>
    </row>
    <row r="20" spans="1:15" x14ac:dyDescent="0.25">
      <c r="A20" s="44" t="s">
        <v>258</v>
      </c>
      <c r="B20" s="46">
        <v>10961295</v>
      </c>
      <c r="C20" s="46">
        <v>12112282</v>
      </c>
      <c r="D20" s="46">
        <v>12919857</v>
      </c>
      <c r="E20" s="46">
        <v>14652666</v>
      </c>
      <c r="F20" s="46">
        <v>15153754</v>
      </c>
    </row>
  </sheetData>
  <conditionalFormatting pivot="1" sqref="B5:B19">
    <cfRule type="top10" dxfId="36" priority="8" rank="15"/>
  </conditionalFormatting>
  <conditionalFormatting pivot="1" sqref="C5:C19">
    <cfRule type="top10" dxfId="35" priority="6" rank="15"/>
  </conditionalFormatting>
  <conditionalFormatting pivot="1" sqref="D5:D19">
    <cfRule type="top10" dxfId="34" priority="5" rank="15"/>
  </conditionalFormatting>
  <conditionalFormatting pivot="1" sqref="E5:E19">
    <cfRule type="top10" dxfId="33" priority="4" rank="15"/>
  </conditionalFormatting>
  <conditionalFormatting pivot="1" sqref="E5:E19">
    <cfRule type="top10" dxfId="32" priority="3" rank="15"/>
  </conditionalFormatting>
  <conditionalFormatting pivot="1" sqref="F5:F19">
    <cfRule type="top10" dxfId="31" priority="2" rank="15"/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4A4B-3CD1-450A-B111-D7A90D34BDA3}">
  <sheetPr>
    <tabColor rgb="FF00B050"/>
  </sheetPr>
  <dimension ref="A1:HG22"/>
  <sheetViews>
    <sheetView tabSelected="1" topLeftCell="B13" workbookViewId="0">
      <selection activeCell="D13" sqref="D13"/>
    </sheetView>
  </sheetViews>
  <sheetFormatPr defaultRowHeight="13.2" x14ac:dyDescent="0.25"/>
  <cols>
    <col min="3" max="3" width="10.5546875" customWidth="1"/>
    <col min="4" max="4" width="29.77734375" customWidth="1"/>
    <col min="5" max="6" width="10.5546875" customWidth="1"/>
    <col min="7" max="7" width="11.21875" customWidth="1"/>
    <col min="88" max="88" width="28.6640625" customWidth="1"/>
    <col min="205" max="205" width="7.44140625" customWidth="1"/>
    <col min="206" max="206" width="12.6640625" customWidth="1"/>
    <col min="214" max="214" width="22.21875" customWidth="1"/>
  </cols>
  <sheetData>
    <row r="1" spans="1:215" x14ac:dyDescent="0.25">
      <c r="A1" s="41" t="s">
        <v>268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40</v>
      </c>
      <c r="AC1" t="s">
        <v>41</v>
      </c>
      <c r="AD1" t="s">
        <v>42</v>
      </c>
      <c r="AE1" t="s">
        <v>43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69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97</v>
      </c>
      <c r="CB1" t="s">
        <v>98</v>
      </c>
      <c r="CC1" t="s">
        <v>99</v>
      </c>
      <c r="CD1" t="s">
        <v>100</v>
      </c>
      <c r="CE1" t="s">
        <v>101</v>
      </c>
      <c r="CF1" t="s">
        <v>102</v>
      </c>
      <c r="CG1" t="s">
        <v>103</v>
      </c>
      <c r="CH1" t="s">
        <v>105</v>
      </c>
      <c r="CI1" t="s">
        <v>106</v>
      </c>
      <c r="CJ1" s="41" t="s">
        <v>107</v>
      </c>
      <c r="CK1" t="s">
        <v>109</v>
      </c>
      <c r="CL1" t="s">
        <v>110</v>
      </c>
      <c r="CM1" t="s">
        <v>111</v>
      </c>
      <c r="CN1" t="s">
        <v>112</v>
      </c>
      <c r="CO1" t="s">
        <v>113</v>
      </c>
      <c r="CP1" t="s">
        <v>114</v>
      </c>
      <c r="CQ1" t="s">
        <v>115</v>
      </c>
      <c r="CR1" t="s">
        <v>116</v>
      </c>
      <c r="CS1" t="s">
        <v>117</v>
      </c>
      <c r="CT1" t="s">
        <v>118</v>
      </c>
      <c r="CU1" t="s">
        <v>119</v>
      </c>
      <c r="CV1" t="s">
        <v>120</v>
      </c>
      <c r="CW1" t="s">
        <v>122</v>
      </c>
      <c r="CX1" t="s">
        <v>125</v>
      </c>
      <c r="CY1" t="s">
        <v>126</v>
      </c>
      <c r="CZ1" t="s">
        <v>127</v>
      </c>
      <c r="DA1" t="s">
        <v>128</v>
      </c>
      <c r="DB1" t="s">
        <v>129</v>
      </c>
      <c r="DC1" t="s">
        <v>130</v>
      </c>
      <c r="DD1" t="s">
        <v>131</v>
      </c>
      <c r="DE1" t="s">
        <v>132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143</v>
      </c>
      <c r="DP1" t="s">
        <v>145</v>
      </c>
      <c r="DQ1" t="s">
        <v>146</v>
      </c>
      <c r="DR1" t="s">
        <v>148</v>
      </c>
      <c r="DS1" t="s">
        <v>149</v>
      </c>
      <c r="DT1" t="s">
        <v>150</v>
      </c>
      <c r="DU1" t="s">
        <v>151</v>
      </c>
      <c r="DV1" t="s">
        <v>152</v>
      </c>
      <c r="DW1" t="s">
        <v>154</v>
      </c>
      <c r="DX1" t="s">
        <v>155</v>
      </c>
      <c r="DY1" t="s">
        <v>156</v>
      </c>
      <c r="DZ1" t="s">
        <v>158</v>
      </c>
      <c r="EA1" t="s">
        <v>159</v>
      </c>
      <c r="EB1" t="s">
        <v>160</v>
      </c>
      <c r="EC1" t="s">
        <v>163</v>
      </c>
      <c r="ED1" t="s">
        <v>164</v>
      </c>
      <c r="EE1" t="s">
        <v>165</v>
      </c>
      <c r="EF1" t="s">
        <v>166</v>
      </c>
      <c r="EG1" t="s">
        <v>167</v>
      </c>
      <c r="EH1" t="s">
        <v>168</v>
      </c>
      <c r="EI1" t="s">
        <v>169</v>
      </c>
      <c r="EJ1" t="s">
        <v>170</v>
      </c>
      <c r="EK1" t="s">
        <v>171</v>
      </c>
      <c r="EL1" t="s">
        <v>172</v>
      </c>
      <c r="EM1" t="s">
        <v>173</v>
      </c>
      <c r="EN1" t="s">
        <v>174</v>
      </c>
      <c r="EO1" t="s">
        <v>175</v>
      </c>
      <c r="EP1" t="s">
        <v>176</v>
      </c>
      <c r="EQ1" t="s">
        <v>177</v>
      </c>
      <c r="ER1" t="s">
        <v>178</v>
      </c>
      <c r="ES1" t="s">
        <v>179</v>
      </c>
      <c r="ET1" t="s">
        <v>180</v>
      </c>
      <c r="EU1" t="s">
        <v>181</v>
      </c>
      <c r="EV1" t="s">
        <v>182</v>
      </c>
      <c r="EW1" t="s">
        <v>183</v>
      </c>
      <c r="EX1" t="s">
        <v>184</v>
      </c>
      <c r="EY1" t="s">
        <v>186</v>
      </c>
      <c r="EZ1" t="s">
        <v>187</v>
      </c>
      <c r="FA1" t="s">
        <v>188</v>
      </c>
      <c r="FB1" t="s">
        <v>189</v>
      </c>
      <c r="FC1" t="s">
        <v>190</v>
      </c>
      <c r="FD1" t="s">
        <v>191</v>
      </c>
      <c r="FE1" t="s">
        <v>192</v>
      </c>
      <c r="FF1" t="s">
        <v>193</v>
      </c>
      <c r="FG1" t="s">
        <v>194</v>
      </c>
      <c r="FH1" t="s">
        <v>196</v>
      </c>
      <c r="FI1" t="s">
        <v>197</v>
      </c>
      <c r="FJ1" t="s">
        <v>198</v>
      </c>
      <c r="FK1" t="s">
        <v>199</v>
      </c>
      <c r="FL1" t="s">
        <v>200</v>
      </c>
      <c r="FM1" t="s">
        <v>201</v>
      </c>
      <c r="FN1" t="s">
        <v>202</v>
      </c>
      <c r="FO1" t="s">
        <v>203</v>
      </c>
      <c r="FP1" t="s">
        <v>204</v>
      </c>
      <c r="FQ1" t="s">
        <v>205</v>
      </c>
      <c r="FR1" t="s">
        <v>206</v>
      </c>
      <c r="FS1" t="s">
        <v>207</v>
      </c>
      <c r="FT1" t="s">
        <v>208</v>
      </c>
      <c r="FU1" t="s">
        <v>210</v>
      </c>
      <c r="FV1" t="s">
        <v>211</v>
      </c>
      <c r="FW1" t="s">
        <v>212</v>
      </c>
      <c r="FX1" t="s">
        <v>213</v>
      </c>
      <c r="FY1" t="s">
        <v>214</v>
      </c>
      <c r="FZ1" t="s">
        <v>215</v>
      </c>
      <c r="GA1" t="s">
        <v>216</v>
      </c>
      <c r="GB1" t="s">
        <v>217</v>
      </c>
      <c r="GC1" t="s">
        <v>218</v>
      </c>
      <c r="GD1" t="s">
        <v>220</v>
      </c>
      <c r="GE1" t="s">
        <v>221</v>
      </c>
      <c r="GF1" t="s">
        <v>222</v>
      </c>
      <c r="GG1" t="s">
        <v>224</v>
      </c>
      <c r="GH1" t="s">
        <v>226</v>
      </c>
      <c r="GI1" t="s">
        <v>227</v>
      </c>
      <c r="GJ1" t="s">
        <v>228</v>
      </c>
      <c r="GK1" t="s">
        <v>229</v>
      </c>
      <c r="GL1" t="s">
        <v>230</v>
      </c>
      <c r="GM1" t="s">
        <v>231</v>
      </c>
      <c r="GN1" t="s">
        <v>232</v>
      </c>
      <c r="GO1" t="s">
        <v>233</v>
      </c>
      <c r="GP1" t="s">
        <v>234</v>
      </c>
      <c r="GQ1" t="s">
        <v>235</v>
      </c>
      <c r="GR1" t="s">
        <v>236</v>
      </c>
      <c r="GS1" t="s">
        <v>237</v>
      </c>
      <c r="GT1" t="s">
        <v>238</v>
      </c>
      <c r="GU1" t="s">
        <v>239</v>
      </c>
      <c r="GV1" t="s">
        <v>240</v>
      </c>
      <c r="GW1" t="s">
        <v>242</v>
      </c>
      <c r="GX1" t="s">
        <v>243</v>
      </c>
      <c r="GY1" t="s">
        <v>244</v>
      </c>
      <c r="GZ1" t="s">
        <v>245</v>
      </c>
      <c r="HA1" t="s">
        <v>246</v>
      </c>
      <c r="HB1" t="s">
        <v>247</v>
      </c>
      <c r="HC1" t="s">
        <v>248</v>
      </c>
      <c r="HD1" t="s">
        <v>249</v>
      </c>
      <c r="HE1" t="s">
        <v>251</v>
      </c>
      <c r="HF1" t="s">
        <v>252</v>
      </c>
      <c r="HG1" t="s">
        <v>261</v>
      </c>
    </row>
    <row r="2" spans="1:215" x14ac:dyDescent="0.25">
      <c r="A2">
        <v>2015</v>
      </c>
      <c r="B2">
        <v>439</v>
      </c>
      <c r="C2">
        <v>1321</v>
      </c>
      <c r="D2">
        <v>968</v>
      </c>
      <c r="E2">
        <v>672</v>
      </c>
      <c r="F2">
        <v>14547</v>
      </c>
      <c r="G2">
        <v>46139</v>
      </c>
      <c r="H2">
        <v>2047</v>
      </c>
      <c r="I2">
        <v>1575</v>
      </c>
      <c r="J2">
        <v>32533</v>
      </c>
      <c r="K2">
        <v>6644</v>
      </c>
      <c r="L2">
        <v>4</v>
      </c>
      <c r="M2">
        <v>1684</v>
      </c>
      <c r="N2">
        <v>2655</v>
      </c>
      <c r="O2">
        <v>4984</v>
      </c>
      <c r="P2">
        <v>25488</v>
      </c>
      <c r="Q2">
        <v>4237</v>
      </c>
      <c r="R2">
        <v>3512</v>
      </c>
      <c r="S2">
        <v>2802</v>
      </c>
      <c r="T2">
        <v>1819</v>
      </c>
      <c r="U2">
        <v>1108</v>
      </c>
      <c r="V2">
        <v>19</v>
      </c>
      <c r="W2">
        <v>252</v>
      </c>
      <c r="X2">
        <v>403</v>
      </c>
      <c r="Y2">
        <v>94</v>
      </c>
      <c r="Z2">
        <v>227</v>
      </c>
      <c r="AA2">
        <v>16</v>
      </c>
      <c r="AB2">
        <v>2023</v>
      </c>
      <c r="AC2">
        <v>7351</v>
      </c>
      <c r="AD2">
        <v>13704</v>
      </c>
      <c r="AE2">
        <v>3839</v>
      </c>
      <c r="AF2">
        <v>10690</v>
      </c>
      <c r="AG2">
        <v>500</v>
      </c>
      <c r="AH2">
        <v>504</v>
      </c>
      <c r="AI2">
        <v>742</v>
      </c>
      <c r="AJ2">
        <v>51922</v>
      </c>
      <c r="AK2">
        <v>367</v>
      </c>
      <c r="AL2">
        <v>209</v>
      </c>
      <c r="AM2">
        <v>28</v>
      </c>
      <c r="AN2">
        <v>1358</v>
      </c>
      <c r="AO2">
        <v>311</v>
      </c>
      <c r="AP2">
        <v>2707</v>
      </c>
      <c r="AQ2">
        <v>391</v>
      </c>
      <c r="AR2">
        <v>46</v>
      </c>
      <c r="AS2">
        <v>313</v>
      </c>
      <c r="AT2">
        <v>899</v>
      </c>
      <c r="AU2">
        <v>282</v>
      </c>
      <c r="AV2">
        <v>1052</v>
      </c>
      <c r="AW2">
        <v>24292</v>
      </c>
      <c r="AX2">
        <v>21</v>
      </c>
      <c r="AY2">
        <v>1110</v>
      </c>
      <c r="AZ2">
        <v>259</v>
      </c>
      <c r="BA2">
        <v>201</v>
      </c>
      <c r="BB2">
        <v>573</v>
      </c>
      <c r="BC2">
        <v>1</v>
      </c>
      <c r="BD2">
        <v>35</v>
      </c>
      <c r="BE2">
        <v>118</v>
      </c>
      <c r="BF2">
        <v>375</v>
      </c>
      <c r="BG2">
        <v>2</v>
      </c>
      <c r="BH2">
        <v>20</v>
      </c>
      <c r="BI2">
        <v>4</v>
      </c>
      <c r="BJ2">
        <v>316</v>
      </c>
      <c r="BK2">
        <v>111</v>
      </c>
      <c r="BL2">
        <v>343</v>
      </c>
      <c r="BM2">
        <v>119</v>
      </c>
      <c r="BN2">
        <v>0</v>
      </c>
      <c r="BO2">
        <v>97</v>
      </c>
      <c r="BP2">
        <v>977</v>
      </c>
      <c r="BQ2">
        <v>2</v>
      </c>
      <c r="BR2">
        <v>0</v>
      </c>
      <c r="BS2">
        <v>13</v>
      </c>
      <c r="BT2">
        <v>6</v>
      </c>
      <c r="BU2">
        <v>265</v>
      </c>
      <c r="BV2">
        <v>72</v>
      </c>
      <c r="BW2">
        <v>24</v>
      </c>
      <c r="BX2">
        <v>1845</v>
      </c>
      <c r="BY2">
        <v>3</v>
      </c>
      <c r="BZ2">
        <v>20</v>
      </c>
      <c r="CA2">
        <v>401</v>
      </c>
      <c r="CB2">
        <v>1108</v>
      </c>
      <c r="CC2">
        <v>380</v>
      </c>
      <c r="CD2">
        <v>502</v>
      </c>
      <c r="CE2">
        <v>277</v>
      </c>
      <c r="CF2">
        <v>111</v>
      </c>
      <c r="CG2">
        <v>1399</v>
      </c>
      <c r="CH2">
        <v>281306</v>
      </c>
      <c r="CI2">
        <v>14049</v>
      </c>
      <c r="CJ2">
        <v>1213624</v>
      </c>
      <c r="CK2">
        <v>9351</v>
      </c>
      <c r="CL2">
        <v>438</v>
      </c>
      <c r="CM2">
        <v>20610</v>
      </c>
      <c r="CN2">
        <v>4982</v>
      </c>
      <c r="CO2">
        <v>5253</v>
      </c>
      <c r="CP2">
        <v>1230</v>
      </c>
      <c r="CQ2">
        <v>342</v>
      </c>
      <c r="CR2">
        <v>259</v>
      </c>
      <c r="CS2">
        <v>2246</v>
      </c>
      <c r="CT2">
        <v>492</v>
      </c>
      <c r="CU2">
        <v>1482</v>
      </c>
      <c r="CV2">
        <v>1601</v>
      </c>
      <c r="CW2">
        <v>964</v>
      </c>
      <c r="CX2">
        <v>206322</v>
      </c>
      <c r="CY2">
        <v>105</v>
      </c>
      <c r="CZ2">
        <v>207415</v>
      </c>
      <c r="DA2">
        <v>349</v>
      </c>
      <c r="DB2">
        <v>102993</v>
      </c>
      <c r="DC2">
        <v>26</v>
      </c>
      <c r="DD2">
        <v>2211</v>
      </c>
      <c r="DE2">
        <v>36349</v>
      </c>
      <c r="DF2">
        <v>619</v>
      </c>
      <c r="DG2">
        <v>3892</v>
      </c>
      <c r="DH2">
        <v>34933</v>
      </c>
      <c r="DI2">
        <v>1221</v>
      </c>
      <c r="DJ2">
        <v>272941</v>
      </c>
      <c r="DK2">
        <v>55341</v>
      </c>
      <c r="DL2">
        <v>47912</v>
      </c>
      <c r="DM2">
        <v>152238</v>
      </c>
      <c r="DN2">
        <v>115860</v>
      </c>
      <c r="DO2">
        <v>15341</v>
      </c>
      <c r="DP2">
        <v>263101</v>
      </c>
      <c r="DQ2">
        <v>45171</v>
      </c>
      <c r="DR2">
        <v>3058</v>
      </c>
      <c r="DS2">
        <v>0</v>
      </c>
      <c r="DT2">
        <v>1</v>
      </c>
      <c r="DU2">
        <v>352</v>
      </c>
      <c r="DV2">
        <v>36</v>
      </c>
      <c r="DW2">
        <v>1</v>
      </c>
      <c r="DX2">
        <v>52</v>
      </c>
      <c r="DY2">
        <v>36</v>
      </c>
      <c r="DZ2">
        <v>25</v>
      </c>
      <c r="EA2">
        <v>60</v>
      </c>
      <c r="EB2">
        <v>74</v>
      </c>
      <c r="EC2">
        <v>907</v>
      </c>
      <c r="ED2">
        <v>1294</v>
      </c>
      <c r="EE2">
        <v>8358</v>
      </c>
      <c r="EF2">
        <v>4801</v>
      </c>
      <c r="EG2">
        <v>11441</v>
      </c>
      <c r="EH2">
        <v>3109</v>
      </c>
      <c r="EI2">
        <v>1511</v>
      </c>
      <c r="EJ2">
        <v>7036</v>
      </c>
      <c r="EK2">
        <v>14506</v>
      </c>
      <c r="EL2">
        <v>2729</v>
      </c>
      <c r="EM2">
        <v>3444</v>
      </c>
      <c r="EN2">
        <v>3426</v>
      </c>
      <c r="EO2">
        <v>599</v>
      </c>
      <c r="EP2">
        <v>26499</v>
      </c>
      <c r="EQ2">
        <v>8048</v>
      </c>
      <c r="ER2">
        <v>172419</v>
      </c>
      <c r="ES2">
        <v>4340</v>
      </c>
      <c r="ET2">
        <v>2464</v>
      </c>
      <c r="EU2">
        <v>9805</v>
      </c>
      <c r="EV2">
        <v>23098</v>
      </c>
      <c r="EW2">
        <v>18038</v>
      </c>
      <c r="EX2">
        <v>2047</v>
      </c>
      <c r="EY2">
        <v>24073</v>
      </c>
      <c r="EZ2">
        <v>3</v>
      </c>
      <c r="FA2">
        <v>18129</v>
      </c>
      <c r="FB2">
        <v>1013</v>
      </c>
      <c r="FC2">
        <v>32973</v>
      </c>
      <c r="FD2">
        <v>19757</v>
      </c>
      <c r="FE2">
        <v>42626</v>
      </c>
      <c r="FF2">
        <v>867601</v>
      </c>
      <c r="FG2">
        <v>1950</v>
      </c>
      <c r="FH2">
        <v>368</v>
      </c>
      <c r="FI2">
        <v>158</v>
      </c>
      <c r="FJ2">
        <v>589</v>
      </c>
      <c r="FK2">
        <v>3188</v>
      </c>
      <c r="FL2">
        <v>2</v>
      </c>
      <c r="FM2">
        <v>8087</v>
      </c>
      <c r="FN2">
        <v>88091</v>
      </c>
      <c r="FO2">
        <v>946</v>
      </c>
      <c r="FP2">
        <v>44616</v>
      </c>
      <c r="FQ2">
        <v>39</v>
      </c>
      <c r="FR2">
        <v>40</v>
      </c>
      <c r="FS2">
        <v>65694</v>
      </c>
      <c r="FT2">
        <v>1</v>
      </c>
      <c r="FU2">
        <v>33670</v>
      </c>
      <c r="FV2">
        <v>36684</v>
      </c>
      <c r="FW2">
        <v>230854</v>
      </c>
      <c r="FX2">
        <v>248314</v>
      </c>
      <c r="FY2">
        <v>141</v>
      </c>
      <c r="FZ2">
        <v>1180</v>
      </c>
      <c r="GA2">
        <v>78</v>
      </c>
      <c r="GB2">
        <v>66181</v>
      </c>
      <c r="GC2">
        <v>46151</v>
      </c>
      <c r="GD2">
        <v>1221</v>
      </c>
      <c r="GE2">
        <v>50134</v>
      </c>
      <c r="GF2">
        <v>25670</v>
      </c>
      <c r="GG2">
        <v>1950</v>
      </c>
      <c r="GH2">
        <v>14013</v>
      </c>
      <c r="GI2">
        <v>19168</v>
      </c>
      <c r="GJ2">
        <v>42660</v>
      </c>
      <c r="GK2">
        <v>6123</v>
      </c>
      <c r="GL2">
        <v>11758</v>
      </c>
      <c r="GM2">
        <v>6504</v>
      </c>
      <c r="GN2">
        <v>779</v>
      </c>
      <c r="GO2">
        <v>103740</v>
      </c>
      <c r="GP2">
        <v>6313</v>
      </c>
      <c r="GQ2">
        <v>63835</v>
      </c>
      <c r="GR2">
        <v>1637</v>
      </c>
      <c r="GS2">
        <v>6510</v>
      </c>
      <c r="GT2">
        <v>55818</v>
      </c>
      <c r="GU2">
        <v>20901</v>
      </c>
      <c r="GV2">
        <v>1456</v>
      </c>
      <c r="GW2">
        <v>114406</v>
      </c>
      <c r="GX2">
        <v>1133879</v>
      </c>
      <c r="GY2">
        <v>19084</v>
      </c>
      <c r="GZ2">
        <v>30774</v>
      </c>
      <c r="HA2">
        <v>68907</v>
      </c>
      <c r="HB2">
        <v>154720</v>
      </c>
      <c r="HC2">
        <v>124924</v>
      </c>
      <c r="HD2">
        <v>299513</v>
      </c>
      <c r="HE2">
        <v>10527</v>
      </c>
      <c r="HF2">
        <v>5257048</v>
      </c>
      <c r="HG2">
        <f>SUM(B2:HF2)</f>
        <v>13284181</v>
      </c>
    </row>
    <row r="3" spans="1:215" x14ac:dyDescent="0.25">
      <c r="A3">
        <v>2016</v>
      </c>
      <c r="B3">
        <v>393</v>
      </c>
      <c r="C3">
        <v>1469</v>
      </c>
      <c r="D3">
        <v>1148</v>
      </c>
      <c r="E3">
        <v>678</v>
      </c>
      <c r="F3">
        <v>20555</v>
      </c>
      <c r="G3">
        <v>44783</v>
      </c>
      <c r="H3">
        <v>1959</v>
      </c>
      <c r="I3">
        <v>1609</v>
      </c>
      <c r="J3">
        <v>34280</v>
      </c>
      <c r="K3">
        <v>4985</v>
      </c>
      <c r="L3">
        <v>4</v>
      </c>
      <c r="M3">
        <v>1454</v>
      </c>
      <c r="N3">
        <v>3078</v>
      </c>
      <c r="O3">
        <v>6627</v>
      </c>
      <c r="P3">
        <v>23026</v>
      </c>
      <c r="Q3">
        <v>4905</v>
      </c>
      <c r="R3">
        <v>3696</v>
      </c>
      <c r="S3">
        <v>3130</v>
      </c>
      <c r="T3">
        <v>1135</v>
      </c>
      <c r="U3">
        <v>1153</v>
      </c>
      <c r="V3">
        <v>20</v>
      </c>
      <c r="W3">
        <v>184</v>
      </c>
      <c r="X3">
        <v>409</v>
      </c>
      <c r="Y3">
        <v>46</v>
      </c>
      <c r="Z3">
        <v>144</v>
      </c>
      <c r="AA3">
        <v>11</v>
      </c>
      <c r="AB3">
        <v>2093</v>
      </c>
      <c r="AC3">
        <v>8159</v>
      </c>
      <c r="AD3">
        <v>17093</v>
      </c>
      <c r="AE3">
        <v>4703</v>
      </c>
      <c r="AF3">
        <v>1058</v>
      </c>
      <c r="AG3">
        <v>464</v>
      </c>
      <c r="AH3">
        <v>563</v>
      </c>
      <c r="AI3">
        <v>797</v>
      </c>
      <c r="AJ3">
        <v>52636</v>
      </c>
      <c r="AK3">
        <v>303</v>
      </c>
      <c r="AL3">
        <v>213</v>
      </c>
      <c r="AM3">
        <v>32</v>
      </c>
      <c r="AN3">
        <v>1534</v>
      </c>
      <c r="AO3">
        <v>335</v>
      </c>
      <c r="AP3">
        <v>3017</v>
      </c>
      <c r="AQ3">
        <v>448</v>
      </c>
      <c r="AR3">
        <v>33</v>
      </c>
      <c r="AS3">
        <v>462</v>
      </c>
      <c r="AT3">
        <v>779</v>
      </c>
      <c r="AU3">
        <v>373</v>
      </c>
      <c r="AV3">
        <v>868</v>
      </c>
      <c r="AW3">
        <v>17964</v>
      </c>
      <c r="AX3">
        <v>16</v>
      </c>
      <c r="AY3">
        <v>1268</v>
      </c>
      <c r="AZ3">
        <v>351</v>
      </c>
      <c r="BA3">
        <v>233</v>
      </c>
      <c r="BB3">
        <v>0</v>
      </c>
      <c r="BC3">
        <v>0</v>
      </c>
      <c r="BD3">
        <v>92</v>
      </c>
      <c r="BE3">
        <v>155</v>
      </c>
      <c r="BF3">
        <v>466</v>
      </c>
      <c r="BG3">
        <v>1</v>
      </c>
      <c r="BH3">
        <v>0</v>
      </c>
      <c r="BI3">
        <v>5</v>
      </c>
      <c r="BJ3">
        <v>319</v>
      </c>
      <c r="BK3">
        <v>151</v>
      </c>
      <c r="BL3">
        <v>397</v>
      </c>
      <c r="BM3">
        <v>160</v>
      </c>
      <c r="BN3">
        <v>0</v>
      </c>
      <c r="BO3">
        <v>94</v>
      </c>
      <c r="BP3">
        <v>936</v>
      </c>
      <c r="BQ3">
        <v>0</v>
      </c>
      <c r="BR3">
        <v>1</v>
      </c>
      <c r="BS3">
        <v>9</v>
      </c>
      <c r="BT3">
        <v>3</v>
      </c>
      <c r="BU3">
        <v>300</v>
      </c>
      <c r="BV3">
        <v>84</v>
      </c>
      <c r="BW3">
        <v>32</v>
      </c>
      <c r="BX3">
        <v>1816</v>
      </c>
      <c r="BY3">
        <v>3</v>
      </c>
      <c r="BZ3">
        <v>0</v>
      </c>
      <c r="CA3">
        <v>416</v>
      </c>
      <c r="CB3">
        <v>1297</v>
      </c>
      <c r="CC3">
        <v>357</v>
      </c>
      <c r="CD3">
        <v>563</v>
      </c>
      <c r="CE3">
        <v>351</v>
      </c>
      <c r="CF3">
        <v>142</v>
      </c>
      <c r="CG3">
        <v>1435</v>
      </c>
      <c r="CH3">
        <v>317239</v>
      </c>
      <c r="CI3">
        <v>15689</v>
      </c>
      <c r="CJ3">
        <v>1296939</v>
      </c>
      <c r="CK3">
        <v>12308</v>
      </c>
      <c r="CL3">
        <v>524</v>
      </c>
      <c r="CM3">
        <v>21289</v>
      </c>
      <c r="CN3">
        <v>5201</v>
      </c>
      <c r="CO3">
        <v>5749</v>
      </c>
      <c r="CP3">
        <v>1230</v>
      </c>
      <c r="CQ3">
        <v>380</v>
      </c>
      <c r="CR3">
        <v>353</v>
      </c>
      <c r="CS3">
        <v>2560</v>
      </c>
      <c r="CT3">
        <v>446</v>
      </c>
      <c r="CU3">
        <v>1818</v>
      </c>
      <c r="CV3">
        <v>1596</v>
      </c>
      <c r="CW3">
        <v>496</v>
      </c>
      <c r="CX3">
        <v>251313</v>
      </c>
      <c r="CY3">
        <v>141</v>
      </c>
      <c r="CZ3">
        <v>208847</v>
      </c>
      <c r="DA3">
        <v>224</v>
      </c>
      <c r="DB3">
        <v>111076</v>
      </c>
      <c r="DC3">
        <v>26</v>
      </c>
      <c r="DD3">
        <v>2522</v>
      </c>
      <c r="DE3">
        <v>42327</v>
      </c>
      <c r="DF3">
        <v>560</v>
      </c>
      <c r="DG3">
        <v>2593</v>
      </c>
      <c r="DH3">
        <v>35084</v>
      </c>
      <c r="DI3">
        <v>1523</v>
      </c>
      <c r="DJ3">
        <v>301961</v>
      </c>
      <c r="DK3">
        <v>51376</v>
      </c>
      <c r="DL3">
        <v>52692</v>
      </c>
      <c r="DM3">
        <v>163688</v>
      </c>
      <c r="DN3">
        <v>119663</v>
      </c>
      <c r="DO3">
        <v>16728</v>
      </c>
      <c r="DP3">
        <v>293625</v>
      </c>
      <c r="DQ3">
        <v>50917</v>
      </c>
      <c r="DR3">
        <v>3731</v>
      </c>
      <c r="DS3">
        <v>1</v>
      </c>
      <c r="DT3">
        <v>2</v>
      </c>
      <c r="DU3">
        <v>296</v>
      </c>
      <c r="DV3">
        <v>21</v>
      </c>
      <c r="DW3">
        <v>1</v>
      </c>
      <c r="DX3">
        <v>90</v>
      </c>
      <c r="DY3">
        <v>41</v>
      </c>
      <c r="DZ3">
        <v>16</v>
      </c>
      <c r="EA3">
        <v>45</v>
      </c>
      <c r="EB3">
        <v>121</v>
      </c>
      <c r="EC3">
        <v>971</v>
      </c>
      <c r="ED3">
        <v>1190</v>
      </c>
      <c r="EE3">
        <v>9082</v>
      </c>
      <c r="EF3">
        <v>6271</v>
      </c>
      <c r="EG3">
        <v>12932</v>
      </c>
      <c r="EH3">
        <v>3048</v>
      </c>
      <c r="EI3">
        <v>1438</v>
      </c>
      <c r="EJ3">
        <v>7961</v>
      </c>
      <c r="EK3">
        <v>12979</v>
      </c>
      <c r="EL3">
        <v>3429</v>
      </c>
      <c r="EM3">
        <v>3255</v>
      </c>
      <c r="EN3">
        <v>4043</v>
      </c>
      <c r="EO3">
        <v>746</v>
      </c>
      <c r="EP3">
        <v>25706</v>
      </c>
      <c r="EQ3">
        <v>9936</v>
      </c>
      <c r="ER3">
        <v>227749</v>
      </c>
      <c r="ES3">
        <v>5092</v>
      </c>
      <c r="ET3">
        <v>3469</v>
      </c>
      <c r="EU3">
        <v>14302</v>
      </c>
      <c r="EV3">
        <v>26753</v>
      </c>
      <c r="EW3">
        <v>21605</v>
      </c>
      <c r="EX3">
        <v>0</v>
      </c>
      <c r="EY3">
        <v>24717</v>
      </c>
      <c r="EZ3">
        <v>1</v>
      </c>
      <c r="FA3">
        <v>18371</v>
      </c>
      <c r="FB3">
        <v>1018</v>
      </c>
      <c r="FC3">
        <v>36440</v>
      </c>
      <c r="FD3">
        <v>20148</v>
      </c>
      <c r="FE3">
        <v>43689</v>
      </c>
      <c r="FF3">
        <v>941883</v>
      </c>
      <c r="FG3">
        <v>2508</v>
      </c>
      <c r="FH3">
        <v>503</v>
      </c>
      <c r="FI3">
        <v>186</v>
      </c>
      <c r="FJ3">
        <v>713</v>
      </c>
      <c r="FK3">
        <v>3314</v>
      </c>
      <c r="FL3">
        <v>2</v>
      </c>
      <c r="FM3">
        <v>9048</v>
      </c>
      <c r="FN3">
        <v>95417</v>
      </c>
      <c r="FO3">
        <v>937</v>
      </c>
      <c r="FP3">
        <v>54439</v>
      </c>
      <c r="FQ3">
        <v>36</v>
      </c>
      <c r="FR3">
        <v>9</v>
      </c>
      <c r="FS3">
        <v>76342</v>
      </c>
      <c r="FT3">
        <v>0</v>
      </c>
      <c r="FU3">
        <v>33089</v>
      </c>
      <c r="FV3">
        <v>37960</v>
      </c>
      <c r="FW3">
        <v>238707</v>
      </c>
      <c r="FX3">
        <v>265928</v>
      </c>
      <c r="FY3">
        <v>145</v>
      </c>
      <c r="FZ3">
        <v>1171</v>
      </c>
      <c r="GA3">
        <v>65</v>
      </c>
      <c r="GB3">
        <v>71840</v>
      </c>
      <c r="GC3">
        <v>48123</v>
      </c>
      <c r="GD3">
        <v>1621</v>
      </c>
      <c r="GE3">
        <v>59231</v>
      </c>
      <c r="GF3">
        <v>29545</v>
      </c>
      <c r="GG3">
        <v>0</v>
      </c>
      <c r="GH3">
        <v>17382</v>
      </c>
      <c r="GI3">
        <v>20864</v>
      </c>
      <c r="GJ3">
        <v>48227</v>
      </c>
      <c r="GK3">
        <v>6599</v>
      </c>
      <c r="GL3">
        <v>12566</v>
      </c>
      <c r="GM3">
        <v>7072</v>
      </c>
      <c r="GN3">
        <v>635</v>
      </c>
      <c r="GO3">
        <v>105705</v>
      </c>
      <c r="GP3">
        <v>7486</v>
      </c>
      <c r="GQ3">
        <v>61605</v>
      </c>
      <c r="GR3">
        <v>1988</v>
      </c>
      <c r="GS3">
        <v>6267</v>
      </c>
      <c r="GT3">
        <v>67165</v>
      </c>
      <c r="GU3">
        <v>19383</v>
      </c>
      <c r="GV3">
        <v>0</v>
      </c>
      <c r="GW3">
        <v>123330</v>
      </c>
      <c r="GX3">
        <v>1380409</v>
      </c>
      <c r="GY3">
        <v>20940</v>
      </c>
      <c r="GZ3">
        <v>39184</v>
      </c>
      <c r="HA3">
        <v>67457</v>
      </c>
      <c r="HB3">
        <v>161097</v>
      </c>
      <c r="HC3">
        <v>104720</v>
      </c>
      <c r="HD3">
        <v>297418</v>
      </c>
      <c r="HE3">
        <v>26480</v>
      </c>
      <c r="HF3">
        <v>5765479</v>
      </c>
      <c r="HG3">
        <f t="shared" ref="HG3:HG6" si="0">SUM(B3:HF3)</f>
        <v>14569890</v>
      </c>
    </row>
    <row r="4" spans="1:215" x14ac:dyDescent="0.25">
      <c r="A4">
        <v>2017</v>
      </c>
      <c r="B4">
        <v>369</v>
      </c>
      <c r="C4">
        <v>1603</v>
      </c>
      <c r="D4">
        <v>1160</v>
      </c>
      <c r="E4">
        <v>513</v>
      </c>
      <c r="F4">
        <v>23215</v>
      </c>
      <c r="G4">
        <v>46011</v>
      </c>
      <c r="H4">
        <v>2441</v>
      </c>
      <c r="I4">
        <v>2068</v>
      </c>
      <c r="J4">
        <v>37706</v>
      </c>
      <c r="K4">
        <v>4502</v>
      </c>
      <c r="L4">
        <v>4</v>
      </c>
      <c r="M4">
        <v>2921</v>
      </c>
      <c r="N4">
        <v>3625</v>
      </c>
      <c r="O4">
        <v>6086</v>
      </c>
      <c r="P4">
        <v>22261</v>
      </c>
      <c r="Q4">
        <v>5763</v>
      </c>
      <c r="R4">
        <v>4074</v>
      </c>
      <c r="S4">
        <v>3560</v>
      </c>
      <c r="T4">
        <v>1504</v>
      </c>
      <c r="U4">
        <v>1469</v>
      </c>
      <c r="V4">
        <v>33</v>
      </c>
      <c r="W4">
        <v>178</v>
      </c>
      <c r="X4">
        <v>320</v>
      </c>
      <c r="Y4">
        <v>53</v>
      </c>
      <c r="Z4">
        <v>187</v>
      </c>
      <c r="AA4">
        <v>16</v>
      </c>
      <c r="AB4">
        <v>2253</v>
      </c>
      <c r="AC4">
        <v>7277</v>
      </c>
      <c r="AD4">
        <v>22762</v>
      </c>
      <c r="AE4">
        <v>6169</v>
      </c>
      <c r="AF4">
        <v>1028</v>
      </c>
      <c r="AG4">
        <v>706</v>
      </c>
      <c r="AH4">
        <v>570</v>
      </c>
      <c r="AI4">
        <v>683</v>
      </c>
      <c r="AJ4">
        <v>57060</v>
      </c>
      <c r="AK4">
        <v>294</v>
      </c>
      <c r="AL4">
        <v>315</v>
      </c>
      <c r="AM4">
        <v>31</v>
      </c>
      <c r="AN4">
        <v>3131</v>
      </c>
      <c r="AO4">
        <v>327</v>
      </c>
      <c r="AP4">
        <v>3546</v>
      </c>
      <c r="AQ4">
        <v>638</v>
      </c>
      <c r="AR4">
        <v>66</v>
      </c>
      <c r="AS4">
        <v>512</v>
      </c>
      <c r="AT4">
        <v>888</v>
      </c>
      <c r="AU4">
        <v>263</v>
      </c>
      <c r="AV4">
        <v>904</v>
      </c>
      <c r="AW4">
        <v>12651</v>
      </c>
      <c r="AX4">
        <v>12</v>
      </c>
      <c r="AY4">
        <v>1455</v>
      </c>
      <c r="AZ4">
        <v>411</v>
      </c>
      <c r="BA4">
        <v>269</v>
      </c>
      <c r="BB4">
        <v>0</v>
      </c>
      <c r="BC4">
        <v>0</v>
      </c>
      <c r="BD4">
        <v>199</v>
      </c>
      <c r="BE4">
        <v>143</v>
      </c>
      <c r="BF4">
        <v>520</v>
      </c>
      <c r="BG4">
        <v>4</v>
      </c>
      <c r="BH4">
        <v>0</v>
      </c>
      <c r="BI4">
        <v>5</v>
      </c>
      <c r="BJ4">
        <v>352</v>
      </c>
      <c r="BK4">
        <v>267</v>
      </c>
      <c r="BL4">
        <v>493</v>
      </c>
      <c r="BM4">
        <v>172</v>
      </c>
      <c r="BN4">
        <v>0</v>
      </c>
      <c r="BO4">
        <v>128</v>
      </c>
      <c r="BP4">
        <v>1037</v>
      </c>
      <c r="BQ4">
        <v>0</v>
      </c>
      <c r="BR4">
        <v>3</v>
      </c>
      <c r="BS4">
        <v>5</v>
      </c>
      <c r="BT4">
        <v>2</v>
      </c>
      <c r="BU4">
        <v>381</v>
      </c>
      <c r="BV4">
        <v>123</v>
      </c>
      <c r="BW4">
        <v>43</v>
      </c>
      <c r="BX4">
        <v>2029</v>
      </c>
      <c r="BY4">
        <v>1</v>
      </c>
      <c r="BZ4">
        <v>1</v>
      </c>
      <c r="CA4">
        <v>446</v>
      </c>
      <c r="CB4">
        <v>1692</v>
      </c>
      <c r="CC4">
        <v>486</v>
      </c>
      <c r="CD4">
        <v>789</v>
      </c>
      <c r="CE4">
        <v>539</v>
      </c>
      <c r="CF4">
        <v>153</v>
      </c>
      <c r="CG4">
        <v>1559</v>
      </c>
      <c r="CH4">
        <v>335439</v>
      </c>
      <c r="CI4">
        <v>18114</v>
      </c>
      <c r="CJ4">
        <v>1376919</v>
      </c>
      <c r="CK4">
        <v>14875</v>
      </c>
      <c r="CL4">
        <v>709</v>
      </c>
      <c r="CM4">
        <v>24453</v>
      </c>
      <c r="CN4">
        <v>6109</v>
      </c>
      <c r="CO4">
        <v>7043</v>
      </c>
      <c r="CP4">
        <v>1584</v>
      </c>
      <c r="CQ4">
        <v>480</v>
      </c>
      <c r="CR4">
        <v>423</v>
      </c>
      <c r="CS4">
        <v>3026</v>
      </c>
      <c r="CT4">
        <v>537</v>
      </c>
      <c r="CU4">
        <v>2028</v>
      </c>
      <c r="CV4">
        <v>1776</v>
      </c>
      <c r="CW4">
        <v>0</v>
      </c>
      <c r="CX4">
        <v>247235</v>
      </c>
      <c r="CY4">
        <v>981</v>
      </c>
      <c r="CZ4">
        <v>222527</v>
      </c>
      <c r="DA4">
        <v>230</v>
      </c>
      <c r="DB4">
        <v>142383</v>
      </c>
      <c r="DC4">
        <v>46</v>
      </c>
      <c r="DD4">
        <v>2850</v>
      </c>
      <c r="DE4">
        <v>47043</v>
      </c>
      <c r="DF4">
        <v>707</v>
      </c>
      <c r="DG4">
        <v>5334</v>
      </c>
      <c r="DH4">
        <v>43973</v>
      </c>
      <c r="DI4">
        <v>1810</v>
      </c>
      <c r="DJ4">
        <v>322126</v>
      </c>
      <c r="DK4">
        <v>56952</v>
      </c>
      <c r="DL4">
        <v>53963</v>
      </c>
      <c r="DM4">
        <v>175852</v>
      </c>
      <c r="DN4">
        <v>140087</v>
      </c>
      <c r="DO4">
        <v>23771</v>
      </c>
      <c r="DP4">
        <v>324243</v>
      </c>
      <c r="DQ4">
        <v>56597</v>
      </c>
      <c r="DR4">
        <v>4364</v>
      </c>
      <c r="DS4">
        <v>0</v>
      </c>
      <c r="DT4">
        <v>1</v>
      </c>
      <c r="DU4">
        <v>224</v>
      </c>
      <c r="DV4">
        <v>39</v>
      </c>
      <c r="DW4">
        <v>0</v>
      </c>
      <c r="DX4">
        <v>107</v>
      </c>
      <c r="DY4">
        <v>43</v>
      </c>
      <c r="DZ4">
        <v>10</v>
      </c>
      <c r="EA4">
        <v>81</v>
      </c>
      <c r="EB4">
        <v>143</v>
      </c>
      <c r="EC4">
        <v>1215</v>
      </c>
      <c r="ED4">
        <v>1303</v>
      </c>
      <c r="EE4">
        <v>8346</v>
      </c>
      <c r="EF4">
        <v>5288</v>
      </c>
      <c r="EG4">
        <v>11852</v>
      </c>
      <c r="EH4">
        <v>3427</v>
      </c>
      <c r="EI4">
        <v>1695</v>
      </c>
      <c r="EJ4">
        <v>9241</v>
      </c>
      <c r="EK4">
        <v>15421</v>
      </c>
      <c r="EL4">
        <v>4048</v>
      </c>
      <c r="EM4">
        <v>3770</v>
      </c>
      <c r="EN4">
        <v>4779</v>
      </c>
      <c r="EO4">
        <v>886</v>
      </c>
      <c r="EP4">
        <v>28674</v>
      </c>
      <c r="EQ4">
        <v>11844</v>
      </c>
      <c r="ER4">
        <v>278904</v>
      </c>
      <c r="ES4">
        <v>5780</v>
      </c>
      <c r="ET4">
        <v>4914</v>
      </c>
      <c r="EU4">
        <v>17653</v>
      </c>
      <c r="EV4">
        <v>25988</v>
      </c>
      <c r="EW4">
        <v>23257</v>
      </c>
      <c r="EX4">
        <v>0</v>
      </c>
      <c r="EY4">
        <v>26761</v>
      </c>
      <c r="EZ4">
        <v>0</v>
      </c>
      <c r="FA4">
        <v>20384</v>
      </c>
      <c r="FB4">
        <v>1017</v>
      </c>
      <c r="FC4">
        <v>37993</v>
      </c>
      <c r="FD4">
        <v>20882</v>
      </c>
      <c r="FE4">
        <v>45851</v>
      </c>
      <c r="FF4">
        <v>986296</v>
      </c>
      <c r="FG4">
        <v>0</v>
      </c>
      <c r="FH4">
        <v>536</v>
      </c>
      <c r="FI4">
        <v>202</v>
      </c>
      <c r="FJ4">
        <v>992</v>
      </c>
      <c r="FK4">
        <v>3593</v>
      </c>
      <c r="FL4">
        <v>3</v>
      </c>
      <c r="FM4">
        <v>10286</v>
      </c>
      <c r="FN4">
        <v>111915</v>
      </c>
      <c r="FO4">
        <v>1358</v>
      </c>
      <c r="FP4">
        <v>66378</v>
      </c>
      <c r="FQ4">
        <v>45</v>
      </c>
      <c r="FR4">
        <v>7</v>
      </c>
      <c r="FS4">
        <v>81442</v>
      </c>
      <c r="FT4">
        <v>0</v>
      </c>
      <c r="FU4">
        <v>31832</v>
      </c>
      <c r="FV4">
        <v>41902</v>
      </c>
      <c r="FW4">
        <v>249620</v>
      </c>
      <c r="FX4">
        <v>269380</v>
      </c>
      <c r="FY4">
        <v>112</v>
      </c>
      <c r="FZ4">
        <v>1182</v>
      </c>
      <c r="GA4">
        <v>80</v>
      </c>
      <c r="GB4">
        <v>76652</v>
      </c>
      <c r="GC4">
        <v>49607</v>
      </c>
      <c r="GD4">
        <v>523</v>
      </c>
      <c r="GE4">
        <v>58131</v>
      </c>
      <c r="GF4">
        <v>33251</v>
      </c>
      <c r="GG4">
        <v>0</v>
      </c>
      <c r="GH4">
        <v>16764</v>
      </c>
      <c r="GI4">
        <v>20528</v>
      </c>
      <c r="GJ4">
        <v>56230</v>
      </c>
      <c r="GK4">
        <v>6977</v>
      </c>
      <c r="GL4">
        <v>13683</v>
      </c>
      <c r="GM4">
        <v>7250</v>
      </c>
      <c r="GN4">
        <v>627</v>
      </c>
      <c r="GO4">
        <v>107217</v>
      </c>
      <c r="GP4">
        <v>6963</v>
      </c>
      <c r="GQ4">
        <v>52976</v>
      </c>
      <c r="GR4">
        <v>1794</v>
      </c>
      <c r="GS4">
        <v>5108</v>
      </c>
      <c r="GT4">
        <v>67238</v>
      </c>
      <c r="GU4">
        <v>21695</v>
      </c>
      <c r="GV4">
        <v>0</v>
      </c>
      <c r="GW4">
        <v>149176</v>
      </c>
      <c r="GX4">
        <v>2156557</v>
      </c>
      <c r="GY4">
        <v>25267</v>
      </c>
      <c r="GZ4">
        <v>42641</v>
      </c>
      <c r="HA4">
        <v>66150</v>
      </c>
      <c r="HB4">
        <v>164018</v>
      </c>
      <c r="HC4">
        <v>44266</v>
      </c>
      <c r="HD4">
        <v>303590</v>
      </c>
      <c r="HE4">
        <v>27818</v>
      </c>
      <c r="HF4">
        <v>5507151</v>
      </c>
      <c r="HG4">
        <f t="shared" si="0"/>
        <v>15542854</v>
      </c>
    </row>
    <row r="5" spans="1:215" x14ac:dyDescent="0.25">
      <c r="A5">
        <v>2018</v>
      </c>
      <c r="B5">
        <v>401</v>
      </c>
      <c r="C5">
        <v>1583</v>
      </c>
      <c r="D5">
        <v>1044</v>
      </c>
      <c r="E5">
        <v>560</v>
      </c>
      <c r="F5">
        <v>24277</v>
      </c>
      <c r="G5">
        <v>48845</v>
      </c>
      <c r="H5">
        <v>2907</v>
      </c>
      <c r="I5">
        <v>2465</v>
      </c>
      <c r="J5">
        <v>42096</v>
      </c>
      <c r="K5">
        <v>4744</v>
      </c>
      <c r="L5">
        <v>6</v>
      </c>
      <c r="M5">
        <v>3439</v>
      </c>
      <c r="N5">
        <v>3693</v>
      </c>
      <c r="O5">
        <v>5619</v>
      </c>
      <c r="P5">
        <v>23443</v>
      </c>
      <c r="Q5">
        <v>7157</v>
      </c>
      <c r="R5">
        <v>4489</v>
      </c>
      <c r="S5">
        <v>3937</v>
      </c>
      <c r="T5">
        <v>1315</v>
      </c>
      <c r="U5">
        <v>2186</v>
      </c>
      <c r="V5">
        <v>47</v>
      </c>
      <c r="W5">
        <v>211</v>
      </c>
      <c r="X5">
        <v>350</v>
      </c>
      <c r="Y5">
        <v>114</v>
      </c>
      <c r="Z5">
        <v>244</v>
      </c>
      <c r="AA5">
        <v>17</v>
      </c>
      <c r="AB5">
        <v>2408</v>
      </c>
      <c r="AC5">
        <v>7601</v>
      </c>
      <c r="AD5">
        <v>34712</v>
      </c>
      <c r="AE5">
        <v>7083</v>
      </c>
      <c r="AF5">
        <v>1246</v>
      </c>
      <c r="AG5">
        <v>560</v>
      </c>
      <c r="AH5">
        <v>753</v>
      </c>
      <c r="AI5">
        <v>697</v>
      </c>
      <c r="AJ5">
        <v>58613</v>
      </c>
      <c r="AK5">
        <v>322</v>
      </c>
      <c r="AL5">
        <v>385</v>
      </c>
      <c r="AM5">
        <v>35</v>
      </c>
      <c r="AN5">
        <v>2337</v>
      </c>
      <c r="AO5">
        <v>365</v>
      </c>
      <c r="AP5">
        <v>5054</v>
      </c>
      <c r="AQ5">
        <v>817</v>
      </c>
      <c r="AR5">
        <v>166</v>
      </c>
      <c r="AS5">
        <v>710</v>
      </c>
      <c r="AT5">
        <v>829</v>
      </c>
      <c r="AU5">
        <v>206</v>
      </c>
      <c r="AV5">
        <v>897</v>
      </c>
      <c r="AW5">
        <v>12067</v>
      </c>
      <c r="AX5">
        <v>6</v>
      </c>
      <c r="AY5">
        <v>1726</v>
      </c>
      <c r="AZ5">
        <v>619</v>
      </c>
      <c r="BA5">
        <v>353</v>
      </c>
      <c r="BB5">
        <v>0</v>
      </c>
      <c r="BC5">
        <v>0</v>
      </c>
      <c r="BD5">
        <v>269</v>
      </c>
      <c r="BE5">
        <v>195</v>
      </c>
      <c r="BF5">
        <v>448</v>
      </c>
      <c r="BG5">
        <v>1</v>
      </c>
      <c r="BH5">
        <v>0</v>
      </c>
      <c r="BI5">
        <v>9</v>
      </c>
      <c r="BJ5">
        <v>413</v>
      </c>
      <c r="BK5">
        <v>424</v>
      </c>
      <c r="BL5">
        <v>587</v>
      </c>
      <c r="BM5">
        <v>205</v>
      </c>
      <c r="BN5">
        <v>1</v>
      </c>
      <c r="BO5">
        <v>134</v>
      </c>
      <c r="BP5">
        <v>1121</v>
      </c>
      <c r="BQ5">
        <v>0</v>
      </c>
      <c r="BR5">
        <v>0</v>
      </c>
      <c r="BS5">
        <v>6</v>
      </c>
      <c r="BT5">
        <v>0</v>
      </c>
      <c r="BU5">
        <v>359</v>
      </c>
      <c r="BV5">
        <v>103</v>
      </c>
      <c r="BW5">
        <v>38</v>
      </c>
      <c r="BX5">
        <v>2052</v>
      </c>
      <c r="BY5">
        <v>4</v>
      </c>
      <c r="BZ5">
        <v>0</v>
      </c>
      <c r="CA5">
        <v>535</v>
      </c>
      <c r="CB5">
        <v>1757</v>
      </c>
      <c r="CC5">
        <v>518</v>
      </c>
      <c r="CD5">
        <v>752</v>
      </c>
      <c r="CE5">
        <v>521</v>
      </c>
      <c r="CF5">
        <v>145</v>
      </c>
      <c r="CG5">
        <v>1547</v>
      </c>
      <c r="CH5">
        <v>351040</v>
      </c>
      <c r="CI5">
        <v>19909</v>
      </c>
      <c r="CJ5">
        <v>1456678</v>
      </c>
      <c r="CK5">
        <v>16345</v>
      </c>
      <c r="CL5">
        <v>713</v>
      </c>
      <c r="CM5">
        <v>26579</v>
      </c>
      <c r="CN5">
        <v>7212</v>
      </c>
      <c r="CO5">
        <v>7405</v>
      </c>
      <c r="CP5">
        <v>1700</v>
      </c>
      <c r="CQ5">
        <v>518</v>
      </c>
      <c r="CR5">
        <v>349</v>
      </c>
      <c r="CS5">
        <v>3607</v>
      </c>
      <c r="CT5">
        <v>524</v>
      </c>
      <c r="CU5">
        <v>2409</v>
      </c>
      <c r="CV5">
        <v>1681</v>
      </c>
      <c r="CW5">
        <v>0</v>
      </c>
      <c r="CX5">
        <v>281768</v>
      </c>
      <c r="CY5">
        <v>1087</v>
      </c>
      <c r="CZ5">
        <v>236236</v>
      </c>
      <c r="DA5">
        <v>124</v>
      </c>
      <c r="DB5">
        <v>150536</v>
      </c>
      <c r="DC5">
        <v>56</v>
      </c>
      <c r="DD5">
        <v>3136</v>
      </c>
      <c r="DE5">
        <v>49457</v>
      </c>
      <c r="DF5">
        <v>833</v>
      </c>
      <c r="DG5">
        <v>7507</v>
      </c>
      <c r="DH5">
        <v>46867</v>
      </c>
      <c r="DI5">
        <v>1990</v>
      </c>
      <c r="DJ5">
        <v>319172</v>
      </c>
      <c r="DK5">
        <v>75773</v>
      </c>
      <c r="DL5">
        <v>53473</v>
      </c>
      <c r="DM5">
        <v>183581</v>
      </c>
      <c r="DN5">
        <v>166293</v>
      </c>
      <c r="DO5">
        <v>31427</v>
      </c>
      <c r="DP5">
        <v>346486</v>
      </c>
      <c r="DQ5">
        <v>60664</v>
      </c>
      <c r="DR5">
        <v>4969</v>
      </c>
      <c r="DS5">
        <v>0</v>
      </c>
      <c r="DT5">
        <v>1</v>
      </c>
      <c r="DU5">
        <v>219</v>
      </c>
      <c r="DV5">
        <v>35</v>
      </c>
      <c r="DW5">
        <v>0</v>
      </c>
      <c r="DX5">
        <v>98</v>
      </c>
      <c r="DY5">
        <v>35</v>
      </c>
      <c r="DZ5">
        <v>17</v>
      </c>
      <c r="EA5">
        <v>89</v>
      </c>
      <c r="EB5">
        <v>55</v>
      </c>
      <c r="EC5">
        <v>1283</v>
      </c>
      <c r="ED5">
        <v>1551</v>
      </c>
      <c r="EE5">
        <v>6707</v>
      </c>
      <c r="EF5">
        <v>5824</v>
      </c>
      <c r="EG5">
        <v>13413</v>
      </c>
      <c r="EH5">
        <v>3657</v>
      </c>
      <c r="EI5">
        <v>1610</v>
      </c>
      <c r="EJ5">
        <v>9201</v>
      </c>
      <c r="EK5">
        <v>13314</v>
      </c>
      <c r="EL5">
        <v>4056</v>
      </c>
      <c r="EM5">
        <v>3792</v>
      </c>
      <c r="EN5">
        <v>5111</v>
      </c>
      <c r="EO5">
        <v>843</v>
      </c>
      <c r="EP5">
        <v>31555</v>
      </c>
      <c r="EQ5">
        <v>12920</v>
      </c>
      <c r="ER5">
        <v>262309</v>
      </c>
      <c r="ES5">
        <v>5597</v>
      </c>
      <c r="ET5">
        <v>4793</v>
      </c>
      <c r="EU5">
        <v>25038</v>
      </c>
      <c r="EV5">
        <v>26260</v>
      </c>
      <c r="EW5">
        <v>21686</v>
      </c>
      <c r="EX5">
        <v>0</v>
      </c>
      <c r="EY5">
        <v>28195</v>
      </c>
      <c r="EZ5">
        <v>0</v>
      </c>
      <c r="FA5">
        <v>21239</v>
      </c>
      <c r="FB5">
        <v>1239</v>
      </c>
      <c r="FC5">
        <v>39276</v>
      </c>
      <c r="FD5">
        <v>22631</v>
      </c>
      <c r="FE5">
        <v>46743</v>
      </c>
      <c r="FF5">
        <v>1029757</v>
      </c>
      <c r="FG5">
        <v>0</v>
      </c>
      <c r="FH5">
        <v>572</v>
      </c>
      <c r="FI5">
        <v>208</v>
      </c>
      <c r="FJ5">
        <v>1378</v>
      </c>
      <c r="FK5">
        <v>4059</v>
      </c>
      <c r="FL5">
        <v>0</v>
      </c>
      <c r="FM5">
        <v>10656</v>
      </c>
      <c r="FN5">
        <v>126931</v>
      </c>
      <c r="FO5">
        <v>1596</v>
      </c>
      <c r="FP5">
        <v>74492</v>
      </c>
      <c r="FQ5">
        <v>51</v>
      </c>
      <c r="FR5">
        <v>20</v>
      </c>
      <c r="FS5">
        <v>84356</v>
      </c>
      <c r="FT5">
        <v>0</v>
      </c>
      <c r="FU5">
        <v>33200</v>
      </c>
      <c r="FV5">
        <v>44086</v>
      </c>
      <c r="FW5">
        <v>261653</v>
      </c>
      <c r="FX5">
        <v>274087</v>
      </c>
      <c r="FY5">
        <v>136</v>
      </c>
      <c r="FZ5">
        <v>1379</v>
      </c>
      <c r="GA5">
        <v>90</v>
      </c>
      <c r="GB5">
        <v>81615</v>
      </c>
      <c r="GC5">
        <v>49322</v>
      </c>
      <c r="GD5">
        <v>1940</v>
      </c>
      <c r="GE5">
        <v>67366</v>
      </c>
      <c r="GF5">
        <v>33825</v>
      </c>
      <c r="GG5">
        <v>0</v>
      </c>
      <c r="GH5">
        <v>13915</v>
      </c>
      <c r="GI5">
        <v>20486</v>
      </c>
      <c r="GJ5">
        <v>68462</v>
      </c>
      <c r="GK5">
        <v>7036</v>
      </c>
      <c r="GL5">
        <v>11811</v>
      </c>
      <c r="GM5">
        <v>6724</v>
      </c>
      <c r="GN5">
        <v>716</v>
      </c>
      <c r="GO5">
        <v>95160</v>
      </c>
      <c r="GP5">
        <v>7353</v>
      </c>
      <c r="GQ5">
        <v>47546</v>
      </c>
      <c r="GR5">
        <v>1626</v>
      </c>
      <c r="GS5">
        <v>5139</v>
      </c>
      <c r="GT5">
        <v>59971</v>
      </c>
      <c r="GU5">
        <v>21674</v>
      </c>
      <c r="GV5">
        <v>0</v>
      </c>
      <c r="GW5">
        <v>153905</v>
      </c>
      <c r="GX5">
        <v>2256675</v>
      </c>
      <c r="GY5">
        <v>26470</v>
      </c>
      <c r="GZ5">
        <v>35596</v>
      </c>
      <c r="HA5">
        <v>62337</v>
      </c>
      <c r="HB5">
        <v>174096</v>
      </c>
      <c r="HC5">
        <v>41659</v>
      </c>
      <c r="HD5">
        <v>353684</v>
      </c>
      <c r="HE5">
        <v>26764</v>
      </c>
      <c r="HF5">
        <v>6865444</v>
      </c>
      <c r="HG5">
        <f t="shared" si="0"/>
        <v>17423420</v>
      </c>
    </row>
    <row r="6" spans="1:215" x14ac:dyDescent="0.25">
      <c r="A6">
        <v>2019</v>
      </c>
      <c r="B6">
        <v>419</v>
      </c>
      <c r="C6">
        <v>1481</v>
      </c>
      <c r="D6">
        <v>1059</v>
      </c>
      <c r="E6">
        <v>470</v>
      </c>
      <c r="F6">
        <v>26129</v>
      </c>
      <c r="G6">
        <v>48639</v>
      </c>
      <c r="H6">
        <v>2817</v>
      </c>
      <c r="I6">
        <v>2526</v>
      </c>
      <c r="J6">
        <v>46814</v>
      </c>
      <c r="K6">
        <v>4398</v>
      </c>
      <c r="L6">
        <v>1</v>
      </c>
      <c r="M6">
        <v>4165</v>
      </c>
      <c r="N6">
        <v>4233</v>
      </c>
      <c r="O6">
        <v>5044</v>
      </c>
      <c r="P6">
        <v>23774</v>
      </c>
      <c r="Q6">
        <v>8063</v>
      </c>
      <c r="R6">
        <v>4864</v>
      </c>
      <c r="S6">
        <v>3877</v>
      </c>
      <c r="T6">
        <v>1232</v>
      </c>
      <c r="U6">
        <v>3080</v>
      </c>
      <c r="V6">
        <v>57</v>
      </c>
      <c r="W6">
        <v>256</v>
      </c>
      <c r="X6">
        <v>575</v>
      </c>
      <c r="Y6">
        <v>39</v>
      </c>
      <c r="Z6">
        <v>208</v>
      </c>
      <c r="AA6">
        <v>21</v>
      </c>
      <c r="AB6">
        <v>2738</v>
      </c>
      <c r="AC6">
        <v>8294</v>
      </c>
      <c r="AD6">
        <v>34003</v>
      </c>
      <c r="AE6">
        <v>6489</v>
      </c>
      <c r="AF6">
        <v>1400</v>
      </c>
      <c r="AG6">
        <v>0</v>
      </c>
      <c r="AH6">
        <v>668</v>
      </c>
      <c r="AI6">
        <v>739</v>
      </c>
      <c r="AJ6">
        <v>57274</v>
      </c>
      <c r="AK6">
        <v>485</v>
      </c>
      <c r="AL6">
        <v>374</v>
      </c>
      <c r="AM6">
        <v>63</v>
      </c>
      <c r="AN6">
        <v>2360</v>
      </c>
      <c r="AO6">
        <v>585</v>
      </c>
      <c r="AP6">
        <v>4637</v>
      </c>
      <c r="AQ6">
        <v>925</v>
      </c>
      <c r="AR6">
        <v>103</v>
      </c>
      <c r="AS6">
        <v>745</v>
      </c>
      <c r="AT6">
        <v>857</v>
      </c>
      <c r="AU6">
        <v>228</v>
      </c>
      <c r="AV6">
        <v>850</v>
      </c>
      <c r="AW6">
        <v>14033</v>
      </c>
      <c r="AX6">
        <v>7</v>
      </c>
      <c r="AY6">
        <v>1471</v>
      </c>
      <c r="AZ6">
        <v>784</v>
      </c>
      <c r="BA6">
        <v>358</v>
      </c>
      <c r="BB6">
        <v>0</v>
      </c>
      <c r="BC6">
        <v>0</v>
      </c>
      <c r="BD6">
        <v>277</v>
      </c>
      <c r="BE6">
        <v>169</v>
      </c>
      <c r="BF6">
        <v>489</v>
      </c>
      <c r="BG6">
        <v>1</v>
      </c>
      <c r="BH6">
        <v>0</v>
      </c>
      <c r="BI6">
        <v>3</v>
      </c>
      <c r="BJ6">
        <v>560</v>
      </c>
      <c r="BK6">
        <v>615</v>
      </c>
      <c r="BL6">
        <v>514</v>
      </c>
      <c r="BM6">
        <v>252</v>
      </c>
      <c r="BN6">
        <v>1</v>
      </c>
      <c r="BO6">
        <v>146</v>
      </c>
      <c r="BP6">
        <v>1046</v>
      </c>
      <c r="BQ6">
        <v>1</v>
      </c>
      <c r="BR6">
        <v>0</v>
      </c>
      <c r="BS6">
        <v>7</v>
      </c>
      <c r="BT6">
        <v>1</v>
      </c>
      <c r="BU6">
        <v>400</v>
      </c>
      <c r="BV6">
        <v>111</v>
      </c>
      <c r="BW6">
        <v>49</v>
      </c>
      <c r="BX6">
        <v>2059</v>
      </c>
      <c r="BY6">
        <v>0</v>
      </c>
      <c r="BZ6">
        <v>0</v>
      </c>
      <c r="CA6">
        <v>436</v>
      </c>
      <c r="CB6">
        <v>2004</v>
      </c>
      <c r="CC6">
        <v>637</v>
      </c>
      <c r="CD6">
        <v>853</v>
      </c>
      <c r="CE6">
        <v>681</v>
      </c>
      <c r="CF6">
        <v>204</v>
      </c>
      <c r="CG6">
        <v>1142</v>
      </c>
      <c r="CH6">
        <v>351859</v>
      </c>
      <c r="CI6">
        <v>20766</v>
      </c>
      <c r="CJ6">
        <v>1512032</v>
      </c>
      <c r="CK6">
        <v>12844</v>
      </c>
      <c r="CL6">
        <v>793</v>
      </c>
      <c r="CM6">
        <v>25422</v>
      </c>
      <c r="CN6">
        <v>6446</v>
      </c>
      <c r="CO6">
        <v>8396</v>
      </c>
      <c r="CP6">
        <v>2086</v>
      </c>
      <c r="CQ6">
        <v>586</v>
      </c>
      <c r="CR6">
        <v>393</v>
      </c>
      <c r="CS6">
        <v>3792</v>
      </c>
      <c r="CT6">
        <v>667</v>
      </c>
      <c r="CU6">
        <v>2477</v>
      </c>
      <c r="CV6">
        <v>1583</v>
      </c>
      <c r="CW6">
        <v>0</v>
      </c>
      <c r="CX6">
        <v>339442</v>
      </c>
      <c r="CY6">
        <v>796</v>
      </c>
      <c r="CZ6">
        <v>238903</v>
      </c>
      <c r="DA6">
        <v>158</v>
      </c>
      <c r="DB6">
        <v>149445</v>
      </c>
      <c r="DC6">
        <v>34</v>
      </c>
      <c r="DD6">
        <v>2943</v>
      </c>
      <c r="DE6">
        <v>48195</v>
      </c>
      <c r="DF6">
        <v>578</v>
      </c>
      <c r="DG6">
        <v>6271</v>
      </c>
      <c r="DH6">
        <v>50177</v>
      </c>
      <c r="DI6">
        <v>1818</v>
      </c>
      <c r="DJ6">
        <v>334579</v>
      </c>
      <c r="DK6">
        <v>86842</v>
      </c>
      <c r="DL6">
        <v>56393</v>
      </c>
      <c r="DM6">
        <v>190089</v>
      </c>
      <c r="DN6">
        <v>169956</v>
      </c>
      <c r="DO6">
        <v>33636</v>
      </c>
      <c r="DP6">
        <v>367241</v>
      </c>
      <c r="DQ6">
        <v>65551</v>
      </c>
      <c r="DR6">
        <v>4978</v>
      </c>
      <c r="DS6">
        <v>0</v>
      </c>
      <c r="DT6">
        <v>0</v>
      </c>
      <c r="DU6">
        <v>326</v>
      </c>
      <c r="DV6">
        <v>63</v>
      </c>
      <c r="DW6">
        <v>0</v>
      </c>
      <c r="DX6">
        <v>142</v>
      </c>
      <c r="DY6">
        <v>70</v>
      </c>
      <c r="DZ6">
        <v>11</v>
      </c>
      <c r="EA6">
        <v>139</v>
      </c>
      <c r="EB6">
        <v>223</v>
      </c>
      <c r="EC6">
        <v>1307</v>
      </c>
      <c r="ED6">
        <v>1754</v>
      </c>
      <c r="EE6">
        <v>6978</v>
      </c>
      <c r="EF6">
        <v>5735</v>
      </c>
      <c r="EG6">
        <v>13290</v>
      </c>
      <c r="EH6">
        <v>3181</v>
      </c>
      <c r="EI6">
        <v>1312</v>
      </c>
      <c r="EJ6">
        <v>9788</v>
      </c>
      <c r="EK6">
        <v>15709</v>
      </c>
      <c r="EL6">
        <v>4247</v>
      </c>
      <c r="EM6">
        <v>3552</v>
      </c>
      <c r="EN6">
        <v>5411</v>
      </c>
      <c r="EO6">
        <v>963</v>
      </c>
      <c r="EP6">
        <v>33687</v>
      </c>
      <c r="EQ6">
        <v>14064</v>
      </c>
      <c r="ER6">
        <v>251319</v>
      </c>
      <c r="ES6">
        <v>6216</v>
      </c>
      <c r="ET6">
        <v>4123</v>
      </c>
      <c r="EU6">
        <v>17859</v>
      </c>
      <c r="EV6">
        <v>29468</v>
      </c>
      <c r="EW6">
        <v>25339</v>
      </c>
      <c r="EX6">
        <v>0</v>
      </c>
      <c r="EY6">
        <v>26492</v>
      </c>
      <c r="EZ6">
        <v>1</v>
      </c>
      <c r="FA6">
        <v>18945</v>
      </c>
      <c r="FB6">
        <v>1340</v>
      </c>
      <c r="FC6">
        <v>41183</v>
      </c>
      <c r="FD6">
        <v>21898</v>
      </c>
      <c r="FE6">
        <v>42318</v>
      </c>
      <c r="FF6">
        <v>1000292</v>
      </c>
      <c r="FG6">
        <v>0</v>
      </c>
      <c r="FH6">
        <v>624</v>
      </c>
      <c r="FI6">
        <v>189</v>
      </c>
      <c r="FJ6">
        <v>1179</v>
      </c>
      <c r="FK6">
        <v>3889</v>
      </c>
      <c r="FL6">
        <v>4</v>
      </c>
      <c r="FM6">
        <v>10317</v>
      </c>
      <c r="FN6">
        <v>128572</v>
      </c>
      <c r="FO6">
        <v>1774</v>
      </c>
      <c r="FP6">
        <v>74743</v>
      </c>
      <c r="FQ6">
        <v>36</v>
      </c>
      <c r="FR6">
        <v>0</v>
      </c>
      <c r="FS6">
        <v>83322</v>
      </c>
      <c r="FT6">
        <v>0</v>
      </c>
      <c r="FU6">
        <v>32332</v>
      </c>
      <c r="FV6">
        <v>39263</v>
      </c>
      <c r="FW6">
        <v>247238</v>
      </c>
      <c r="FX6">
        <v>264973</v>
      </c>
      <c r="FY6">
        <v>125</v>
      </c>
      <c r="FZ6">
        <v>1336</v>
      </c>
      <c r="GA6">
        <v>71</v>
      </c>
      <c r="GB6">
        <v>80313</v>
      </c>
      <c r="GC6">
        <v>46826</v>
      </c>
      <c r="GD6">
        <v>2093</v>
      </c>
      <c r="GE6">
        <v>73137</v>
      </c>
      <c r="GF6">
        <v>35113</v>
      </c>
      <c r="GG6">
        <v>0</v>
      </c>
      <c r="GH6">
        <v>15128</v>
      </c>
      <c r="GI6">
        <v>21538</v>
      </c>
      <c r="GJ6">
        <v>61907</v>
      </c>
      <c r="GK6">
        <v>7014</v>
      </c>
      <c r="GL6">
        <v>12607</v>
      </c>
      <c r="GM6">
        <v>6358</v>
      </c>
      <c r="GN6">
        <v>1097</v>
      </c>
      <c r="GO6">
        <v>74564</v>
      </c>
      <c r="GP6">
        <v>6863</v>
      </c>
      <c r="GQ6">
        <v>48526</v>
      </c>
      <c r="GR6">
        <v>1526</v>
      </c>
      <c r="GS6">
        <v>5627</v>
      </c>
      <c r="GT6">
        <v>55415</v>
      </c>
      <c r="GU6">
        <v>26065</v>
      </c>
      <c r="GV6">
        <v>0</v>
      </c>
      <c r="GW6">
        <v>124120</v>
      </c>
      <c r="GX6">
        <v>2577727</v>
      </c>
      <c r="GY6">
        <v>28178</v>
      </c>
      <c r="GZ6">
        <v>33288</v>
      </c>
      <c r="HA6">
        <v>78587</v>
      </c>
      <c r="HB6">
        <v>164040</v>
      </c>
      <c r="HC6">
        <v>39018</v>
      </c>
      <c r="HD6">
        <v>330861</v>
      </c>
      <c r="HE6">
        <v>28551</v>
      </c>
      <c r="HF6">
        <v>6983159</v>
      </c>
      <c r="HG6">
        <f t="shared" si="0"/>
        <v>17913514</v>
      </c>
    </row>
    <row r="7" spans="1:215" x14ac:dyDescent="0.25">
      <c r="A7">
        <v>2020</v>
      </c>
    </row>
    <row r="8" spans="1:215" x14ac:dyDescent="0.25">
      <c r="A8">
        <v>2021</v>
      </c>
    </row>
    <row r="9" spans="1:215" x14ac:dyDescent="0.25">
      <c r="A9">
        <v>2022</v>
      </c>
    </row>
    <row r="10" spans="1:215" x14ac:dyDescent="0.25">
      <c r="A10">
        <v>2023</v>
      </c>
    </row>
    <row r="12" spans="1:215" ht="52.2" x14ac:dyDescent="0.3">
      <c r="C12" s="41" t="s">
        <v>269</v>
      </c>
      <c r="D12" s="54" t="s">
        <v>287</v>
      </c>
      <c r="E12" s="40" t="s">
        <v>270</v>
      </c>
      <c r="F12" s="40" t="s">
        <v>271</v>
      </c>
      <c r="G12" s="41" t="s">
        <v>286</v>
      </c>
    </row>
    <row r="13" spans="1:215" ht="26.4" x14ac:dyDescent="0.25">
      <c r="C13" s="41" t="s">
        <v>268</v>
      </c>
      <c r="D13" s="53" t="s">
        <v>248</v>
      </c>
      <c r="E13" s="49" t="s">
        <v>272</v>
      </c>
      <c r="F13" s="49" t="s">
        <v>273</v>
      </c>
      <c r="G13" s="50" t="s">
        <v>274</v>
      </c>
    </row>
    <row r="14" spans="1:215" x14ac:dyDescent="0.25">
      <c r="C14" s="40">
        <v>2015</v>
      </c>
      <c r="D14" s="40">
        <f>HLOOKUP($D$13,A1:HF6,2,FALSE)</f>
        <v>124924</v>
      </c>
      <c r="E14" t="e">
        <v>#N/A</v>
      </c>
      <c r="F14" t="e">
        <v>#N/A</v>
      </c>
      <c r="G14">
        <f>GROWTH($D$14:$D$18,$C$14:$C$18,C14,TRUE)</f>
        <v>119387.93417706905</v>
      </c>
    </row>
    <row r="15" spans="1:215" x14ac:dyDescent="0.25">
      <c r="C15" s="40">
        <v>2016</v>
      </c>
      <c r="D15" s="40">
        <f>HLOOKUP($D$13,A1:HF6,3,FALSE)</f>
        <v>104720</v>
      </c>
      <c r="E15">
        <f>D14</f>
        <v>124924</v>
      </c>
      <c r="F15" t="e">
        <v>#N/A</v>
      </c>
      <c r="G15" s="40">
        <f t="shared" ref="G15:G21" si="1">GROWTH($D$14:$D$18,$C$14:$C$18,C15,TRUE)</f>
        <v>86268.487279560853</v>
      </c>
    </row>
    <row r="16" spans="1:215" x14ac:dyDescent="0.25">
      <c r="C16" s="40">
        <v>2017</v>
      </c>
      <c r="D16" s="40">
        <f>HLOOKUP($D$13,A1:HF6,4,FALSE)</f>
        <v>44266</v>
      </c>
      <c r="E16">
        <f t="shared" ref="E16:E18" si="2">0.7*D15+0.3*E15</f>
        <v>110781.2</v>
      </c>
      <c r="F16" t="e">
        <v>#N/A</v>
      </c>
      <c r="G16" s="40">
        <f t="shared" si="1"/>
        <v>62336.717263781495</v>
      </c>
    </row>
    <row r="17" spans="3:7" x14ac:dyDescent="0.25">
      <c r="C17" s="40">
        <v>2018</v>
      </c>
      <c r="D17" s="40">
        <f>HLOOKUP($D$13,A1:HF6,5,FALSE)</f>
        <v>41659</v>
      </c>
      <c r="E17">
        <f t="shared" si="2"/>
        <v>64220.56</v>
      </c>
      <c r="F17" t="e">
        <v>#N/A</v>
      </c>
      <c r="G17" s="40">
        <f>GROWTH($D$14:$D$18,$C$14:$C$18,C17,TRUE)</f>
        <v>45043.867601764854</v>
      </c>
    </row>
    <row r="18" spans="3:7" x14ac:dyDescent="0.25">
      <c r="C18" s="40">
        <v>2019</v>
      </c>
      <c r="D18" s="40">
        <f>HLOOKUP($D$13,A1:HF6,6,FALSE)</f>
        <v>39018</v>
      </c>
      <c r="E18">
        <f t="shared" si="2"/>
        <v>48427.467999999993</v>
      </c>
      <c r="F18">
        <f>SQRT(SUMXMY2(D15:D17,E15:E17)/3)</f>
        <v>42195.961246994564</v>
      </c>
      <c r="G18" s="40">
        <f t="shared" si="1"/>
        <v>32548.23316953746</v>
      </c>
    </row>
    <row r="19" spans="3:7" x14ac:dyDescent="0.25">
      <c r="C19" s="41">
        <v>2021</v>
      </c>
      <c r="D19" s="41"/>
      <c r="G19" s="40">
        <f>GROWTH($D$14:$D$18,$C$14:$C$18,C19,TRUE)</f>
        <v>16994.598512073037</v>
      </c>
    </row>
    <row r="20" spans="3:7" x14ac:dyDescent="0.25">
      <c r="C20" s="41">
        <v>2022</v>
      </c>
      <c r="D20" s="41"/>
      <c r="G20" s="40">
        <f t="shared" si="1"/>
        <v>12280.121233906162</v>
      </c>
    </row>
    <row r="21" spans="3:7" x14ac:dyDescent="0.25">
      <c r="C21" s="41">
        <v>2023</v>
      </c>
      <c r="D21" s="41"/>
      <c r="G21" s="40">
        <f t="shared" si="1"/>
        <v>8873.488680081844</v>
      </c>
    </row>
    <row r="22" spans="3:7" x14ac:dyDescent="0.25">
      <c r="C22" s="41"/>
      <c r="D22" s="41"/>
    </row>
  </sheetData>
  <phoneticPr fontId="15" type="noConversion"/>
  <conditionalFormatting sqref="D9">
    <cfRule type="containsText" dxfId="30" priority="21" operator="containsText" text="Nationals Residing Abroad">
      <formula>NOT(ISERROR(SEARCH("Nationals Residing Abroad",D9)))</formula>
    </cfRule>
  </conditionalFormatting>
  <conditionalFormatting sqref="HF1">
    <cfRule type="containsText" dxfId="29" priority="20" operator="containsText" text="Nationals Residing Abroad">
      <formula>NOT(ISERROR(SEARCH("Nationals Residing Abroad",HF1)))</formula>
    </cfRule>
  </conditionalFormatting>
  <conditionalFormatting sqref="HC14">
    <cfRule type="containsText" dxfId="28" priority="19" operator="containsText" text="Bangladesh">
      <formula>NOT(ISERROR(SEARCH("Bangladesh",HC14)))</formula>
    </cfRule>
  </conditionalFormatting>
  <conditionalFormatting sqref="GX12">
    <cfRule type="containsText" dxfId="27" priority="17" operator="containsText" text="Bangladesh">
      <formula>NOT(ISERROR(SEARCH("Bangladesh",GX12)))</formula>
    </cfRule>
    <cfRule type="containsText" dxfId="26" priority="18" operator="containsText" text="Bangladesh">
      <formula>NOT(ISERROR(SEARCH("Bangladesh",GX12)))</formula>
    </cfRule>
  </conditionalFormatting>
  <conditionalFormatting sqref="HD18">
    <cfRule type="containsText" dxfId="25" priority="15" operator="containsText" text="Bangladesh">
      <formula>NOT(ISERROR(SEARCH("Bangladesh",HD18)))</formula>
    </cfRule>
    <cfRule type="containsText" dxfId="24" priority="16" operator="containsText" text="Bangladesh ">
      <formula>NOT(ISERROR(SEARCH("Bangladesh ",HD18)))</formula>
    </cfRule>
  </conditionalFormatting>
  <conditionalFormatting sqref="HA15">
    <cfRule type="containsText" dxfId="23" priority="13" operator="containsText" text="United States of America">
      <formula>NOT(ISERROR(SEARCH("United States of America",HA15)))</formula>
    </cfRule>
  </conditionalFormatting>
  <conditionalFormatting sqref="CJ11">
    <cfRule type="containsText" dxfId="22" priority="12" operator="containsText" text="United States of America">
      <formula>NOT(ISERROR(SEARCH("United States of America",CJ11)))</formula>
    </cfRule>
  </conditionalFormatting>
  <conditionalFormatting sqref="CJ1">
    <cfRule type="containsText" dxfId="21" priority="11" operator="containsText" text="United States of America">
      <formula>NOT(ISERROR(SEARCH("United States of America",CJ1)))</formula>
    </cfRule>
  </conditionalFormatting>
  <conditionalFormatting sqref="CK28">
    <cfRule type="containsText" dxfId="20" priority="10" operator="containsText" text="United Kingdom">
      <formula>NOT(ISERROR(SEARCH("United Kingdom",CK28)))</formula>
    </cfRule>
  </conditionalFormatting>
  <conditionalFormatting sqref="FF1">
    <cfRule type="containsText" dxfId="19" priority="9" operator="containsText" text="United Kingdom">
      <formula>NOT(ISERROR(SEARCH("United Kingdom",FF1)))</formula>
    </cfRule>
  </conditionalFormatting>
  <conditionalFormatting sqref="DP1">
    <cfRule type="containsText" dxfId="18" priority="8" operator="containsText" text="Australia">
      <formula>NOT(ISERROR(SEARCH("Australia",DP1)))</formula>
    </cfRule>
  </conditionalFormatting>
  <conditionalFormatting sqref="CH1">
    <cfRule type="containsText" dxfId="17" priority="7" operator="containsText" text="Canada">
      <formula>NOT(ISERROR(SEARCH("Canada",CH1)))</formula>
    </cfRule>
  </conditionalFormatting>
  <conditionalFormatting sqref="CX1">
    <cfRule type="containsText" dxfId="16" priority="6" operator="containsText" text="China">
      <formula>NOT(ISERROR(SEARCH("China",CX1)))</formula>
    </cfRule>
  </conditionalFormatting>
  <conditionalFormatting sqref="DJ1">
    <cfRule type="containsText" dxfId="15" priority="5" operator="containsText" text="Malaysia">
      <formula>NOT(ISERROR(SEARCH("Malaysia",DJ1)))</formula>
    </cfRule>
  </conditionalFormatting>
  <conditionalFormatting sqref="HD1">
    <cfRule type="containsText" dxfId="14" priority="4" operator="containsText" text="Sri Lanka">
      <formula>NOT(ISERROR(SEARCH("Sri Lanka",HD1)))</formula>
    </cfRule>
  </conditionalFormatting>
  <conditionalFormatting sqref="FX1">
    <cfRule type="containsText" dxfId="13" priority="3" operator="containsText" text="Germany">
      <formula>NOT(ISERROR(SEARCH("Germany",FX1)))</formula>
    </cfRule>
  </conditionalFormatting>
  <dataValidations count="1">
    <dataValidation type="list" allowBlank="1" showInputMessage="1" showErrorMessage="1" sqref="D13" xr:uid="{9BBB583B-A2D0-4A81-BD07-9A92DA296790}">
      <formula1>$B$1:$HF$1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C3633921-B889-41E6-B31B-EA6CCC68B487}">
            <xm:f>NOT(ISERROR(SEARCH('Top 15 India_arrival_border'!$A$5,HG2)))</xm:f>
            <xm:f>'Top 15 India_arrival_border'!$A$5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HG2:HG6</xm:sqref>
        </x14:conditionalFormatting>
        <x14:conditionalFormatting xmlns:xm="http://schemas.microsoft.com/office/excel/2006/main">
          <x14:cfRule type="containsText" priority="14" operator="containsText" id="{6A9EBB66-166A-44B3-951C-D085DAA6663C}">
            <xm:f>NOT(ISERROR(SEARCH($GX$1,GX1)))</xm:f>
            <xm:f>$GX$1</xm:f>
            <x14:dxf>
              <fill>
                <patternFill>
                  <bgColor rgb="FFFF0000"/>
                </patternFill>
              </fill>
            </x14:dxf>
          </x14:cfRule>
          <xm:sqref>GX1</xm:sqref>
        </x14:conditionalFormatting>
        <x14:conditionalFormatting xmlns:xm="http://schemas.microsoft.com/office/excel/2006/main">
          <x14:cfRule type="containsText" priority="2" operator="containsText" id="{AF885FD0-028C-46B2-892A-55021C5D722A}">
            <xm:f>NOT(ISERROR(SEARCH($GX$1,D13)))</xm:f>
            <xm:f>$GX$1</xm:f>
            <x14:dxf>
              <fill>
                <patternFill>
                  <bgColor rgb="FFFF0000"/>
                </patternFill>
              </fill>
            </x14:dxf>
          </x14:cfRule>
          <xm:sqref>D13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7E52-7B4D-4B9C-93C1-7D1E455055DE}">
  <sheetPr>
    <tabColor rgb="FF00B050"/>
  </sheetPr>
  <dimension ref="A3:F40"/>
  <sheetViews>
    <sheetView topLeftCell="A10" workbookViewId="0">
      <selection activeCell="N23" sqref="N23"/>
    </sheetView>
  </sheetViews>
  <sheetFormatPr defaultRowHeight="13.2" x14ac:dyDescent="0.25"/>
  <cols>
    <col min="1" max="1" width="21.44140625" bestFit="1" customWidth="1"/>
    <col min="2" max="6" width="11.6640625" bestFit="1" customWidth="1"/>
    <col min="7" max="7" width="12" bestFit="1" customWidth="1"/>
  </cols>
  <sheetData>
    <row r="3" spans="1:6" x14ac:dyDescent="0.25">
      <c r="A3" s="43" t="s">
        <v>257</v>
      </c>
      <c r="B3" s="40" t="s">
        <v>263</v>
      </c>
      <c r="C3" s="40" t="s">
        <v>264</v>
      </c>
      <c r="D3" s="40" t="s">
        <v>265</v>
      </c>
      <c r="E3" s="40" t="s">
        <v>266</v>
      </c>
      <c r="F3" s="40" t="s">
        <v>267</v>
      </c>
    </row>
    <row r="4" spans="1:6" x14ac:dyDescent="0.25">
      <c r="A4" s="44" t="s">
        <v>243</v>
      </c>
      <c r="B4" s="46">
        <v>1133879</v>
      </c>
      <c r="C4" s="46">
        <v>1380409</v>
      </c>
      <c r="D4" s="46">
        <v>2156557</v>
      </c>
      <c r="E4" s="46">
        <v>2256675</v>
      </c>
      <c r="F4" s="46">
        <v>2577727</v>
      </c>
    </row>
    <row r="5" spans="1:6" x14ac:dyDescent="0.25">
      <c r="A5" s="44" t="s">
        <v>107</v>
      </c>
      <c r="B5" s="46">
        <v>1213624</v>
      </c>
      <c r="C5" s="46">
        <v>1296939</v>
      </c>
      <c r="D5" s="46">
        <v>1376919</v>
      </c>
      <c r="E5" s="46">
        <v>1456678</v>
      </c>
      <c r="F5" s="46">
        <v>1512032</v>
      </c>
    </row>
    <row r="6" spans="1:6" x14ac:dyDescent="0.25">
      <c r="A6" s="44" t="s">
        <v>193</v>
      </c>
      <c r="B6" s="46">
        <v>867601</v>
      </c>
      <c r="C6" s="46">
        <v>941883</v>
      </c>
      <c r="D6" s="46">
        <v>986296</v>
      </c>
      <c r="E6" s="46">
        <v>1029757</v>
      </c>
      <c r="F6" s="46">
        <v>1000292</v>
      </c>
    </row>
    <row r="7" spans="1:6" x14ac:dyDescent="0.25">
      <c r="A7" s="44" t="s">
        <v>105</v>
      </c>
      <c r="B7" s="46">
        <v>281306</v>
      </c>
      <c r="C7" s="46">
        <v>317239</v>
      </c>
      <c r="D7" s="46">
        <v>335439</v>
      </c>
      <c r="E7" s="46">
        <v>351040</v>
      </c>
      <c r="F7" s="46">
        <v>351859</v>
      </c>
    </row>
    <row r="8" spans="1:6" x14ac:dyDescent="0.25">
      <c r="A8" s="44" t="s">
        <v>145</v>
      </c>
      <c r="B8" s="46">
        <v>263101</v>
      </c>
      <c r="C8" s="46">
        <v>293625</v>
      </c>
      <c r="D8" s="46">
        <v>324243</v>
      </c>
      <c r="E8" s="46">
        <v>346486</v>
      </c>
      <c r="F8" s="46">
        <v>367241</v>
      </c>
    </row>
    <row r="9" spans="1:6" x14ac:dyDescent="0.25">
      <c r="A9" s="44" t="s">
        <v>138</v>
      </c>
      <c r="B9" s="46">
        <v>272941</v>
      </c>
      <c r="C9" s="46">
        <v>301961</v>
      </c>
      <c r="D9" s="46">
        <v>322126</v>
      </c>
      <c r="E9" s="46">
        <v>319172</v>
      </c>
      <c r="F9" s="46">
        <v>334579</v>
      </c>
    </row>
    <row r="10" spans="1:6" x14ac:dyDescent="0.25">
      <c r="A10" s="44" t="s">
        <v>249</v>
      </c>
      <c r="B10" s="46">
        <v>299513</v>
      </c>
      <c r="C10" s="46">
        <v>297418</v>
      </c>
      <c r="D10" s="46">
        <v>303590</v>
      </c>
      <c r="E10" s="46">
        <v>353684</v>
      </c>
      <c r="F10" s="46">
        <v>330861</v>
      </c>
    </row>
    <row r="11" spans="1:6" x14ac:dyDescent="0.25">
      <c r="A11" s="44" t="s">
        <v>178</v>
      </c>
      <c r="B11" s="46">
        <v>172419</v>
      </c>
      <c r="C11" s="46">
        <v>227749</v>
      </c>
      <c r="D11" s="46">
        <v>278904</v>
      </c>
      <c r="E11" s="46">
        <v>262309</v>
      </c>
      <c r="F11" s="46">
        <v>251319</v>
      </c>
    </row>
    <row r="12" spans="1:6" x14ac:dyDescent="0.25">
      <c r="A12" s="44" t="s">
        <v>213</v>
      </c>
      <c r="B12" s="46">
        <v>248314</v>
      </c>
      <c r="C12" s="46">
        <v>265928</v>
      </c>
      <c r="D12" s="46">
        <v>269380</v>
      </c>
      <c r="E12" s="46">
        <v>274087</v>
      </c>
      <c r="F12" s="46">
        <v>264973</v>
      </c>
    </row>
    <row r="13" spans="1:6" x14ac:dyDescent="0.25">
      <c r="A13" s="44" t="s">
        <v>212</v>
      </c>
      <c r="B13" s="46">
        <v>230854</v>
      </c>
      <c r="C13" s="46">
        <v>238707</v>
      </c>
      <c r="D13" s="46">
        <v>249620</v>
      </c>
      <c r="E13" s="46">
        <v>261653</v>
      </c>
      <c r="F13" s="46">
        <v>247238</v>
      </c>
    </row>
    <row r="14" spans="1:6" x14ac:dyDescent="0.25">
      <c r="A14" s="44" t="s">
        <v>125</v>
      </c>
      <c r="B14" s="46">
        <v>206322</v>
      </c>
      <c r="C14" s="46">
        <v>251313</v>
      </c>
      <c r="D14" s="46">
        <v>247235</v>
      </c>
      <c r="E14" s="46">
        <v>281768</v>
      </c>
      <c r="F14" s="46">
        <v>339442</v>
      </c>
    </row>
    <row r="15" spans="1:6" x14ac:dyDescent="0.25">
      <c r="A15" s="44" t="s">
        <v>127</v>
      </c>
      <c r="B15" s="46">
        <v>207415</v>
      </c>
      <c r="C15" s="46">
        <v>208847</v>
      </c>
      <c r="D15" s="46">
        <v>222527</v>
      </c>
      <c r="E15" s="46">
        <v>236236</v>
      </c>
      <c r="F15" s="46">
        <v>238903</v>
      </c>
    </row>
    <row r="16" spans="1:6" x14ac:dyDescent="0.25">
      <c r="A16" s="44" t="s">
        <v>141</v>
      </c>
      <c r="B16" s="46">
        <v>152238</v>
      </c>
      <c r="C16" s="46">
        <v>163688</v>
      </c>
      <c r="D16" s="46">
        <v>175852</v>
      </c>
      <c r="E16" s="46">
        <v>183581</v>
      </c>
      <c r="F16" s="46">
        <v>190089</v>
      </c>
    </row>
    <row r="17" spans="1:6" x14ac:dyDescent="0.25">
      <c r="A17" s="44" t="s">
        <v>247</v>
      </c>
      <c r="B17" s="46">
        <v>154720</v>
      </c>
      <c r="C17" s="46">
        <v>161097</v>
      </c>
      <c r="D17" s="46">
        <v>164018</v>
      </c>
      <c r="E17" s="46">
        <v>174096</v>
      </c>
      <c r="F17" s="46">
        <v>164040</v>
      </c>
    </row>
    <row r="18" spans="1:6" x14ac:dyDescent="0.25">
      <c r="A18" s="44" t="s">
        <v>242</v>
      </c>
      <c r="B18" s="46">
        <v>114406</v>
      </c>
      <c r="C18" s="46">
        <v>123330</v>
      </c>
      <c r="D18" s="46">
        <v>149176</v>
      </c>
      <c r="E18" s="46">
        <v>153905</v>
      </c>
      <c r="F18" s="46">
        <v>124120</v>
      </c>
    </row>
    <row r="19" spans="1:6" x14ac:dyDescent="0.25">
      <c r="A19" s="44" t="s">
        <v>129</v>
      </c>
      <c r="B19" s="46">
        <v>102993</v>
      </c>
      <c r="C19" s="46">
        <v>111076</v>
      </c>
      <c r="D19" s="46">
        <v>142383</v>
      </c>
      <c r="E19" s="46">
        <v>150536</v>
      </c>
      <c r="F19" s="46">
        <v>149445</v>
      </c>
    </row>
    <row r="20" spans="1:6" x14ac:dyDescent="0.25">
      <c r="A20" s="44" t="s">
        <v>142</v>
      </c>
      <c r="B20" s="46">
        <v>115860</v>
      </c>
      <c r="C20" s="46">
        <v>119663</v>
      </c>
      <c r="D20" s="46">
        <v>140087</v>
      </c>
      <c r="E20" s="46">
        <v>166293</v>
      </c>
      <c r="F20" s="46">
        <v>169956</v>
      </c>
    </row>
    <row r="21" spans="1:6" x14ac:dyDescent="0.25">
      <c r="A21" s="44" t="s">
        <v>202</v>
      </c>
      <c r="B21" s="46">
        <v>88091</v>
      </c>
      <c r="C21" s="46">
        <v>95417</v>
      </c>
      <c r="D21" s="46">
        <v>111915</v>
      </c>
      <c r="E21" s="46">
        <v>126931</v>
      </c>
      <c r="F21" s="46">
        <v>128572</v>
      </c>
    </row>
    <row r="22" spans="1:6" x14ac:dyDescent="0.25">
      <c r="A22" s="44" t="s">
        <v>233</v>
      </c>
      <c r="B22" s="46">
        <v>103740</v>
      </c>
      <c r="C22" s="46">
        <v>105705</v>
      </c>
      <c r="D22" s="46">
        <v>107217</v>
      </c>
      <c r="E22" s="46">
        <v>95160</v>
      </c>
      <c r="F22" s="46">
        <v>74564</v>
      </c>
    </row>
    <row r="23" spans="1:6" x14ac:dyDescent="0.25">
      <c r="A23" s="44" t="s">
        <v>207</v>
      </c>
      <c r="B23" s="46">
        <v>65694</v>
      </c>
      <c r="C23" s="46">
        <v>76342</v>
      </c>
      <c r="D23" s="46">
        <v>81442</v>
      </c>
      <c r="E23" s="46">
        <v>84356</v>
      </c>
      <c r="F23" s="46">
        <v>83322</v>
      </c>
    </row>
    <row r="24" spans="1:6" x14ac:dyDescent="0.25">
      <c r="A24" s="44" t="s">
        <v>217</v>
      </c>
      <c r="B24" s="46">
        <v>66181</v>
      </c>
      <c r="C24" s="46">
        <v>71840</v>
      </c>
      <c r="D24" s="46">
        <v>76652</v>
      </c>
      <c r="E24" s="46">
        <v>81615</v>
      </c>
      <c r="F24" s="46">
        <v>80313</v>
      </c>
    </row>
    <row r="25" spans="1:6" x14ac:dyDescent="0.25">
      <c r="A25" s="44" t="s">
        <v>238</v>
      </c>
      <c r="B25" s="46">
        <v>55818</v>
      </c>
      <c r="C25" s="46">
        <v>67165</v>
      </c>
      <c r="D25" s="46">
        <v>67238</v>
      </c>
      <c r="E25" s="46">
        <v>59971</v>
      </c>
      <c r="F25" s="46">
        <v>55415</v>
      </c>
    </row>
    <row r="26" spans="1:6" x14ac:dyDescent="0.25">
      <c r="A26" s="44" t="s">
        <v>204</v>
      </c>
      <c r="B26" s="46">
        <v>44616</v>
      </c>
      <c r="C26" s="46">
        <v>54439</v>
      </c>
      <c r="D26" s="46">
        <v>66378</v>
      </c>
      <c r="E26" s="46">
        <v>74492</v>
      </c>
      <c r="F26" s="46">
        <v>74743</v>
      </c>
    </row>
    <row r="27" spans="1:6" x14ac:dyDescent="0.25">
      <c r="A27" s="44" t="s">
        <v>246</v>
      </c>
      <c r="B27" s="46">
        <v>68907</v>
      </c>
      <c r="C27" s="46">
        <v>67457</v>
      </c>
      <c r="D27" s="46">
        <v>66150</v>
      </c>
      <c r="E27" s="46">
        <v>62337</v>
      </c>
      <c r="F27" s="46">
        <v>78587</v>
      </c>
    </row>
    <row r="28" spans="1:6" x14ac:dyDescent="0.25">
      <c r="A28" s="44" t="s">
        <v>221</v>
      </c>
      <c r="B28" s="46">
        <v>50134</v>
      </c>
      <c r="C28" s="46">
        <v>59231</v>
      </c>
      <c r="D28" s="46">
        <v>58131</v>
      </c>
      <c r="E28" s="46">
        <v>67366</v>
      </c>
      <c r="F28" s="46">
        <v>73137</v>
      </c>
    </row>
    <row r="29" spans="1:6" x14ac:dyDescent="0.25">
      <c r="A29" s="44" t="s">
        <v>49</v>
      </c>
      <c r="B29" s="46">
        <v>51922</v>
      </c>
      <c r="C29" s="46">
        <v>52636</v>
      </c>
      <c r="D29" s="46">
        <v>57060</v>
      </c>
      <c r="E29" s="46">
        <v>58613</v>
      </c>
      <c r="F29" s="46">
        <v>57274</v>
      </c>
    </row>
    <row r="30" spans="1:6" x14ac:dyDescent="0.25">
      <c r="A30" s="44" t="s">
        <v>139</v>
      </c>
      <c r="B30" s="46">
        <v>55341</v>
      </c>
      <c r="C30" s="46">
        <v>51376</v>
      </c>
      <c r="D30" s="46">
        <v>56952</v>
      </c>
      <c r="E30" s="46">
        <v>75773</v>
      </c>
      <c r="F30" s="46">
        <v>86842</v>
      </c>
    </row>
    <row r="31" spans="1:6" x14ac:dyDescent="0.25">
      <c r="A31" s="44" t="s">
        <v>146</v>
      </c>
      <c r="B31" s="46">
        <v>45171</v>
      </c>
      <c r="C31" s="46">
        <v>50917</v>
      </c>
      <c r="D31" s="46">
        <v>56597</v>
      </c>
      <c r="E31" s="46">
        <v>60664</v>
      </c>
      <c r="F31" s="46">
        <v>65551</v>
      </c>
    </row>
    <row r="32" spans="1:6" x14ac:dyDescent="0.25">
      <c r="A32" s="44" t="s">
        <v>228</v>
      </c>
      <c r="B32" s="46">
        <v>42660</v>
      </c>
      <c r="C32" s="46">
        <v>48227</v>
      </c>
      <c r="D32" s="46">
        <v>56230</v>
      </c>
      <c r="E32" s="46">
        <v>68462</v>
      </c>
      <c r="F32" s="46">
        <v>61907</v>
      </c>
    </row>
    <row r="33" spans="1:6" x14ac:dyDescent="0.25">
      <c r="A33" s="44" t="s">
        <v>140</v>
      </c>
      <c r="B33" s="46">
        <v>47912</v>
      </c>
      <c r="C33" s="46">
        <v>52692</v>
      </c>
      <c r="D33" s="46">
        <v>53963</v>
      </c>
      <c r="E33" s="46">
        <v>53473</v>
      </c>
      <c r="F33" s="46">
        <v>56393</v>
      </c>
    </row>
    <row r="34" spans="1:6" x14ac:dyDescent="0.25">
      <c r="A34" s="44" t="s">
        <v>235</v>
      </c>
      <c r="B34" s="46">
        <v>63835</v>
      </c>
      <c r="C34" s="46">
        <v>61605</v>
      </c>
      <c r="D34" s="46">
        <v>52976</v>
      </c>
      <c r="E34" s="46">
        <v>47546</v>
      </c>
      <c r="F34" s="46">
        <v>48526</v>
      </c>
    </row>
    <row r="35" spans="1:6" x14ac:dyDescent="0.25">
      <c r="A35" s="44" t="s">
        <v>218</v>
      </c>
      <c r="B35" s="46">
        <v>46151</v>
      </c>
      <c r="C35" s="46">
        <v>48123</v>
      </c>
      <c r="D35" s="46">
        <v>49607</v>
      </c>
      <c r="E35" s="46">
        <v>49322</v>
      </c>
      <c r="F35" s="46">
        <v>46826</v>
      </c>
    </row>
    <row r="36" spans="1:6" x14ac:dyDescent="0.25">
      <c r="A36" s="44" t="s">
        <v>17</v>
      </c>
      <c r="B36" s="46">
        <v>46139</v>
      </c>
      <c r="C36" s="46">
        <v>44783</v>
      </c>
      <c r="D36" s="46">
        <v>46011</v>
      </c>
      <c r="E36" s="46">
        <v>48845</v>
      </c>
      <c r="F36" s="46">
        <v>48639</v>
      </c>
    </row>
    <row r="37" spans="1:6" x14ac:dyDescent="0.25">
      <c r="A37" s="44" t="s">
        <v>192</v>
      </c>
      <c r="B37" s="46">
        <v>42626</v>
      </c>
      <c r="C37" s="46">
        <v>43689</v>
      </c>
      <c r="D37" s="46">
        <v>45851</v>
      </c>
      <c r="E37" s="46">
        <v>46743</v>
      </c>
      <c r="F37" s="46">
        <v>42318</v>
      </c>
    </row>
    <row r="38" spans="1:6" x14ac:dyDescent="0.25">
      <c r="A38" s="44" t="s">
        <v>248</v>
      </c>
      <c r="B38" s="46">
        <v>124924</v>
      </c>
      <c r="C38" s="46">
        <v>104720</v>
      </c>
      <c r="D38" s="46">
        <v>44266</v>
      </c>
      <c r="E38" s="46">
        <v>41659</v>
      </c>
      <c r="F38" s="46">
        <v>39018</v>
      </c>
    </row>
    <row r="39" spans="1:6" x14ac:dyDescent="0.25">
      <c r="A39" s="44" t="s">
        <v>211</v>
      </c>
      <c r="B39" s="46">
        <v>36684</v>
      </c>
      <c r="C39" s="46">
        <v>37960</v>
      </c>
      <c r="D39" s="46">
        <v>41902</v>
      </c>
      <c r="E39" s="46">
        <v>44086</v>
      </c>
      <c r="F39" s="46">
        <v>39263</v>
      </c>
    </row>
    <row r="40" spans="1:6" x14ac:dyDescent="0.25">
      <c r="A40" s="44" t="s">
        <v>258</v>
      </c>
      <c r="B40" s="46">
        <v>7184052</v>
      </c>
      <c r="C40" s="46">
        <v>7895196</v>
      </c>
      <c r="D40" s="46">
        <v>9040890</v>
      </c>
      <c r="E40" s="46">
        <v>9505370</v>
      </c>
      <c r="F40" s="46">
        <v>9855326</v>
      </c>
    </row>
  </sheetData>
  <conditionalFormatting sqref="B3">
    <cfRule type="top10" dxfId="6" priority="16" rank="15"/>
  </conditionalFormatting>
  <conditionalFormatting pivot="1" sqref="B4:B39">
    <cfRule type="top10" dxfId="5" priority="5" rank="15"/>
  </conditionalFormatting>
  <conditionalFormatting pivot="1" sqref="D4:D39">
    <cfRule type="top10" dxfId="4" priority="4" rank="15"/>
  </conditionalFormatting>
  <conditionalFormatting pivot="1" sqref="C4:C39">
    <cfRule type="top10" dxfId="3" priority="3" rank="15"/>
  </conditionalFormatting>
  <conditionalFormatting pivot="1" sqref="E4:E39">
    <cfRule type="top10" dxfId="2" priority="2" rank="15"/>
  </conditionalFormatting>
  <conditionalFormatting pivot="1" sqref="F4:F39">
    <cfRule type="top10" dxfId="1" priority="1" rank="15"/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DEA5-69E1-4FAF-B877-5FE02B76573A}">
  <sheetPr>
    <tabColor rgb="FF00B050"/>
  </sheetPr>
  <dimension ref="A1:L214"/>
  <sheetViews>
    <sheetView workbookViewId="0">
      <selection sqref="A1:G213"/>
    </sheetView>
  </sheetViews>
  <sheetFormatPr defaultRowHeight="13.2" x14ac:dyDescent="0.25"/>
  <cols>
    <col min="1" max="1" width="11.44140625" customWidth="1"/>
    <col min="9" max="9" width="21.109375" customWidth="1"/>
    <col min="10" max="10" width="25.44140625" customWidth="1"/>
    <col min="11" max="11" width="20.33203125" customWidth="1"/>
    <col min="12" max="12" width="29" customWidth="1"/>
  </cols>
  <sheetData>
    <row r="1" spans="1:12" ht="15.6" x14ac:dyDescent="0.3">
      <c r="A1" s="47" t="s">
        <v>262</v>
      </c>
      <c r="B1" s="47">
        <v>2015</v>
      </c>
      <c r="C1" s="47">
        <v>2016</v>
      </c>
      <c r="D1" s="47">
        <v>2017</v>
      </c>
      <c r="E1" s="47">
        <v>2018</v>
      </c>
      <c r="F1" s="47">
        <v>2019</v>
      </c>
      <c r="G1" s="47" t="s">
        <v>261</v>
      </c>
      <c r="H1" s="47" t="s">
        <v>5</v>
      </c>
      <c r="I1" s="47" t="s">
        <v>6</v>
      </c>
      <c r="J1" s="47" t="s">
        <v>259</v>
      </c>
      <c r="K1" s="47" t="s">
        <v>260</v>
      </c>
      <c r="L1" s="47" t="s">
        <v>260</v>
      </c>
    </row>
    <row r="2" spans="1:12" x14ac:dyDescent="0.25">
      <c r="A2" t="s">
        <v>12</v>
      </c>
      <c r="B2">
        <v>439</v>
      </c>
      <c r="C2">
        <v>393</v>
      </c>
      <c r="D2">
        <v>369</v>
      </c>
      <c r="E2">
        <v>401</v>
      </c>
      <c r="F2">
        <v>419</v>
      </c>
      <c r="G2">
        <f>SUM(B2:F2)</f>
        <v>2021</v>
      </c>
      <c r="H2">
        <v>2.3390162309862819E-3</v>
      </c>
      <c r="I2">
        <v>4.4887780548628484</v>
      </c>
      <c r="J2">
        <f t="shared" ref="J2:J33" si="0">(E2-D2)/D2*100</f>
        <v>8.6720867208672079</v>
      </c>
      <c r="K2">
        <f>(D2-C2)/C2*100</f>
        <v>-6.1068702290076331</v>
      </c>
      <c r="L2">
        <f>(C2-B2)/B2*100</f>
        <v>-10.478359908883828</v>
      </c>
    </row>
    <row r="3" spans="1:12" x14ac:dyDescent="0.25">
      <c r="A3" t="s">
        <v>13</v>
      </c>
      <c r="B3">
        <v>1321</v>
      </c>
      <c r="C3">
        <v>1469</v>
      </c>
      <c r="D3">
        <v>1603</v>
      </c>
      <c r="E3">
        <v>1583</v>
      </c>
      <c r="F3">
        <v>1481</v>
      </c>
      <c r="G3">
        <f t="shared" ref="G3:G66" si="1">SUM(B3:F3)</f>
        <v>7457</v>
      </c>
      <c r="H3">
        <v>8.2675012842259761E-3</v>
      </c>
      <c r="I3">
        <v>-6.443461781427672</v>
      </c>
      <c r="J3">
        <f t="shared" si="0"/>
        <v>-1.2476606363069247</v>
      </c>
      <c r="K3">
        <f t="shared" ref="K3:K65" si="2">(D3-C3)/C3*100</f>
        <v>9.1218515997277052</v>
      </c>
      <c r="L3">
        <f t="shared" ref="L3:L65" si="3">(C3-B3)/B3*100</f>
        <v>11.203633610900834</v>
      </c>
    </row>
    <row r="4" spans="1:12" x14ac:dyDescent="0.25">
      <c r="A4" t="s">
        <v>14</v>
      </c>
      <c r="B4">
        <v>968</v>
      </c>
      <c r="C4">
        <v>1148</v>
      </c>
      <c r="D4">
        <v>1160</v>
      </c>
      <c r="E4">
        <v>1044</v>
      </c>
      <c r="F4">
        <v>1059</v>
      </c>
      <c r="G4">
        <f t="shared" si="1"/>
        <v>5379</v>
      </c>
      <c r="H4">
        <v>5.9117379203209378E-3</v>
      </c>
      <c r="I4">
        <v>1.4367816091954069</v>
      </c>
      <c r="J4">
        <f t="shared" si="0"/>
        <v>-10</v>
      </c>
      <c r="K4">
        <f t="shared" si="2"/>
        <v>1.0452961672473868</v>
      </c>
      <c r="L4">
        <f t="shared" si="3"/>
        <v>18.595041322314049</v>
      </c>
    </row>
    <row r="5" spans="1:12" x14ac:dyDescent="0.25">
      <c r="A5" t="s">
        <v>15</v>
      </c>
      <c r="B5">
        <v>672</v>
      </c>
      <c r="C5">
        <v>678</v>
      </c>
      <c r="D5">
        <v>513</v>
      </c>
      <c r="E5">
        <v>560</v>
      </c>
      <c r="F5">
        <v>470</v>
      </c>
      <c r="G5">
        <f t="shared" si="1"/>
        <v>2893</v>
      </c>
      <c r="H5">
        <v>2.6237174906051375E-3</v>
      </c>
      <c r="I5">
        <v>-16.071428571428569</v>
      </c>
      <c r="J5">
        <f t="shared" si="0"/>
        <v>9.1617933723196874</v>
      </c>
      <c r="K5">
        <f t="shared" si="2"/>
        <v>-24.336283185840706</v>
      </c>
      <c r="L5">
        <f t="shared" si="3"/>
        <v>0.89285714285714279</v>
      </c>
    </row>
    <row r="6" spans="1:12" x14ac:dyDescent="0.25">
      <c r="A6" t="s">
        <v>16</v>
      </c>
      <c r="B6">
        <v>14547</v>
      </c>
      <c r="C6">
        <v>20555</v>
      </c>
      <c r="D6">
        <v>23215</v>
      </c>
      <c r="E6">
        <v>24277</v>
      </c>
      <c r="F6">
        <v>26129</v>
      </c>
      <c r="G6">
        <f t="shared" si="1"/>
        <v>108723</v>
      </c>
      <c r="H6">
        <v>0.14586194534472688</v>
      </c>
      <c r="I6">
        <v>7.628619681179714</v>
      </c>
      <c r="J6">
        <f t="shared" si="0"/>
        <v>4.5746284729700628</v>
      </c>
      <c r="K6">
        <f t="shared" si="2"/>
        <v>12.940890294332281</v>
      </c>
      <c r="L6">
        <f t="shared" si="3"/>
        <v>41.300611809995189</v>
      </c>
    </row>
    <row r="7" spans="1:12" x14ac:dyDescent="0.25">
      <c r="A7" t="s">
        <v>17</v>
      </c>
      <c r="B7">
        <v>46139</v>
      </c>
      <c r="C7">
        <v>44783</v>
      </c>
      <c r="D7">
        <v>46011</v>
      </c>
      <c r="E7">
        <v>48845</v>
      </c>
      <c r="F7">
        <v>48639</v>
      </c>
      <c r="G7">
        <f t="shared" si="1"/>
        <v>234417</v>
      </c>
      <c r="H7">
        <v>0.27152126601179422</v>
      </c>
      <c r="I7">
        <v>-0.42174224587981257</v>
      </c>
      <c r="J7">
        <f t="shared" si="0"/>
        <v>6.1593966660146489</v>
      </c>
      <c r="K7">
        <f t="shared" si="2"/>
        <v>2.7421119621284862</v>
      </c>
      <c r="L7">
        <f t="shared" si="3"/>
        <v>-2.9389453607577103</v>
      </c>
    </row>
    <row r="8" spans="1:12" x14ac:dyDescent="0.25">
      <c r="A8" t="s">
        <v>18</v>
      </c>
      <c r="B8">
        <v>2047</v>
      </c>
      <c r="C8">
        <v>1959</v>
      </c>
      <c r="D8">
        <v>2441</v>
      </c>
      <c r="E8">
        <v>2907</v>
      </c>
      <c r="F8">
        <v>2817</v>
      </c>
      <c r="G8">
        <f t="shared" si="1"/>
        <v>12171</v>
      </c>
      <c r="H8">
        <v>1.5725557810712068E-2</v>
      </c>
      <c r="I8">
        <v>-3.0959752321981426</v>
      </c>
      <c r="J8">
        <f t="shared" si="0"/>
        <v>19.090536665301105</v>
      </c>
      <c r="K8">
        <f t="shared" si="2"/>
        <v>24.604389994895353</v>
      </c>
      <c r="L8">
        <f t="shared" si="3"/>
        <v>-4.2989741084513922</v>
      </c>
    </row>
    <row r="9" spans="1:12" x14ac:dyDescent="0.25">
      <c r="A9" t="s">
        <v>19</v>
      </c>
      <c r="B9">
        <v>1575</v>
      </c>
      <c r="C9">
        <v>1609</v>
      </c>
      <c r="D9">
        <v>2068</v>
      </c>
      <c r="E9">
        <v>2465</v>
      </c>
      <c r="F9">
        <v>2526</v>
      </c>
      <c r="G9">
        <f t="shared" si="1"/>
        <v>10243</v>
      </c>
      <c r="H9">
        <v>1.4101085917592718E-2</v>
      </c>
      <c r="I9">
        <v>2.4746450304259611</v>
      </c>
      <c r="J9">
        <f t="shared" si="0"/>
        <v>19.197292069632496</v>
      </c>
      <c r="K9">
        <f t="shared" si="2"/>
        <v>28.527035425730269</v>
      </c>
      <c r="L9">
        <f t="shared" si="3"/>
        <v>2.1587301587301591</v>
      </c>
    </row>
    <row r="10" spans="1:12" x14ac:dyDescent="0.25">
      <c r="A10" t="s">
        <v>20</v>
      </c>
      <c r="B10">
        <v>32533</v>
      </c>
      <c r="C10">
        <v>34280</v>
      </c>
      <c r="D10">
        <v>37706</v>
      </c>
      <c r="E10">
        <v>42096</v>
      </c>
      <c r="F10">
        <v>46814</v>
      </c>
      <c r="G10">
        <f t="shared" si="1"/>
        <v>193429</v>
      </c>
      <c r="H10">
        <v>0.26133342681955091</v>
      </c>
      <c r="I10">
        <v>11.207715697453452</v>
      </c>
      <c r="J10">
        <f t="shared" si="0"/>
        <v>11.64270938312205</v>
      </c>
      <c r="K10">
        <f t="shared" si="2"/>
        <v>9.9941656942823816</v>
      </c>
      <c r="L10">
        <f t="shared" si="3"/>
        <v>5.3699320689761167</v>
      </c>
    </row>
    <row r="11" spans="1:12" x14ac:dyDescent="0.25">
      <c r="A11" t="s">
        <v>21</v>
      </c>
      <c r="B11">
        <v>6644</v>
      </c>
      <c r="C11">
        <v>4985</v>
      </c>
      <c r="D11">
        <v>4502</v>
      </c>
      <c r="E11">
        <v>4744</v>
      </c>
      <c r="F11">
        <v>4398</v>
      </c>
      <c r="G11">
        <f t="shared" si="1"/>
        <v>25273</v>
      </c>
      <c r="H11">
        <v>2.4551296858896586E-2</v>
      </c>
      <c r="I11">
        <v>-7.293423271500842</v>
      </c>
      <c r="J11">
        <f t="shared" si="0"/>
        <v>5.3753887161261664</v>
      </c>
      <c r="K11">
        <f t="shared" si="2"/>
        <v>-9.6890672016048143</v>
      </c>
      <c r="L11">
        <f t="shared" si="3"/>
        <v>-24.969897652016858</v>
      </c>
    </row>
    <row r="12" spans="1:12" x14ac:dyDescent="0.25">
      <c r="A12" t="s">
        <v>22</v>
      </c>
      <c r="B12">
        <v>4</v>
      </c>
      <c r="C12">
        <v>4</v>
      </c>
      <c r="D12">
        <v>4</v>
      </c>
      <c r="E12">
        <v>6</v>
      </c>
      <c r="F12">
        <v>1</v>
      </c>
      <c r="G12">
        <f t="shared" si="1"/>
        <v>19</v>
      </c>
      <c r="H12">
        <v>5.5823776395853989E-6</v>
      </c>
      <c r="I12">
        <v>-83.333333333333343</v>
      </c>
      <c r="J12">
        <f t="shared" si="0"/>
        <v>50</v>
      </c>
      <c r="K12">
        <f t="shared" si="2"/>
        <v>0</v>
      </c>
      <c r="L12">
        <f t="shared" si="3"/>
        <v>0</v>
      </c>
    </row>
    <row r="13" spans="1:12" x14ac:dyDescent="0.25">
      <c r="A13" t="s">
        <v>23</v>
      </c>
      <c r="B13">
        <v>1684</v>
      </c>
      <c r="C13">
        <v>1454</v>
      </c>
      <c r="D13">
        <v>2921</v>
      </c>
      <c r="E13">
        <v>3439</v>
      </c>
      <c r="F13">
        <v>4165</v>
      </c>
      <c r="G13">
        <f t="shared" si="1"/>
        <v>13663</v>
      </c>
      <c r="H13">
        <v>2.3250602868873187E-2</v>
      </c>
      <c r="I13">
        <v>21.110788019773196</v>
      </c>
      <c r="J13">
        <f t="shared" si="0"/>
        <v>17.733652858610068</v>
      </c>
      <c r="K13">
        <f t="shared" si="2"/>
        <v>100.89408528198074</v>
      </c>
      <c r="L13">
        <f t="shared" si="3"/>
        <v>-13.657957244655583</v>
      </c>
    </row>
    <row r="14" spans="1:12" x14ac:dyDescent="0.25">
      <c r="A14" t="s">
        <v>24</v>
      </c>
      <c r="B14">
        <v>2655</v>
      </c>
      <c r="C14">
        <v>3078</v>
      </c>
      <c r="D14">
        <v>3625</v>
      </c>
      <c r="E14">
        <v>3693</v>
      </c>
      <c r="F14">
        <v>4233</v>
      </c>
      <c r="G14">
        <f t="shared" si="1"/>
        <v>17284</v>
      </c>
      <c r="H14">
        <v>2.3630204548364994E-2</v>
      </c>
      <c r="I14">
        <v>14.622258326563767</v>
      </c>
      <c r="J14">
        <f t="shared" si="0"/>
        <v>1.8758620689655174</v>
      </c>
      <c r="K14">
        <f t="shared" si="2"/>
        <v>17.771280051981805</v>
      </c>
      <c r="L14">
        <f t="shared" si="3"/>
        <v>15.932203389830507</v>
      </c>
    </row>
    <row r="15" spans="1:12" x14ac:dyDescent="0.25">
      <c r="A15" t="s">
        <v>25</v>
      </c>
      <c r="B15">
        <v>4984</v>
      </c>
      <c r="C15">
        <v>6627</v>
      </c>
      <c r="D15">
        <v>6086</v>
      </c>
      <c r="E15">
        <v>5619</v>
      </c>
      <c r="F15">
        <v>5044</v>
      </c>
      <c r="G15">
        <f t="shared" si="1"/>
        <v>28360</v>
      </c>
      <c r="H15">
        <v>2.8157512814068753E-2</v>
      </c>
      <c r="I15">
        <v>-10.233137568962448</v>
      </c>
      <c r="J15">
        <f t="shared" si="0"/>
        <v>-7.67334866907657</v>
      </c>
      <c r="K15">
        <f t="shared" si="2"/>
        <v>-8.1635732609023695</v>
      </c>
      <c r="L15">
        <f t="shared" si="3"/>
        <v>32.965489566613158</v>
      </c>
    </row>
    <row r="16" spans="1:12" x14ac:dyDescent="0.25">
      <c r="A16" t="s">
        <v>26</v>
      </c>
      <c r="B16">
        <v>25488</v>
      </c>
      <c r="C16">
        <v>23026</v>
      </c>
      <c r="D16">
        <v>22261</v>
      </c>
      <c r="E16">
        <v>23443</v>
      </c>
      <c r="F16">
        <v>23774</v>
      </c>
      <c r="G16">
        <f t="shared" si="1"/>
        <v>117992</v>
      </c>
      <c r="H16">
        <v>0.13271544600350327</v>
      </c>
      <c r="I16">
        <v>1.4119353325086337</v>
      </c>
      <c r="J16">
        <f t="shared" si="0"/>
        <v>5.3097345132743365</v>
      </c>
      <c r="K16">
        <f t="shared" si="2"/>
        <v>-3.3223312776860943</v>
      </c>
      <c r="L16">
        <f t="shared" si="3"/>
        <v>-9.6594475831763962</v>
      </c>
    </row>
    <row r="17" spans="1:12" x14ac:dyDescent="0.25">
      <c r="A17" t="s">
        <v>27</v>
      </c>
      <c r="B17">
        <v>4237</v>
      </c>
      <c r="C17">
        <v>4905</v>
      </c>
      <c r="D17">
        <v>5763</v>
      </c>
      <c r="E17">
        <v>7157</v>
      </c>
      <c r="F17">
        <v>8063</v>
      </c>
      <c r="G17">
        <f t="shared" si="1"/>
        <v>30125</v>
      </c>
      <c r="H17">
        <v>4.5010710907977071E-2</v>
      </c>
      <c r="I17">
        <v>12.658935308089994</v>
      </c>
      <c r="J17">
        <f t="shared" si="0"/>
        <v>24.188790560471976</v>
      </c>
      <c r="K17">
        <f t="shared" si="2"/>
        <v>17.49235474006116</v>
      </c>
      <c r="L17">
        <f t="shared" si="3"/>
        <v>15.765872079301394</v>
      </c>
    </row>
    <row r="18" spans="1:12" x14ac:dyDescent="0.25">
      <c r="A18" t="s">
        <v>28</v>
      </c>
      <c r="B18">
        <v>3512</v>
      </c>
      <c r="C18">
        <v>3696</v>
      </c>
      <c r="D18">
        <v>4074</v>
      </c>
      <c r="E18">
        <v>4489</v>
      </c>
      <c r="F18">
        <v>4864</v>
      </c>
      <c r="G18">
        <f t="shared" si="1"/>
        <v>20635</v>
      </c>
      <c r="H18">
        <v>2.715268483894338E-2</v>
      </c>
      <c r="I18">
        <v>8.353753619959889</v>
      </c>
      <c r="J18">
        <f t="shared" si="0"/>
        <v>10.18654884634266</v>
      </c>
      <c r="K18">
        <f t="shared" si="2"/>
        <v>10.227272727272728</v>
      </c>
      <c r="L18">
        <f t="shared" si="3"/>
        <v>5.239179954441914</v>
      </c>
    </row>
    <row r="19" spans="1:12" x14ac:dyDescent="0.25">
      <c r="A19" t="s">
        <v>29</v>
      </c>
      <c r="B19">
        <v>2802</v>
      </c>
      <c r="C19">
        <v>3130</v>
      </c>
      <c r="D19">
        <v>3560</v>
      </c>
      <c r="E19">
        <v>3937</v>
      </c>
      <c r="F19">
        <v>3877</v>
      </c>
      <c r="G19">
        <f t="shared" si="1"/>
        <v>17306</v>
      </c>
      <c r="H19">
        <v>2.1642878108672593E-2</v>
      </c>
      <c r="I19">
        <v>-1.52400304800609</v>
      </c>
      <c r="J19">
        <f t="shared" si="0"/>
        <v>10.589887640449438</v>
      </c>
      <c r="K19">
        <f t="shared" si="2"/>
        <v>13.738019169329075</v>
      </c>
      <c r="L19">
        <f t="shared" si="3"/>
        <v>11.705924339757317</v>
      </c>
    </row>
    <row r="20" spans="1:12" x14ac:dyDescent="0.25">
      <c r="A20" t="s">
        <v>31</v>
      </c>
      <c r="B20">
        <v>1819</v>
      </c>
      <c r="C20">
        <v>1135</v>
      </c>
      <c r="D20">
        <v>1504</v>
      </c>
      <c r="E20">
        <v>1315</v>
      </c>
      <c r="F20">
        <v>1232</v>
      </c>
      <c r="G20">
        <f t="shared" si="1"/>
        <v>7005</v>
      </c>
      <c r="H20">
        <v>6.8774892519692116E-3</v>
      </c>
      <c r="I20">
        <v>-6.311787072243348</v>
      </c>
      <c r="J20">
        <f t="shared" si="0"/>
        <v>-12.566489361702127</v>
      </c>
      <c r="K20">
        <f t="shared" si="2"/>
        <v>32.51101321585903</v>
      </c>
      <c r="L20">
        <f t="shared" si="3"/>
        <v>-37.603078614623421</v>
      </c>
    </row>
    <row r="21" spans="1:12" x14ac:dyDescent="0.25">
      <c r="A21" t="s">
        <v>32</v>
      </c>
      <c r="B21">
        <v>1108</v>
      </c>
      <c r="C21">
        <v>1153</v>
      </c>
      <c r="D21">
        <v>1469</v>
      </c>
      <c r="E21">
        <v>2186</v>
      </c>
      <c r="F21">
        <v>3080</v>
      </c>
      <c r="G21">
        <f t="shared" si="1"/>
        <v>8996</v>
      </c>
      <c r="H21">
        <v>1.7193723129923032E-2</v>
      </c>
      <c r="I21">
        <v>40.896614821591953</v>
      </c>
      <c r="J21">
        <f t="shared" si="0"/>
        <v>48.808713410483321</v>
      </c>
      <c r="K21">
        <f t="shared" si="2"/>
        <v>27.40676496097138</v>
      </c>
      <c r="L21">
        <f t="shared" si="3"/>
        <v>4.0613718411552346</v>
      </c>
    </row>
    <row r="22" spans="1:12" x14ac:dyDescent="0.25">
      <c r="A22" t="s">
        <v>33</v>
      </c>
      <c r="B22">
        <v>19</v>
      </c>
      <c r="C22">
        <v>20</v>
      </c>
      <c r="D22">
        <v>33</v>
      </c>
      <c r="E22">
        <v>47</v>
      </c>
      <c r="F22">
        <v>57</v>
      </c>
      <c r="G22">
        <f t="shared" si="1"/>
        <v>176</v>
      </c>
      <c r="H22">
        <v>3.1819552545636772E-4</v>
      </c>
      <c r="I22">
        <v>21.276595744680861</v>
      </c>
      <c r="J22">
        <f t="shared" si="0"/>
        <v>42.424242424242422</v>
      </c>
      <c r="K22">
        <f t="shared" si="2"/>
        <v>65</v>
      </c>
      <c r="L22">
        <f t="shared" si="3"/>
        <v>5.2631578947368416</v>
      </c>
    </row>
    <row r="23" spans="1:12" x14ac:dyDescent="0.25">
      <c r="A23" t="s">
        <v>34</v>
      </c>
      <c r="B23">
        <v>252</v>
      </c>
      <c r="C23">
        <v>184</v>
      </c>
      <c r="D23">
        <v>178</v>
      </c>
      <c r="E23">
        <v>211</v>
      </c>
      <c r="F23">
        <v>256</v>
      </c>
      <c r="G23">
        <f t="shared" si="1"/>
        <v>1081</v>
      </c>
      <c r="H23">
        <v>1.4290886757338621E-3</v>
      </c>
      <c r="I23">
        <v>21.327014218009481</v>
      </c>
      <c r="J23">
        <f t="shared" si="0"/>
        <v>18.539325842696631</v>
      </c>
      <c r="K23">
        <f t="shared" si="2"/>
        <v>-3.2608695652173911</v>
      </c>
      <c r="L23">
        <f t="shared" si="3"/>
        <v>-26.984126984126984</v>
      </c>
    </row>
    <row r="24" spans="1:12" x14ac:dyDescent="0.25">
      <c r="A24" t="s">
        <v>35</v>
      </c>
      <c r="B24">
        <v>403</v>
      </c>
      <c r="C24">
        <v>409</v>
      </c>
      <c r="D24">
        <v>320</v>
      </c>
      <c r="E24">
        <v>350</v>
      </c>
      <c r="F24">
        <v>575</v>
      </c>
      <c r="G24">
        <f t="shared" si="1"/>
        <v>2057</v>
      </c>
      <c r="H24">
        <v>3.2098671427616045E-3</v>
      </c>
      <c r="I24">
        <v>64.285714285714278</v>
      </c>
      <c r="J24">
        <f t="shared" si="0"/>
        <v>9.375</v>
      </c>
      <c r="K24">
        <f t="shared" si="2"/>
        <v>-21.760391198044012</v>
      </c>
      <c r="L24">
        <f t="shared" si="3"/>
        <v>1.4888337468982631</v>
      </c>
    </row>
    <row r="25" spans="1:12" x14ac:dyDescent="0.25">
      <c r="A25" t="s">
        <v>36</v>
      </c>
      <c r="B25">
        <v>94</v>
      </c>
      <c r="C25">
        <v>46</v>
      </c>
      <c r="D25">
        <v>53</v>
      </c>
      <c r="E25">
        <v>114</v>
      </c>
      <c r="F25">
        <v>39</v>
      </c>
      <c r="G25">
        <f t="shared" si="1"/>
        <v>346</v>
      </c>
      <c r="H25">
        <v>2.1771272794383054E-4</v>
      </c>
      <c r="I25">
        <v>-65.78947368421052</v>
      </c>
      <c r="J25">
        <f t="shared" si="0"/>
        <v>115.09433962264151</v>
      </c>
      <c r="K25">
        <f t="shared" si="2"/>
        <v>15.217391304347828</v>
      </c>
      <c r="L25">
        <f t="shared" si="3"/>
        <v>-51.063829787234042</v>
      </c>
    </row>
    <row r="26" spans="1:12" x14ac:dyDescent="0.25">
      <c r="A26" t="s">
        <v>37</v>
      </c>
      <c r="B26">
        <v>227</v>
      </c>
      <c r="C26">
        <v>144</v>
      </c>
      <c r="D26">
        <v>187</v>
      </c>
      <c r="E26">
        <v>244</v>
      </c>
      <c r="F26">
        <v>208</v>
      </c>
      <c r="G26">
        <f t="shared" si="1"/>
        <v>1010</v>
      </c>
      <c r="H26">
        <v>1.161134549033763E-3</v>
      </c>
      <c r="I26">
        <v>-14.754098360655746</v>
      </c>
      <c r="J26">
        <f t="shared" si="0"/>
        <v>30.481283422459892</v>
      </c>
      <c r="K26">
        <f t="shared" si="2"/>
        <v>29.861111111111111</v>
      </c>
      <c r="L26">
        <f t="shared" si="3"/>
        <v>-36.563876651982383</v>
      </c>
    </row>
    <row r="27" spans="1:12" x14ac:dyDescent="0.25">
      <c r="A27" t="s">
        <v>38</v>
      </c>
      <c r="B27">
        <v>16</v>
      </c>
      <c r="C27">
        <v>11</v>
      </c>
      <c r="D27">
        <v>16</v>
      </c>
      <c r="E27">
        <v>17</v>
      </c>
      <c r="F27">
        <v>21</v>
      </c>
      <c r="G27">
        <f t="shared" si="1"/>
        <v>81</v>
      </c>
      <c r="H27">
        <v>1.1722993043129338E-4</v>
      </c>
      <c r="I27">
        <v>23.529411764705884</v>
      </c>
      <c r="J27">
        <f t="shared" si="0"/>
        <v>6.25</v>
      </c>
      <c r="K27">
        <f t="shared" si="2"/>
        <v>45.454545454545453</v>
      </c>
      <c r="L27">
        <f t="shared" si="3"/>
        <v>-31.25</v>
      </c>
    </row>
    <row r="28" spans="1:12" x14ac:dyDescent="0.25">
      <c r="A28" t="s">
        <v>40</v>
      </c>
      <c r="B28">
        <v>2023</v>
      </c>
      <c r="C28">
        <v>2093</v>
      </c>
      <c r="D28">
        <v>2253</v>
      </c>
      <c r="E28">
        <v>2408</v>
      </c>
      <c r="F28">
        <v>2738</v>
      </c>
      <c r="G28">
        <f t="shared" si="1"/>
        <v>11515</v>
      </c>
      <c r="H28">
        <v>1.5284549977184824E-2</v>
      </c>
      <c r="I28">
        <v>13.704318936877073</v>
      </c>
      <c r="J28">
        <f t="shared" si="0"/>
        <v>6.8797159343098091</v>
      </c>
      <c r="K28">
        <f t="shared" si="2"/>
        <v>7.6445293836598189</v>
      </c>
      <c r="L28">
        <f t="shared" si="3"/>
        <v>3.4602076124567476</v>
      </c>
    </row>
    <row r="29" spans="1:12" x14ac:dyDescent="0.25">
      <c r="A29" t="s">
        <v>41</v>
      </c>
      <c r="B29">
        <v>7351</v>
      </c>
      <c r="C29">
        <v>8159</v>
      </c>
      <c r="D29">
        <v>7277</v>
      </c>
      <c r="E29">
        <v>7601</v>
      </c>
      <c r="F29">
        <v>8294</v>
      </c>
      <c r="G29">
        <f t="shared" si="1"/>
        <v>38682</v>
      </c>
      <c r="H29">
        <v>4.63002401427213E-2</v>
      </c>
      <c r="I29">
        <v>9.1172214182344362</v>
      </c>
      <c r="J29">
        <f t="shared" si="0"/>
        <v>4.4523842242682425</v>
      </c>
      <c r="K29">
        <f t="shared" si="2"/>
        <v>-10.81014830248805</v>
      </c>
      <c r="L29">
        <f t="shared" si="3"/>
        <v>10.991701809277648</v>
      </c>
    </row>
    <row r="30" spans="1:12" x14ac:dyDescent="0.25">
      <c r="A30" t="s">
        <v>42</v>
      </c>
      <c r="B30">
        <v>13704</v>
      </c>
      <c r="C30">
        <v>17093</v>
      </c>
      <c r="D30">
        <v>22762</v>
      </c>
      <c r="E30">
        <v>34712</v>
      </c>
      <c r="F30">
        <v>34003</v>
      </c>
      <c r="G30">
        <f t="shared" si="1"/>
        <v>122274</v>
      </c>
      <c r="H30">
        <v>0.18981758687882233</v>
      </c>
      <c r="I30">
        <v>-2.0425213182761013</v>
      </c>
      <c r="J30">
        <f t="shared" si="0"/>
        <v>52.499780335647131</v>
      </c>
      <c r="K30">
        <f t="shared" si="2"/>
        <v>33.165623354589599</v>
      </c>
      <c r="L30">
        <f t="shared" si="3"/>
        <v>24.730005837711616</v>
      </c>
    </row>
    <row r="31" spans="1:12" x14ac:dyDescent="0.25">
      <c r="A31" t="s">
        <v>43</v>
      </c>
      <c r="B31">
        <v>3839</v>
      </c>
      <c r="C31">
        <v>4703</v>
      </c>
      <c r="D31">
        <v>6169</v>
      </c>
      <c r="E31">
        <v>7083</v>
      </c>
      <c r="F31">
        <v>6489</v>
      </c>
      <c r="G31">
        <f t="shared" si="1"/>
        <v>28283</v>
      </c>
      <c r="H31">
        <v>3.6224048503269657E-2</v>
      </c>
      <c r="I31">
        <v>-8.386277001270642</v>
      </c>
      <c r="J31">
        <f t="shared" si="0"/>
        <v>14.816015561679363</v>
      </c>
      <c r="K31">
        <f t="shared" si="2"/>
        <v>31.171592600467786</v>
      </c>
      <c r="L31">
        <f t="shared" si="3"/>
        <v>22.505860901276371</v>
      </c>
    </row>
    <row r="32" spans="1:12" x14ac:dyDescent="0.25">
      <c r="A32" t="s">
        <v>45</v>
      </c>
      <c r="B32">
        <v>10690</v>
      </c>
      <c r="C32">
        <v>1058</v>
      </c>
      <c r="D32">
        <v>1028</v>
      </c>
      <c r="E32">
        <v>1246</v>
      </c>
      <c r="F32">
        <v>1400</v>
      </c>
      <c r="G32">
        <f t="shared" si="1"/>
        <v>15422</v>
      </c>
      <c r="H32">
        <v>7.8153286954195586E-3</v>
      </c>
      <c r="I32">
        <v>12.359550561797761</v>
      </c>
      <c r="J32">
        <f t="shared" si="0"/>
        <v>21.206225680933851</v>
      </c>
      <c r="K32">
        <f t="shared" si="2"/>
        <v>-2.8355387523629489</v>
      </c>
      <c r="L32">
        <f t="shared" si="3"/>
        <v>-90.102899906454624</v>
      </c>
    </row>
    <row r="33" spans="1:12" x14ac:dyDescent="0.25">
      <c r="A33" t="s">
        <v>46</v>
      </c>
      <c r="B33">
        <v>500</v>
      </c>
      <c r="C33">
        <v>464</v>
      </c>
      <c r="D33">
        <v>706</v>
      </c>
      <c r="E33">
        <v>560</v>
      </c>
      <c r="F33">
        <v>0</v>
      </c>
      <c r="G33">
        <f t="shared" si="1"/>
        <v>2230</v>
      </c>
      <c r="H33" t="s">
        <v>10</v>
      </c>
      <c r="I33" t="s">
        <v>10</v>
      </c>
      <c r="J33">
        <f t="shared" si="0"/>
        <v>-20.679886685552407</v>
      </c>
      <c r="K33">
        <f t="shared" si="2"/>
        <v>52.155172413793103</v>
      </c>
      <c r="L33">
        <f t="shared" si="3"/>
        <v>-7.1999999999999993</v>
      </c>
    </row>
    <row r="34" spans="1:12" x14ac:dyDescent="0.25">
      <c r="A34" t="s">
        <v>47</v>
      </c>
      <c r="B34">
        <v>504</v>
      </c>
      <c r="C34">
        <v>563</v>
      </c>
      <c r="D34">
        <v>570</v>
      </c>
      <c r="E34">
        <v>753</v>
      </c>
      <c r="F34">
        <v>668</v>
      </c>
      <c r="G34">
        <f t="shared" si="1"/>
        <v>3058</v>
      </c>
      <c r="H34">
        <v>3.7290282632430464E-3</v>
      </c>
      <c r="I34">
        <v>-11.288180610889782</v>
      </c>
      <c r="J34">
        <f t="shared" ref="J34:J53" si="4">(E34-D34)/D34*100</f>
        <v>32.10526315789474</v>
      </c>
      <c r="K34">
        <f t="shared" si="2"/>
        <v>1.2433392539964476</v>
      </c>
      <c r="L34">
        <f t="shared" si="3"/>
        <v>11.706349206349206</v>
      </c>
    </row>
    <row r="35" spans="1:12" x14ac:dyDescent="0.25">
      <c r="A35" t="s">
        <v>48</v>
      </c>
      <c r="B35">
        <v>742</v>
      </c>
      <c r="C35">
        <v>797</v>
      </c>
      <c r="D35">
        <v>683</v>
      </c>
      <c r="E35">
        <v>697</v>
      </c>
      <c r="F35">
        <v>739</v>
      </c>
      <c r="G35">
        <f t="shared" si="1"/>
        <v>3658</v>
      </c>
      <c r="H35">
        <v>4.1253770756536105E-3</v>
      </c>
      <c r="I35">
        <v>6.0258249641319992</v>
      </c>
      <c r="J35">
        <f t="shared" si="4"/>
        <v>2.0497803806734991</v>
      </c>
      <c r="K35">
        <f t="shared" si="2"/>
        <v>-14.303638644918445</v>
      </c>
      <c r="L35">
        <f t="shared" si="3"/>
        <v>7.4123989218328843</v>
      </c>
    </row>
    <row r="36" spans="1:12" x14ac:dyDescent="0.25">
      <c r="A36" t="s">
        <v>49</v>
      </c>
      <c r="B36">
        <v>51922</v>
      </c>
      <c r="C36">
        <v>52636</v>
      </c>
      <c r="D36">
        <v>57060</v>
      </c>
      <c r="E36">
        <v>58613</v>
      </c>
      <c r="F36">
        <v>57274</v>
      </c>
      <c r="G36">
        <f t="shared" si="1"/>
        <v>277505</v>
      </c>
      <c r="H36">
        <v>0.31972509692961415</v>
      </c>
      <c r="I36">
        <v>-2.2844761401054399</v>
      </c>
      <c r="J36">
        <f t="shared" si="4"/>
        <v>2.721696459866807</v>
      </c>
      <c r="K36">
        <f t="shared" si="2"/>
        <v>8.4048939889049326</v>
      </c>
      <c r="L36">
        <f t="shared" si="3"/>
        <v>1.3751396325257117</v>
      </c>
    </row>
    <row r="37" spans="1:12" x14ac:dyDescent="0.25">
      <c r="A37" t="s">
        <v>51</v>
      </c>
      <c r="B37">
        <v>367</v>
      </c>
      <c r="C37">
        <v>303</v>
      </c>
      <c r="D37">
        <v>294</v>
      </c>
      <c r="E37">
        <v>322</v>
      </c>
      <c r="F37">
        <v>485</v>
      </c>
      <c r="G37">
        <f t="shared" si="1"/>
        <v>1771</v>
      </c>
      <c r="H37">
        <v>2.7074531551989182E-3</v>
      </c>
      <c r="I37">
        <v>50.621118012422357</v>
      </c>
      <c r="J37">
        <f t="shared" si="4"/>
        <v>9.5238095238095237</v>
      </c>
      <c r="K37">
        <f t="shared" si="2"/>
        <v>-2.9702970297029703</v>
      </c>
      <c r="L37">
        <f t="shared" si="3"/>
        <v>-17.438692098092641</v>
      </c>
    </row>
    <row r="38" spans="1:12" x14ac:dyDescent="0.25">
      <c r="A38" t="s">
        <v>52</v>
      </c>
      <c r="B38">
        <v>209</v>
      </c>
      <c r="C38">
        <v>213</v>
      </c>
      <c r="D38">
        <v>315</v>
      </c>
      <c r="E38">
        <v>385</v>
      </c>
      <c r="F38">
        <v>374</v>
      </c>
      <c r="G38">
        <f t="shared" si="1"/>
        <v>1496</v>
      </c>
      <c r="H38">
        <v>2.0878092372049392E-3</v>
      </c>
      <c r="I38">
        <v>-2.8571428571428612</v>
      </c>
      <c r="J38">
        <f t="shared" si="4"/>
        <v>22.222222222222221</v>
      </c>
      <c r="K38">
        <f t="shared" si="2"/>
        <v>47.887323943661968</v>
      </c>
      <c r="L38">
        <f t="shared" si="3"/>
        <v>1.9138755980861244</v>
      </c>
    </row>
    <row r="39" spans="1:12" x14ac:dyDescent="0.25">
      <c r="A39" t="s">
        <v>53</v>
      </c>
      <c r="B39">
        <v>28</v>
      </c>
      <c r="C39">
        <v>32</v>
      </c>
      <c r="D39">
        <v>31</v>
      </c>
      <c r="E39">
        <v>35</v>
      </c>
      <c r="F39">
        <v>63</v>
      </c>
      <c r="G39">
        <f t="shared" si="1"/>
        <v>189</v>
      </c>
      <c r="H39">
        <v>3.5168979129388017E-4</v>
      </c>
      <c r="I39">
        <v>80</v>
      </c>
      <c r="J39">
        <f t="shared" si="4"/>
        <v>12.903225806451612</v>
      </c>
      <c r="K39">
        <f t="shared" si="2"/>
        <v>-3.125</v>
      </c>
      <c r="L39">
        <f t="shared" si="3"/>
        <v>14.285714285714285</v>
      </c>
    </row>
    <row r="40" spans="1:12" x14ac:dyDescent="0.25">
      <c r="A40" t="s">
        <v>54</v>
      </c>
      <c r="B40">
        <v>1358</v>
      </c>
      <c r="C40">
        <v>1534</v>
      </c>
      <c r="D40">
        <v>3131</v>
      </c>
      <c r="E40">
        <v>2337</v>
      </c>
      <c r="F40">
        <v>2360</v>
      </c>
      <c r="G40">
        <f t="shared" si="1"/>
        <v>10720</v>
      </c>
      <c r="H40">
        <v>1.3174411229421541E-2</v>
      </c>
      <c r="I40">
        <v>0.98416773641420718</v>
      </c>
      <c r="J40">
        <f t="shared" si="4"/>
        <v>-25.359310124560842</v>
      </c>
      <c r="K40">
        <f t="shared" si="2"/>
        <v>104.10691003911343</v>
      </c>
      <c r="L40">
        <f t="shared" si="3"/>
        <v>12.960235640648014</v>
      </c>
    </row>
    <row r="41" spans="1:12" x14ac:dyDescent="0.25">
      <c r="A41" t="s">
        <v>55</v>
      </c>
      <c r="B41">
        <v>311</v>
      </c>
      <c r="C41">
        <v>335</v>
      </c>
      <c r="D41">
        <v>327</v>
      </c>
      <c r="E41">
        <v>365</v>
      </c>
      <c r="F41">
        <v>585</v>
      </c>
      <c r="G41">
        <f t="shared" si="1"/>
        <v>1923</v>
      </c>
      <c r="H41">
        <v>3.2656909191574588E-3</v>
      </c>
      <c r="I41">
        <v>60.273972602739718</v>
      </c>
      <c r="J41">
        <f t="shared" si="4"/>
        <v>11.62079510703364</v>
      </c>
      <c r="K41">
        <f t="shared" si="2"/>
        <v>-2.3880597014925375</v>
      </c>
      <c r="L41">
        <f t="shared" si="3"/>
        <v>7.7170418006430879</v>
      </c>
    </row>
    <row r="42" spans="1:12" x14ac:dyDescent="0.25">
      <c r="A42" t="s">
        <v>56</v>
      </c>
      <c r="B42">
        <v>2707</v>
      </c>
      <c r="C42">
        <v>3017</v>
      </c>
      <c r="D42">
        <v>3546</v>
      </c>
      <c r="E42">
        <v>5054</v>
      </c>
      <c r="F42">
        <v>4637</v>
      </c>
      <c r="G42">
        <f t="shared" si="1"/>
        <v>18961</v>
      </c>
      <c r="H42">
        <v>2.5885485114757495E-2</v>
      </c>
      <c r="I42">
        <v>-8.2508903838543688</v>
      </c>
      <c r="J42">
        <f t="shared" si="4"/>
        <v>42.526790750141004</v>
      </c>
      <c r="K42">
        <f t="shared" si="2"/>
        <v>17.533974146503148</v>
      </c>
      <c r="L42">
        <f t="shared" si="3"/>
        <v>11.451791651274473</v>
      </c>
    </row>
    <row r="43" spans="1:12" x14ac:dyDescent="0.25">
      <c r="A43" t="s">
        <v>57</v>
      </c>
      <c r="B43">
        <v>391</v>
      </c>
      <c r="C43">
        <v>448</v>
      </c>
      <c r="D43">
        <v>638</v>
      </c>
      <c r="E43">
        <v>817</v>
      </c>
      <c r="F43">
        <v>925</v>
      </c>
      <c r="G43">
        <f t="shared" si="1"/>
        <v>3219</v>
      </c>
      <c r="H43">
        <v>5.1636993166164942E-3</v>
      </c>
      <c r="I43">
        <v>13.219094247246034</v>
      </c>
      <c r="J43">
        <f t="shared" si="4"/>
        <v>28.056426332288403</v>
      </c>
      <c r="K43">
        <f t="shared" si="2"/>
        <v>42.410714285714285</v>
      </c>
      <c r="L43">
        <f t="shared" si="3"/>
        <v>14.578005115089516</v>
      </c>
    </row>
    <row r="44" spans="1:12" x14ac:dyDescent="0.25">
      <c r="A44" t="s">
        <v>58</v>
      </c>
      <c r="B44">
        <v>46</v>
      </c>
      <c r="C44">
        <v>33</v>
      </c>
      <c r="D44">
        <v>66</v>
      </c>
      <c r="E44">
        <v>166</v>
      </c>
      <c r="F44">
        <v>103</v>
      </c>
      <c r="G44">
        <f t="shared" si="1"/>
        <v>414</v>
      </c>
      <c r="H44">
        <v>5.7498489687729613E-4</v>
      </c>
      <c r="I44">
        <v>-37.951807228915655</v>
      </c>
      <c r="J44">
        <f t="shared" si="4"/>
        <v>151.5151515151515</v>
      </c>
      <c r="K44">
        <f t="shared" si="2"/>
        <v>100</v>
      </c>
      <c r="L44">
        <f t="shared" si="3"/>
        <v>-28.260869565217391</v>
      </c>
    </row>
    <row r="45" spans="1:12" x14ac:dyDescent="0.25">
      <c r="A45" t="s">
        <v>59</v>
      </c>
      <c r="B45">
        <v>313</v>
      </c>
      <c r="C45">
        <v>462</v>
      </c>
      <c r="D45">
        <v>512</v>
      </c>
      <c r="E45">
        <v>710</v>
      </c>
      <c r="F45">
        <v>745</v>
      </c>
      <c r="G45">
        <f t="shared" si="1"/>
        <v>2742</v>
      </c>
      <c r="H45">
        <v>4.1588713414911225E-3</v>
      </c>
      <c r="I45">
        <v>4.9295774647887214</v>
      </c>
      <c r="J45">
        <f t="shared" si="4"/>
        <v>38.671875</v>
      </c>
      <c r="K45">
        <f t="shared" si="2"/>
        <v>10.822510822510822</v>
      </c>
      <c r="L45">
        <f t="shared" si="3"/>
        <v>47.6038338658147</v>
      </c>
    </row>
    <row r="46" spans="1:12" x14ac:dyDescent="0.25">
      <c r="A46" t="s">
        <v>60</v>
      </c>
      <c r="B46">
        <v>899</v>
      </c>
      <c r="C46">
        <v>779</v>
      </c>
      <c r="D46">
        <v>888</v>
      </c>
      <c r="E46">
        <v>829</v>
      </c>
      <c r="F46">
        <v>857</v>
      </c>
      <c r="G46">
        <f t="shared" si="1"/>
        <v>4252</v>
      </c>
      <c r="H46">
        <v>4.7840976371246865E-3</v>
      </c>
      <c r="I46">
        <v>3.377563329312423</v>
      </c>
      <c r="J46">
        <f t="shared" si="4"/>
        <v>-6.6441441441441444</v>
      </c>
      <c r="K46">
        <f t="shared" si="2"/>
        <v>13.992297817715018</v>
      </c>
      <c r="L46">
        <f t="shared" si="3"/>
        <v>-13.348164627363737</v>
      </c>
    </row>
    <row r="47" spans="1:12" x14ac:dyDescent="0.25">
      <c r="A47" t="s">
        <v>61</v>
      </c>
      <c r="B47">
        <v>282</v>
      </c>
      <c r="C47">
        <v>373</v>
      </c>
      <c r="D47">
        <v>263</v>
      </c>
      <c r="E47">
        <v>206</v>
      </c>
      <c r="F47">
        <v>228</v>
      </c>
      <c r="G47">
        <f t="shared" si="1"/>
        <v>1352</v>
      </c>
      <c r="H47">
        <v>1.2727821018254709E-3</v>
      </c>
      <c r="I47">
        <v>10.679611650485427</v>
      </c>
      <c r="J47">
        <f t="shared" si="4"/>
        <v>-21.673003802281368</v>
      </c>
      <c r="K47">
        <f t="shared" si="2"/>
        <v>-29.490616621983911</v>
      </c>
      <c r="L47">
        <f t="shared" si="3"/>
        <v>32.269503546099294</v>
      </c>
    </row>
    <row r="48" spans="1:12" x14ac:dyDescent="0.25">
      <c r="A48" t="s">
        <v>62</v>
      </c>
      <c r="B48">
        <v>1052</v>
      </c>
      <c r="C48">
        <v>868</v>
      </c>
      <c r="D48">
        <v>904</v>
      </c>
      <c r="E48">
        <v>897</v>
      </c>
      <c r="F48">
        <v>850</v>
      </c>
      <c r="G48">
        <f t="shared" si="1"/>
        <v>4571</v>
      </c>
      <c r="H48">
        <v>4.7450209936475895E-3</v>
      </c>
      <c r="I48">
        <v>-5.2396878483834968</v>
      </c>
      <c r="J48">
        <f t="shared" si="4"/>
        <v>-0.77433628318584069</v>
      </c>
      <c r="K48">
        <f t="shared" si="2"/>
        <v>4.1474654377880187</v>
      </c>
      <c r="L48">
        <f t="shared" si="3"/>
        <v>-17.490494296577946</v>
      </c>
    </row>
    <row r="49" spans="1:12" x14ac:dyDescent="0.25">
      <c r="A49" t="s">
        <v>63</v>
      </c>
      <c r="B49">
        <v>24292</v>
      </c>
      <c r="C49">
        <v>17964</v>
      </c>
      <c r="D49">
        <v>12651</v>
      </c>
      <c r="E49">
        <v>12067</v>
      </c>
      <c r="F49">
        <v>14033</v>
      </c>
      <c r="G49">
        <f t="shared" si="1"/>
        <v>81007</v>
      </c>
      <c r="H49">
        <v>7.8337505416301897E-2</v>
      </c>
      <c r="I49">
        <v>16.292367614154315</v>
      </c>
      <c r="J49">
        <f t="shared" si="4"/>
        <v>-4.6162358706821598</v>
      </c>
      <c r="K49">
        <f t="shared" si="2"/>
        <v>-29.575818303273216</v>
      </c>
      <c r="L49">
        <f t="shared" si="3"/>
        <v>-26.049728305615016</v>
      </c>
    </row>
    <row r="50" spans="1:12" x14ac:dyDescent="0.25">
      <c r="A50" t="s">
        <v>64</v>
      </c>
      <c r="B50">
        <v>21</v>
      </c>
      <c r="C50">
        <v>16</v>
      </c>
      <c r="D50">
        <v>12</v>
      </c>
      <c r="E50">
        <v>6</v>
      </c>
      <c r="F50">
        <v>7</v>
      </c>
      <c r="G50">
        <f t="shared" si="1"/>
        <v>62</v>
      </c>
      <c r="H50">
        <v>3.9076643477097795E-5</v>
      </c>
      <c r="I50">
        <v>16.666666666666671</v>
      </c>
      <c r="J50">
        <f t="shared" si="4"/>
        <v>-50</v>
      </c>
      <c r="K50">
        <f t="shared" si="2"/>
        <v>-25</v>
      </c>
      <c r="L50">
        <f t="shared" si="3"/>
        <v>-23.809523809523807</v>
      </c>
    </row>
    <row r="51" spans="1:12" x14ac:dyDescent="0.25">
      <c r="A51" t="s">
        <v>65</v>
      </c>
      <c r="B51">
        <v>1110</v>
      </c>
      <c r="C51">
        <v>1268</v>
      </c>
      <c r="D51">
        <v>1455</v>
      </c>
      <c r="E51">
        <v>1726</v>
      </c>
      <c r="F51">
        <v>1471</v>
      </c>
      <c r="G51">
        <f t="shared" si="1"/>
        <v>7030</v>
      </c>
      <c r="H51">
        <v>8.2116775078301223E-3</v>
      </c>
      <c r="I51">
        <v>-14.774044032444948</v>
      </c>
      <c r="J51">
        <f t="shared" si="4"/>
        <v>18.625429553264606</v>
      </c>
      <c r="K51">
        <f t="shared" si="2"/>
        <v>14.747634069400631</v>
      </c>
      <c r="L51">
        <f t="shared" si="3"/>
        <v>14.234234234234233</v>
      </c>
    </row>
    <row r="52" spans="1:12" x14ac:dyDescent="0.25">
      <c r="A52" t="s">
        <v>66</v>
      </c>
      <c r="B52">
        <v>259</v>
      </c>
      <c r="C52">
        <v>351</v>
      </c>
      <c r="D52">
        <v>411</v>
      </c>
      <c r="E52">
        <v>619</v>
      </c>
      <c r="F52">
        <v>784</v>
      </c>
      <c r="G52">
        <f t="shared" si="1"/>
        <v>2424</v>
      </c>
      <c r="H52">
        <v>4.3765840694349528E-3</v>
      </c>
      <c r="I52">
        <v>26.655896607431345</v>
      </c>
      <c r="J52">
        <f t="shared" si="4"/>
        <v>50.608272506082727</v>
      </c>
      <c r="K52">
        <f t="shared" si="2"/>
        <v>17.094017094017094</v>
      </c>
      <c r="L52">
        <f t="shared" si="3"/>
        <v>35.521235521235525</v>
      </c>
    </row>
    <row r="53" spans="1:12" x14ac:dyDescent="0.25">
      <c r="A53" t="s">
        <v>67</v>
      </c>
      <c r="B53">
        <v>201</v>
      </c>
      <c r="C53">
        <v>233</v>
      </c>
      <c r="D53">
        <v>269</v>
      </c>
      <c r="E53">
        <v>353</v>
      </c>
      <c r="F53">
        <v>358</v>
      </c>
      <c r="G53">
        <f t="shared" si="1"/>
        <v>1414</v>
      </c>
      <c r="H53">
        <v>1.998491194971573E-3</v>
      </c>
      <c r="I53">
        <v>1.4164305949008451</v>
      </c>
      <c r="J53">
        <f t="shared" si="4"/>
        <v>31.226765799256505</v>
      </c>
      <c r="K53">
        <f t="shared" si="2"/>
        <v>15.450643776824036</v>
      </c>
      <c r="L53">
        <f t="shared" si="3"/>
        <v>15.920398009950249</v>
      </c>
    </row>
    <row r="54" spans="1:12" x14ac:dyDescent="0.25">
      <c r="A54" t="s">
        <v>69</v>
      </c>
      <c r="B54">
        <v>573</v>
      </c>
      <c r="C54">
        <v>0</v>
      </c>
      <c r="D54">
        <v>0</v>
      </c>
      <c r="E54">
        <v>0</v>
      </c>
      <c r="F54">
        <v>0</v>
      </c>
      <c r="G54">
        <f t="shared" si="1"/>
        <v>573</v>
      </c>
      <c r="H54" t="s">
        <v>10</v>
      </c>
      <c r="I54" t="s">
        <v>10</v>
      </c>
      <c r="L54">
        <f t="shared" si="3"/>
        <v>-100</v>
      </c>
    </row>
    <row r="55" spans="1:12" x14ac:dyDescent="0.25">
      <c r="A55" t="s">
        <v>72</v>
      </c>
      <c r="B55">
        <v>1</v>
      </c>
      <c r="C55">
        <v>0</v>
      </c>
      <c r="D55">
        <v>0</v>
      </c>
      <c r="E55">
        <v>0</v>
      </c>
      <c r="F55">
        <v>0</v>
      </c>
      <c r="G55">
        <f t="shared" si="1"/>
        <v>1</v>
      </c>
      <c r="H55" t="s">
        <v>10</v>
      </c>
      <c r="I55" t="s">
        <v>10</v>
      </c>
      <c r="L55">
        <f t="shared" si="3"/>
        <v>-100</v>
      </c>
    </row>
    <row r="56" spans="1:12" x14ac:dyDescent="0.25">
      <c r="A56" t="s">
        <v>73</v>
      </c>
      <c r="B56">
        <v>35</v>
      </c>
      <c r="C56">
        <v>92</v>
      </c>
      <c r="D56">
        <v>199</v>
      </c>
      <c r="E56">
        <v>269</v>
      </c>
      <c r="F56">
        <v>277</v>
      </c>
      <c r="G56">
        <f t="shared" si="1"/>
        <v>872</v>
      </c>
      <c r="H56">
        <v>1.5463186061651557E-3</v>
      </c>
      <c r="I56">
        <v>2.9739776951672923</v>
      </c>
      <c r="J56">
        <f>(E56-D56)/D56*100</f>
        <v>35.175879396984925</v>
      </c>
      <c r="K56">
        <f t="shared" si="2"/>
        <v>116.30434782608697</v>
      </c>
      <c r="L56">
        <f t="shared" si="3"/>
        <v>162.85714285714286</v>
      </c>
    </row>
    <row r="57" spans="1:12" x14ac:dyDescent="0.25">
      <c r="A57" t="s">
        <v>74</v>
      </c>
      <c r="B57">
        <v>118</v>
      </c>
      <c r="C57">
        <v>155</v>
      </c>
      <c r="D57">
        <v>143</v>
      </c>
      <c r="E57">
        <v>195</v>
      </c>
      <c r="F57">
        <v>169</v>
      </c>
      <c r="G57">
        <f t="shared" si="1"/>
        <v>780</v>
      </c>
      <c r="H57">
        <v>9.4342182108993243E-4</v>
      </c>
      <c r="I57">
        <v>-13.333333333333329</v>
      </c>
      <c r="J57">
        <f>(E57-D57)/D57*100</f>
        <v>36.363636363636367</v>
      </c>
      <c r="K57">
        <f t="shared" si="2"/>
        <v>-7.741935483870968</v>
      </c>
      <c r="L57">
        <f t="shared" si="3"/>
        <v>31.35593220338983</v>
      </c>
    </row>
    <row r="58" spans="1:12" x14ac:dyDescent="0.25">
      <c r="A58" t="s">
        <v>75</v>
      </c>
      <c r="B58">
        <v>375</v>
      </c>
      <c r="C58">
        <v>466</v>
      </c>
      <c r="D58">
        <v>520</v>
      </c>
      <c r="E58">
        <v>448</v>
      </c>
      <c r="F58">
        <v>489</v>
      </c>
      <c r="G58">
        <f t="shared" si="1"/>
        <v>2298</v>
      </c>
      <c r="H58">
        <v>2.7297826657572601E-3</v>
      </c>
      <c r="I58">
        <v>9.1517857142857224</v>
      </c>
      <c r="J58">
        <f>(E58-D58)/D58*100</f>
        <v>-13.846153846153847</v>
      </c>
      <c r="K58">
        <f t="shared" si="2"/>
        <v>11.587982832618025</v>
      </c>
      <c r="L58">
        <f t="shared" si="3"/>
        <v>24.266666666666666</v>
      </c>
    </row>
    <row r="59" spans="1:12" x14ac:dyDescent="0.25">
      <c r="A59" t="s">
        <v>76</v>
      </c>
      <c r="B59">
        <v>2</v>
      </c>
      <c r="C59">
        <v>1</v>
      </c>
      <c r="D59">
        <v>4</v>
      </c>
      <c r="E59">
        <v>1</v>
      </c>
      <c r="F59">
        <v>1</v>
      </c>
      <c r="G59">
        <f t="shared" si="1"/>
        <v>9</v>
      </c>
      <c r="H59">
        <v>5.5823776395853989E-6</v>
      </c>
      <c r="I59">
        <v>0</v>
      </c>
      <c r="J59">
        <f>(E59-D59)/D59*100</f>
        <v>-75</v>
      </c>
      <c r="K59">
        <f t="shared" si="2"/>
        <v>300</v>
      </c>
      <c r="L59">
        <f t="shared" si="3"/>
        <v>-50</v>
      </c>
    </row>
    <row r="60" spans="1:12" x14ac:dyDescent="0.25">
      <c r="A60" t="s">
        <v>77</v>
      </c>
      <c r="B60">
        <v>20</v>
      </c>
      <c r="C60">
        <v>0</v>
      </c>
      <c r="D60">
        <v>0</v>
      </c>
      <c r="E60">
        <v>0</v>
      </c>
      <c r="F60">
        <v>0</v>
      </c>
      <c r="G60">
        <f t="shared" si="1"/>
        <v>20</v>
      </c>
      <c r="H60" t="s">
        <v>10</v>
      </c>
      <c r="I60" t="s">
        <v>10</v>
      </c>
      <c r="L60">
        <f t="shared" si="3"/>
        <v>-100</v>
      </c>
    </row>
    <row r="61" spans="1:12" x14ac:dyDescent="0.25">
      <c r="A61" t="s">
        <v>78</v>
      </c>
      <c r="B61">
        <v>4</v>
      </c>
      <c r="C61">
        <v>5</v>
      </c>
      <c r="D61">
        <v>5</v>
      </c>
      <c r="E61">
        <v>9</v>
      </c>
      <c r="F61">
        <v>3</v>
      </c>
      <c r="G61">
        <f t="shared" si="1"/>
        <v>26</v>
      </c>
      <c r="H61">
        <v>1.6747132918756199E-5</v>
      </c>
      <c r="I61">
        <v>-66.666666666666671</v>
      </c>
      <c r="J61">
        <f>(E61-D61)/D61*100</f>
        <v>80</v>
      </c>
      <c r="K61">
        <f t="shared" si="2"/>
        <v>0</v>
      </c>
      <c r="L61">
        <f t="shared" si="3"/>
        <v>25</v>
      </c>
    </row>
    <row r="62" spans="1:12" x14ac:dyDescent="0.25">
      <c r="A62" t="s">
        <v>79</v>
      </c>
      <c r="B62">
        <v>316</v>
      </c>
      <c r="C62">
        <v>319</v>
      </c>
      <c r="D62">
        <v>352</v>
      </c>
      <c r="E62">
        <v>413</v>
      </c>
      <c r="F62">
        <v>560</v>
      </c>
      <c r="G62">
        <f t="shared" si="1"/>
        <v>1960</v>
      </c>
      <c r="H62">
        <v>3.1261314781678234E-3</v>
      </c>
      <c r="I62">
        <v>35.593220338983031</v>
      </c>
      <c r="J62">
        <f>(E62-D62)/D62*100</f>
        <v>17.329545454545457</v>
      </c>
      <c r="K62">
        <f t="shared" si="2"/>
        <v>10.344827586206897</v>
      </c>
      <c r="L62">
        <f t="shared" si="3"/>
        <v>0.949367088607595</v>
      </c>
    </row>
    <row r="63" spans="1:12" x14ac:dyDescent="0.25">
      <c r="A63" t="s">
        <v>80</v>
      </c>
      <c r="B63">
        <v>111</v>
      </c>
      <c r="C63">
        <v>151</v>
      </c>
      <c r="D63">
        <v>267</v>
      </c>
      <c r="E63">
        <v>424</v>
      </c>
      <c r="F63">
        <v>615</v>
      </c>
      <c r="G63">
        <f t="shared" si="1"/>
        <v>1568</v>
      </c>
      <c r="H63">
        <v>3.4331622483450203E-3</v>
      </c>
      <c r="I63">
        <v>45.047169811320742</v>
      </c>
      <c r="J63">
        <f>(E63-D63)/D63*100</f>
        <v>58.801498127340821</v>
      </c>
      <c r="K63">
        <f t="shared" si="2"/>
        <v>76.821192052980138</v>
      </c>
      <c r="L63">
        <f t="shared" si="3"/>
        <v>36.036036036036037</v>
      </c>
    </row>
    <row r="64" spans="1:12" x14ac:dyDescent="0.25">
      <c r="A64" t="s">
        <v>81</v>
      </c>
      <c r="B64">
        <v>343</v>
      </c>
      <c r="C64">
        <v>397</v>
      </c>
      <c r="D64">
        <v>493</v>
      </c>
      <c r="E64">
        <v>587</v>
      </c>
      <c r="F64">
        <v>514</v>
      </c>
      <c r="G64">
        <f t="shared" si="1"/>
        <v>2334</v>
      </c>
      <c r="H64">
        <v>2.8693421067468952E-3</v>
      </c>
      <c r="I64">
        <v>-12.436115843270869</v>
      </c>
      <c r="J64">
        <f>(E64-D64)/D64*100</f>
        <v>19.066937119675455</v>
      </c>
      <c r="K64">
        <f t="shared" si="2"/>
        <v>24.181360201511335</v>
      </c>
      <c r="L64">
        <f t="shared" si="3"/>
        <v>15.743440233236154</v>
      </c>
    </row>
    <row r="65" spans="1:12" x14ac:dyDescent="0.25">
      <c r="A65" t="s">
        <v>82</v>
      </c>
      <c r="B65">
        <v>119</v>
      </c>
      <c r="C65">
        <v>160</v>
      </c>
      <c r="D65">
        <v>172</v>
      </c>
      <c r="E65">
        <v>205</v>
      </c>
      <c r="F65">
        <v>252</v>
      </c>
      <c r="G65">
        <f t="shared" si="1"/>
        <v>908</v>
      </c>
      <c r="H65">
        <v>1.4067591651755207E-3</v>
      </c>
      <c r="I65">
        <v>22.926829268292678</v>
      </c>
      <c r="J65">
        <f>(E65-D65)/D65*100</f>
        <v>19.186046511627907</v>
      </c>
      <c r="K65">
        <f t="shared" si="2"/>
        <v>7.5</v>
      </c>
      <c r="L65">
        <f t="shared" si="3"/>
        <v>34.45378151260504</v>
      </c>
    </row>
    <row r="66" spans="1:12" x14ac:dyDescent="0.25">
      <c r="A66" t="s">
        <v>83</v>
      </c>
      <c r="B66">
        <v>0</v>
      </c>
      <c r="C66">
        <v>0</v>
      </c>
      <c r="D66">
        <v>0</v>
      </c>
      <c r="E66">
        <v>1</v>
      </c>
      <c r="F66">
        <v>1</v>
      </c>
      <c r="G66">
        <f t="shared" si="1"/>
        <v>2</v>
      </c>
      <c r="H66">
        <v>5.5823776395853989E-6</v>
      </c>
      <c r="I66">
        <v>0</v>
      </c>
    </row>
    <row r="67" spans="1:12" x14ac:dyDescent="0.25">
      <c r="A67" t="s">
        <v>84</v>
      </c>
      <c r="B67">
        <v>97</v>
      </c>
      <c r="C67">
        <v>94</v>
      </c>
      <c r="D67">
        <v>128</v>
      </c>
      <c r="E67">
        <v>134</v>
      </c>
      <c r="F67">
        <v>146</v>
      </c>
      <c r="G67">
        <f t="shared" ref="G67:G130" si="5">SUM(B67:F67)</f>
        <v>599</v>
      </c>
      <c r="H67">
        <v>8.1502713537946823E-4</v>
      </c>
      <c r="I67">
        <v>8.9552238805970177</v>
      </c>
      <c r="J67">
        <f>(E67-D67)/D67*100</f>
        <v>4.6875</v>
      </c>
      <c r="K67">
        <f t="shared" ref="K67:K130" si="6">(D67-C67)/C67*100</f>
        <v>36.170212765957451</v>
      </c>
      <c r="L67">
        <f t="shared" ref="L67:L130" si="7">(C67-B67)/B67*100</f>
        <v>-3.0927835051546393</v>
      </c>
    </row>
    <row r="68" spans="1:12" x14ac:dyDescent="0.25">
      <c r="A68" t="s">
        <v>85</v>
      </c>
      <c r="B68">
        <v>977</v>
      </c>
      <c r="C68">
        <v>936</v>
      </c>
      <c r="D68">
        <v>1037</v>
      </c>
      <c r="E68">
        <v>1121</v>
      </c>
      <c r="F68">
        <v>1046</v>
      </c>
      <c r="G68">
        <f t="shared" si="5"/>
        <v>5117</v>
      </c>
      <c r="H68">
        <v>5.8391670110063271E-3</v>
      </c>
      <c r="I68">
        <v>-6.6904549509366689</v>
      </c>
      <c r="J68">
        <f>(E68-D68)/D68*100</f>
        <v>8.1002892960462862</v>
      </c>
      <c r="K68">
        <f t="shared" si="6"/>
        <v>10.790598290598291</v>
      </c>
      <c r="L68">
        <f t="shared" si="7"/>
        <v>-4.1965199590583415</v>
      </c>
    </row>
    <row r="69" spans="1:12" x14ac:dyDescent="0.25">
      <c r="A69" t="s">
        <v>86</v>
      </c>
      <c r="B69">
        <v>2</v>
      </c>
      <c r="C69">
        <v>0</v>
      </c>
      <c r="D69">
        <v>0</v>
      </c>
      <c r="E69">
        <v>0</v>
      </c>
      <c r="F69">
        <v>1</v>
      </c>
      <c r="G69">
        <f t="shared" si="5"/>
        <v>3</v>
      </c>
      <c r="H69">
        <v>5.5823776395853989E-6</v>
      </c>
      <c r="I69" t="s">
        <v>10</v>
      </c>
      <c r="L69">
        <f t="shared" si="7"/>
        <v>-100</v>
      </c>
    </row>
    <row r="70" spans="1:12" x14ac:dyDescent="0.25">
      <c r="A70" t="s">
        <v>87</v>
      </c>
      <c r="B70">
        <v>0</v>
      </c>
      <c r="C70">
        <v>1</v>
      </c>
      <c r="D70">
        <v>3</v>
      </c>
      <c r="E70">
        <v>0</v>
      </c>
      <c r="F70">
        <v>0</v>
      </c>
      <c r="G70">
        <f t="shared" si="5"/>
        <v>4</v>
      </c>
      <c r="H70" t="s">
        <v>10</v>
      </c>
      <c r="I70" t="s">
        <v>10</v>
      </c>
      <c r="J70">
        <f t="shared" ref="J70:J100" si="8">(E70-D70)/D70*100</f>
        <v>-100</v>
      </c>
      <c r="K70">
        <f t="shared" si="6"/>
        <v>200</v>
      </c>
    </row>
    <row r="71" spans="1:12" x14ac:dyDescent="0.25">
      <c r="A71" t="s">
        <v>88</v>
      </c>
      <c r="B71">
        <v>13</v>
      </c>
      <c r="C71">
        <v>9</v>
      </c>
      <c r="D71">
        <v>5</v>
      </c>
      <c r="E71">
        <v>6</v>
      </c>
      <c r="F71">
        <v>7</v>
      </c>
      <c r="G71">
        <f t="shared" si="5"/>
        <v>40</v>
      </c>
      <c r="H71">
        <v>3.9076643477097795E-5</v>
      </c>
      <c r="I71">
        <v>16.666666666666671</v>
      </c>
      <c r="J71">
        <f t="shared" si="8"/>
        <v>20</v>
      </c>
      <c r="K71">
        <f t="shared" si="6"/>
        <v>-44.444444444444443</v>
      </c>
      <c r="L71">
        <f t="shared" si="7"/>
        <v>-30.76923076923077</v>
      </c>
    </row>
    <row r="72" spans="1:12" x14ac:dyDescent="0.25">
      <c r="A72" t="s">
        <v>89</v>
      </c>
      <c r="B72">
        <v>6</v>
      </c>
      <c r="C72">
        <v>3</v>
      </c>
      <c r="D72">
        <v>2</v>
      </c>
      <c r="E72">
        <v>0</v>
      </c>
      <c r="F72">
        <v>1</v>
      </c>
      <c r="G72">
        <f t="shared" si="5"/>
        <v>12</v>
      </c>
      <c r="H72">
        <v>5.5823776395853989E-6</v>
      </c>
      <c r="I72" t="s">
        <v>10</v>
      </c>
      <c r="J72">
        <f t="shared" si="8"/>
        <v>-100</v>
      </c>
      <c r="K72">
        <f t="shared" si="6"/>
        <v>-33.333333333333329</v>
      </c>
      <c r="L72">
        <f t="shared" si="7"/>
        <v>-50</v>
      </c>
    </row>
    <row r="73" spans="1:12" x14ac:dyDescent="0.25">
      <c r="A73" t="s">
        <v>90</v>
      </c>
      <c r="B73">
        <v>265</v>
      </c>
      <c r="C73">
        <v>300</v>
      </c>
      <c r="D73">
        <v>381</v>
      </c>
      <c r="E73">
        <v>359</v>
      </c>
      <c r="F73">
        <v>400</v>
      </c>
      <c r="G73">
        <f t="shared" si="5"/>
        <v>1705</v>
      </c>
      <c r="H73">
        <v>2.2329510558341597E-3</v>
      </c>
      <c r="I73">
        <v>11.420612813370482</v>
      </c>
      <c r="J73">
        <f t="shared" si="8"/>
        <v>-5.7742782152230969</v>
      </c>
      <c r="K73">
        <f t="shared" si="6"/>
        <v>27</v>
      </c>
      <c r="L73">
        <f t="shared" si="7"/>
        <v>13.20754716981132</v>
      </c>
    </row>
    <row r="74" spans="1:12" x14ac:dyDescent="0.25">
      <c r="A74" t="s">
        <v>91</v>
      </c>
      <c r="B74">
        <v>72</v>
      </c>
      <c r="C74">
        <v>84</v>
      </c>
      <c r="D74">
        <v>123</v>
      </c>
      <c r="E74">
        <v>103</v>
      </c>
      <c r="F74">
        <v>111</v>
      </c>
      <c r="G74">
        <f t="shared" si="5"/>
        <v>493</v>
      </c>
      <c r="H74">
        <v>6.1964391799397924E-4</v>
      </c>
      <c r="I74">
        <v>7.7669902912621325</v>
      </c>
      <c r="J74">
        <f t="shared" si="8"/>
        <v>-16.260162601626014</v>
      </c>
      <c r="K74">
        <f t="shared" si="6"/>
        <v>46.428571428571431</v>
      </c>
      <c r="L74">
        <f t="shared" si="7"/>
        <v>16.666666666666664</v>
      </c>
    </row>
    <row r="75" spans="1:12" x14ac:dyDescent="0.25">
      <c r="A75" t="s">
        <v>92</v>
      </c>
      <c r="B75">
        <v>24</v>
      </c>
      <c r="C75">
        <v>32</v>
      </c>
      <c r="D75">
        <v>43</v>
      </c>
      <c r="E75">
        <v>38</v>
      </c>
      <c r="F75">
        <v>49</v>
      </c>
      <c r="G75">
        <f t="shared" si="5"/>
        <v>186</v>
      </c>
      <c r="H75">
        <v>2.7353650433968455E-4</v>
      </c>
      <c r="I75">
        <v>28.94736842105263</v>
      </c>
      <c r="J75">
        <f t="shared" si="8"/>
        <v>-11.627906976744185</v>
      </c>
      <c r="K75">
        <f t="shared" si="6"/>
        <v>34.375</v>
      </c>
      <c r="L75">
        <f t="shared" si="7"/>
        <v>33.333333333333329</v>
      </c>
    </row>
    <row r="76" spans="1:12" x14ac:dyDescent="0.25">
      <c r="A76" t="s">
        <v>93</v>
      </c>
      <c r="B76">
        <v>1845</v>
      </c>
      <c r="C76">
        <v>1816</v>
      </c>
      <c r="D76">
        <v>2029</v>
      </c>
      <c r="E76">
        <v>2052</v>
      </c>
      <c r="F76">
        <v>2059</v>
      </c>
      <c r="G76">
        <f t="shared" si="5"/>
        <v>9801</v>
      </c>
      <c r="H76">
        <v>1.1494115559906336E-2</v>
      </c>
      <c r="I76">
        <v>0.34113060428850872</v>
      </c>
      <c r="J76">
        <f t="shared" si="8"/>
        <v>1.1335633316904878</v>
      </c>
      <c r="K76">
        <f t="shared" si="6"/>
        <v>11.729074889867841</v>
      </c>
      <c r="L76">
        <f t="shared" si="7"/>
        <v>-1.5718157181571817</v>
      </c>
    </row>
    <row r="77" spans="1:12" x14ac:dyDescent="0.25">
      <c r="A77" t="s">
        <v>94</v>
      </c>
      <c r="B77">
        <v>3</v>
      </c>
      <c r="C77">
        <v>3</v>
      </c>
      <c r="D77">
        <v>1</v>
      </c>
      <c r="E77">
        <v>4</v>
      </c>
      <c r="F77">
        <v>0</v>
      </c>
      <c r="G77">
        <f t="shared" si="5"/>
        <v>11</v>
      </c>
      <c r="H77" t="s">
        <v>10</v>
      </c>
      <c r="I77" t="s">
        <v>10</v>
      </c>
      <c r="J77">
        <f t="shared" si="8"/>
        <v>300</v>
      </c>
      <c r="K77">
        <f t="shared" si="6"/>
        <v>-66.666666666666657</v>
      </c>
      <c r="L77">
        <f t="shared" si="7"/>
        <v>0</v>
      </c>
    </row>
    <row r="78" spans="1:12" x14ac:dyDescent="0.25">
      <c r="A78" t="s">
        <v>95</v>
      </c>
      <c r="B78">
        <v>20</v>
      </c>
      <c r="C78">
        <v>0</v>
      </c>
      <c r="D78">
        <v>1</v>
      </c>
      <c r="E78">
        <v>0</v>
      </c>
      <c r="F78">
        <v>0</v>
      </c>
      <c r="G78">
        <f t="shared" si="5"/>
        <v>21</v>
      </c>
      <c r="H78" t="s">
        <v>10</v>
      </c>
      <c r="I78" t="s">
        <v>10</v>
      </c>
      <c r="J78">
        <f t="shared" si="8"/>
        <v>-100</v>
      </c>
      <c r="L78">
        <f t="shared" si="7"/>
        <v>-100</v>
      </c>
    </row>
    <row r="79" spans="1:12" x14ac:dyDescent="0.25">
      <c r="A79" t="s">
        <v>97</v>
      </c>
      <c r="B79">
        <v>401</v>
      </c>
      <c r="C79">
        <v>416</v>
      </c>
      <c r="D79">
        <v>446</v>
      </c>
      <c r="E79">
        <v>535</v>
      </c>
      <c r="F79">
        <v>436</v>
      </c>
      <c r="G79">
        <f t="shared" si="5"/>
        <v>2234</v>
      </c>
      <c r="H79">
        <v>2.4339166508592341E-3</v>
      </c>
      <c r="I79">
        <v>-18.504672897196258</v>
      </c>
      <c r="J79">
        <f t="shared" si="8"/>
        <v>19.955156950672645</v>
      </c>
      <c r="K79">
        <f t="shared" si="6"/>
        <v>7.2115384615384608</v>
      </c>
      <c r="L79">
        <f t="shared" si="7"/>
        <v>3.7406483790523692</v>
      </c>
    </row>
    <row r="80" spans="1:12" x14ac:dyDescent="0.25">
      <c r="A80" t="s">
        <v>98</v>
      </c>
      <c r="B80">
        <v>1108</v>
      </c>
      <c r="C80">
        <v>1297</v>
      </c>
      <c r="D80">
        <v>1692</v>
      </c>
      <c r="E80">
        <v>1757</v>
      </c>
      <c r="F80">
        <v>2004</v>
      </c>
      <c r="G80">
        <f t="shared" si="5"/>
        <v>7858</v>
      </c>
      <c r="H80">
        <v>1.118708478972914E-2</v>
      </c>
      <c r="I80">
        <v>14.058053500284572</v>
      </c>
      <c r="J80">
        <f t="shared" si="8"/>
        <v>3.8416075650118202</v>
      </c>
      <c r="K80">
        <f t="shared" si="6"/>
        <v>30.45489591364688</v>
      </c>
      <c r="L80">
        <f t="shared" si="7"/>
        <v>17.057761732851986</v>
      </c>
    </row>
    <row r="81" spans="1:12" x14ac:dyDescent="0.25">
      <c r="A81" t="s">
        <v>99</v>
      </c>
      <c r="B81">
        <v>380</v>
      </c>
      <c r="C81">
        <v>357</v>
      </c>
      <c r="D81">
        <v>486</v>
      </c>
      <c r="E81">
        <v>518</v>
      </c>
      <c r="F81">
        <v>637</v>
      </c>
      <c r="G81">
        <f t="shared" si="5"/>
        <v>2378</v>
      </c>
      <c r="H81">
        <v>3.555974556415899E-3</v>
      </c>
      <c r="I81">
        <v>22.972972972972983</v>
      </c>
      <c r="J81">
        <f t="shared" si="8"/>
        <v>6.5843621399176957</v>
      </c>
      <c r="K81">
        <f t="shared" si="6"/>
        <v>36.134453781512605</v>
      </c>
      <c r="L81">
        <f t="shared" si="7"/>
        <v>-6.0526315789473681</v>
      </c>
    </row>
    <row r="82" spans="1:12" x14ac:dyDescent="0.25">
      <c r="A82" t="s">
        <v>100</v>
      </c>
      <c r="B82">
        <v>502</v>
      </c>
      <c r="C82">
        <v>563</v>
      </c>
      <c r="D82">
        <v>789</v>
      </c>
      <c r="E82">
        <v>752</v>
      </c>
      <c r="F82">
        <v>853</v>
      </c>
      <c r="G82">
        <f t="shared" si="5"/>
        <v>3459</v>
      </c>
      <c r="H82">
        <v>4.7617681265663455E-3</v>
      </c>
      <c r="I82">
        <v>13.430851063829792</v>
      </c>
      <c r="J82">
        <f t="shared" si="8"/>
        <v>-4.6894803548795947</v>
      </c>
      <c r="K82">
        <f t="shared" si="6"/>
        <v>40.142095914742455</v>
      </c>
      <c r="L82">
        <f t="shared" si="7"/>
        <v>12.151394422310757</v>
      </c>
    </row>
    <row r="83" spans="1:12" x14ac:dyDescent="0.25">
      <c r="A83" t="s">
        <v>101</v>
      </c>
      <c r="B83">
        <v>277</v>
      </c>
      <c r="C83">
        <v>351</v>
      </c>
      <c r="D83">
        <v>539</v>
      </c>
      <c r="E83">
        <v>521</v>
      </c>
      <c r="F83">
        <v>681</v>
      </c>
      <c r="G83">
        <f t="shared" si="5"/>
        <v>2369</v>
      </c>
      <c r="H83">
        <v>3.8015991725576567E-3</v>
      </c>
      <c r="I83">
        <v>30.710172744721689</v>
      </c>
      <c r="J83">
        <f t="shared" si="8"/>
        <v>-3.339517625231911</v>
      </c>
      <c r="K83">
        <f t="shared" si="6"/>
        <v>53.561253561253565</v>
      </c>
      <c r="L83">
        <f t="shared" si="7"/>
        <v>26.714801444043324</v>
      </c>
    </row>
    <row r="84" spans="1:12" x14ac:dyDescent="0.25">
      <c r="A84" t="s">
        <v>102</v>
      </c>
      <c r="B84">
        <v>111</v>
      </c>
      <c r="C84">
        <v>142</v>
      </c>
      <c r="D84">
        <v>153</v>
      </c>
      <c r="E84">
        <v>145</v>
      </c>
      <c r="F84">
        <v>204</v>
      </c>
      <c r="G84">
        <f t="shared" si="5"/>
        <v>755</v>
      </c>
      <c r="H84">
        <v>1.1388050384754213E-3</v>
      </c>
      <c r="I84">
        <v>40.689655172413779</v>
      </c>
      <c r="J84">
        <f t="shared" si="8"/>
        <v>-5.2287581699346406</v>
      </c>
      <c r="K84">
        <f t="shared" si="6"/>
        <v>7.7464788732394361</v>
      </c>
      <c r="L84">
        <f t="shared" si="7"/>
        <v>27.927927927927925</v>
      </c>
    </row>
    <row r="85" spans="1:12" x14ac:dyDescent="0.25">
      <c r="A85" t="s">
        <v>103</v>
      </c>
      <c r="B85">
        <v>1399</v>
      </c>
      <c r="C85">
        <v>1435</v>
      </c>
      <c r="D85">
        <v>1559</v>
      </c>
      <c r="E85">
        <v>1547</v>
      </c>
      <c r="F85">
        <v>1142</v>
      </c>
      <c r="G85">
        <f t="shared" si="5"/>
        <v>7082</v>
      </c>
      <c r="H85">
        <v>6.3750752644065253E-3</v>
      </c>
      <c r="I85">
        <v>-26.179702650290878</v>
      </c>
      <c r="J85">
        <f t="shared" si="8"/>
        <v>-0.76972418216805649</v>
      </c>
      <c r="K85">
        <f t="shared" si="6"/>
        <v>8.6411149825783973</v>
      </c>
      <c r="L85">
        <f t="shared" si="7"/>
        <v>2.5732666190135811</v>
      </c>
    </row>
    <row r="86" spans="1:12" x14ac:dyDescent="0.25">
      <c r="A86" t="s">
        <v>105</v>
      </c>
      <c r="B86">
        <v>281306</v>
      </c>
      <c r="C86">
        <v>317239</v>
      </c>
      <c r="D86">
        <v>335439</v>
      </c>
      <c r="E86">
        <v>351040</v>
      </c>
      <c r="F86">
        <v>351859</v>
      </c>
      <c r="G86">
        <f t="shared" si="5"/>
        <v>1636883</v>
      </c>
      <c r="H86">
        <v>1.9642098138868789</v>
      </c>
      <c r="I86">
        <v>0.23330674567002063</v>
      </c>
      <c r="J86">
        <f t="shared" si="8"/>
        <v>4.6509201374914664</v>
      </c>
      <c r="K86">
        <f t="shared" si="6"/>
        <v>5.7369995492357493</v>
      </c>
      <c r="L86">
        <f t="shared" si="7"/>
        <v>12.773634405238424</v>
      </c>
    </row>
    <row r="87" spans="1:12" x14ac:dyDescent="0.25">
      <c r="A87" t="s">
        <v>106</v>
      </c>
      <c r="B87">
        <v>14049</v>
      </c>
      <c r="C87">
        <v>15689</v>
      </c>
      <c r="D87">
        <v>18114</v>
      </c>
      <c r="E87">
        <v>19909</v>
      </c>
      <c r="F87">
        <v>20766</v>
      </c>
      <c r="G87">
        <f t="shared" si="5"/>
        <v>88527</v>
      </c>
      <c r="H87">
        <v>0.11592365406363038</v>
      </c>
      <c r="I87">
        <v>4.3045858656888925</v>
      </c>
      <c r="J87">
        <f t="shared" si="8"/>
        <v>9.9094622943579562</v>
      </c>
      <c r="K87">
        <f t="shared" si="6"/>
        <v>15.45668940021671</v>
      </c>
      <c r="L87">
        <f t="shared" si="7"/>
        <v>11.673428713787457</v>
      </c>
    </row>
    <row r="88" spans="1:12" x14ac:dyDescent="0.25">
      <c r="A88" t="s">
        <v>107</v>
      </c>
      <c r="B88">
        <v>1213624</v>
      </c>
      <c r="C88">
        <v>1296939</v>
      </c>
      <c r="D88">
        <v>1376919</v>
      </c>
      <c r="E88">
        <v>1456678</v>
      </c>
      <c r="F88">
        <v>1512032</v>
      </c>
      <c r="G88">
        <f t="shared" si="5"/>
        <v>6856192</v>
      </c>
      <c r="H88">
        <v>8.4407336271375915</v>
      </c>
      <c r="I88">
        <v>3.8000162012469474</v>
      </c>
      <c r="J88">
        <f t="shared" si="8"/>
        <v>5.7925702238112775</v>
      </c>
      <c r="K88">
        <f t="shared" si="6"/>
        <v>6.1668282008637263</v>
      </c>
      <c r="L88">
        <f t="shared" si="7"/>
        <v>6.8649763023803088</v>
      </c>
    </row>
    <row r="89" spans="1:12" x14ac:dyDescent="0.25">
      <c r="A89" t="s">
        <v>109</v>
      </c>
      <c r="B89">
        <v>9351</v>
      </c>
      <c r="C89">
        <v>12308</v>
      </c>
      <c r="D89">
        <v>14875</v>
      </c>
      <c r="E89">
        <v>16345</v>
      </c>
      <c r="F89">
        <v>12844</v>
      </c>
      <c r="G89">
        <f t="shared" si="5"/>
        <v>65723</v>
      </c>
      <c r="H89">
        <v>7.170005840283486E-2</v>
      </c>
      <c r="I89">
        <v>-21.419394310186604</v>
      </c>
      <c r="J89">
        <f t="shared" si="8"/>
        <v>9.8823529411764692</v>
      </c>
      <c r="K89">
        <f t="shared" si="6"/>
        <v>20.856353591160222</v>
      </c>
      <c r="L89">
        <f t="shared" si="7"/>
        <v>31.622286386482727</v>
      </c>
    </row>
    <row r="90" spans="1:12" x14ac:dyDescent="0.25">
      <c r="A90" t="s">
        <v>110</v>
      </c>
      <c r="B90">
        <v>438</v>
      </c>
      <c r="C90">
        <v>524</v>
      </c>
      <c r="D90">
        <v>709</v>
      </c>
      <c r="E90">
        <v>713</v>
      </c>
      <c r="F90">
        <v>793</v>
      </c>
      <c r="G90">
        <f t="shared" si="5"/>
        <v>3177</v>
      </c>
      <c r="H90">
        <v>4.4268254681912216E-3</v>
      </c>
      <c r="I90">
        <v>11.220196353436179</v>
      </c>
      <c r="J90">
        <f t="shared" si="8"/>
        <v>0.56417489421720735</v>
      </c>
      <c r="K90">
        <f t="shared" si="6"/>
        <v>35.305343511450381</v>
      </c>
      <c r="L90">
        <f t="shared" si="7"/>
        <v>19.634703196347029</v>
      </c>
    </row>
    <row r="91" spans="1:12" x14ac:dyDescent="0.25">
      <c r="A91" t="s">
        <v>111</v>
      </c>
      <c r="B91">
        <v>20610</v>
      </c>
      <c r="C91">
        <v>21289</v>
      </c>
      <c r="D91">
        <v>24453</v>
      </c>
      <c r="E91">
        <v>26579</v>
      </c>
      <c r="F91">
        <v>25422</v>
      </c>
      <c r="G91">
        <f t="shared" si="5"/>
        <v>118353</v>
      </c>
      <c r="H91">
        <v>0.14191520435354002</v>
      </c>
      <c r="I91">
        <v>-4.3530606870085364</v>
      </c>
      <c r="J91">
        <f t="shared" si="8"/>
        <v>8.6942297468613265</v>
      </c>
      <c r="K91">
        <f t="shared" si="6"/>
        <v>14.862135375076329</v>
      </c>
      <c r="L91">
        <f t="shared" si="7"/>
        <v>3.2945172246482288</v>
      </c>
    </row>
    <row r="92" spans="1:12" x14ac:dyDescent="0.25">
      <c r="A92" t="s">
        <v>112</v>
      </c>
      <c r="B92">
        <v>4982</v>
      </c>
      <c r="C92">
        <v>5201</v>
      </c>
      <c r="D92">
        <v>6109</v>
      </c>
      <c r="E92">
        <v>7212</v>
      </c>
      <c r="F92">
        <v>6446</v>
      </c>
      <c r="G92">
        <f t="shared" si="5"/>
        <v>29950</v>
      </c>
      <c r="H92">
        <v>3.5984006264767478E-2</v>
      </c>
      <c r="I92">
        <v>-10.621186910704381</v>
      </c>
      <c r="J92">
        <f t="shared" si="8"/>
        <v>18.055328204288752</v>
      </c>
      <c r="K92">
        <f t="shared" si="6"/>
        <v>17.458181119015574</v>
      </c>
      <c r="L92">
        <f t="shared" si="7"/>
        <v>4.3958249698916099</v>
      </c>
    </row>
    <row r="93" spans="1:12" x14ac:dyDescent="0.25">
      <c r="A93" t="s">
        <v>113</v>
      </c>
      <c r="B93">
        <v>5253</v>
      </c>
      <c r="C93">
        <v>5749</v>
      </c>
      <c r="D93">
        <v>7043</v>
      </c>
      <c r="E93">
        <v>7405</v>
      </c>
      <c r="F93">
        <v>8396</v>
      </c>
      <c r="G93">
        <f t="shared" si="5"/>
        <v>33846</v>
      </c>
      <c r="H93">
        <v>4.6869642661959005E-2</v>
      </c>
      <c r="I93">
        <v>13.382849426063473</v>
      </c>
      <c r="J93">
        <f t="shared" si="8"/>
        <v>5.1398551753514123</v>
      </c>
      <c r="K93">
        <f t="shared" si="6"/>
        <v>22.508262306488085</v>
      </c>
      <c r="L93">
        <f t="shared" si="7"/>
        <v>9.4422234913382841</v>
      </c>
    </row>
    <row r="94" spans="1:12" x14ac:dyDescent="0.25">
      <c r="A94" t="s">
        <v>114</v>
      </c>
      <c r="B94">
        <v>1230</v>
      </c>
      <c r="C94">
        <v>1230</v>
      </c>
      <c r="D94">
        <v>1584</v>
      </c>
      <c r="E94">
        <v>1700</v>
      </c>
      <c r="F94">
        <v>2086</v>
      </c>
      <c r="G94">
        <f t="shared" si="5"/>
        <v>7830</v>
      </c>
      <c r="H94">
        <v>1.1644839756175144E-2</v>
      </c>
      <c r="I94">
        <v>22.705882352941174</v>
      </c>
      <c r="J94">
        <f t="shared" si="8"/>
        <v>7.3232323232323235</v>
      </c>
      <c r="K94">
        <f t="shared" si="6"/>
        <v>28.780487804878046</v>
      </c>
      <c r="L94">
        <f t="shared" si="7"/>
        <v>0</v>
      </c>
    </row>
    <row r="95" spans="1:12" x14ac:dyDescent="0.25">
      <c r="A95" t="s">
        <v>115</v>
      </c>
      <c r="B95">
        <v>342</v>
      </c>
      <c r="C95">
        <v>380</v>
      </c>
      <c r="D95">
        <v>480</v>
      </c>
      <c r="E95">
        <v>518</v>
      </c>
      <c r="F95">
        <v>586</v>
      </c>
      <c r="G95">
        <f t="shared" si="5"/>
        <v>2306</v>
      </c>
      <c r="H95">
        <v>3.2712732967970439E-3</v>
      </c>
      <c r="I95">
        <v>13.127413127413121</v>
      </c>
      <c r="J95">
        <f t="shared" si="8"/>
        <v>7.9166666666666661</v>
      </c>
      <c r="K95">
        <f t="shared" si="6"/>
        <v>26.315789473684209</v>
      </c>
      <c r="L95">
        <f t="shared" si="7"/>
        <v>11.111111111111111</v>
      </c>
    </row>
    <row r="96" spans="1:12" x14ac:dyDescent="0.25">
      <c r="A96" t="s">
        <v>116</v>
      </c>
      <c r="B96">
        <v>259</v>
      </c>
      <c r="C96">
        <v>353</v>
      </c>
      <c r="D96">
        <v>423</v>
      </c>
      <c r="E96">
        <v>349</v>
      </c>
      <c r="F96">
        <v>393</v>
      </c>
      <c r="G96">
        <f t="shared" si="5"/>
        <v>1777</v>
      </c>
      <c r="H96">
        <v>2.1938744123570619E-3</v>
      </c>
      <c r="I96">
        <v>12.607449856733524</v>
      </c>
      <c r="J96">
        <f t="shared" si="8"/>
        <v>-17.494089834515368</v>
      </c>
      <c r="K96">
        <f t="shared" si="6"/>
        <v>19.830028328611899</v>
      </c>
      <c r="L96">
        <f t="shared" si="7"/>
        <v>36.293436293436294</v>
      </c>
    </row>
    <row r="97" spans="1:12" x14ac:dyDescent="0.25">
      <c r="A97" t="s">
        <v>117</v>
      </c>
      <c r="B97">
        <v>2246</v>
      </c>
      <c r="C97">
        <v>2560</v>
      </c>
      <c r="D97">
        <v>3026</v>
      </c>
      <c r="E97">
        <v>3607</v>
      </c>
      <c r="F97">
        <v>3792</v>
      </c>
      <c r="G97">
        <f t="shared" si="5"/>
        <v>15231</v>
      </c>
      <c r="H97">
        <v>2.1168376009307831E-2</v>
      </c>
      <c r="I97">
        <v>5.128915996673129</v>
      </c>
      <c r="J97">
        <f t="shared" si="8"/>
        <v>19.200264375413088</v>
      </c>
      <c r="K97">
        <f t="shared" si="6"/>
        <v>18.203125</v>
      </c>
      <c r="L97">
        <f t="shared" si="7"/>
        <v>13.980409617097061</v>
      </c>
    </row>
    <row r="98" spans="1:12" x14ac:dyDescent="0.25">
      <c r="A98" t="s">
        <v>118</v>
      </c>
      <c r="B98">
        <v>492</v>
      </c>
      <c r="C98">
        <v>446</v>
      </c>
      <c r="D98">
        <v>537</v>
      </c>
      <c r="E98">
        <v>524</v>
      </c>
      <c r="F98">
        <v>667</v>
      </c>
      <c r="G98">
        <f t="shared" si="5"/>
        <v>2666</v>
      </c>
      <c r="H98">
        <v>3.7234458856034614E-3</v>
      </c>
      <c r="I98">
        <v>27.290076335877856</v>
      </c>
      <c r="J98">
        <f t="shared" si="8"/>
        <v>-2.4208566108007448</v>
      </c>
      <c r="K98">
        <f t="shared" si="6"/>
        <v>20.40358744394619</v>
      </c>
      <c r="L98">
        <f t="shared" si="7"/>
        <v>-9.3495934959349594</v>
      </c>
    </row>
    <row r="99" spans="1:12" x14ac:dyDescent="0.25">
      <c r="A99" t="s">
        <v>119</v>
      </c>
      <c r="B99">
        <v>1482</v>
      </c>
      <c r="C99">
        <v>1818</v>
      </c>
      <c r="D99">
        <v>2028</v>
      </c>
      <c r="E99">
        <v>2409</v>
      </c>
      <c r="F99">
        <v>2477</v>
      </c>
      <c r="G99">
        <f t="shared" si="5"/>
        <v>10214</v>
      </c>
      <c r="H99">
        <v>1.3827549413253034E-2</v>
      </c>
      <c r="I99">
        <v>2.8227480282274797</v>
      </c>
      <c r="J99">
        <f t="shared" si="8"/>
        <v>18.786982248520708</v>
      </c>
      <c r="K99">
        <f t="shared" si="6"/>
        <v>11.55115511551155</v>
      </c>
      <c r="L99">
        <f t="shared" si="7"/>
        <v>22.672064777327936</v>
      </c>
    </row>
    <row r="100" spans="1:12" x14ac:dyDescent="0.25">
      <c r="A100" t="s">
        <v>120</v>
      </c>
      <c r="B100">
        <v>1601</v>
      </c>
      <c r="C100">
        <v>1596</v>
      </c>
      <c r="D100">
        <v>1776</v>
      </c>
      <c r="E100">
        <v>1681</v>
      </c>
      <c r="F100">
        <v>1583</v>
      </c>
      <c r="G100">
        <f t="shared" si="5"/>
        <v>8237</v>
      </c>
      <c r="H100">
        <v>8.8369038034636863E-3</v>
      </c>
      <c r="I100">
        <v>-5.8298631766805471</v>
      </c>
      <c r="J100">
        <f t="shared" si="8"/>
        <v>-5.3490990990990994</v>
      </c>
      <c r="K100">
        <f t="shared" si="6"/>
        <v>11.278195488721805</v>
      </c>
      <c r="L100">
        <f t="shared" si="7"/>
        <v>-0.31230480949406619</v>
      </c>
    </row>
    <row r="101" spans="1:12" x14ac:dyDescent="0.25">
      <c r="A101" t="s">
        <v>122</v>
      </c>
      <c r="B101">
        <v>964</v>
      </c>
      <c r="C101">
        <v>496</v>
      </c>
      <c r="D101">
        <v>0</v>
      </c>
      <c r="E101">
        <v>0</v>
      </c>
      <c r="F101">
        <v>0</v>
      </c>
      <c r="G101">
        <f t="shared" si="5"/>
        <v>1460</v>
      </c>
      <c r="H101" t="s">
        <v>10</v>
      </c>
      <c r="I101" t="s">
        <v>10</v>
      </c>
      <c r="K101">
        <f t="shared" si="6"/>
        <v>-100</v>
      </c>
      <c r="L101">
        <f t="shared" si="7"/>
        <v>-48.54771784232365</v>
      </c>
    </row>
    <row r="102" spans="1:12" x14ac:dyDescent="0.25">
      <c r="A102" t="s">
        <v>125</v>
      </c>
      <c r="B102">
        <v>206322</v>
      </c>
      <c r="C102">
        <v>251313</v>
      </c>
      <c r="D102">
        <v>247235</v>
      </c>
      <c r="E102">
        <v>281768</v>
      </c>
      <c r="F102">
        <v>339442</v>
      </c>
      <c r="G102">
        <f t="shared" si="5"/>
        <v>1326080</v>
      </c>
      <c r="H102">
        <v>1.8948934307361469</v>
      </c>
      <c r="I102">
        <v>20.468612475511776</v>
      </c>
      <c r="J102">
        <f t="shared" ref="J102:J122" si="9">(E102-D102)/D102*100</f>
        <v>13.967682569215523</v>
      </c>
      <c r="K102">
        <f t="shared" si="6"/>
        <v>-1.6226776967367387</v>
      </c>
      <c r="L102">
        <f t="shared" si="7"/>
        <v>21.806205833599908</v>
      </c>
    </row>
    <row r="103" spans="1:12" x14ac:dyDescent="0.25">
      <c r="A103" t="s">
        <v>126</v>
      </c>
      <c r="B103">
        <v>105</v>
      </c>
      <c r="C103">
        <v>141</v>
      </c>
      <c r="D103">
        <v>981</v>
      </c>
      <c r="E103">
        <v>1087</v>
      </c>
      <c r="F103">
        <v>796</v>
      </c>
      <c r="G103">
        <f t="shared" si="5"/>
        <v>3110</v>
      </c>
      <c r="H103">
        <v>4.4435726011099776E-3</v>
      </c>
      <c r="I103">
        <v>-26.770929162833497</v>
      </c>
      <c r="J103">
        <f t="shared" si="9"/>
        <v>10.805300713557594</v>
      </c>
      <c r="K103">
        <f t="shared" si="6"/>
        <v>595.74468085106378</v>
      </c>
      <c r="L103">
        <f t="shared" si="7"/>
        <v>34.285714285714285</v>
      </c>
    </row>
    <row r="104" spans="1:12" x14ac:dyDescent="0.25">
      <c r="A104" t="s">
        <v>127</v>
      </c>
      <c r="B104">
        <v>207415</v>
      </c>
      <c r="C104">
        <v>208847</v>
      </c>
      <c r="D104">
        <v>222527</v>
      </c>
      <c r="E104">
        <v>236236</v>
      </c>
      <c r="F104">
        <v>238903</v>
      </c>
      <c r="G104">
        <f t="shared" si="5"/>
        <v>1113928</v>
      </c>
      <c r="H104">
        <v>1.3336467652298705</v>
      </c>
      <c r="I104">
        <v>1.1289557899727356</v>
      </c>
      <c r="J104">
        <f t="shared" si="9"/>
        <v>6.1606007360904522</v>
      </c>
      <c r="K104">
        <f t="shared" si="6"/>
        <v>6.5502497043290058</v>
      </c>
      <c r="L104">
        <f t="shared" si="7"/>
        <v>0.69040329773642217</v>
      </c>
    </row>
    <row r="105" spans="1:12" x14ac:dyDescent="0.25">
      <c r="A105" t="s">
        <v>128</v>
      </c>
      <c r="B105">
        <v>349</v>
      </c>
      <c r="C105">
        <v>224</v>
      </c>
      <c r="D105">
        <v>230</v>
      </c>
      <c r="E105">
        <v>124</v>
      </c>
      <c r="F105">
        <v>158</v>
      </c>
      <c r="G105">
        <f t="shared" si="5"/>
        <v>1085</v>
      </c>
      <c r="H105">
        <v>8.8201566705449301E-4</v>
      </c>
      <c r="I105">
        <v>27.41935483870968</v>
      </c>
      <c r="J105">
        <f t="shared" si="9"/>
        <v>-46.086956521739133</v>
      </c>
      <c r="K105">
        <f t="shared" si="6"/>
        <v>2.6785714285714284</v>
      </c>
      <c r="L105">
        <f t="shared" si="7"/>
        <v>-35.816618911174785</v>
      </c>
    </row>
    <row r="106" spans="1:12" x14ac:dyDescent="0.25">
      <c r="A106" t="s">
        <v>129</v>
      </c>
      <c r="B106">
        <v>102993</v>
      </c>
      <c r="C106">
        <v>111076</v>
      </c>
      <c r="D106">
        <v>142383</v>
      </c>
      <c r="E106">
        <v>150536</v>
      </c>
      <c r="F106">
        <v>149445</v>
      </c>
      <c r="G106">
        <f t="shared" si="5"/>
        <v>656433</v>
      </c>
      <c r="H106">
        <v>0.83425842634783987</v>
      </c>
      <c r="I106">
        <v>-0.72474358293032992</v>
      </c>
      <c r="J106">
        <f t="shared" si="9"/>
        <v>5.7261049423035049</v>
      </c>
      <c r="K106">
        <f t="shared" si="6"/>
        <v>28.185206525261986</v>
      </c>
      <c r="L106">
        <f t="shared" si="7"/>
        <v>7.8481061819735327</v>
      </c>
    </row>
    <row r="107" spans="1:12" x14ac:dyDescent="0.25">
      <c r="A107" t="s">
        <v>130</v>
      </c>
      <c r="B107">
        <v>26</v>
      </c>
      <c r="C107">
        <v>26</v>
      </c>
      <c r="D107">
        <v>46</v>
      </c>
      <c r="E107">
        <v>56</v>
      </c>
      <c r="F107">
        <v>34</v>
      </c>
      <c r="G107">
        <f t="shared" si="5"/>
        <v>188</v>
      </c>
      <c r="H107">
        <v>1.8980083974590357E-4</v>
      </c>
      <c r="I107">
        <v>-39.285714285714292</v>
      </c>
      <c r="J107">
        <f t="shared" si="9"/>
        <v>21.739130434782609</v>
      </c>
      <c r="K107">
        <f t="shared" si="6"/>
        <v>76.923076923076934</v>
      </c>
      <c r="L107">
        <f t="shared" si="7"/>
        <v>0</v>
      </c>
    </row>
    <row r="108" spans="1:12" x14ac:dyDescent="0.25">
      <c r="A108" t="s">
        <v>131</v>
      </c>
      <c r="B108">
        <v>2211</v>
      </c>
      <c r="C108">
        <v>2522</v>
      </c>
      <c r="D108">
        <v>2850</v>
      </c>
      <c r="E108">
        <v>3136</v>
      </c>
      <c r="F108">
        <v>2943</v>
      </c>
      <c r="G108">
        <f t="shared" si="5"/>
        <v>13662</v>
      </c>
      <c r="H108">
        <v>1.6428937393299831E-2</v>
      </c>
      <c r="I108">
        <v>-6.1543367346938709</v>
      </c>
      <c r="J108">
        <f t="shared" si="9"/>
        <v>10.035087719298245</v>
      </c>
      <c r="K108">
        <f t="shared" si="6"/>
        <v>13.005551149881049</v>
      </c>
      <c r="L108">
        <f t="shared" si="7"/>
        <v>14.066033469018544</v>
      </c>
    </row>
    <row r="109" spans="1:12" x14ac:dyDescent="0.25">
      <c r="A109" t="s">
        <v>132</v>
      </c>
      <c r="B109">
        <v>36349</v>
      </c>
      <c r="C109">
        <v>42327</v>
      </c>
      <c r="D109">
        <v>47043</v>
      </c>
      <c r="E109">
        <v>49457</v>
      </c>
      <c r="F109">
        <v>48195</v>
      </c>
      <c r="G109">
        <f t="shared" si="5"/>
        <v>223371</v>
      </c>
      <c r="H109">
        <v>0.26904269033981831</v>
      </c>
      <c r="I109">
        <v>-2.5517115878439824</v>
      </c>
      <c r="J109">
        <f t="shared" si="9"/>
        <v>5.1314754586229618</v>
      </c>
      <c r="K109">
        <f t="shared" si="6"/>
        <v>11.141824367425048</v>
      </c>
      <c r="L109">
        <f t="shared" si="7"/>
        <v>16.446119563124157</v>
      </c>
    </row>
    <row r="110" spans="1:12" x14ac:dyDescent="0.25">
      <c r="A110" t="s">
        <v>134</v>
      </c>
      <c r="B110">
        <v>619</v>
      </c>
      <c r="C110">
        <v>560</v>
      </c>
      <c r="D110">
        <v>707</v>
      </c>
      <c r="E110">
        <v>833</v>
      </c>
      <c r="F110">
        <v>578</v>
      </c>
      <c r="G110">
        <f t="shared" si="5"/>
        <v>3297</v>
      </c>
      <c r="H110">
        <v>3.2266142756803605E-3</v>
      </c>
      <c r="I110">
        <v>-30.612244897959187</v>
      </c>
      <c r="J110">
        <f t="shared" si="9"/>
        <v>17.82178217821782</v>
      </c>
      <c r="K110">
        <f t="shared" si="6"/>
        <v>26.25</v>
      </c>
      <c r="L110">
        <f t="shared" si="7"/>
        <v>-9.5315024232633281</v>
      </c>
    </row>
    <row r="111" spans="1:12" x14ac:dyDescent="0.25">
      <c r="A111" t="s">
        <v>135</v>
      </c>
      <c r="B111">
        <v>3892</v>
      </c>
      <c r="C111">
        <v>2593</v>
      </c>
      <c r="D111">
        <v>5334</v>
      </c>
      <c r="E111">
        <v>7507</v>
      </c>
      <c r="F111">
        <v>6271</v>
      </c>
      <c r="G111">
        <f t="shared" si="5"/>
        <v>25597</v>
      </c>
      <c r="H111">
        <v>3.5007090177840039E-2</v>
      </c>
      <c r="I111">
        <v>-16.464633009191417</v>
      </c>
      <c r="J111">
        <f t="shared" si="9"/>
        <v>40.738657667791529</v>
      </c>
      <c r="K111">
        <f t="shared" si="6"/>
        <v>105.70767450829155</v>
      </c>
      <c r="L111">
        <f t="shared" si="7"/>
        <v>-33.376156217882837</v>
      </c>
    </row>
    <row r="112" spans="1:12" x14ac:dyDescent="0.25">
      <c r="A112" t="s">
        <v>136</v>
      </c>
      <c r="B112">
        <v>34933</v>
      </c>
      <c r="C112">
        <v>35084</v>
      </c>
      <c r="D112">
        <v>43973</v>
      </c>
      <c r="E112">
        <v>46867</v>
      </c>
      <c r="F112">
        <v>50177</v>
      </c>
      <c r="G112">
        <f t="shared" si="5"/>
        <v>211034</v>
      </c>
      <c r="H112">
        <v>0.28010696282147657</v>
      </c>
      <c r="I112">
        <v>7.0625386732669</v>
      </c>
      <c r="J112">
        <f t="shared" si="9"/>
        <v>6.5813112591817715</v>
      </c>
      <c r="K112">
        <f t="shared" si="6"/>
        <v>25.336335651579066</v>
      </c>
      <c r="L112">
        <f t="shared" si="7"/>
        <v>0.43225603297741388</v>
      </c>
    </row>
    <row r="113" spans="1:12" x14ac:dyDescent="0.25">
      <c r="A113" t="s">
        <v>137</v>
      </c>
      <c r="B113">
        <v>1221</v>
      </c>
      <c r="C113">
        <v>1523</v>
      </c>
      <c r="D113">
        <v>1810</v>
      </c>
      <c r="E113">
        <v>1990</v>
      </c>
      <c r="F113">
        <v>1818</v>
      </c>
      <c r="G113">
        <f t="shared" si="5"/>
        <v>8362</v>
      </c>
      <c r="H113">
        <v>1.0148762548766255E-2</v>
      </c>
      <c r="I113">
        <v>-8.6432160804019986</v>
      </c>
      <c r="J113">
        <f t="shared" si="9"/>
        <v>9.94475138121547</v>
      </c>
      <c r="K113">
        <f t="shared" si="6"/>
        <v>18.844386080105053</v>
      </c>
      <c r="L113">
        <f t="shared" si="7"/>
        <v>24.733824733824733</v>
      </c>
    </row>
    <row r="114" spans="1:12" x14ac:dyDescent="0.25">
      <c r="A114" t="s">
        <v>138</v>
      </c>
      <c r="B114">
        <v>272941</v>
      </c>
      <c r="C114">
        <v>301961</v>
      </c>
      <c r="D114">
        <v>322126</v>
      </c>
      <c r="E114">
        <v>319172</v>
      </c>
      <c r="F114">
        <v>334579</v>
      </c>
      <c r="G114">
        <f t="shared" si="5"/>
        <v>1550779</v>
      </c>
      <c r="H114">
        <v>1.867746328274843</v>
      </c>
      <c r="I114">
        <v>4.827177822616008</v>
      </c>
      <c r="J114">
        <f t="shared" si="9"/>
        <v>-0.91703246555695594</v>
      </c>
      <c r="K114">
        <f t="shared" si="6"/>
        <v>6.6780147105089727</v>
      </c>
      <c r="L114">
        <f t="shared" si="7"/>
        <v>10.632334460561074</v>
      </c>
    </row>
    <row r="115" spans="1:12" x14ac:dyDescent="0.25">
      <c r="A115" t="s">
        <v>139</v>
      </c>
      <c r="B115">
        <v>55341</v>
      </c>
      <c r="C115">
        <v>51376</v>
      </c>
      <c r="D115">
        <v>56952</v>
      </c>
      <c r="E115">
        <v>75773</v>
      </c>
      <c r="F115">
        <v>86842</v>
      </c>
      <c r="G115">
        <f t="shared" si="5"/>
        <v>326284</v>
      </c>
      <c r="H115">
        <v>0.48478483897687519</v>
      </c>
      <c r="I115">
        <v>14.608105789661224</v>
      </c>
      <c r="J115">
        <f t="shared" si="9"/>
        <v>33.047127405534489</v>
      </c>
      <c r="K115">
        <f t="shared" si="6"/>
        <v>10.853316723762067</v>
      </c>
      <c r="L115">
        <f t="shared" si="7"/>
        <v>-7.1646699553676294</v>
      </c>
    </row>
    <row r="116" spans="1:12" x14ac:dyDescent="0.25">
      <c r="A116" t="s">
        <v>140</v>
      </c>
      <c r="B116">
        <v>47912</v>
      </c>
      <c r="C116">
        <v>52692</v>
      </c>
      <c r="D116">
        <v>53963</v>
      </c>
      <c r="E116">
        <v>53473</v>
      </c>
      <c r="F116">
        <v>56393</v>
      </c>
      <c r="G116">
        <f t="shared" si="5"/>
        <v>264433</v>
      </c>
      <c r="H116">
        <v>0.31480702222913942</v>
      </c>
      <c r="I116">
        <v>5.4606997924186089</v>
      </c>
      <c r="J116">
        <f t="shared" si="9"/>
        <v>-0.9080295758204695</v>
      </c>
      <c r="K116">
        <f t="shared" si="6"/>
        <v>2.4121308737569271</v>
      </c>
      <c r="L116">
        <f t="shared" si="7"/>
        <v>9.9766238103189195</v>
      </c>
    </row>
    <row r="117" spans="1:12" x14ac:dyDescent="0.25">
      <c r="A117" t="s">
        <v>141</v>
      </c>
      <c r="B117">
        <v>152238</v>
      </c>
      <c r="C117">
        <v>163688</v>
      </c>
      <c r="D117">
        <v>175852</v>
      </c>
      <c r="E117">
        <v>183581</v>
      </c>
      <c r="F117">
        <v>190089</v>
      </c>
      <c r="G117">
        <f t="shared" si="5"/>
        <v>865448</v>
      </c>
      <c r="H117">
        <v>1.0611485831311489</v>
      </c>
      <c r="I117">
        <v>3.5450291696853071</v>
      </c>
      <c r="J117">
        <f t="shared" si="9"/>
        <v>4.3951732138389099</v>
      </c>
      <c r="K117">
        <f t="shared" si="6"/>
        <v>7.431210595767558</v>
      </c>
      <c r="L117">
        <f t="shared" si="7"/>
        <v>7.5211182490573973</v>
      </c>
    </row>
    <row r="118" spans="1:12" x14ac:dyDescent="0.25">
      <c r="A118" t="s">
        <v>142</v>
      </c>
      <c r="B118">
        <v>115860</v>
      </c>
      <c r="C118">
        <v>119663</v>
      </c>
      <c r="D118">
        <v>140087</v>
      </c>
      <c r="E118">
        <v>166293</v>
      </c>
      <c r="F118">
        <v>169956</v>
      </c>
      <c r="G118">
        <f t="shared" si="5"/>
        <v>711859</v>
      </c>
      <c r="H118">
        <v>0.94875857411337605</v>
      </c>
      <c r="I118">
        <v>2.2027385398062336</v>
      </c>
      <c r="J118">
        <f t="shared" si="9"/>
        <v>18.706946397595779</v>
      </c>
      <c r="K118">
        <f t="shared" si="6"/>
        <v>17.067932443612481</v>
      </c>
      <c r="L118">
        <f t="shared" si="7"/>
        <v>3.282409804936993</v>
      </c>
    </row>
    <row r="119" spans="1:12" x14ac:dyDescent="0.25">
      <c r="A119" t="s">
        <v>143</v>
      </c>
      <c r="B119">
        <v>15341</v>
      </c>
      <c r="C119">
        <v>16728</v>
      </c>
      <c r="D119">
        <v>23771</v>
      </c>
      <c r="E119">
        <v>31427</v>
      </c>
      <c r="F119">
        <v>33636</v>
      </c>
      <c r="G119">
        <f t="shared" si="5"/>
        <v>120903</v>
      </c>
      <c r="H119">
        <v>0.18776885428509446</v>
      </c>
      <c r="I119">
        <v>7.0289878130270154</v>
      </c>
      <c r="J119">
        <f t="shared" si="9"/>
        <v>32.207311429893572</v>
      </c>
      <c r="K119">
        <f t="shared" si="6"/>
        <v>42.103060736489716</v>
      </c>
      <c r="L119">
        <f t="shared" si="7"/>
        <v>9.041131608108989</v>
      </c>
    </row>
    <row r="120" spans="1:12" x14ac:dyDescent="0.25">
      <c r="A120" t="s">
        <v>145</v>
      </c>
      <c r="B120">
        <v>263101</v>
      </c>
      <c r="C120">
        <v>293625</v>
      </c>
      <c r="D120">
        <v>324243</v>
      </c>
      <c r="E120">
        <v>346486</v>
      </c>
      <c r="F120">
        <v>367241</v>
      </c>
      <c r="G120">
        <f t="shared" si="5"/>
        <v>1594696</v>
      </c>
      <c r="H120">
        <v>2.0500779467389814</v>
      </c>
      <c r="I120">
        <v>5.9901410157986277</v>
      </c>
      <c r="J120">
        <f t="shared" si="9"/>
        <v>6.8599784729354214</v>
      </c>
      <c r="K120">
        <f t="shared" si="6"/>
        <v>10.427586206896551</v>
      </c>
      <c r="L120">
        <f t="shared" si="7"/>
        <v>11.601628272032412</v>
      </c>
    </row>
    <row r="121" spans="1:12" x14ac:dyDescent="0.25">
      <c r="A121" t="s">
        <v>146</v>
      </c>
      <c r="B121">
        <v>45171</v>
      </c>
      <c r="C121">
        <v>50917</v>
      </c>
      <c r="D121">
        <v>56597</v>
      </c>
      <c r="E121">
        <v>60664</v>
      </c>
      <c r="F121">
        <v>65551</v>
      </c>
      <c r="G121">
        <f t="shared" si="5"/>
        <v>278900</v>
      </c>
      <c r="H121">
        <v>0.3659304366524625</v>
      </c>
      <c r="I121">
        <v>8.0558486087300594</v>
      </c>
      <c r="J121">
        <f t="shared" si="9"/>
        <v>7.1858932452250111</v>
      </c>
      <c r="K121">
        <f t="shared" si="6"/>
        <v>11.155409784551329</v>
      </c>
      <c r="L121">
        <f t="shared" si="7"/>
        <v>12.720550795864604</v>
      </c>
    </row>
    <row r="122" spans="1:12" x14ac:dyDescent="0.25">
      <c r="A122" t="s">
        <v>148</v>
      </c>
      <c r="B122">
        <v>3058</v>
      </c>
      <c r="C122">
        <v>3731</v>
      </c>
      <c r="D122">
        <v>4364</v>
      </c>
      <c r="E122">
        <v>4969</v>
      </c>
      <c r="F122">
        <v>4978</v>
      </c>
      <c r="G122">
        <f t="shared" si="5"/>
        <v>21100</v>
      </c>
      <c r="H122">
        <v>2.7789075889856116E-2</v>
      </c>
      <c r="I122">
        <v>0.18112296236667191</v>
      </c>
      <c r="J122">
        <f t="shared" si="9"/>
        <v>13.863428047662696</v>
      </c>
      <c r="K122">
        <f t="shared" si="6"/>
        <v>16.965960868399893</v>
      </c>
      <c r="L122">
        <f t="shared" si="7"/>
        <v>22.007848266841073</v>
      </c>
    </row>
    <row r="123" spans="1:12" x14ac:dyDescent="0.25">
      <c r="A123" t="s">
        <v>149</v>
      </c>
      <c r="B123">
        <v>0</v>
      </c>
      <c r="C123">
        <v>1</v>
      </c>
      <c r="D123">
        <v>0</v>
      </c>
      <c r="E123">
        <v>0</v>
      </c>
      <c r="F123">
        <v>0</v>
      </c>
      <c r="G123">
        <f t="shared" si="5"/>
        <v>1</v>
      </c>
      <c r="H123" t="s">
        <v>10</v>
      </c>
      <c r="I123" t="s">
        <v>10</v>
      </c>
      <c r="K123">
        <f t="shared" si="6"/>
        <v>-100</v>
      </c>
    </row>
    <row r="124" spans="1:12" x14ac:dyDescent="0.25">
      <c r="A124" t="s">
        <v>150</v>
      </c>
      <c r="B124">
        <v>1</v>
      </c>
      <c r="C124">
        <v>2</v>
      </c>
      <c r="D124">
        <v>1</v>
      </c>
      <c r="E124">
        <v>1</v>
      </c>
      <c r="F124">
        <v>0</v>
      </c>
      <c r="G124">
        <f t="shared" si="5"/>
        <v>5</v>
      </c>
      <c r="H124" t="s">
        <v>10</v>
      </c>
      <c r="I124" t="s">
        <v>10</v>
      </c>
      <c r="J124">
        <f>(E124-D124)/D124*100</f>
        <v>0</v>
      </c>
      <c r="K124">
        <f t="shared" si="6"/>
        <v>-50</v>
      </c>
      <c r="L124">
        <f t="shared" si="7"/>
        <v>100</v>
      </c>
    </row>
    <row r="125" spans="1:12" x14ac:dyDescent="0.25">
      <c r="A125" t="s">
        <v>151</v>
      </c>
      <c r="B125">
        <v>352</v>
      </c>
      <c r="C125">
        <v>296</v>
      </c>
      <c r="D125">
        <v>224</v>
      </c>
      <c r="E125">
        <v>219</v>
      </c>
      <c r="F125">
        <v>326</v>
      </c>
      <c r="G125">
        <f t="shared" si="5"/>
        <v>1417</v>
      </c>
      <c r="H125">
        <v>1.8198551105048401E-3</v>
      </c>
      <c r="I125">
        <v>48.858447488584488</v>
      </c>
      <c r="J125">
        <f>(E125-D125)/D125*100</f>
        <v>-2.2321428571428572</v>
      </c>
      <c r="K125">
        <f t="shared" si="6"/>
        <v>-24.324324324324326</v>
      </c>
      <c r="L125">
        <f t="shared" si="7"/>
        <v>-15.909090909090908</v>
      </c>
    </row>
    <row r="126" spans="1:12" x14ac:dyDescent="0.25">
      <c r="A126" t="s">
        <v>152</v>
      </c>
      <c r="B126">
        <v>36</v>
      </c>
      <c r="C126">
        <v>21</v>
      </c>
      <c r="D126">
        <v>39</v>
      </c>
      <c r="E126">
        <v>35</v>
      </c>
      <c r="F126">
        <v>63</v>
      </c>
      <c r="G126">
        <f t="shared" si="5"/>
        <v>194</v>
      </c>
      <c r="H126">
        <v>3.5168979129388017E-4</v>
      </c>
      <c r="I126">
        <v>80</v>
      </c>
      <c r="J126">
        <f>(E126-D126)/D126*100</f>
        <v>-10.256410256410255</v>
      </c>
      <c r="K126">
        <f t="shared" si="6"/>
        <v>85.714285714285708</v>
      </c>
      <c r="L126">
        <f t="shared" si="7"/>
        <v>-41.666666666666671</v>
      </c>
    </row>
    <row r="127" spans="1:12" x14ac:dyDescent="0.25">
      <c r="A127" t="s">
        <v>154</v>
      </c>
      <c r="B127">
        <v>1</v>
      </c>
      <c r="C127">
        <v>1</v>
      </c>
      <c r="D127">
        <v>0</v>
      </c>
      <c r="E127">
        <v>0</v>
      </c>
      <c r="F127">
        <v>0</v>
      </c>
      <c r="G127">
        <f t="shared" si="5"/>
        <v>2</v>
      </c>
      <c r="H127" t="s">
        <v>10</v>
      </c>
      <c r="I127" t="s">
        <v>10</v>
      </c>
      <c r="K127">
        <f t="shared" si="6"/>
        <v>-100</v>
      </c>
      <c r="L127">
        <f t="shared" si="7"/>
        <v>0</v>
      </c>
    </row>
    <row r="128" spans="1:12" x14ac:dyDescent="0.25">
      <c r="A128" t="s">
        <v>155</v>
      </c>
      <c r="B128">
        <v>52</v>
      </c>
      <c r="C128">
        <v>90</v>
      </c>
      <c r="D128">
        <v>107</v>
      </c>
      <c r="E128">
        <v>98</v>
      </c>
      <c r="F128">
        <v>142</v>
      </c>
      <c r="G128">
        <f t="shared" si="5"/>
        <v>489</v>
      </c>
      <c r="H128">
        <v>7.9269762482112667E-4</v>
      </c>
      <c r="I128">
        <v>44.897959183673464</v>
      </c>
      <c r="J128">
        <f t="shared" ref="J128:J153" si="10">(E128-D128)/D128*100</f>
        <v>-8.4112149532710276</v>
      </c>
      <c r="K128">
        <f t="shared" si="6"/>
        <v>18.888888888888889</v>
      </c>
      <c r="L128">
        <f t="shared" si="7"/>
        <v>73.076923076923066</v>
      </c>
    </row>
    <row r="129" spans="1:12" x14ac:dyDescent="0.25">
      <c r="A129" t="s">
        <v>156</v>
      </c>
      <c r="B129">
        <v>36</v>
      </c>
      <c r="C129">
        <v>41</v>
      </c>
      <c r="D129">
        <v>43</v>
      </c>
      <c r="E129">
        <v>35</v>
      </c>
      <c r="F129">
        <v>70</v>
      </c>
      <c r="G129">
        <f t="shared" si="5"/>
        <v>225</v>
      </c>
      <c r="H129">
        <v>3.9076643477097792E-4</v>
      </c>
      <c r="I129">
        <v>100</v>
      </c>
      <c r="J129">
        <f t="shared" si="10"/>
        <v>-18.604651162790699</v>
      </c>
      <c r="K129">
        <f t="shared" si="6"/>
        <v>4.8780487804878048</v>
      </c>
      <c r="L129">
        <f t="shared" si="7"/>
        <v>13.888888888888889</v>
      </c>
    </row>
    <row r="130" spans="1:12" x14ac:dyDescent="0.25">
      <c r="A130" t="s">
        <v>158</v>
      </c>
      <c r="B130">
        <v>25</v>
      </c>
      <c r="C130">
        <v>16</v>
      </c>
      <c r="D130">
        <v>10</v>
      </c>
      <c r="E130">
        <v>17</v>
      </c>
      <c r="F130">
        <v>11</v>
      </c>
      <c r="G130">
        <f t="shared" si="5"/>
        <v>79</v>
      </c>
      <c r="H130">
        <v>6.1406154035439394E-5</v>
      </c>
      <c r="I130">
        <v>-35.294117647058826</v>
      </c>
      <c r="J130">
        <f t="shared" si="10"/>
        <v>70</v>
      </c>
      <c r="K130">
        <f t="shared" si="6"/>
        <v>-37.5</v>
      </c>
      <c r="L130">
        <f t="shared" si="7"/>
        <v>-36</v>
      </c>
    </row>
    <row r="131" spans="1:12" x14ac:dyDescent="0.25">
      <c r="A131" t="s">
        <v>159</v>
      </c>
      <c r="B131">
        <v>60</v>
      </c>
      <c r="C131">
        <v>45</v>
      </c>
      <c r="D131">
        <v>81</v>
      </c>
      <c r="E131">
        <v>89</v>
      </c>
      <c r="F131">
        <v>139</v>
      </c>
      <c r="G131">
        <f t="shared" ref="G131:G194" si="11">SUM(B131:F131)</f>
        <v>414</v>
      </c>
      <c r="H131">
        <v>7.7595049190237037E-4</v>
      </c>
      <c r="I131">
        <v>56.179775280898866</v>
      </c>
      <c r="J131">
        <f t="shared" si="10"/>
        <v>9.8765432098765427</v>
      </c>
      <c r="K131">
        <f t="shared" ref="K131:K194" si="12">(D131-C131)/C131*100</f>
        <v>80</v>
      </c>
      <c r="L131">
        <f t="shared" ref="L131:L194" si="13">(C131-B131)/B131*100</f>
        <v>-25</v>
      </c>
    </row>
    <row r="132" spans="1:12" x14ac:dyDescent="0.25">
      <c r="A132" t="s">
        <v>160</v>
      </c>
      <c r="B132">
        <v>74</v>
      </c>
      <c r="C132">
        <v>121</v>
      </c>
      <c r="D132">
        <v>143</v>
      </c>
      <c r="E132">
        <v>55</v>
      </c>
      <c r="F132">
        <v>223</v>
      </c>
      <c r="G132">
        <f t="shared" si="11"/>
        <v>616</v>
      </c>
      <c r="H132">
        <v>1.244870213627544E-3</v>
      </c>
      <c r="I132">
        <v>305.4545454545455</v>
      </c>
      <c r="J132">
        <f t="shared" si="10"/>
        <v>-61.53846153846154</v>
      </c>
      <c r="K132">
        <f t="shared" si="12"/>
        <v>18.181818181818183</v>
      </c>
      <c r="L132">
        <f t="shared" si="13"/>
        <v>63.513513513513509</v>
      </c>
    </row>
    <row r="133" spans="1:12" x14ac:dyDescent="0.25">
      <c r="A133" t="s">
        <v>163</v>
      </c>
      <c r="B133">
        <v>907</v>
      </c>
      <c r="C133">
        <v>971</v>
      </c>
      <c r="D133">
        <v>1215</v>
      </c>
      <c r="E133">
        <v>1283</v>
      </c>
      <c r="F133">
        <v>1307</v>
      </c>
      <c r="G133">
        <f t="shared" si="11"/>
        <v>5683</v>
      </c>
      <c r="H133">
        <v>7.2961675749381172E-3</v>
      </c>
      <c r="I133">
        <v>1.8706157443491946</v>
      </c>
      <c r="J133">
        <f t="shared" si="10"/>
        <v>5.5967078189300414</v>
      </c>
      <c r="K133">
        <f t="shared" si="12"/>
        <v>25.128733264675589</v>
      </c>
      <c r="L133">
        <f t="shared" si="13"/>
        <v>7.056229327453142</v>
      </c>
    </row>
    <row r="134" spans="1:12" x14ac:dyDescent="0.25">
      <c r="A134" t="s">
        <v>164</v>
      </c>
      <c r="B134">
        <v>1294</v>
      </c>
      <c r="C134">
        <v>1190</v>
      </c>
      <c r="D134">
        <v>1303</v>
      </c>
      <c r="E134">
        <v>1551</v>
      </c>
      <c r="F134">
        <v>1754</v>
      </c>
      <c r="G134">
        <f t="shared" si="11"/>
        <v>7092</v>
      </c>
      <c r="H134">
        <v>9.7914903798327901E-3</v>
      </c>
      <c r="I134">
        <v>13.088330109606702</v>
      </c>
      <c r="J134">
        <f t="shared" si="10"/>
        <v>19.033000767459711</v>
      </c>
      <c r="K134">
        <f t="shared" si="12"/>
        <v>9.4957983193277311</v>
      </c>
      <c r="L134">
        <f t="shared" si="13"/>
        <v>-8.0370942812982999</v>
      </c>
    </row>
    <row r="135" spans="1:12" x14ac:dyDescent="0.25">
      <c r="A135" t="s">
        <v>165</v>
      </c>
      <c r="B135">
        <v>8358</v>
      </c>
      <c r="C135">
        <v>9082</v>
      </c>
      <c r="D135">
        <v>8346</v>
      </c>
      <c r="E135">
        <v>6707</v>
      </c>
      <c r="F135">
        <v>6978</v>
      </c>
      <c r="G135">
        <f t="shared" si="11"/>
        <v>39471</v>
      </c>
      <c r="H135">
        <v>3.8953831169026919E-2</v>
      </c>
      <c r="I135">
        <v>4.040554644401368</v>
      </c>
      <c r="J135">
        <f t="shared" si="10"/>
        <v>-19.638150011981786</v>
      </c>
      <c r="K135">
        <f t="shared" si="12"/>
        <v>-8.1039418630257654</v>
      </c>
      <c r="L135">
        <f t="shared" si="13"/>
        <v>8.6623594161282593</v>
      </c>
    </row>
    <row r="136" spans="1:12" x14ac:dyDescent="0.25">
      <c r="A136" t="s">
        <v>166</v>
      </c>
      <c r="B136">
        <v>4801</v>
      </c>
      <c r="C136">
        <v>6271</v>
      </c>
      <c r="D136">
        <v>5288</v>
      </c>
      <c r="E136">
        <v>5824</v>
      </c>
      <c r="F136">
        <v>5735</v>
      </c>
      <c r="G136">
        <f t="shared" si="11"/>
        <v>27919</v>
      </c>
      <c r="H136">
        <v>3.2014935763022265E-2</v>
      </c>
      <c r="I136">
        <v>-1.528159340659343</v>
      </c>
      <c r="J136">
        <f t="shared" si="10"/>
        <v>10.136157337367626</v>
      </c>
      <c r="K136">
        <f t="shared" si="12"/>
        <v>-15.675330888215596</v>
      </c>
      <c r="L136">
        <f t="shared" si="13"/>
        <v>30.618621120599876</v>
      </c>
    </row>
    <row r="137" spans="1:12" x14ac:dyDescent="0.25">
      <c r="A137" t="s">
        <v>167</v>
      </c>
      <c r="B137">
        <v>11441</v>
      </c>
      <c r="C137">
        <v>12932</v>
      </c>
      <c r="D137">
        <v>11852</v>
      </c>
      <c r="E137">
        <v>13413</v>
      </c>
      <c r="F137">
        <v>13290</v>
      </c>
      <c r="G137">
        <f t="shared" si="11"/>
        <v>62928</v>
      </c>
      <c r="H137">
        <v>7.4189798830089942E-2</v>
      </c>
      <c r="I137">
        <v>-0.91702080071573278</v>
      </c>
      <c r="J137">
        <f t="shared" si="10"/>
        <v>13.170772865339183</v>
      </c>
      <c r="K137">
        <f t="shared" si="12"/>
        <v>-8.351376430559851</v>
      </c>
      <c r="L137">
        <f t="shared" si="13"/>
        <v>13.032077615593044</v>
      </c>
    </row>
    <row r="138" spans="1:12" x14ac:dyDescent="0.25">
      <c r="A138" t="s">
        <v>168</v>
      </c>
      <c r="B138">
        <v>3109</v>
      </c>
      <c r="C138">
        <v>3048</v>
      </c>
      <c r="D138">
        <v>3427</v>
      </c>
      <c r="E138">
        <v>3657</v>
      </c>
      <c r="F138">
        <v>3181</v>
      </c>
      <c r="G138">
        <f t="shared" si="11"/>
        <v>16422</v>
      </c>
      <c r="H138">
        <v>1.7757543271521157E-2</v>
      </c>
      <c r="I138">
        <v>-13.016133442712601</v>
      </c>
      <c r="J138">
        <f t="shared" si="10"/>
        <v>6.7114093959731544</v>
      </c>
      <c r="K138">
        <f t="shared" si="12"/>
        <v>12.434383202099736</v>
      </c>
      <c r="L138">
        <f t="shared" si="13"/>
        <v>-1.9620456738501126</v>
      </c>
    </row>
    <row r="139" spans="1:12" x14ac:dyDescent="0.25">
      <c r="A139" t="s">
        <v>169</v>
      </c>
      <c r="B139">
        <v>1511</v>
      </c>
      <c r="C139">
        <v>1438</v>
      </c>
      <c r="D139">
        <v>1695</v>
      </c>
      <c r="E139">
        <v>1610</v>
      </c>
      <c r="F139">
        <v>1312</v>
      </c>
      <c r="G139">
        <f t="shared" si="11"/>
        <v>7566</v>
      </c>
      <c r="H139">
        <v>7.3240794631360441E-3</v>
      </c>
      <c r="I139">
        <v>-18.509316770186331</v>
      </c>
      <c r="J139">
        <f t="shared" si="10"/>
        <v>-5.0147492625368733</v>
      </c>
      <c r="K139">
        <f t="shared" si="12"/>
        <v>17.872044506258693</v>
      </c>
      <c r="L139">
        <f t="shared" si="13"/>
        <v>-4.8312375909993381</v>
      </c>
    </row>
    <row r="140" spans="1:12" x14ac:dyDescent="0.25">
      <c r="A140" t="s">
        <v>170</v>
      </c>
      <c r="B140">
        <v>7036</v>
      </c>
      <c r="C140">
        <v>7961</v>
      </c>
      <c r="D140">
        <v>9241</v>
      </c>
      <c r="E140">
        <v>9201</v>
      </c>
      <c r="F140">
        <v>9788</v>
      </c>
      <c r="G140">
        <f t="shared" si="11"/>
        <v>43227</v>
      </c>
      <c r="H140">
        <v>5.4640312336261883E-2</v>
      </c>
      <c r="I140">
        <v>6.3797413324638654</v>
      </c>
      <c r="J140">
        <f t="shared" si="10"/>
        <v>-0.43285358727410456</v>
      </c>
      <c r="K140">
        <f t="shared" si="12"/>
        <v>16.0783821127999</v>
      </c>
      <c r="L140">
        <f t="shared" si="13"/>
        <v>13.146674246731097</v>
      </c>
    </row>
    <row r="141" spans="1:12" x14ac:dyDescent="0.25">
      <c r="A141" t="s">
        <v>171</v>
      </c>
      <c r="B141">
        <v>14506</v>
      </c>
      <c r="C141">
        <v>12979</v>
      </c>
      <c r="D141">
        <v>15421</v>
      </c>
      <c r="E141">
        <v>13314</v>
      </c>
      <c r="F141">
        <v>15709</v>
      </c>
      <c r="G141">
        <f t="shared" si="11"/>
        <v>71929</v>
      </c>
      <c r="H141">
        <v>8.7693570340247023E-2</v>
      </c>
      <c r="I141">
        <v>17.988583445996696</v>
      </c>
      <c r="J141">
        <f t="shared" si="10"/>
        <v>-13.663186563776669</v>
      </c>
      <c r="K141">
        <f t="shared" si="12"/>
        <v>18.815008860466907</v>
      </c>
      <c r="L141">
        <f t="shared" si="13"/>
        <v>-10.52667861574521</v>
      </c>
    </row>
    <row r="142" spans="1:12" x14ac:dyDescent="0.25">
      <c r="A142" t="s">
        <v>172</v>
      </c>
      <c r="B142">
        <v>2729</v>
      </c>
      <c r="C142">
        <v>3429</v>
      </c>
      <c r="D142">
        <v>4048</v>
      </c>
      <c r="E142">
        <v>4056</v>
      </c>
      <c r="F142">
        <v>4247</v>
      </c>
      <c r="G142">
        <f t="shared" si="11"/>
        <v>18509</v>
      </c>
      <c r="H142">
        <v>2.3708357835319192E-2</v>
      </c>
      <c r="I142">
        <v>4.7090729783037375</v>
      </c>
      <c r="J142">
        <f t="shared" si="10"/>
        <v>0.19762845849802371</v>
      </c>
      <c r="K142">
        <f t="shared" si="12"/>
        <v>18.051910177894428</v>
      </c>
      <c r="L142">
        <f t="shared" si="13"/>
        <v>25.650421399780139</v>
      </c>
    </row>
    <row r="143" spans="1:12" x14ac:dyDescent="0.25">
      <c r="A143" t="s">
        <v>173</v>
      </c>
      <c r="B143">
        <v>3444</v>
      </c>
      <c r="C143">
        <v>3255</v>
      </c>
      <c r="D143">
        <v>3770</v>
      </c>
      <c r="E143">
        <v>3792</v>
      </c>
      <c r="F143">
        <v>3552</v>
      </c>
      <c r="G143">
        <f t="shared" si="11"/>
        <v>17813</v>
      </c>
      <c r="H143">
        <v>1.9828605375807336E-2</v>
      </c>
      <c r="I143">
        <v>-6.3291139240506311</v>
      </c>
      <c r="J143">
        <f t="shared" si="10"/>
        <v>0.58355437665782495</v>
      </c>
      <c r="K143">
        <f t="shared" si="12"/>
        <v>15.821812596006144</v>
      </c>
      <c r="L143">
        <f t="shared" si="13"/>
        <v>-5.4878048780487809</v>
      </c>
    </row>
    <row r="144" spans="1:12" x14ac:dyDescent="0.25">
      <c r="A144" t="s">
        <v>174</v>
      </c>
      <c r="B144">
        <v>3426</v>
      </c>
      <c r="C144">
        <v>4043</v>
      </c>
      <c r="D144">
        <v>4779</v>
      </c>
      <c r="E144">
        <v>5111</v>
      </c>
      <c r="F144">
        <v>5411</v>
      </c>
      <c r="G144">
        <f t="shared" si="11"/>
        <v>22770</v>
      </c>
      <c r="H144">
        <v>3.0206245407796595E-2</v>
      </c>
      <c r="I144">
        <v>5.8696928194091242</v>
      </c>
      <c r="J144">
        <f t="shared" si="10"/>
        <v>6.9470600544046874</v>
      </c>
      <c r="K144">
        <f t="shared" si="12"/>
        <v>18.204303734850356</v>
      </c>
      <c r="L144">
        <f t="shared" si="13"/>
        <v>18.009340338587272</v>
      </c>
    </row>
    <row r="145" spans="1:12" x14ac:dyDescent="0.25">
      <c r="A145" t="s">
        <v>175</v>
      </c>
      <c r="B145">
        <v>599</v>
      </c>
      <c r="C145">
        <v>746</v>
      </c>
      <c r="D145">
        <v>886</v>
      </c>
      <c r="E145">
        <v>843</v>
      </c>
      <c r="F145">
        <v>963</v>
      </c>
      <c r="G145">
        <f t="shared" si="11"/>
        <v>4037</v>
      </c>
      <c r="H145">
        <v>5.3758296669207395E-3</v>
      </c>
      <c r="I145">
        <v>14.234875444839858</v>
      </c>
      <c r="J145">
        <f t="shared" si="10"/>
        <v>-4.8532731376975171</v>
      </c>
      <c r="K145">
        <f t="shared" si="12"/>
        <v>18.766756032171582</v>
      </c>
      <c r="L145">
        <f t="shared" si="13"/>
        <v>24.540901502504173</v>
      </c>
    </row>
    <row r="146" spans="1:12" x14ac:dyDescent="0.25">
      <c r="A146" t="s">
        <v>176</v>
      </c>
      <c r="B146">
        <v>26499</v>
      </c>
      <c r="C146">
        <v>25706</v>
      </c>
      <c r="D146">
        <v>28674</v>
      </c>
      <c r="E146">
        <v>31555</v>
      </c>
      <c r="F146">
        <v>33687</v>
      </c>
      <c r="G146">
        <f t="shared" si="11"/>
        <v>146121</v>
      </c>
      <c r="H146">
        <v>0.18805355554471334</v>
      </c>
      <c r="I146">
        <v>6.7564569798764182</v>
      </c>
      <c r="J146">
        <f t="shared" si="10"/>
        <v>10.047429727279068</v>
      </c>
      <c r="K146">
        <f t="shared" si="12"/>
        <v>11.545942581498483</v>
      </c>
      <c r="L146">
        <f t="shared" si="13"/>
        <v>-2.9925657571983848</v>
      </c>
    </row>
    <row r="147" spans="1:12" x14ac:dyDescent="0.25">
      <c r="A147" t="s">
        <v>177</v>
      </c>
      <c r="B147">
        <v>8048</v>
      </c>
      <c r="C147">
        <v>9936</v>
      </c>
      <c r="D147">
        <v>11844</v>
      </c>
      <c r="E147">
        <v>12920</v>
      </c>
      <c r="F147">
        <v>14064</v>
      </c>
      <c r="G147">
        <f t="shared" si="11"/>
        <v>56812</v>
      </c>
      <c r="H147">
        <v>7.8510559123129056E-2</v>
      </c>
      <c r="I147">
        <v>8.8544891640866865</v>
      </c>
      <c r="J147">
        <f t="shared" si="10"/>
        <v>9.0847686592367438</v>
      </c>
      <c r="K147">
        <f t="shared" si="12"/>
        <v>19.202898550724637</v>
      </c>
      <c r="L147">
        <f t="shared" si="13"/>
        <v>23.459244532803179</v>
      </c>
    </row>
    <row r="148" spans="1:12" x14ac:dyDescent="0.25">
      <c r="A148" t="s">
        <v>178</v>
      </c>
      <c r="B148">
        <v>172419</v>
      </c>
      <c r="C148">
        <v>227749</v>
      </c>
      <c r="D148">
        <v>278904</v>
      </c>
      <c r="E148">
        <v>262309</v>
      </c>
      <c r="F148">
        <v>251319</v>
      </c>
      <c r="G148">
        <f t="shared" si="11"/>
        <v>1192700</v>
      </c>
      <c r="H148">
        <v>1.402957566002963</v>
      </c>
      <c r="I148">
        <v>-4.1897151832380786</v>
      </c>
      <c r="J148">
        <f t="shared" si="10"/>
        <v>-5.9500760118176865</v>
      </c>
      <c r="K148">
        <f t="shared" si="12"/>
        <v>22.461130455018463</v>
      </c>
      <c r="L148">
        <f t="shared" si="13"/>
        <v>32.09043086898776</v>
      </c>
    </row>
    <row r="149" spans="1:12" x14ac:dyDescent="0.25">
      <c r="A149" t="s">
        <v>179</v>
      </c>
      <c r="B149">
        <v>4340</v>
      </c>
      <c r="C149">
        <v>5092</v>
      </c>
      <c r="D149">
        <v>5780</v>
      </c>
      <c r="E149">
        <v>5597</v>
      </c>
      <c r="F149">
        <v>6216</v>
      </c>
      <c r="G149">
        <f t="shared" si="11"/>
        <v>27025</v>
      </c>
      <c r="H149">
        <v>3.4700059407662839E-2</v>
      </c>
      <c r="I149">
        <v>11.05949615865643</v>
      </c>
      <c r="J149">
        <f t="shared" si="10"/>
        <v>-3.1660899653979238</v>
      </c>
      <c r="K149">
        <f t="shared" si="12"/>
        <v>13.511390416339356</v>
      </c>
      <c r="L149">
        <f t="shared" si="13"/>
        <v>17.327188940092167</v>
      </c>
    </row>
    <row r="150" spans="1:12" x14ac:dyDescent="0.25">
      <c r="A150" t="s">
        <v>180</v>
      </c>
      <c r="B150">
        <v>2464</v>
      </c>
      <c r="C150">
        <v>3469</v>
      </c>
      <c r="D150">
        <v>4914</v>
      </c>
      <c r="E150">
        <v>4793</v>
      </c>
      <c r="F150">
        <v>4123</v>
      </c>
      <c r="G150">
        <f t="shared" si="11"/>
        <v>19763</v>
      </c>
      <c r="H150">
        <v>2.3016143008010598E-2</v>
      </c>
      <c r="I150">
        <v>-13.978718965157526</v>
      </c>
      <c r="J150">
        <f t="shared" si="10"/>
        <v>-2.4623524623524626</v>
      </c>
      <c r="K150">
        <f t="shared" si="12"/>
        <v>41.654655520322862</v>
      </c>
      <c r="L150">
        <f t="shared" si="13"/>
        <v>40.787337662337663</v>
      </c>
    </row>
    <row r="151" spans="1:12" x14ac:dyDescent="0.25">
      <c r="A151" t="s">
        <v>181</v>
      </c>
      <c r="B151">
        <v>9805</v>
      </c>
      <c r="C151">
        <v>14302</v>
      </c>
      <c r="D151">
        <v>17653</v>
      </c>
      <c r="E151">
        <v>25038</v>
      </c>
      <c r="F151">
        <v>17859</v>
      </c>
      <c r="G151">
        <f t="shared" si="11"/>
        <v>84657</v>
      </c>
      <c r="H151">
        <v>9.9695682265355634E-2</v>
      </c>
      <c r="I151">
        <v>-28.672417924754384</v>
      </c>
      <c r="J151">
        <f t="shared" si="10"/>
        <v>41.834249136124171</v>
      </c>
      <c r="K151">
        <f t="shared" si="12"/>
        <v>23.430289470004194</v>
      </c>
      <c r="L151">
        <f t="shared" si="13"/>
        <v>45.864354920958696</v>
      </c>
    </row>
    <row r="152" spans="1:12" x14ac:dyDescent="0.25">
      <c r="A152" t="s">
        <v>182</v>
      </c>
      <c r="B152">
        <v>23098</v>
      </c>
      <c r="C152">
        <v>26753</v>
      </c>
      <c r="D152">
        <v>25988</v>
      </c>
      <c r="E152">
        <v>26260</v>
      </c>
      <c r="F152">
        <v>29468</v>
      </c>
      <c r="G152">
        <f t="shared" si="11"/>
        <v>131567</v>
      </c>
      <c r="H152">
        <v>0.16450150428330254</v>
      </c>
      <c r="I152">
        <v>12.21629855293223</v>
      </c>
      <c r="J152">
        <f t="shared" si="10"/>
        <v>1.0466369093427736</v>
      </c>
      <c r="K152">
        <f t="shared" si="12"/>
        <v>-2.8594923933764438</v>
      </c>
      <c r="L152">
        <f t="shared" si="13"/>
        <v>15.823880855485323</v>
      </c>
    </row>
    <row r="153" spans="1:12" x14ac:dyDescent="0.25">
      <c r="A153" t="s">
        <v>183</v>
      </c>
      <c r="B153">
        <v>18038</v>
      </c>
      <c r="C153">
        <v>21605</v>
      </c>
      <c r="D153">
        <v>23257</v>
      </c>
      <c r="E153">
        <v>21686</v>
      </c>
      <c r="F153">
        <v>25339</v>
      </c>
      <c r="G153">
        <f t="shared" si="11"/>
        <v>109925</v>
      </c>
      <c r="H153">
        <v>0.14145186700945445</v>
      </c>
      <c r="I153">
        <v>16.844969104491383</v>
      </c>
      <c r="J153">
        <f t="shared" si="10"/>
        <v>-6.7549554972696395</v>
      </c>
      <c r="K153">
        <f t="shared" si="12"/>
        <v>7.6463781532052773</v>
      </c>
      <c r="L153">
        <f t="shared" si="13"/>
        <v>19.774919614147908</v>
      </c>
    </row>
    <row r="154" spans="1:12" x14ac:dyDescent="0.25">
      <c r="A154" t="s">
        <v>184</v>
      </c>
      <c r="B154">
        <v>2047</v>
      </c>
      <c r="C154">
        <v>0</v>
      </c>
      <c r="D154">
        <v>0</v>
      </c>
      <c r="E154">
        <v>0</v>
      </c>
      <c r="F154">
        <v>0</v>
      </c>
      <c r="G154">
        <f t="shared" si="11"/>
        <v>2047</v>
      </c>
      <c r="H154" t="s">
        <v>10</v>
      </c>
      <c r="I154" t="s">
        <v>10</v>
      </c>
      <c r="L154">
        <f t="shared" si="13"/>
        <v>-100</v>
      </c>
    </row>
    <row r="155" spans="1:12" x14ac:dyDescent="0.25">
      <c r="A155" t="s">
        <v>186</v>
      </c>
      <c r="B155">
        <v>24073</v>
      </c>
      <c r="C155">
        <v>24717</v>
      </c>
      <c r="D155">
        <v>26761</v>
      </c>
      <c r="E155">
        <v>28195</v>
      </c>
      <c r="F155">
        <v>26492</v>
      </c>
      <c r="G155">
        <f t="shared" si="11"/>
        <v>130238</v>
      </c>
      <c r="H155">
        <v>0.14788834842789639</v>
      </c>
      <c r="I155">
        <v>-6.0400780280191526</v>
      </c>
      <c r="J155">
        <f>(E155-D155)/D155*100</f>
        <v>5.3585441500691307</v>
      </c>
      <c r="K155">
        <f t="shared" si="12"/>
        <v>8.2696120079297657</v>
      </c>
      <c r="L155">
        <f t="shared" si="13"/>
        <v>2.6751962779877871</v>
      </c>
    </row>
    <row r="156" spans="1:12" x14ac:dyDescent="0.25">
      <c r="A156" t="s">
        <v>187</v>
      </c>
      <c r="B156">
        <v>3</v>
      </c>
      <c r="C156">
        <v>1</v>
      </c>
      <c r="D156">
        <v>0</v>
      </c>
      <c r="E156">
        <v>0</v>
      </c>
      <c r="F156">
        <v>1</v>
      </c>
      <c r="G156">
        <f t="shared" si="11"/>
        <v>5</v>
      </c>
      <c r="H156">
        <v>5.5823776395853989E-6</v>
      </c>
      <c r="I156" t="s">
        <v>10</v>
      </c>
      <c r="K156">
        <f t="shared" si="12"/>
        <v>-100</v>
      </c>
      <c r="L156">
        <f t="shared" si="13"/>
        <v>-66.666666666666657</v>
      </c>
    </row>
    <row r="157" spans="1:12" x14ac:dyDescent="0.25">
      <c r="A157" t="s">
        <v>188</v>
      </c>
      <c r="B157">
        <v>18129</v>
      </c>
      <c r="C157">
        <v>18371</v>
      </c>
      <c r="D157">
        <v>20384</v>
      </c>
      <c r="E157">
        <v>21239</v>
      </c>
      <c r="F157">
        <v>18945</v>
      </c>
      <c r="G157">
        <f t="shared" si="11"/>
        <v>97068</v>
      </c>
      <c r="H157">
        <v>0.10575814438194538</v>
      </c>
      <c r="I157">
        <v>-10.800885164084946</v>
      </c>
      <c r="J157">
        <f t="shared" ref="J157:J162" si="14">(E157-D157)/D157*100</f>
        <v>4.1944662480376769</v>
      </c>
      <c r="K157">
        <f t="shared" si="12"/>
        <v>10.957487344183768</v>
      </c>
      <c r="L157">
        <f t="shared" si="13"/>
        <v>1.3348778200672955</v>
      </c>
    </row>
    <row r="158" spans="1:12" x14ac:dyDescent="0.25">
      <c r="A158" t="s">
        <v>189</v>
      </c>
      <c r="B158">
        <v>1013</v>
      </c>
      <c r="C158">
        <v>1018</v>
      </c>
      <c r="D158">
        <v>1017</v>
      </c>
      <c r="E158">
        <v>1239</v>
      </c>
      <c r="F158">
        <v>1340</v>
      </c>
      <c r="G158">
        <f t="shared" si="11"/>
        <v>5627</v>
      </c>
      <c r="H158">
        <v>7.4803860370444347E-3</v>
      </c>
      <c r="I158">
        <v>8.1517352703793335</v>
      </c>
      <c r="J158">
        <f t="shared" si="14"/>
        <v>21.828908554572273</v>
      </c>
      <c r="K158">
        <f t="shared" si="12"/>
        <v>-9.8231827111984277E-2</v>
      </c>
      <c r="L158">
        <f t="shared" si="13"/>
        <v>0.4935834155972359</v>
      </c>
    </row>
    <row r="159" spans="1:12" x14ac:dyDescent="0.25">
      <c r="A159" t="s">
        <v>190</v>
      </c>
      <c r="B159">
        <v>32973</v>
      </c>
      <c r="C159">
        <v>36440</v>
      </c>
      <c r="D159">
        <v>37993</v>
      </c>
      <c r="E159">
        <v>39276</v>
      </c>
      <c r="F159">
        <v>41183</v>
      </c>
      <c r="G159">
        <f t="shared" si="11"/>
        <v>187865</v>
      </c>
      <c r="H159">
        <v>0.22989905833104549</v>
      </c>
      <c r="I159">
        <v>4.855382421835202</v>
      </c>
      <c r="J159">
        <f t="shared" si="14"/>
        <v>3.3769378569736532</v>
      </c>
      <c r="K159">
        <f t="shared" si="12"/>
        <v>4.2618002195389675</v>
      </c>
      <c r="L159">
        <f t="shared" si="13"/>
        <v>10.514663512570891</v>
      </c>
    </row>
    <row r="160" spans="1:12" x14ac:dyDescent="0.25">
      <c r="A160" t="s">
        <v>191</v>
      </c>
      <c r="B160">
        <v>19757</v>
      </c>
      <c r="C160">
        <v>20148</v>
      </c>
      <c r="D160">
        <v>20882</v>
      </c>
      <c r="E160">
        <v>22631</v>
      </c>
      <c r="F160">
        <v>21898</v>
      </c>
      <c r="G160">
        <f t="shared" si="11"/>
        <v>105316</v>
      </c>
      <c r="H160">
        <v>0.12224290555164107</v>
      </c>
      <c r="I160">
        <v>-3.2389200653970249</v>
      </c>
      <c r="J160">
        <f t="shared" si="14"/>
        <v>8.3756345177664979</v>
      </c>
      <c r="K160">
        <f t="shared" si="12"/>
        <v>3.643041492952154</v>
      </c>
      <c r="L160">
        <f t="shared" si="13"/>
        <v>1.979045401629802</v>
      </c>
    </row>
    <row r="161" spans="1:12" x14ac:dyDescent="0.25">
      <c r="A161" t="s">
        <v>192</v>
      </c>
      <c r="B161">
        <v>42626</v>
      </c>
      <c r="C161">
        <v>43689</v>
      </c>
      <c r="D161">
        <v>45851</v>
      </c>
      <c r="E161">
        <v>46743</v>
      </c>
      <c r="F161">
        <v>42318</v>
      </c>
      <c r="G161">
        <f t="shared" si="11"/>
        <v>221227</v>
      </c>
      <c r="H161">
        <v>0.23623505695197491</v>
      </c>
      <c r="I161">
        <v>-9.4666581092356097</v>
      </c>
      <c r="J161">
        <f t="shared" si="14"/>
        <v>1.9454319425966717</v>
      </c>
      <c r="K161">
        <f t="shared" si="12"/>
        <v>4.9486140676142734</v>
      </c>
      <c r="L161">
        <f t="shared" si="13"/>
        <v>2.4937831370525032</v>
      </c>
    </row>
    <row r="162" spans="1:12" x14ac:dyDescent="0.25">
      <c r="A162" t="s">
        <v>193</v>
      </c>
      <c r="B162">
        <v>867601</v>
      </c>
      <c r="C162">
        <v>941883</v>
      </c>
      <c r="D162">
        <v>986296</v>
      </c>
      <c r="E162">
        <v>1029757</v>
      </c>
      <c r="F162">
        <v>1000292</v>
      </c>
      <c r="G162">
        <f t="shared" si="11"/>
        <v>4825829</v>
      </c>
      <c r="H162">
        <v>5.584007693856158</v>
      </c>
      <c r="I162">
        <v>-2.8613546691112646</v>
      </c>
      <c r="J162">
        <f t="shared" si="14"/>
        <v>4.4064864908708952</v>
      </c>
      <c r="K162">
        <f t="shared" si="12"/>
        <v>4.7153415020761607</v>
      </c>
      <c r="L162">
        <f t="shared" si="13"/>
        <v>8.5617697536079369</v>
      </c>
    </row>
    <row r="163" spans="1:12" x14ac:dyDescent="0.25">
      <c r="A163" t="s">
        <v>194</v>
      </c>
      <c r="B163">
        <v>1950</v>
      </c>
      <c r="C163">
        <v>2508</v>
      </c>
      <c r="D163">
        <v>0</v>
      </c>
      <c r="E163">
        <v>0</v>
      </c>
      <c r="F163">
        <v>0</v>
      </c>
      <c r="G163">
        <f t="shared" si="11"/>
        <v>4458</v>
      </c>
      <c r="H163" t="s">
        <v>10</v>
      </c>
      <c r="I163" t="s">
        <v>10</v>
      </c>
      <c r="K163">
        <f t="shared" si="12"/>
        <v>-100</v>
      </c>
      <c r="L163">
        <f t="shared" si="13"/>
        <v>28.615384615384613</v>
      </c>
    </row>
    <row r="164" spans="1:12" x14ac:dyDescent="0.25">
      <c r="A164" t="s">
        <v>196</v>
      </c>
      <c r="B164">
        <v>368</v>
      </c>
      <c r="C164">
        <v>503</v>
      </c>
      <c r="D164">
        <v>536</v>
      </c>
      <c r="E164">
        <v>572</v>
      </c>
      <c r="F164">
        <v>624</v>
      </c>
      <c r="G164">
        <f t="shared" si="11"/>
        <v>2603</v>
      </c>
      <c r="H164">
        <v>3.4834036471012887E-3</v>
      </c>
      <c r="I164">
        <v>9.0909090909090793</v>
      </c>
      <c r="J164">
        <f t="shared" ref="J164:J175" si="15">(E164-D164)/D164*100</f>
        <v>6.7164179104477615</v>
      </c>
      <c r="K164">
        <f t="shared" si="12"/>
        <v>6.5606361829025852</v>
      </c>
      <c r="L164">
        <f t="shared" si="13"/>
        <v>36.684782608695656</v>
      </c>
    </row>
    <row r="165" spans="1:12" x14ac:dyDescent="0.25">
      <c r="A165" t="s">
        <v>197</v>
      </c>
      <c r="B165">
        <v>158</v>
      </c>
      <c r="C165">
        <v>186</v>
      </c>
      <c r="D165">
        <v>202</v>
      </c>
      <c r="E165">
        <v>208</v>
      </c>
      <c r="F165">
        <v>189</v>
      </c>
      <c r="G165">
        <f t="shared" si="11"/>
        <v>943</v>
      </c>
      <c r="H165">
        <v>1.0550693738816403E-3</v>
      </c>
      <c r="I165">
        <v>-9.1346153846153868</v>
      </c>
      <c r="J165">
        <f t="shared" si="15"/>
        <v>2.9702970297029703</v>
      </c>
      <c r="K165">
        <f t="shared" si="12"/>
        <v>8.6021505376344098</v>
      </c>
      <c r="L165">
        <f t="shared" si="13"/>
        <v>17.721518987341771</v>
      </c>
    </row>
    <row r="166" spans="1:12" x14ac:dyDescent="0.25">
      <c r="A166" t="s">
        <v>198</v>
      </c>
      <c r="B166">
        <v>589</v>
      </c>
      <c r="C166">
        <v>713</v>
      </c>
      <c r="D166">
        <v>992</v>
      </c>
      <c r="E166">
        <v>1378</v>
      </c>
      <c r="F166">
        <v>1179</v>
      </c>
      <c r="G166">
        <f t="shared" si="11"/>
        <v>4851</v>
      </c>
      <c r="H166">
        <v>6.5816232370711856E-3</v>
      </c>
      <c r="I166">
        <v>-14.441219158200298</v>
      </c>
      <c r="J166">
        <f t="shared" si="15"/>
        <v>38.911290322580641</v>
      </c>
      <c r="K166">
        <f t="shared" si="12"/>
        <v>39.130434782608695</v>
      </c>
      <c r="L166">
        <f t="shared" si="13"/>
        <v>21.052631578947366</v>
      </c>
    </row>
    <row r="167" spans="1:12" x14ac:dyDescent="0.25">
      <c r="A167" t="s">
        <v>199</v>
      </c>
      <c r="B167">
        <v>3188</v>
      </c>
      <c r="C167">
        <v>3314</v>
      </c>
      <c r="D167">
        <v>3593</v>
      </c>
      <c r="E167">
        <v>4059</v>
      </c>
      <c r="F167">
        <v>3889</v>
      </c>
      <c r="G167">
        <f t="shared" si="11"/>
        <v>18043</v>
      </c>
      <c r="H167">
        <v>2.1709866640347616E-2</v>
      </c>
      <c r="I167">
        <v>-4.1882237004188312</v>
      </c>
      <c r="J167">
        <f t="shared" si="15"/>
        <v>12.969663234066239</v>
      </c>
      <c r="K167">
        <f t="shared" si="12"/>
        <v>8.4188292094146053</v>
      </c>
      <c r="L167">
        <f t="shared" si="13"/>
        <v>3.9523212045169385</v>
      </c>
    </row>
    <row r="168" spans="1:12" x14ac:dyDescent="0.25">
      <c r="A168" t="s">
        <v>200</v>
      </c>
      <c r="B168">
        <v>2</v>
      </c>
      <c r="C168">
        <v>2</v>
      </c>
      <c r="D168">
        <v>3</v>
      </c>
      <c r="E168">
        <v>0</v>
      </c>
      <c r="F168">
        <v>4</v>
      </c>
      <c r="G168">
        <f t="shared" si="11"/>
        <v>11</v>
      </c>
      <c r="H168">
        <v>2.2329510558341595E-5</v>
      </c>
      <c r="I168" t="s">
        <v>10</v>
      </c>
      <c r="J168">
        <f t="shared" si="15"/>
        <v>-100</v>
      </c>
      <c r="K168">
        <f t="shared" si="12"/>
        <v>50</v>
      </c>
      <c r="L168">
        <f t="shared" si="13"/>
        <v>0</v>
      </c>
    </row>
    <row r="169" spans="1:12" x14ac:dyDescent="0.25">
      <c r="A169" t="s">
        <v>201</v>
      </c>
      <c r="B169">
        <v>8087</v>
      </c>
      <c r="C169">
        <v>9048</v>
      </c>
      <c r="D169">
        <v>10286</v>
      </c>
      <c r="E169">
        <v>10656</v>
      </c>
      <c r="F169">
        <v>10317</v>
      </c>
      <c r="G169">
        <f t="shared" si="11"/>
        <v>48394</v>
      </c>
      <c r="H169">
        <v>5.759339010760256E-2</v>
      </c>
      <c r="I169">
        <v>-3.1813063063063112</v>
      </c>
      <c r="J169">
        <f t="shared" si="15"/>
        <v>3.5971223021582732</v>
      </c>
      <c r="K169">
        <f t="shared" si="12"/>
        <v>13.682581786030063</v>
      </c>
      <c r="L169">
        <f t="shared" si="13"/>
        <v>11.883269444787931</v>
      </c>
    </row>
    <row r="170" spans="1:12" x14ac:dyDescent="0.25">
      <c r="A170" t="s">
        <v>202</v>
      </c>
      <c r="B170">
        <v>88091</v>
      </c>
      <c r="C170">
        <v>95417</v>
      </c>
      <c r="D170">
        <v>111915</v>
      </c>
      <c r="E170">
        <v>126931</v>
      </c>
      <c r="F170">
        <v>128572</v>
      </c>
      <c r="G170">
        <f t="shared" si="11"/>
        <v>550926</v>
      </c>
      <c r="H170">
        <v>0.7177374578767739</v>
      </c>
      <c r="I170">
        <v>1.2928283870764545</v>
      </c>
      <c r="J170">
        <f t="shared" si="15"/>
        <v>13.417325648929992</v>
      </c>
      <c r="K170">
        <f t="shared" si="12"/>
        <v>17.290419946131191</v>
      </c>
      <c r="L170">
        <f t="shared" si="13"/>
        <v>8.3164000862744203</v>
      </c>
    </row>
    <row r="171" spans="1:12" x14ac:dyDescent="0.25">
      <c r="A171" t="s">
        <v>203</v>
      </c>
      <c r="B171">
        <v>946</v>
      </c>
      <c r="C171">
        <v>937</v>
      </c>
      <c r="D171">
        <v>1358</v>
      </c>
      <c r="E171">
        <v>1596</v>
      </c>
      <c r="F171">
        <v>1774</v>
      </c>
      <c r="G171">
        <f t="shared" si="11"/>
        <v>6611</v>
      </c>
      <c r="H171">
        <v>9.9031379326244978E-3</v>
      </c>
      <c r="I171">
        <v>11.152882205513777</v>
      </c>
      <c r="J171">
        <f t="shared" si="15"/>
        <v>17.525773195876287</v>
      </c>
      <c r="K171">
        <f t="shared" si="12"/>
        <v>44.930629669156886</v>
      </c>
      <c r="L171">
        <f t="shared" si="13"/>
        <v>-0.95137420718816068</v>
      </c>
    </row>
    <row r="172" spans="1:12" x14ac:dyDescent="0.25">
      <c r="A172" t="s">
        <v>204</v>
      </c>
      <c r="B172">
        <v>44616</v>
      </c>
      <c r="C172">
        <v>54439</v>
      </c>
      <c r="D172">
        <v>66378</v>
      </c>
      <c r="E172">
        <v>74492</v>
      </c>
      <c r="F172">
        <v>74743</v>
      </c>
      <c r="G172">
        <f t="shared" si="11"/>
        <v>314668</v>
      </c>
      <c r="H172">
        <v>0.41724365191553148</v>
      </c>
      <c r="I172">
        <v>0.33694893411373528</v>
      </c>
      <c r="J172">
        <f t="shared" si="15"/>
        <v>12.223929615233962</v>
      </c>
      <c r="K172">
        <f t="shared" si="12"/>
        <v>21.930968607064788</v>
      </c>
      <c r="L172">
        <f t="shared" si="13"/>
        <v>22.016765285996055</v>
      </c>
    </row>
    <row r="173" spans="1:12" x14ac:dyDescent="0.25">
      <c r="A173" t="s">
        <v>205</v>
      </c>
      <c r="B173">
        <v>39</v>
      </c>
      <c r="C173">
        <v>36</v>
      </c>
      <c r="D173">
        <v>45</v>
      </c>
      <c r="E173">
        <v>51</v>
      </c>
      <c r="F173">
        <v>36</v>
      </c>
      <c r="G173">
        <f t="shared" si="11"/>
        <v>207</v>
      </c>
      <c r="H173">
        <v>2.0096559502507438E-4</v>
      </c>
      <c r="I173">
        <v>-29.411764705882348</v>
      </c>
      <c r="J173">
        <f t="shared" si="15"/>
        <v>13.333333333333334</v>
      </c>
      <c r="K173">
        <f t="shared" si="12"/>
        <v>25</v>
      </c>
      <c r="L173">
        <f t="shared" si="13"/>
        <v>-7.6923076923076925</v>
      </c>
    </row>
    <row r="174" spans="1:12" x14ac:dyDescent="0.25">
      <c r="A174" t="s">
        <v>206</v>
      </c>
      <c r="B174">
        <v>40</v>
      </c>
      <c r="C174">
        <v>9</v>
      </c>
      <c r="D174">
        <v>7</v>
      </c>
      <c r="E174">
        <v>20</v>
      </c>
      <c r="F174">
        <v>0</v>
      </c>
      <c r="G174">
        <f t="shared" si="11"/>
        <v>76</v>
      </c>
      <c r="H174" t="s">
        <v>10</v>
      </c>
      <c r="I174" t="s">
        <v>10</v>
      </c>
      <c r="J174">
        <f t="shared" si="15"/>
        <v>185.71428571428572</v>
      </c>
      <c r="K174">
        <f t="shared" si="12"/>
        <v>-22.222222222222221</v>
      </c>
      <c r="L174">
        <f t="shared" si="13"/>
        <v>-77.5</v>
      </c>
    </row>
    <row r="175" spans="1:12" x14ac:dyDescent="0.25">
      <c r="A175" t="s">
        <v>207</v>
      </c>
      <c r="B175">
        <v>65694</v>
      </c>
      <c r="C175">
        <v>76342</v>
      </c>
      <c r="D175">
        <v>81442</v>
      </c>
      <c r="E175">
        <v>84356</v>
      </c>
      <c r="F175">
        <v>83322</v>
      </c>
      <c r="G175">
        <f t="shared" si="11"/>
        <v>391156</v>
      </c>
      <c r="H175">
        <v>0.46513486968553464</v>
      </c>
      <c r="I175">
        <v>-1.2257575039119928</v>
      </c>
      <c r="J175">
        <f t="shared" si="15"/>
        <v>3.5780064340266691</v>
      </c>
      <c r="K175">
        <f t="shared" si="12"/>
        <v>6.6804642267690131</v>
      </c>
      <c r="L175">
        <f t="shared" si="13"/>
        <v>16.208481748713734</v>
      </c>
    </row>
    <row r="176" spans="1:12" x14ac:dyDescent="0.25">
      <c r="A176" t="s">
        <v>208</v>
      </c>
      <c r="B176">
        <v>1</v>
      </c>
      <c r="C176">
        <v>0</v>
      </c>
      <c r="D176">
        <v>0</v>
      </c>
      <c r="E176">
        <v>0</v>
      </c>
      <c r="F176">
        <v>0</v>
      </c>
      <c r="G176">
        <f t="shared" si="11"/>
        <v>1</v>
      </c>
      <c r="H176" t="s">
        <v>10</v>
      </c>
      <c r="I176" t="s">
        <v>10</v>
      </c>
      <c r="L176">
        <f t="shared" si="13"/>
        <v>-100</v>
      </c>
    </row>
    <row r="177" spans="1:12" x14ac:dyDescent="0.25">
      <c r="A177" t="s">
        <v>210</v>
      </c>
      <c r="B177">
        <v>33670</v>
      </c>
      <c r="C177">
        <v>33089</v>
      </c>
      <c r="D177">
        <v>31832</v>
      </c>
      <c r="E177">
        <v>33200</v>
      </c>
      <c r="F177">
        <v>32332</v>
      </c>
      <c r="G177">
        <f t="shared" si="11"/>
        <v>164123</v>
      </c>
      <c r="H177">
        <v>0.18048943384307511</v>
      </c>
      <c r="I177">
        <v>-2.6144578313252964</v>
      </c>
      <c r="J177">
        <f t="shared" ref="J177:J188" si="16">(E177-D177)/D177*100</f>
        <v>4.2975622015581809</v>
      </c>
      <c r="K177">
        <f t="shared" si="12"/>
        <v>-3.7988455377920158</v>
      </c>
      <c r="L177">
        <f t="shared" si="13"/>
        <v>-1.7255717255717258</v>
      </c>
    </row>
    <row r="178" spans="1:12" x14ac:dyDescent="0.25">
      <c r="A178" t="s">
        <v>211</v>
      </c>
      <c r="B178">
        <v>36684</v>
      </c>
      <c r="C178">
        <v>37960</v>
      </c>
      <c r="D178">
        <v>41902</v>
      </c>
      <c r="E178">
        <v>44086</v>
      </c>
      <c r="F178">
        <v>39263</v>
      </c>
      <c r="G178">
        <f t="shared" si="11"/>
        <v>199895</v>
      </c>
      <c r="H178">
        <v>0.21918089326304152</v>
      </c>
      <c r="I178">
        <v>-10.93998094633217</v>
      </c>
      <c r="J178">
        <f t="shared" si="16"/>
        <v>5.2121617106582026</v>
      </c>
      <c r="K178">
        <f t="shared" si="12"/>
        <v>10.384615384615385</v>
      </c>
      <c r="L178">
        <f t="shared" si="13"/>
        <v>3.4783556864027911</v>
      </c>
    </row>
    <row r="179" spans="1:12" x14ac:dyDescent="0.25">
      <c r="A179" t="s">
        <v>212</v>
      </c>
      <c r="B179">
        <v>230854</v>
      </c>
      <c r="C179">
        <v>238707</v>
      </c>
      <c r="D179">
        <v>249620</v>
      </c>
      <c r="E179">
        <v>261653</v>
      </c>
      <c r="F179">
        <v>247238</v>
      </c>
      <c r="G179">
        <f t="shared" si="11"/>
        <v>1228072</v>
      </c>
      <c r="H179">
        <v>1.3801758828558148</v>
      </c>
      <c r="I179">
        <v>-5.5092049393662705</v>
      </c>
      <c r="J179">
        <f t="shared" si="16"/>
        <v>4.8205272013460458</v>
      </c>
      <c r="K179">
        <f t="shared" si="12"/>
        <v>4.5717134394885779</v>
      </c>
      <c r="L179">
        <f t="shared" si="13"/>
        <v>3.4017171025843176</v>
      </c>
    </row>
    <row r="180" spans="1:12" x14ac:dyDescent="0.25">
      <c r="A180" t="s">
        <v>213</v>
      </c>
      <c r="B180">
        <v>248314</v>
      </c>
      <c r="C180">
        <v>265928</v>
      </c>
      <c r="D180">
        <v>269380</v>
      </c>
      <c r="E180">
        <v>274087</v>
      </c>
      <c r="F180">
        <v>264973</v>
      </c>
      <c r="G180">
        <f t="shared" si="11"/>
        <v>1322682</v>
      </c>
      <c r="H180">
        <v>1.4791793502938619</v>
      </c>
      <c r="I180">
        <v>-3.325221553740235</v>
      </c>
      <c r="J180">
        <f t="shared" si="16"/>
        <v>1.7473457569233055</v>
      </c>
      <c r="K180">
        <f t="shared" si="12"/>
        <v>1.2980957251586895</v>
      </c>
      <c r="L180">
        <f t="shared" si="13"/>
        <v>7.0934381468624412</v>
      </c>
    </row>
    <row r="181" spans="1:12" x14ac:dyDescent="0.25">
      <c r="A181" t="s">
        <v>214</v>
      </c>
      <c r="B181">
        <v>141</v>
      </c>
      <c r="C181">
        <v>145</v>
      </c>
      <c r="D181">
        <v>112</v>
      </c>
      <c r="E181">
        <v>136</v>
      </c>
      <c r="F181">
        <v>125</v>
      </c>
      <c r="G181">
        <f t="shared" si="11"/>
        <v>659</v>
      </c>
      <c r="H181">
        <v>6.9779720494817486E-4</v>
      </c>
      <c r="I181">
        <v>-8.0882352941176521</v>
      </c>
      <c r="J181">
        <f t="shared" si="16"/>
        <v>21.428571428571427</v>
      </c>
      <c r="K181">
        <f t="shared" si="12"/>
        <v>-22.758620689655174</v>
      </c>
      <c r="L181">
        <f t="shared" si="13"/>
        <v>2.8368794326241136</v>
      </c>
    </row>
    <row r="182" spans="1:12" x14ac:dyDescent="0.25">
      <c r="A182" t="s">
        <v>215</v>
      </c>
      <c r="B182">
        <v>1180</v>
      </c>
      <c r="C182">
        <v>1171</v>
      </c>
      <c r="D182">
        <v>1182</v>
      </c>
      <c r="E182">
        <v>1379</v>
      </c>
      <c r="F182">
        <v>1336</v>
      </c>
      <c r="G182">
        <f t="shared" si="11"/>
        <v>6248</v>
      </c>
      <c r="H182">
        <v>7.4580565264860928E-3</v>
      </c>
      <c r="I182">
        <v>-3.1182015953589541</v>
      </c>
      <c r="J182">
        <f t="shared" si="16"/>
        <v>16.666666666666664</v>
      </c>
      <c r="K182">
        <f t="shared" si="12"/>
        <v>0.93936806148590934</v>
      </c>
      <c r="L182">
        <f t="shared" si="13"/>
        <v>-0.76271186440677974</v>
      </c>
    </row>
    <row r="183" spans="1:12" x14ac:dyDescent="0.25">
      <c r="A183" t="s">
        <v>216</v>
      </c>
      <c r="B183">
        <v>78</v>
      </c>
      <c r="C183">
        <v>65</v>
      </c>
      <c r="D183">
        <v>80</v>
      </c>
      <c r="E183">
        <v>90</v>
      </c>
      <c r="F183">
        <v>71</v>
      </c>
      <c r="G183">
        <f t="shared" si="11"/>
        <v>384</v>
      </c>
      <c r="H183">
        <v>3.9634881241056334E-4</v>
      </c>
      <c r="I183">
        <v>-21.111111111111114</v>
      </c>
      <c r="J183">
        <f t="shared" si="16"/>
        <v>12.5</v>
      </c>
      <c r="K183">
        <f t="shared" si="12"/>
        <v>23.076923076923077</v>
      </c>
      <c r="L183">
        <f t="shared" si="13"/>
        <v>-16.666666666666664</v>
      </c>
    </row>
    <row r="184" spans="1:12" x14ac:dyDescent="0.25">
      <c r="A184" t="s">
        <v>217</v>
      </c>
      <c r="B184">
        <v>66181</v>
      </c>
      <c r="C184">
        <v>71840</v>
      </c>
      <c r="D184">
        <v>76652</v>
      </c>
      <c r="E184">
        <v>81615</v>
      </c>
      <c r="F184">
        <v>80313</v>
      </c>
      <c r="G184">
        <f t="shared" si="11"/>
        <v>376601</v>
      </c>
      <c r="H184">
        <v>0.44833749536802214</v>
      </c>
      <c r="I184">
        <v>-1.5952949825399685</v>
      </c>
      <c r="J184">
        <f t="shared" si="16"/>
        <v>6.4747169023639302</v>
      </c>
      <c r="K184">
        <f t="shared" si="12"/>
        <v>6.698218262806237</v>
      </c>
      <c r="L184">
        <f t="shared" si="13"/>
        <v>8.5507925235339464</v>
      </c>
    </row>
    <row r="185" spans="1:12" x14ac:dyDescent="0.25">
      <c r="A185" t="s">
        <v>218</v>
      </c>
      <c r="B185">
        <v>46151</v>
      </c>
      <c r="C185">
        <v>48123</v>
      </c>
      <c r="D185">
        <v>49607</v>
      </c>
      <c r="E185">
        <v>49322</v>
      </c>
      <c r="F185">
        <v>46826</v>
      </c>
      <c r="G185">
        <f t="shared" si="11"/>
        <v>240029</v>
      </c>
      <c r="H185">
        <v>0.26140041535122588</v>
      </c>
      <c r="I185">
        <v>-5.060622034791777</v>
      </c>
      <c r="J185">
        <f t="shared" si="16"/>
        <v>-0.57451569334972885</v>
      </c>
      <c r="K185">
        <f t="shared" si="12"/>
        <v>3.0837645200839514</v>
      </c>
      <c r="L185">
        <f t="shared" si="13"/>
        <v>4.2729301640267812</v>
      </c>
    </row>
    <row r="186" spans="1:12" x14ac:dyDescent="0.25">
      <c r="A186" t="s">
        <v>220</v>
      </c>
      <c r="B186">
        <v>1221</v>
      </c>
      <c r="C186">
        <v>1621</v>
      </c>
      <c r="D186">
        <v>523</v>
      </c>
      <c r="E186">
        <v>1940</v>
      </c>
      <c r="F186">
        <v>2093</v>
      </c>
      <c r="G186">
        <f t="shared" si="11"/>
        <v>7398</v>
      </c>
      <c r="H186">
        <v>1.1683916399652241E-2</v>
      </c>
      <c r="I186">
        <v>7.8865979381443196</v>
      </c>
      <c r="J186">
        <f t="shared" si="16"/>
        <v>270.93690248565963</v>
      </c>
      <c r="K186">
        <f t="shared" si="12"/>
        <v>-67.735965453423802</v>
      </c>
      <c r="L186">
        <f t="shared" si="13"/>
        <v>32.760032760032757</v>
      </c>
    </row>
    <row r="187" spans="1:12" x14ac:dyDescent="0.25">
      <c r="A187" t="s">
        <v>221</v>
      </c>
      <c r="B187">
        <v>50134</v>
      </c>
      <c r="C187">
        <v>59231</v>
      </c>
      <c r="D187">
        <v>58131</v>
      </c>
      <c r="E187">
        <v>67366</v>
      </c>
      <c r="F187">
        <v>73137</v>
      </c>
      <c r="G187">
        <f t="shared" si="11"/>
        <v>307999</v>
      </c>
      <c r="H187">
        <v>0.40827835342635732</v>
      </c>
      <c r="I187">
        <v>8.5666359884808401</v>
      </c>
      <c r="J187">
        <f t="shared" si="16"/>
        <v>15.886532142918581</v>
      </c>
      <c r="K187">
        <f t="shared" si="12"/>
        <v>-1.8571356215495265</v>
      </c>
      <c r="L187">
        <f t="shared" si="13"/>
        <v>18.145370407308413</v>
      </c>
    </row>
    <row r="188" spans="1:12" x14ac:dyDescent="0.25">
      <c r="A188" t="s">
        <v>222</v>
      </c>
      <c r="B188">
        <v>25670</v>
      </c>
      <c r="C188">
        <v>29545</v>
      </c>
      <c r="D188">
        <v>33251</v>
      </c>
      <c r="E188">
        <v>33825</v>
      </c>
      <c r="F188">
        <v>35113</v>
      </c>
      <c r="G188">
        <f t="shared" si="11"/>
        <v>157404</v>
      </c>
      <c r="H188">
        <v>0.19601402605876214</v>
      </c>
      <c r="I188">
        <v>3.8078344419807877</v>
      </c>
      <c r="J188">
        <f t="shared" si="16"/>
        <v>1.726263871763255</v>
      </c>
      <c r="K188">
        <f t="shared" si="12"/>
        <v>12.543577593501439</v>
      </c>
      <c r="L188">
        <f t="shared" si="13"/>
        <v>15.095442150370081</v>
      </c>
    </row>
    <row r="189" spans="1:12" x14ac:dyDescent="0.25">
      <c r="A189" t="s">
        <v>224</v>
      </c>
      <c r="B189">
        <v>1950</v>
      </c>
      <c r="C189">
        <v>0</v>
      </c>
      <c r="D189">
        <v>0</v>
      </c>
      <c r="E189">
        <v>0</v>
      </c>
      <c r="F189">
        <v>0</v>
      </c>
      <c r="G189">
        <f t="shared" si="11"/>
        <v>1950</v>
      </c>
      <c r="H189" t="s">
        <v>10</v>
      </c>
      <c r="I189" t="s">
        <v>10</v>
      </c>
      <c r="L189">
        <f t="shared" si="13"/>
        <v>-100</v>
      </c>
    </row>
    <row r="190" spans="1:12" x14ac:dyDescent="0.25">
      <c r="A190" t="s">
        <v>226</v>
      </c>
      <c r="B190">
        <v>14013</v>
      </c>
      <c r="C190">
        <v>17382</v>
      </c>
      <c r="D190">
        <v>16764</v>
      </c>
      <c r="E190">
        <v>13915</v>
      </c>
      <c r="F190">
        <v>15128</v>
      </c>
      <c r="G190">
        <f t="shared" si="11"/>
        <v>77202</v>
      </c>
      <c r="H190">
        <v>8.445020893164791E-2</v>
      </c>
      <c r="I190">
        <v>8.7172116421128294</v>
      </c>
      <c r="J190">
        <f t="shared" ref="J190:J203" si="17">(E190-D190)/D190*100</f>
        <v>-16.99475065616798</v>
      </c>
      <c r="K190">
        <f t="shared" si="12"/>
        <v>-3.5554021401449774</v>
      </c>
      <c r="L190">
        <f t="shared" si="13"/>
        <v>24.041961036180691</v>
      </c>
    </row>
    <row r="191" spans="1:12" x14ac:dyDescent="0.25">
      <c r="A191" t="s">
        <v>227</v>
      </c>
      <c r="B191">
        <v>19168</v>
      </c>
      <c r="C191">
        <v>20864</v>
      </c>
      <c r="D191">
        <v>20528</v>
      </c>
      <c r="E191">
        <v>20486</v>
      </c>
      <c r="F191">
        <v>21538</v>
      </c>
      <c r="G191">
        <f t="shared" si="11"/>
        <v>102584</v>
      </c>
      <c r="H191">
        <v>0.12023324960139033</v>
      </c>
      <c r="I191">
        <v>5.135214292687678</v>
      </c>
      <c r="J191">
        <f t="shared" si="17"/>
        <v>-0.20459859703819172</v>
      </c>
      <c r="K191">
        <f t="shared" si="12"/>
        <v>-1.6104294478527608</v>
      </c>
      <c r="L191">
        <f t="shared" si="13"/>
        <v>8.8480801335559267</v>
      </c>
    </row>
    <row r="192" spans="1:12" x14ac:dyDescent="0.25">
      <c r="A192" t="s">
        <v>228</v>
      </c>
      <c r="B192">
        <v>42660</v>
      </c>
      <c r="C192">
        <v>48227</v>
      </c>
      <c r="D192">
        <v>56230</v>
      </c>
      <c r="E192">
        <v>68462</v>
      </c>
      <c r="F192">
        <v>61907</v>
      </c>
      <c r="G192">
        <f t="shared" si="11"/>
        <v>277486</v>
      </c>
      <c r="H192">
        <v>0.34558825253381331</v>
      </c>
      <c r="I192">
        <v>-9.5746545528906637</v>
      </c>
      <c r="J192">
        <f t="shared" si="17"/>
        <v>21.753512359950207</v>
      </c>
      <c r="K192">
        <f t="shared" si="12"/>
        <v>16.594438799842411</v>
      </c>
      <c r="L192">
        <f t="shared" si="13"/>
        <v>13.049695264885139</v>
      </c>
    </row>
    <row r="193" spans="1:12" x14ac:dyDescent="0.25">
      <c r="A193" t="s">
        <v>229</v>
      </c>
      <c r="B193">
        <v>6123</v>
      </c>
      <c r="C193">
        <v>6599</v>
      </c>
      <c r="D193">
        <v>6977</v>
      </c>
      <c r="E193">
        <v>7036</v>
      </c>
      <c r="F193">
        <v>7014</v>
      </c>
      <c r="G193">
        <f t="shared" si="11"/>
        <v>33749</v>
      </c>
      <c r="H193">
        <v>3.9154796764051994E-2</v>
      </c>
      <c r="I193">
        <v>-0.31267765776009071</v>
      </c>
      <c r="J193">
        <f t="shared" si="17"/>
        <v>0.84563566002579904</v>
      </c>
      <c r="K193">
        <f t="shared" si="12"/>
        <v>5.7281406273677833</v>
      </c>
      <c r="L193">
        <f t="shared" si="13"/>
        <v>7.7739670096357987</v>
      </c>
    </row>
    <row r="194" spans="1:12" x14ac:dyDescent="0.25">
      <c r="A194" t="s">
        <v>230</v>
      </c>
      <c r="B194">
        <v>11758</v>
      </c>
      <c r="C194">
        <v>12566</v>
      </c>
      <c r="D194">
        <v>13683</v>
      </c>
      <c r="E194">
        <v>11811</v>
      </c>
      <c r="F194">
        <v>12607</v>
      </c>
      <c r="G194">
        <f t="shared" si="11"/>
        <v>62425</v>
      </c>
      <c r="H194">
        <v>7.0377034902253124E-2</v>
      </c>
      <c r="I194">
        <v>6.7394801456269562</v>
      </c>
      <c r="J194">
        <f t="shared" si="17"/>
        <v>-13.681210260907694</v>
      </c>
      <c r="K194">
        <f t="shared" si="12"/>
        <v>8.8890657329301295</v>
      </c>
      <c r="L194">
        <f t="shared" si="13"/>
        <v>6.871916992685831</v>
      </c>
    </row>
    <row r="195" spans="1:12" x14ac:dyDescent="0.25">
      <c r="A195" t="s">
        <v>231</v>
      </c>
      <c r="B195">
        <v>6504</v>
      </c>
      <c r="C195">
        <v>7072</v>
      </c>
      <c r="D195">
        <v>7250</v>
      </c>
      <c r="E195">
        <v>6724</v>
      </c>
      <c r="F195">
        <v>6358</v>
      </c>
      <c r="G195">
        <f t="shared" ref="G195:G214" si="18">SUM(B195:F195)</f>
        <v>33908</v>
      </c>
      <c r="H195">
        <v>3.5492757032483967E-2</v>
      </c>
      <c r="I195">
        <v>-5.443188578227236</v>
      </c>
      <c r="J195">
        <f t="shared" si="17"/>
        <v>-7.2551724137931037</v>
      </c>
      <c r="K195">
        <f t="shared" ref="K195:K214" si="19">(D195-C195)/C195*100</f>
        <v>2.5169683257918551</v>
      </c>
      <c r="L195">
        <f t="shared" ref="L195:L214" si="20">(C195-B195)/B195*100</f>
        <v>8.7330873308733086</v>
      </c>
    </row>
    <row r="196" spans="1:12" x14ac:dyDescent="0.25">
      <c r="A196" t="s">
        <v>232</v>
      </c>
      <c r="B196">
        <v>779</v>
      </c>
      <c r="C196">
        <v>635</v>
      </c>
      <c r="D196">
        <v>627</v>
      </c>
      <c r="E196">
        <v>716</v>
      </c>
      <c r="F196">
        <v>1097</v>
      </c>
      <c r="G196">
        <f t="shared" si="18"/>
        <v>3854</v>
      </c>
      <c r="H196">
        <v>6.123868270625183E-3</v>
      </c>
      <c r="I196">
        <v>53.212290502793309</v>
      </c>
      <c r="J196">
        <f t="shared" si="17"/>
        <v>14.19457735247209</v>
      </c>
      <c r="K196">
        <f t="shared" si="19"/>
        <v>-1.2598425196850394</v>
      </c>
      <c r="L196">
        <f t="shared" si="20"/>
        <v>-18.485237483953789</v>
      </c>
    </row>
    <row r="197" spans="1:12" x14ac:dyDescent="0.25">
      <c r="A197" t="s">
        <v>233</v>
      </c>
      <c r="B197">
        <v>103740</v>
      </c>
      <c r="C197">
        <v>105705</v>
      </c>
      <c r="D197">
        <v>107217</v>
      </c>
      <c r="E197">
        <v>95160</v>
      </c>
      <c r="F197">
        <v>74564</v>
      </c>
      <c r="G197">
        <f t="shared" si="18"/>
        <v>486386</v>
      </c>
      <c r="H197">
        <v>0.41624440631804571</v>
      </c>
      <c r="I197">
        <v>-21.643547709121478</v>
      </c>
      <c r="J197">
        <f t="shared" si="17"/>
        <v>-11.245418170625927</v>
      </c>
      <c r="K197">
        <f t="shared" si="19"/>
        <v>1.4303959131545338</v>
      </c>
      <c r="L197">
        <f t="shared" si="20"/>
        <v>1.8941584731058416</v>
      </c>
    </row>
    <row r="198" spans="1:12" x14ac:dyDescent="0.25">
      <c r="A198" t="s">
        <v>234</v>
      </c>
      <c r="B198">
        <v>6313</v>
      </c>
      <c r="C198">
        <v>7486</v>
      </c>
      <c r="D198">
        <v>6963</v>
      </c>
      <c r="E198">
        <v>7353</v>
      </c>
      <c r="F198">
        <v>6863</v>
      </c>
      <c r="G198">
        <f t="shared" si="18"/>
        <v>34978</v>
      </c>
      <c r="H198">
        <v>3.8311857740474589E-2</v>
      </c>
      <c r="I198">
        <v>-6.663946688426492</v>
      </c>
      <c r="J198">
        <f t="shared" si="17"/>
        <v>5.6010340370529947</v>
      </c>
      <c r="K198">
        <f t="shared" si="19"/>
        <v>-6.9863745658562655</v>
      </c>
      <c r="L198">
        <f t="shared" si="20"/>
        <v>18.580706478694754</v>
      </c>
    </row>
    <row r="199" spans="1:12" x14ac:dyDescent="0.25">
      <c r="A199" t="s">
        <v>235</v>
      </c>
      <c r="B199">
        <v>63835</v>
      </c>
      <c r="C199">
        <v>61605</v>
      </c>
      <c r="D199">
        <v>52976</v>
      </c>
      <c r="E199">
        <v>47546</v>
      </c>
      <c r="F199">
        <v>48526</v>
      </c>
      <c r="G199">
        <f t="shared" si="18"/>
        <v>274488</v>
      </c>
      <c r="H199">
        <v>0.27089045733852107</v>
      </c>
      <c r="I199">
        <v>2.0611618222353059</v>
      </c>
      <c r="J199">
        <f t="shared" si="17"/>
        <v>-10.249924494110541</v>
      </c>
      <c r="K199">
        <f t="shared" si="19"/>
        <v>-14.006979952925899</v>
      </c>
      <c r="L199">
        <f t="shared" si="20"/>
        <v>-3.4933813738544686</v>
      </c>
    </row>
    <row r="200" spans="1:12" x14ac:dyDescent="0.25">
      <c r="A200" t="s">
        <v>236</v>
      </c>
      <c r="B200">
        <v>1637</v>
      </c>
      <c r="C200">
        <v>1988</v>
      </c>
      <c r="D200">
        <v>1794</v>
      </c>
      <c r="E200">
        <v>1626</v>
      </c>
      <c r="F200">
        <v>1526</v>
      </c>
      <c r="G200">
        <f t="shared" si="18"/>
        <v>8571</v>
      </c>
      <c r="H200">
        <v>8.5187082780073184E-3</v>
      </c>
      <c r="I200">
        <v>-6.1500615006150099</v>
      </c>
      <c r="J200">
        <f t="shared" si="17"/>
        <v>-9.3645484949832767</v>
      </c>
      <c r="K200">
        <f t="shared" si="19"/>
        <v>-9.7585513078470818</v>
      </c>
      <c r="L200">
        <f t="shared" si="20"/>
        <v>21.441661576053757</v>
      </c>
    </row>
    <row r="201" spans="1:12" x14ac:dyDescent="0.25">
      <c r="A201" t="s">
        <v>237</v>
      </c>
      <c r="B201">
        <v>6510</v>
      </c>
      <c r="C201">
        <v>6267</v>
      </c>
      <c r="D201">
        <v>5108</v>
      </c>
      <c r="E201">
        <v>5139</v>
      </c>
      <c r="F201">
        <v>5627</v>
      </c>
      <c r="G201">
        <f t="shared" si="18"/>
        <v>28651</v>
      </c>
      <c r="H201">
        <v>3.1412038977947039E-2</v>
      </c>
      <c r="I201">
        <v>9.4960108970616943</v>
      </c>
      <c r="J201">
        <f t="shared" si="17"/>
        <v>0.60689115113547376</v>
      </c>
      <c r="K201">
        <f t="shared" si="19"/>
        <v>-18.493697143768948</v>
      </c>
      <c r="L201">
        <f t="shared" si="20"/>
        <v>-3.7327188940092166</v>
      </c>
    </row>
    <row r="202" spans="1:12" x14ac:dyDescent="0.25">
      <c r="A202" t="s">
        <v>238</v>
      </c>
      <c r="B202">
        <v>55818</v>
      </c>
      <c r="C202">
        <v>67165</v>
      </c>
      <c r="D202">
        <v>67238</v>
      </c>
      <c r="E202">
        <v>59971</v>
      </c>
      <c r="F202">
        <v>55415</v>
      </c>
      <c r="G202">
        <f t="shared" si="18"/>
        <v>305607</v>
      </c>
      <c r="H202">
        <v>0.30934745689762488</v>
      </c>
      <c r="I202">
        <v>-7.5970052191892847</v>
      </c>
      <c r="J202">
        <f t="shared" si="17"/>
        <v>-10.807876498408637</v>
      </c>
      <c r="K202">
        <f t="shared" si="19"/>
        <v>0.10868756048537184</v>
      </c>
      <c r="L202">
        <f t="shared" si="20"/>
        <v>20.328567845497869</v>
      </c>
    </row>
    <row r="203" spans="1:12" x14ac:dyDescent="0.25">
      <c r="A203" t="s">
        <v>239</v>
      </c>
      <c r="B203">
        <v>20901</v>
      </c>
      <c r="C203">
        <v>19383</v>
      </c>
      <c r="D203">
        <v>21695</v>
      </c>
      <c r="E203">
        <v>21674</v>
      </c>
      <c r="F203">
        <v>26065</v>
      </c>
      <c r="G203">
        <f t="shared" si="18"/>
        <v>109718</v>
      </c>
      <c r="H203">
        <v>0.14550467317579341</v>
      </c>
      <c r="I203">
        <v>20.259296853372717</v>
      </c>
      <c r="J203">
        <f t="shared" si="17"/>
        <v>-9.6796496888684025E-2</v>
      </c>
      <c r="K203">
        <f t="shared" si="19"/>
        <v>11.927978125161223</v>
      </c>
      <c r="L203">
        <f t="shared" si="20"/>
        <v>-7.2628103918472799</v>
      </c>
    </row>
    <row r="204" spans="1:12" x14ac:dyDescent="0.25">
      <c r="A204" t="s">
        <v>240</v>
      </c>
      <c r="B204">
        <v>1456</v>
      </c>
      <c r="C204">
        <v>0</v>
      </c>
      <c r="D204">
        <v>0</v>
      </c>
      <c r="E204">
        <v>0</v>
      </c>
      <c r="F204">
        <v>0</v>
      </c>
      <c r="G204">
        <f t="shared" si="18"/>
        <v>1456</v>
      </c>
      <c r="H204" t="s">
        <v>10</v>
      </c>
      <c r="I204" t="s">
        <v>10</v>
      </c>
      <c r="L204">
        <f t="shared" si="20"/>
        <v>-100</v>
      </c>
    </row>
    <row r="205" spans="1:12" x14ac:dyDescent="0.25">
      <c r="A205" t="s">
        <v>242</v>
      </c>
      <c r="B205">
        <v>114406</v>
      </c>
      <c r="C205">
        <v>123330</v>
      </c>
      <c r="D205">
        <v>149176</v>
      </c>
      <c r="E205">
        <v>153905</v>
      </c>
      <c r="F205">
        <v>124120</v>
      </c>
      <c r="G205">
        <f t="shared" si="18"/>
        <v>664937</v>
      </c>
      <c r="H205">
        <v>0.69288471262533979</v>
      </c>
      <c r="I205">
        <v>-19.352847535817546</v>
      </c>
      <c r="J205">
        <f t="shared" ref="J205:J214" si="21">(E205-D205)/D205*100</f>
        <v>3.1700809781734325</v>
      </c>
      <c r="K205">
        <f t="shared" si="19"/>
        <v>20.956782615746373</v>
      </c>
      <c r="L205">
        <f t="shared" si="20"/>
        <v>7.8002901945702154</v>
      </c>
    </row>
    <row r="206" spans="1:12" x14ac:dyDescent="0.25">
      <c r="A206" t="s">
        <v>243</v>
      </c>
      <c r="B206">
        <v>1133879</v>
      </c>
      <c r="C206">
        <v>1380409</v>
      </c>
      <c r="D206">
        <v>2156557</v>
      </c>
      <c r="E206">
        <v>2256675</v>
      </c>
      <c r="F206">
        <v>2577727</v>
      </c>
      <c r="G206">
        <f t="shared" si="18"/>
        <v>9505247</v>
      </c>
      <c r="H206">
        <v>14.389845565755552</v>
      </c>
      <c r="I206">
        <v>14.22677168843542</v>
      </c>
      <c r="J206">
        <f t="shared" si="21"/>
        <v>4.6424926398884887</v>
      </c>
      <c r="K206">
        <f t="shared" si="19"/>
        <v>56.225944629454027</v>
      </c>
      <c r="L206">
        <f t="shared" si="20"/>
        <v>21.742178839188309</v>
      </c>
    </row>
    <row r="207" spans="1:12" x14ac:dyDescent="0.25">
      <c r="A207" t="s">
        <v>244</v>
      </c>
      <c r="B207">
        <v>19084</v>
      </c>
      <c r="C207">
        <v>20940</v>
      </c>
      <c r="D207">
        <v>25267</v>
      </c>
      <c r="E207">
        <v>26470</v>
      </c>
      <c r="F207">
        <v>28178</v>
      </c>
      <c r="G207">
        <f t="shared" si="18"/>
        <v>119939</v>
      </c>
      <c r="H207">
        <v>0.15730023712823737</v>
      </c>
      <c r="I207">
        <v>6.452587835285243</v>
      </c>
      <c r="J207">
        <f t="shared" si="21"/>
        <v>4.7611509082993626</v>
      </c>
      <c r="K207">
        <f t="shared" si="19"/>
        <v>20.663801337153771</v>
      </c>
      <c r="L207">
        <f t="shared" si="20"/>
        <v>9.7254244393208964</v>
      </c>
    </row>
    <row r="208" spans="1:12" x14ac:dyDescent="0.25">
      <c r="A208" t="s">
        <v>245</v>
      </c>
      <c r="B208">
        <v>30774</v>
      </c>
      <c r="C208">
        <v>39184</v>
      </c>
      <c r="D208">
        <v>42641</v>
      </c>
      <c r="E208">
        <v>35596</v>
      </c>
      <c r="F208">
        <v>33288</v>
      </c>
      <c r="G208">
        <f t="shared" si="18"/>
        <v>181483</v>
      </c>
      <c r="H208">
        <v>0.18582618686651878</v>
      </c>
      <c r="I208">
        <v>-6.4838745926508636</v>
      </c>
      <c r="J208">
        <f t="shared" si="21"/>
        <v>-16.521657559625712</v>
      </c>
      <c r="K208">
        <f t="shared" si="19"/>
        <v>8.8224785626786435</v>
      </c>
      <c r="L208">
        <f t="shared" si="20"/>
        <v>27.328264119061547</v>
      </c>
    </row>
    <row r="209" spans="1:12" x14ac:dyDescent="0.25">
      <c r="A209" t="s">
        <v>246</v>
      </c>
      <c r="B209">
        <v>68907</v>
      </c>
      <c r="C209">
        <v>67457</v>
      </c>
      <c r="D209">
        <v>66150</v>
      </c>
      <c r="E209">
        <v>62337</v>
      </c>
      <c r="F209">
        <v>78587</v>
      </c>
      <c r="G209">
        <f t="shared" si="18"/>
        <v>343438</v>
      </c>
      <c r="H209">
        <v>0.43870231156209777</v>
      </c>
      <c r="I209">
        <v>26.067985305677198</v>
      </c>
      <c r="J209">
        <f t="shared" si="21"/>
        <v>-5.7641723356009065</v>
      </c>
      <c r="K209">
        <f t="shared" si="19"/>
        <v>-1.9375305750329839</v>
      </c>
      <c r="L209">
        <f t="shared" si="20"/>
        <v>-2.1042854862350704</v>
      </c>
    </row>
    <row r="210" spans="1:12" x14ac:dyDescent="0.25">
      <c r="A210" t="s">
        <v>247</v>
      </c>
      <c r="B210">
        <v>154720</v>
      </c>
      <c r="C210">
        <v>161097</v>
      </c>
      <c r="D210">
        <v>164018</v>
      </c>
      <c r="E210">
        <v>174096</v>
      </c>
      <c r="F210">
        <v>164040</v>
      </c>
      <c r="G210">
        <f t="shared" si="18"/>
        <v>817971</v>
      </c>
      <c r="H210">
        <v>0.91573322799758883</v>
      </c>
      <c r="I210">
        <v>-5.7761235180590091</v>
      </c>
      <c r="J210">
        <f t="shared" si="21"/>
        <v>6.1444475606335889</v>
      </c>
      <c r="K210">
        <f t="shared" si="19"/>
        <v>1.8131932934815669</v>
      </c>
      <c r="L210">
        <f t="shared" si="20"/>
        <v>4.1216390899689763</v>
      </c>
    </row>
    <row r="211" spans="1:12" x14ac:dyDescent="0.25">
      <c r="A211" t="s">
        <v>248</v>
      </c>
      <c r="B211">
        <v>124924</v>
      </c>
      <c r="C211">
        <v>104720</v>
      </c>
      <c r="D211">
        <v>44266</v>
      </c>
      <c r="E211">
        <v>41659</v>
      </c>
      <c r="F211">
        <v>39018</v>
      </c>
      <c r="G211">
        <f t="shared" si="18"/>
        <v>354587</v>
      </c>
      <c r="H211">
        <v>0.21781321074134311</v>
      </c>
      <c r="I211">
        <v>-6.3395664802323637</v>
      </c>
      <c r="J211">
        <f t="shared" si="21"/>
        <v>-5.8893959246374195</v>
      </c>
      <c r="K211">
        <f t="shared" si="19"/>
        <v>-57.729182582123762</v>
      </c>
      <c r="L211">
        <f t="shared" si="20"/>
        <v>-16.173033204188147</v>
      </c>
    </row>
    <row r="212" spans="1:12" x14ac:dyDescent="0.25">
      <c r="A212" t="s">
        <v>249</v>
      </c>
      <c r="B212">
        <v>299513</v>
      </c>
      <c r="C212">
        <v>297418</v>
      </c>
      <c r="D212">
        <v>303590</v>
      </c>
      <c r="E212">
        <v>353684</v>
      </c>
      <c r="F212">
        <v>330861</v>
      </c>
      <c r="G212">
        <f t="shared" si="18"/>
        <v>1585066</v>
      </c>
      <c r="H212">
        <v>1.8469910482108647</v>
      </c>
      <c r="I212">
        <v>-6.4529353886520084</v>
      </c>
      <c r="J212">
        <f t="shared" si="21"/>
        <v>16.500543496162585</v>
      </c>
      <c r="K212">
        <f t="shared" si="19"/>
        <v>2.0751938349393781</v>
      </c>
      <c r="L212">
        <f t="shared" si="20"/>
        <v>-0.69946880435907632</v>
      </c>
    </row>
    <row r="213" spans="1:12" x14ac:dyDescent="0.25">
      <c r="A213" t="s">
        <v>251</v>
      </c>
      <c r="B213">
        <v>10527</v>
      </c>
      <c r="C213">
        <v>26480</v>
      </c>
      <c r="D213">
        <v>27818</v>
      </c>
      <c r="E213">
        <v>26764</v>
      </c>
      <c r="F213">
        <v>28551</v>
      </c>
      <c r="G213">
        <f t="shared" si="18"/>
        <v>120140</v>
      </c>
      <c r="H213">
        <v>0.15938246398780273</v>
      </c>
      <c r="I213">
        <v>6.6768793902256789</v>
      </c>
      <c r="J213">
        <f t="shared" si="21"/>
        <v>-3.7889136530304115</v>
      </c>
      <c r="K213">
        <f t="shared" si="19"/>
        <v>5.0528700906344408</v>
      </c>
      <c r="L213">
        <f t="shared" si="20"/>
        <v>151.54364966277191</v>
      </c>
    </row>
    <row r="214" spans="1:12" x14ac:dyDescent="0.25">
      <c r="A214" t="s">
        <v>252</v>
      </c>
      <c r="B214">
        <v>5257048</v>
      </c>
      <c r="C214">
        <v>5765479</v>
      </c>
      <c r="D214">
        <v>5507151</v>
      </c>
      <c r="E214">
        <v>6865444</v>
      </c>
      <c r="F214">
        <v>6983159</v>
      </c>
      <c r="G214">
        <f t="shared" si="18"/>
        <v>30378281</v>
      </c>
      <c r="H214">
        <v>38.982630655269531</v>
      </c>
      <c r="I214">
        <v>1.7146014154364906</v>
      </c>
      <c r="J214">
        <f t="shared" si="21"/>
        <v>24.664168460243783</v>
      </c>
      <c r="K214">
        <f t="shared" si="19"/>
        <v>-4.4805990967966407</v>
      </c>
      <c r="L214">
        <f t="shared" si="20"/>
        <v>9.6714163538168183</v>
      </c>
    </row>
  </sheetData>
  <autoFilter ref="A1:L214" xr:uid="{39095E23-CBD1-4FBE-A194-7135CD648976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CF12-A3A0-4E2F-B467-570D1B68FA4F}">
  <sheetPr>
    <tabColor rgb="FF00B050"/>
  </sheetPr>
  <dimension ref="A3:B14"/>
  <sheetViews>
    <sheetView workbookViewId="0">
      <selection activeCell="B13" sqref="B11:B13"/>
    </sheetView>
  </sheetViews>
  <sheetFormatPr defaultRowHeight="13.2" x14ac:dyDescent="0.25"/>
  <cols>
    <col min="1" max="1" width="21.44140625" bestFit="1" customWidth="1"/>
    <col min="2" max="2" width="35" bestFit="1" customWidth="1"/>
    <col min="3" max="7" width="12.33203125" bestFit="1" customWidth="1"/>
    <col min="8" max="8" width="11.33203125" bestFit="1" customWidth="1"/>
    <col min="9" max="10" width="12.33203125" bestFit="1" customWidth="1"/>
    <col min="11" max="11" width="11.33203125" bestFit="1" customWidth="1"/>
    <col min="12" max="13" width="12.33203125" bestFit="1" customWidth="1"/>
    <col min="14" max="14" width="11.33203125" bestFit="1" customWidth="1"/>
    <col min="15" max="26" width="12.33203125" bestFit="1" customWidth="1"/>
    <col min="27" max="27" width="11.33203125" bestFit="1" customWidth="1"/>
    <col min="28" max="45" width="12.33203125" bestFit="1" customWidth="1"/>
    <col min="46" max="46" width="10.33203125" bestFit="1" customWidth="1"/>
    <col min="47" max="65" width="12.33203125" bestFit="1" customWidth="1"/>
    <col min="66" max="66" width="11.33203125" bestFit="1" customWidth="1"/>
    <col min="67" max="69" width="12.33203125" bestFit="1" customWidth="1"/>
    <col min="70" max="70" width="11.33203125" bestFit="1" customWidth="1"/>
    <col min="71" max="81" width="12.33203125" bestFit="1" customWidth="1"/>
    <col min="82" max="82" width="11.33203125" bestFit="1" customWidth="1"/>
    <col min="83" max="88" width="12.33203125" bestFit="1" customWidth="1"/>
    <col min="89" max="89" width="11.33203125" bestFit="1" customWidth="1"/>
    <col min="90" max="95" width="12.33203125" bestFit="1" customWidth="1"/>
    <col min="96" max="97" width="11.33203125" bestFit="1" customWidth="1"/>
    <col min="98" max="105" width="12.33203125" bestFit="1" customWidth="1"/>
    <col min="106" max="106" width="11.33203125" bestFit="1" customWidth="1"/>
    <col min="107" max="114" width="12.33203125" bestFit="1" customWidth="1"/>
    <col min="115" max="115" width="11.33203125" bestFit="1" customWidth="1"/>
    <col min="116" max="116" width="12.33203125" bestFit="1" customWidth="1"/>
    <col min="117" max="117" width="11.33203125" bestFit="1" customWidth="1"/>
    <col min="118" max="146" width="12.33203125" bestFit="1" customWidth="1"/>
    <col min="147" max="147" width="11.33203125" bestFit="1" customWidth="1"/>
    <col min="148" max="153" width="12.33203125" bestFit="1" customWidth="1"/>
    <col min="154" max="157" width="12" bestFit="1" customWidth="1"/>
    <col min="158" max="158" width="11" bestFit="1" customWidth="1"/>
    <col min="159" max="166" width="12" bestFit="1" customWidth="1"/>
    <col min="167" max="167" width="11" bestFit="1" customWidth="1"/>
    <col min="168" max="171" width="12" bestFit="1" customWidth="1"/>
    <col min="172" max="172" width="5.109375" bestFit="1" customWidth="1"/>
    <col min="173" max="173" width="7" bestFit="1" customWidth="1"/>
    <col min="174" max="174" width="11.33203125" bestFit="1" customWidth="1"/>
  </cols>
  <sheetData>
    <row r="3" spans="1:2" x14ac:dyDescent="0.25">
      <c r="A3" s="43" t="s">
        <v>257</v>
      </c>
      <c r="B3" t="s">
        <v>285</v>
      </c>
    </row>
    <row r="4" spans="1:2" x14ac:dyDescent="0.25">
      <c r="A4" s="44" t="s">
        <v>141</v>
      </c>
      <c r="B4" s="46">
        <v>8.1990341532452663E-3</v>
      </c>
    </row>
    <row r="5" spans="1:2" x14ac:dyDescent="0.25">
      <c r="A5" s="44" t="s">
        <v>193</v>
      </c>
      <c r="B5" s="46">
        <v>5.1904977705628597E-3</v>
      </c>
    </row>
    <row r="6" spans="1:2" x14ac:dyDescent="0.25">
      <c r="A6" s="44" t="s">
        <v>107</v>
      </c>
      <c r="B6" s="46">
        <v>3.6556312530803903E-3</v>
      </c>
    </row>
    <row r="7" spans="1:2" x14ac:dyDescent="0.25">
      <c r="A7" s="44" t="s">
        <v>145</v>
      </c>
      <c r="B7" s="46">
        <v>1.7651169230839341E-3</v>
      </c>
    </row>
    <row r="8" spans="1:2" x14ac:dyDescent="0.25">
      <c r="A8" s="44" t="s">
        <v>105</v>
      </c>
      <c r="B8" s="46">
        <v>1.1878900362667945E-3</v>
      </c>
    </row>
    <row r="9" spans="1:2" x14ac:dyDescent="0.25">
      <c r="A9" s="44" t="s">
        <v>246</v>
      </c>
      <c r="B9" s="46">
        <v>6.5656185046667273E-4</v>
      </c>
    </row>
    <row r="10" spans="1:2" x14ac:dyDescent="0.25">
      <c r="A10" s="44" t="s">
        <v>213</v>
      </c>
      <c r="B10" s="46">
        <v>4.0902638663580307E-4</v>
      </c>
    </row>
    <row r="11" spans="1:2" x14ac:dyDescent="0.25">
      <c r="A11" s="44" t="s">
        <v>138</v>
      </c>
      <c r="B11" s="46">
        <v>3.850164407816697E-4</v>
      </c>
    </row>
    <row r="12" spans="1:2" x14ac:dyDescent="0.25">
      <c r="A12" s="44" t="s">
        <v>233</v>
      </c>
      <c r="B12" s="46">
        <v>3.2267859849173281E-4</v>
      </c>
    </row>
    <row r="13" spans="1:2" x14ac:dyDescent="0.25">
      <c r="A13" s="44" t="s">
        <v>212</v>
      </c>
      <c r="B13" s="46">
        <v>3.1905262993034769E-4</v>
      </c>
    </row>
    <row r="14" spans="1:2" x14ac:dyDescent="0.25">
      <c r="A14" s="44" t="s">
        <v>258</v>
      </c>
      <c r="B14" s="46">
        <v>2.209050604254547E-2</v>
      </c>
    </row>
  </sheetData>
  <conditionalFormatting pivot="1" sqref="B4:B13">
    <cfRule type="top10" dxfId="0" priority="1" rank="1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08F1-973A-42FC-818A-25FD7E996946}">
  <sheetPr>
    <tabColor rgb="FF00B050"/>
  </sheetPr>
  <dimension ref="A1:O215"/>
  <sheetViews>
    <sheetView topLeftCell="L34" zoomScale="89" zoomScaleNormal="89" workbookViewId="0"/>
  </sheetViews>
  <sheetFormatPr defaultRowHeight="13.2" x14ac:dyDescent="0.25"/>
  <cols>
    <col min="8" max="8" width="8.88671875" style="40"/>
    <col min="9" max="9" width="12" customWidth="1"/>
    <col min="10" max="10" width="18.5546875" customWidth="1"/>
    <col min="11" max="11" width="14.109375" style="40" bestFit="1" customWidth="1"/>
    <col min="12" max="12" width="14.109375" style="40" customWidth="1"/>
    <col min="13" max="15" width="14.109375" bestFit="1" customWidth="1"/>
  </cols>
  <sheetData>
    <row r="1" spans="1:15" ht="124.8" x14ac:dyDescent="0.25">
      <c r="A1" s="51" t="s">
        <v>262</v>
      </c>
      <c r="B1" s="51">
        <v>2015</v>
      </c>
      <c r="C1" s="52">
        <v>2016</v>
      </c>
      <c r="D1" s="52">
        <v>2017</v>
      </c>
      <c r="E1" s="52">
        <v>2018</v>
      </c>
      <c r="F1" s="52">
        <v>2019</v>
      </c>
      <c r="G1" s="52" t="s">
        <v>261</v>
      </c>
      <c r="H1" s="51" t="s">
        <v>278</v>
      </c>
      <c r="I1" s="52" t="s">
        <v>275</v>
      </c>
      <c r="J1" s="52" t="s">
        <v>277</v>
      </c>
      <c r="K1" s="51" t="s">
        <v>279</v>
      </c>
      <c r="L1" s="51" t="s">
        <v>280</v>
      </c>
      <c r="M1" s="51" t="s">
        <v>281</v>
      </c>
      <c r="N1" s="51" t="s">
        <v>282</v>
      </c>
      <c r="O1" s="51" t="s">
        <v>284</v>
      </c>
    </row>
    <row r="2" spans="1:15" x14ac:dyDescent="0.25">
      <c r="A2" s="40" t="s">
        <v>242</v>
      </c>
      <c r="B2" s="40">
        <v>114406</v>
      </c>
      <c r="C2" s="40">
        <v>123330</v>
      </c>
      <c r="D2" s="40">
        <v>149176</v>
      </c>
      <c r="E2" s="40">
        <v>153905</v>
      </c>
      <c r="F2" s="40">
        <v>124120</v>
      </c>
      <c r="G2" s="40">
        <f t="shared" ref="G2:G65" si="0">SUM(B2:F2)</f>
        <v>664937</v>
      </c>
      <c r="H2" s="40">
        <f t="shared" ref="H2:H7" si="1">AVERAGEIF(B2:G2,"&lt;&gt;0")</f>
        <v>221645.66666666666</v>
      </c>
      <c r="I2">
        <v>34196263</v>
      </c>
      <c r="J2">
        <v>2073.3086006773187</v>
      </c>
      <c r="K2" s="40">
        <f t="shared" ref="K2:K7" si="2">H2*J2</f>
        <v>459539867.0028581</v>
      </c>
      <c r="L2" s="40">
        <f t="shared" ref="L2:L7" si="3">$K2/$K$214</f>
        <v>8.8817180844287373E-4</v>
      </c>
      <c r="M2">
        <f t="shared" ref="M2:M7" si="4">K2/I2</f>
        <v>13.438306606861051</v>
      </c>
      <c r="N2">
        <f t="shared" ref="N2:N7" si="5">$M2/$M$214</f>
        <v>4.2629947873215244E-4</v>
      </c>
      <c r="O2">
        <f t="shared" ref="O2:O7" si="6">$L2*$N2</f>
        <v>3.7862717896379022E-7</v>
      </c>
    </row>
    <row r="3" spans="1:15" x14ac:dyDescent="0.25">
      <c r="A3" s="40" t="s">
        <v>196</v>
      </c>
      <c r="B3" s="40">
        <v>368</v>
      </c>
      <c r="C3" s="40">
        <v>503</v>
      </c>
      <c r="D3" s="40">
        <v>536</v>
      </c>
      <c r="E3" s="40">
        <v>572</v>
      </c>
      <c r="F3" s="40">
        <v>624</v>
      </c>
      <c r="G3" s="40">
        <f t="shared" si="0"/>
        <v>2603</v>
      </c>
      <c r="H3" s="40">
        <f t="shared" si="1"/>
        <v>867.66666666666663</v>
      </c>
      <c r="I3">
        <v>2878402</v>
      </c>
      <c r="J3">
        <v>13034.341046443584</v>
      </c>
      <c r="K3" s="40">
        <f t="shared" si="2"/>
        <v>11309463.247964216</v>
      </c>
      <c r="L3" s="40">
        <f t="shared" si="3"/>
        <v>2.1858269862362389E-5</v>
      </c>
      <c r="M3" s="40">
        <f t="shared" si="4"/>
        <v>3.9290770531580428</v>
      </c>
      <c r="N3" s="40">
        <f t="shared" si="5"/>
        <v>1.2464096471832001E-4</v>
      </c>
      <c r="O3" s="40">
        <f t="shared" si="6"/>
        <v>2.7244358427182282E-9</v>
      </c>
    </row>
    <row r="4" spans="1:15" x14ac:dyDescent="0.25">
      <c r="A4" s="40" t="s">
        <v>40</v>
      </c>
      <c r="B4" s="40">
        <v>2023</v>
      </c>
      <c r="C4" s="40">
        <v>2093</v>
      </c>
      <c r="D4" s="40">
        <v>2253</v>
      </c>
      <c r="E4" s="40">
        <v>2408</v>
      </c>
      <c r="F4" s="40">
        <v>2738</v>
      </c>
      <c r="G4" s="40">
        <f t="shared" si="0"/>
        <v>11515</v>
      </c>
      <c r="H4" s="40">
        <f t="shared" si="1"/>
        <v>3838.3333333333335</v>
      </c>
      <c r="I4">
        <v>40238790</v>
      </c>
      <c r="J4">
        <v>11864.621331255241</v>
      </c>
      <c r="K4" s="40">
        <f t="shared" si="2"/>
        <v>45540371.543134704</v>
      </c>
      <c r="L4" s="40">
        <f t="shared" si="3"/>
        <v>8.8017769632106304E-5</v>
      </c>
      <c r="M4" s="40">
        <f t="shared" si="4"/>
        <v>1.1317530060703789</v>
      </c>
      <c r="N4" s="40">
        <f t="shared" si="5"/>
        <v>3.5902270327350751E-5</v>
      </c>
      <c r="O4" s="40">
        <f t="shared" si="6"/>
        <v>3.1600377589423641E-9</v>
      </c>
    </row>
    <row r="5" spans="1:15" x14ac:dyDescent="0.25">
      <c r="A5" s="40" t="s">
        <v>158</v>
      </c>
      <c r="B5" s="40">
        <v>25</v>
      </c>
      <c r="C5" s="40">
        <v>16</v>
      </c>
      <c r="D5" s="40">
        <v>10</v>
      </c>
      <c r="E5" s="40">
        <v>17</v>
      </c>
      <c r="F5" s="40">
        <v>11</v>
      </c>
      <c r="G5" s="40">
        <f t="shared" si="0"/>
        <v>79</v>
      </c>
      <c r="H5" s="40">
        <f t="shared" si="1"/>
        <v>26.333333333333332</v>
      </c>
      <c r="I5">
        <v>55568</v>
      </c>
      <c r="J5">
        <v>0</v>
      </c>
      <c r="K5" s="40">
        <f t="shared" si="2"/>
        <v>0</v>
      </c>
      <c r="L5" s="40">
        <f t="shared" si="3"/>
        <v>0</v>
      </c>
      <c r="M5" s="40">
        <f t="shared" si="4"/>
        <v>0</v>
      </c>
      <c r="N5" s="40">
        <f t="shared" si="5"/>
        <v>0</v>
      </c>
      <c r="O5" s="40">
        <f t="shared" si="6"/>
        <v>0</v>
      </c>
    </row>
    <row r="6" spans="1:15" x14ac:dyDescent="0.25">
      <c r="A6" s="40" t="s">
        <v>197</v>
      </c>
      <c r="B6" s="40">
        <v>158</v>
      </c>
      <c r="C6" s="40">
        <v>186</v>
      </c>
      <c r="D6" s="40">
        <v>202</v>
      </c>
      <c r="E6" s="40">
        <v>208</v>
      </c>
      <c r="F6" s="40">
        <v>189</v>
      </c>
      <c r="G6" s="40">
        <f t="shared" si="0"/>
        <v>943</v>
      </c>
      <c r="H6" s="40">
        <f t="shared" si="1"/>
        <v>314.33333333333331</v>
      </c>
      <c r="I6">
        <v>77647.5</v>
      </c>
      <c r="J6">
        <v>0</v>
      </c>
      <c r="K6" s="40">
        <f t="shared" si="2"/>
        <v>0</v>
      </c>
      <c r="L6" s="40">
        <f t="shared" si="3"/>
        <v>0</v>
      </c>
      <c r="M6" s="40">
        <f t="shared" si="4"/>
        <v>0</v>
      </c>
      <c r="N6" s="40">
        <f t="shared" si="5"/>
        <v>0</v>
      </c>
      <c r="O6" s="40">
        <f t="shared" si="6"/>
        <v>0</v>
      </c>
    </row>
    <row r="7" spans="1:15" x14ac:dyDescent="0.25">
      <c r="A7" s="40" t="s">
        <v>31</v>
      </c>
      <c r="B7" s="40">
        <v>1819</v>
      </c>
      <c r="C7" s="40">
        <v>1135</v>
      </c>
      <c r="D7" s="40">
        <v>1504</v>
      </c>
      <c r="E7" s="40">
        <v>1315</v>
      </c>
      <c r="F7" s="40">
        <v>1232</v>
      </c>
      <c r="G7" s="40">
        <f t="shared" si="0"/>
        <v>7005</v>
      </c>
      <c r="H7" s="40">
        <f t="shared" si="1"/>
        <v>2335</v>
      </c>
      <c r="I7">
        <v>28336384</v>
      </c>
      <c r="J7">
        <v>7163.9228991791188</v>
      </c>
      <c r="K7" s="40">
        <f t="shared" si="2"/>
        <v>16727759.969583243</v>
      </c>
      <c r="L7" s="40">
        <f t="shared" si="3"/>
        <v>3.2330437226876453E-5</v>
      </c>
      <c r="M7" s="40">
        <f t="shared" si="4"/>
        <v>0.59032796737873272</v>
      </c>
      <c r="N7" s="40">
        <f t="shared" si="5"/>
        <v>1.8726801831272349E-5</v>
      </c>
      <c r="O7" s="40">
        <f t="shared" si="6"/>
        <v>6.0544569106610568E-10</v>
      </c>
    </row>
    <row r="8" spans="1:15" x14ac:dyDescent="0.25">
      <c r="A8" s="40" t="s">
        <v>72</v>
      </c>
      <c r="B8" s="40">
        <v>1</v>
      </c>
      <c r="C8" s="40">
        <v>0</v>
      </c>
      <c r="D8" s="40">
        <v>0</v>
      </c>
      <c r="E8" s="40">
        <v>0</v>
      </c>
      <c r="F8" s="40">
        <v>0</v>
      </c>
      <c r="G8" s="40">
        <f t="shared" si="0"/>
        <v>1</v>
      </c>
      <c r="H8" s="40" t="e">
        <v>#N/A</v>
      </c>
      <c r="I8" t="e">
        <v>#N/A</v>
      </c>
      <c r="J8" t="e">
        <v>#N/A</v>
      </c>
      <c r="K8" s="40" t="e">
        <v>#N/A</v>
      </c>
      <c r="L8" s="40" t="e">
        <v>#N/A</v>
      </c>
      <c r="M8" t="e">
        <v>#N/A</v>
      </c>
      <c r="N8" t="e">
        <v>#N/A</v>
      </c>
      <c r="O8" t="e">
        <v>#N/A</v>
      </c>
    </row>
    <row r="9" spans="1:15" x14ac:dyDescent="0.25">
      <c r="A9" s="40" t="s">
        <v>73</v>
      </c>
      <c r="B9" s="40">
        <v>35</v>
      </c>
      <c r="C9" s="40">
        <v>92</v>
      </c>
      <c r="D9" s="40">
        <v>199</v>
      </c>
      <c r="E9" s="40">
        <v>269</v>
      </c>
      <c r="F9" s="40">
        <v>277</v>
      </c>
      <c r="G9" s="40">
        <f t="shared" si="0"/>
        <v>872</v>
      </c>
      <c r="H9" s="40">
        <f t="shared" ref="H9:H14" si="7">AVERAGEIF(B9:G9,"&lt;&gt;0")</f>
        <v>290.66666666666669</v>
      </c>
      <c r="I9">
        <v>100443</v>
      </c>
      <c r="J9">
        <v>20636.225968526665</v>
      </c>
      <c r="K9" s="40">
        <f t="shared" ref="K9:K14" si="8">H9*J9</f>
        <v>5998263.0148517508</v>
      </c>
      <c r="L9" s="40">
        <f t="shared" ref="L9:L14" si="9">$K9/$K$214</f>
        <v>1.1593092334214714E-5</v>
      </c>
      <c r="M9" s="40">
        <f t="shared" ref="M9:M14" si="10">K9/I9</f>
        <v>59.718079058289284</v>
      </c>
      <c r="N9" s="40">
        <f t="shared" ref="N9:N14" si="11">$M9/$M$214</f>
        <v>1.8944191941889822E-3</v>
      </c>
      <c r="O9" s="40">
        <f t="shared" ref="O9:O14" si="12">$L9*$N9</f>
        <v>2.1962176637941506E-8</v>
      </c>
    </row>
    <row r="10" spans="1:15" x14ac:dyDescent="0.25">
      <c r="A10" s="40" t="s">
        <v>109</v>
      </c>
      <c r="B10" s="40">
        <v>9351</v>
      </c>
      <c r="C10" s="40">
        <v>12308</v>
      </c>
      <c r="D10" s="40">
        <v>14875</v>
      </c>
      <c r="E10" s="40">
        <v>16345</v>
      </c>
      <c r="F10" s="40">
        <v>12844</v>
      </c>
      <c r="G10" s="40">
        <f t="shared" si="0"/>
        <v>65723</v>
      </c>
      <c r="H10" s="40">
        <f t="shared" si="7"/>
        <v>21907.666666666668</v>
      </c>
      <c r="I10">
        <v>43632597.5</v>
      </c>
      <c r="J10">
        <v>22072.858537930355</v>
      </c>
      <c r="K10" s="40">
        <f t="shared" si="8"/>
        <v>483564827.2294656</v>
      </c>
      <c r="L10" s="40">
        <f t="shared" si="9"/>
        <v>9.3460584802120992E-4</v>
      </c>
      <c r="M10" s="40">
        <f t="shared" si="10"/>
        <v>11.08265047088855</v>
      </c>
      <c r="N10" s="40">
        <f t="shared" si="11"/>
        <v>3.5157168659169313E-4</v>
      </c>
      <c r="O10" s="40">
        <f t="shared" si="12"/>
        <v>3.2858095428727637E-7</v>
      </c>
    </row>
    <row r="11" spans="1:15" x14ac:dyDescent="0.25">
      <c r="A11" s="40" t="s">
        <v>163</v>
      </c>
      <c r="B11" s="40">
        <v>907</v>
      </c>
      <c r="C11" s="40">
        <v>971</v>
      </c>
      <c r="D11" s="40">
        <v>1215</v>
      </c>
      <c r="E11" s="40">
        <v>1283</v>
      </c>
      <c r="F11" s="40">
        <v>1307</v>
      </c>
      <c r="G11" s="40">
        <f t="shared" si="0"/>
        <v>5683</v>
      </c>
      <c r="H11" s="40">
        <f t="shared" si="7"/>
        <v>1894.3333333333333</v>
      </c>
      <c r="I11">
        <v>2920883</v>
      </c>
      <c r="J11">
        <v>12014.326602974475</v>
      </c>
      <c r="K11" s="40">
        <f t="shared" si="8"/>
        <v>22759139.361567982</v>
      </c>
      <c r="L11" s="40">
        <f t="shared" si="9"/>
        <v>4.3987534960141998E-5</v>
      </c>
      <c r="M11" s="40">
        <f t="shared" si="10"/>
        <v>7.791869568746157</v>
      </c>
      <c r="N11" s="40">
        <f t="shared" si="11"/>
        <v>2.4717920439540342E-4</v>
      </c>
      <c r="O11" s="40">
        <f t="shared" si="12"/>
        <v>1.0872803894762892E-8</v>
      </c>
    </row>
    <row r="12" spans="1:15" x14ac:dyDescent="0.25">
      <c r="A12" s="40" t="s">
        <v>145</v>
      </c>
      <c r="B12" s="40">
        <v>263101</v>
      </c>
      <c r="C12" s="40">
        <v>293625</v>
      </c>
      <c r="D12" s="40">
        <v>324243</v>
      </c>
      <c r="E12" s="40">
        <v>346486</v>
      </c>
      <c r="F12" s="40">
        <v>367241</v>
      </c>
      <c r="G12" s="40">
        <f t="shared" si="0"/>
        <v>1594696</v>
      </c>
      <c r="H12" s="40">
        <f t="shared" si="7"/>
        <v>531565.33333333337</v>
      </c>
      <c r="I12">
        <v>23958248.5</v>
      </c>
      <c r="J12">
        <v>49406.671754411749</v>
      </c>
      <c r="K12" s="40">
        <f t="shared" si="8"/>
        <v>26262873940.024467</v>
      </c>
      <c r="L12" s="40">
        <f t="shared" si="9"/>
        <v>5.0759348463826917E-2</v>
      </c>
      <c r="M12" s="40">
        <f t="shared" si="10"/>
        <v>1096.1934024527907</v>
      </c>
      <c r="N12" s="40">
        <f t="shared" si="11"/>
        <v>3.477422339929806E-2</v>
      </c>
      <c r="O12" s="40">
        <f t="shared" si="12"/>
        <v>1.7651169230839341E-3</v>
      </c>
    </row>
    <row r="13" spans="1:15" x14ac:dyDescent="0.25">
      <c r="A13" s="40" t="s">
        <v>210</v>
      </c>
      <c r="B13" s="40">
        <v>33670</v>
      </c>
      <c r="C13" s="40">
        <v>33089</v>
      </c>
      <c r="D13" s="40">
        <v>31832</v>
      </c>
      <c r="E13" s="40">
        <v>33200</v>
      </c>
      <c r="F13" s="40">
        <v>32332</v>
      </c>
      <c r="G13" s="40">
        <f t="shared" si="0"/>
        <v>164123</v>
      </c>
      <c r="H13" s="40">
        <f t="shared" si="7"/>
        <v>54707.666666666664</v>
      </c>
      <c r="I13">
        <v>8690263.5</v>
      </c>
      <c r="J13">
        <v>55232.327927510007</v>
      </c>
      <c r="K13" s="40">
        <f t="shared" si="8"/>
        <v>3021631785.4822416</v>
      </c>
      <c r="L13" s="40">
        <f t="shared" si="9"/>
        <v>5.8400333900595841E-3</v>
      </c>
      <c r="M13" s="40">
        <f t="shared" si="10"/>
        <v>347.70312608843699</v>
      </c>
      <c r="N13" s="40">
        <f t="shared" si="11"/>
        <v>1.1030084797243916E-2</v>
      </c>
      <c r="O13" s="40">
        <f t="shared" si="12"/>
        <v>6.441606351109306E-5</v>
      </c>
    </row>
    <row r="14" spans="1:15" x14ac:dyDescent="0.25">
      <c r="A14" s="40" t="s">
        <v>164</v>
      </c>
      <c r="B14" s="40">
        <v>1294</v>
      </c>
      <c r="C14" s="40">
        <v>1190</v>
      </c>
      <c r="D14" s="40">
        <v>1303</v>
      </c>
      <c r="E14" s="40">
        <v>1551</v>
      </c>
      <c r="F14" s="40">
        <v>1754</v>
      </c>
      <c r="G14" s="40">
        <f t="shared" si="0"/>
        <v>7092</v>
      </c>
      <c r="H14" s="40">
        <f t="shared" si="7"/>
        <v>2364</v>
      </c>
      <c r="I14">
        <v>9705807.5</v>
      </c>
      <c r="J14">
        <v>14605.576965280308</v>
      </c>
      <c r="K14" s="40">
        <f t="shared" si="8"/>
        <v>34527583.94592265</v>
      </c>
      <c r="L14" s="40">
        <f t="shared" si="9"/>
        <v>6.673289713560918E-5</v>
      </c>
      <c r="M14" s="40">
        <f t="shared" si="10"/>
        <v>3.5574148720673318</v>
      </c>
      <c r="N14" s="40">
        <f t="shared" si="11"/>
        <v>1.1285083381131034E-4</v>
      </c>
      <c r="O14" s="40">
        <f t="shared" si="12"/>
        <v>7.5308630843978987E-9</v>
      </c>
    </row>
    <row r="15" spans="1:15" x14ac:dyDescent="0.25">
      <c r="A15" s="40" t="s">
        <v>74</v>
      </c>
      <c r="B15" s="40">
        <v>118</v>
      </c>
      <c r="C15" s="40">
        <v>155</v>
      </c>
      <c r="D15" s="40">
        <v>143</v>
      </c>
      <c r="E15" s="40">
        <v>195</v>
      </c>
      <c r="F15" s="40">
        <v>169</v>
      </c>
      <c r="G15" s="40">
        <f t="shared" si="0"/>
        <v>780</v>
      </c>
      <c r="H15" s="40" t="e">
        <v>#N/A</v>
      </c>
      <c r="I15" t="e">
        <v>#N/A</v>
      </c>
      <c r="J15" t="e">
        <v>#N/A</v>
      </c>
      <c r="K15" s="40" t="e">
        <v>#N/A</v>
      </c>
      <c r="L15" s="40" t="e">
        <v>#N/A</v>
      </c>
      <c r="M15" t="e">
        <v>#N/A</v>
      </c>
      <c r="N15" t="e">
        <v>#N/A</v>
      </c>
      <c r="O15" t="e">
        <v>#N/A</v>
      </c>
    </row>
    <row r="16" spans="1:15" x14ac:dyDescent="0.25">
      <c r="A16" s="40" t="s">
        <v>226</v>
      </c>
      <c r="B16" s="40">
        <v>14013</v>
      </c>
      <c r="C16" s="40">
        <v>17382</v>
      </c>
      <c r="D16" s="40">
        <v>16764</v>
      </c>
      <c r="E16" s="40">
        <v>13915</v>
      </c>
      <c r="F16" s="40">
        <v>15128</v>
      </c>
      <c r="G16" s="40">
        <f t="shared" si="0"/>
        <v>77202</v>
      </c>
      <c r="H16" s="40">
        <f t="shared" ref="H16:H42" si="13">AVERAGEIF(B16:G16,"&lt;&gt;0")</f>
        <v>25734</v>
      </c>
      <c r="I16">
        <v>1398513</v>
      </c>
      <c r="J16">
        <v>46482.085051187125</v>
      </c>
      <c r="K16" s="40">
        <f t="shared" ref="K16:K42" si="14">H16*J16</f>
        <v>1196169976.7072494</v>
      </c>
      <c r="L16" s="40">
        <f t="shared" ref="L16:L42" si="15">$K16/$K$214</f>
        <v>2.3118874502580213E-3</v>
      </c>
      <c r="M16" s="40">
        <f t="shared" ref="M16:M42" si="16">K16/I16</f>
        <v>855.31559356777473</v>
      </c>
      <c r="N16" s="40">
        <f t="shared" ref="N16:N42" si="17">$M16/$M$214</f>
        <v>2.7132926964418529E-2</v>
      </c>
      <c r="O16" s="40">
        <f t="shared" ref="O16:O42" si="18">$L16*$N16</f>
        <v>6.2728273337806667E-5</v>
      </c>
    </row>
    <row r="17" spans="1:15" x14ac:dyDescent="0.25">
      <c r="A17" s="40" t="s">
        <v>243</v>
      </c>
      <c r="B17" s="40">
        <v>1133879</v>
      </c>
      <c r="C17" s="40">
        <v>1380409</v>
      </c>
      <c r="D17" s="40">
        <v>2156557</v>
      </c>
      <c r="E17" s="40">
        <v>2256675</v>
      </c>
      <c r="F17" s="40">
        <v>2577727</v>
      </c>
      <c r="G17" s="40">
        <f t="shared" si="0"/>
        <v>9505247</v>
      </c>
      <c r="H17" s="40">
        <f t="shared" si="13"/>
        <v>3168415.6666666665</v>
      </c>
      <c r="I17">
        <v>162076223</v>
      </c>
      <c r="J17">
        <v>4215.8831379426319</v>
      </c>
      <c r="K17" s="40">
        <f t="shared" si="14"/>
        <v>13357670183.093262</v>
      </c>
      <c r="L17" s="40">
        <f t="shared" si="15"/>
        <v>2.5816924569522944E-2</v>
      </c>
      <c r="M17" s="40">
        <f t="shared" si="16"/>
        <v>82.415976482209004</v>
      </c>
      <c r="N17" s="40">
        <f t="shared" si="17"/>
        <v>2.6144579701455166E-3</v>
      </c>
      <c r="O17" s="40">
        <f t="shared" si="18"/>
        <v>6.7497264205434868E-5</v>
      </c>
    </row>
    <row r="18" spans="1:15" x14ac:dyDescent="0.25">
      <c r="A18" s="40" t="s">
        <v>75</v>
      </c>
      <c r="B18" s="40">
        <v>375</v>
      </c>
      <c r="C18" s="40">
        <v>466</v>
      </c>
      <c r="D18" s="40">
        <v>520</v>
      </c>
      <c r="E18" s="40">
        <v>448</v>
      </c>
      <c r="F18" s="40">
        <v>489</v>
      </c>
      <c r="G18" s="40">
        <f t="shared" si="0"/>
        <v>2298</v>
      </c>
      <c r="H18" s="40">
        <f t="shared" si="13"/>
        <v>766</v>
      </c>
      <c r="I18">
        <v>284606.5</v>
      </c>
      <c r="J18">
        <v>15927.858412616537</v>
      </c>
      <c r="K18" s="40">
        <f t="shared" si="14"/>
        <v>12200739.544064267</v>
      </c>
      <c r="L18" s="40">
        <f t="shared" si="15"/>
        <v>2.3580876618751873E-5</v>
      </c>
      <c r="M18" s="40">
        <f t="shared" si="16"/>
        <v>42.868801464703957</v>
      </c>
      <c r="N18" s="40">
        <f t="shared" si="17"/>
        <v>1.3599144782829248E-3</v>
      </c>
      <c r="O18" s="40">
        <f t="shared" si="18"/>
        <v>3.2067975524443971E-8</v>
      </c>
    </row>
    <row r="19" spans="1:15" x14ac:dyDescent="0.25">
      <c r="A19" s="40" t="s">
        <v>165</v>
      </c>
      <c r="B19" s="40">
        <v>8358</v>
      </c>
      <c r="C19" s="40">
        <v>9082</v>
      </c>
      <c r="D19" s="40">
        <v>8346</v>
      </c>
      <c r="E19" s="40">
        <v>6707</v>
      </c>
      <c r="F19" s="40">
        <v>6978</v>
      </c>
      <c r="G19" s="40">
        <f t="shared" si="0"/>
        <v>39471</v>
      </c>
      <c r="H19" s="40">
        <f t="shared" si="13"/>
        <v>13157</v>
      </c>
      <c r="I19">
        <v>9498368</v>
      </c>
      <c r="J19">
        <v>18677.906312048963</v>
      </c>
      <c r="K19" s="40">
        <f t="shared" si="14"/>
        <v>245745213.34762821</v>
      </c>
      <c r="L19" s="40">
        <f t="shared" si="15"/>
        <v>4.7496199182602212E-4</v>
      </c>
      <c r="M19" s="40">
        <f t="shared" si="16"/>
        <v>25.872361793902723</v>
      </c>
      <c r="N19" s="40">
        <f t="shared" si="17"/>
        <v>8.2074138274827258E-4</v>
      </c>
      <c r="O19" s="40">
        <f t="shared" si="18"/>
        <v>3.8982096192416316E-7</v>
      </c>
    </row>
    <row r="20" spans="1:15" x14ac:dyDescent="0.25">
      <c r="A20" s="40" t="s">
        <v>211</v>
      </c>
      <c r="B20" s="40">
        <v>36684</v>
      </c>
      <c r="C20" s="40">
        <v>37960</v>
      </c>
      <c r="D20" s="40">
        <v>41902</v>
      </c>
      <c r="E20" s="40">
        <v>44086</v>
      </c>
      <c r="F20" s="40">
        <v>39263</v>
      </c>
      <c r="G20" s="40">
        <f t="shared" si="0"/>
        <v>199895</v>
      </c>
      <c r="H20" s="40">
        <f t="shared" si="13"/>
        <v>66631.666666666672</v>
      </c>
      <c r="I20">
        <v>11311177.5</v>
      </c>
      <c r="J20">
        <v>51214.749622319869</v>
      </c>
      <c r="K20" s="40">
        <f t="shared" si="14"/>
        <v>3412524125.2512102</v>
      </c>
      <c r="L20" s="40">
        <f t="shared" si="15"/>
        <v>6.5955272682804086E-3</v>
      </c>
      <c r="M20" s="40">
        <f t="shared" si="16"/>
        <v>301.69486114519998</v>
      </c>
      <c r="N20" s="40">
        <f t="shared" si="17"/>
        <v>9.5705780352342631E-3</v>
      </c>
      <c r="O20" s="40">
        <f t="shared" si="18"/>
        <v>6.3123008404593114E-5</v>
      </c>
    </row>
    <row r="21" spans="1:15" x14ac:dyDescent="0.25">
      <c r="A21" s="40" t="s">
        <v>97</v>
      </c>
      <c r="B21" s="40">
        <v>401</v>
      </c>
      <c r="C21" s="40">
        <v>416</v>
      </c>
      <c r="D21" s="40">
        <v>446</v>
      </c>
      <c r="E21" s="40">
        <v>535</v>
      </c>
      <c r="F21" s="40">
        <v>436</v>
      </c>
      <c r="G21" s="40">
        <f t="shared" si="0"/>
        <v>2234</v>
      </c>
      <c r="H21" s="40">
        <f t="shared" si="13"/>
        <v>744.66666666666663</v>
      </c>
      <c r="I21">
        <v>363121</v>
      </c>
      <c r="J21">
        <v>7227.8173443287187</v>
      </c>
      <c r="K21" s="40">
        <f t="shared" si="14"/>
        <v>5382314.6490767859</v>
      </c>
      <c r="L21" s="40">
        <f t="shared" si="15"/>
        <v>1.040262331679129E-5</v>
      </c>
      <c r="M21" s="40">
        <f t="shared" si="16"/>
        <v>14.822372292092128</v>
      </c>
      <c r="N21" s="40">
        <f t="shared" si="17"/>
        <v>4.7020579054705204E-4</v>
      </c>
      <c r="O21" s="40">
        <f t="shared" si="18"/>
        <v>4.8913737204350452E-9</v>
      </c>
    </row>
    <row r="22" spans="1:15" x14ac:dyDescent="0.25">
      <c r="A22" s="40" t="s">
        <v>51</v>
      </c>
      <c r="B22" s="40">
        <v>367</v>
      </c>
      <c r="C22" s="40">
        <v>303</v>
      </c>
      <c r="D22" s="40">
        <v>294</v>
      </c>
      <c r="E22" s="40">
        <v>322</v>
      </c>
      <c r="F22" s="40">
        <v>485</v>
      </c>
      <c r="G22" s="40">
        <f t="shared" si="0"/>
        <v>1771</v>
      </c>
      <c r="H22" s="40">
        <f t="shared" si="13"/>
        <v>590.33333333333337</v>
      </c>
      <c r="I22">
        <v>10724125</v>
      </c>
      <c r="J22">
        <v>3121.3419846758056</v>
      </c>
      <c r="K22" s="40">
        <f t="shared" si="14"/>
        <v>1842632.2182869506</v>
      </c>
      <c r="L22" s="40">
        <f t="shared" si="15"/>
        <v>3.5613319042041813E-6</v>
      </c>
      <c r="M22" s="40">
        <f t="shared" si="16"/>
        <v>0.17182121788835458</v>
      </c>
      <c r="N22" s="40">
        <f t="shared" si="17"/>
        <v>5.4506343517666179E-6</v>
      </c>
      <c r="O22" s="40">
        <f t="shared" si="18"/>
        <v>1.9411518015097734E-11</v>
      </c>
    </row>
    <row r="23" spans="1:15" x14ac:dyDescent="0.25">
      <c r="A23" s="40" t="s">
        <v>76</v>
      </c>
      <c r="B23" s="40">
        <v>2</v>
      </c>
      <c r="C23" s="40">
        <v>1</v>
      </c>
      <c r="D23" s="40">
        <v>4</v>
      </c>
      <c r="E23" s="40">
        <v>1</v>
      </c>
      <c r="F23" s="40">
        <v>1</v>
      </c>
      <c r="G23" s="40">
        <f t="shared" si="0"/>
        <v>9</v>
      </c>
      <c r="H23" s="40">
        <f t="shared" si="13"/>
        <v>3</v>
      </c>
      <c r="I23">
        <v>65283</v>
      </c>
      <c r="J23">
        <v>79778.427774126176</v>
      </c>
      <c r="K23" s="40">
        <f t="shared" si="14"/>
        <v>239335.28332237853</v>
      </c>
      <c r="L23" s="40">
        <f t="shared" si="15"/>
        <v>4.6257325354385935E-7</v>
      </c>
      <c r="M23" s="40">
        <f t="shared" si="16"/>
        <v>3.6661195613311048</v>
      </c>
      <c r="N23" s="40">
        <f t="shared" si="17"/>
        <v>1.1629924094508026E-4</v>
      </c>
      <c r="O23" s="40">
        <f t="shared" si="18"/>
        <v>5.3796918268646998E-11</v>
      </c>
    </row>
    <row r="24" spans="1:15" x14ac:dyDescent="0.25">
      <c r="A24" s="40" t="s">
        <v>244</v>
      </c>
      <c r="B24" s="40">
        <v>19084</v>
      </c>
      <c r="C24" s="40">
        <v>20940</v>
      </c>
      <c r="D24" s="40">
        <v>25267</v>
      </c>
      <c r="E24" s="40">
        <v>26470</v>
      </c>
      <c r="F24" s="40">
        <v>28178</v>
      </c>
      <c r="G24" s="40">
        <f t="shared" si="0"/>
        <v>119939</v>
      </c>
      <c r="H24" s="40">
        <f t="shared" si="13"/>
        <v>39979.666666666664</v>
      </c>
      <c r="I24">
        <v>792575.5</v>
      </c>
      <c r="J24">
        <v>11016.216907897175</v>
      </c>
      <c r="K24" s="40">
        <f t="shared" si="14"/>
        <v>440424679.90542638</v>
      </c>
      <c r="L24" s="40">
        <f t="shared" si="15"/>
        <v>8.5122709153772605E-4</v>
      </c>
      <c r="M24" s="40">
        <f t="shared" si="16"/>
        <v>555.68798165654425</v>
      </c>
      <c r="N24" s="40">
        <f t="shared" si="17"/>
        <v>1.7627927673339479E-2</v>
      </c>
      <c r="O24" s="40">
        <f t="shared" si="18"/>
        <v>1.500536960321416E-5</v>
      </c>
    </row>
    <row r="25" spans="1:15" x14ac:dyDescent="0.25">
      <c r="A25" s="40" t="s">
        <v>110</v>
      </c>
      <c r="B25" s="40">
        <v>438</v>
      </c>
      <c r="C25" s="40">
        <v>524</v>
      </c>
      <c r="D25" s="40">
        <v>709</v>
      </c>
      <c r="E25" s="40">
        <v>713</v>
      </c>
      <c r="F25" s="40">
        <v>793</v>
      </c>
      <c r="G25" s="40">
        <f t="shared" si="0"/>
        <v>3177</v>
      </c>
      <c r="H25" s="40">
        <f t="shared" si="13"/>
        <v>1059</v>
      </c>
      <c r="I25">
        <v>10806293.5</v>
      </c>
      <c r="J25">
        <v>8206.8569554345904</v>
      </c>
      <c r="K25" s="40">
        <f t="shared" si="14"/>
        <v>8691061.5158052314</v>
      </c>
      <c r="L25" s="40">
        <f t="shared" si="15"/>
        <v>1.6797575962507267E-5</v>
      </c>
      <c r="M25" s="40">
        <f t="shared" si="16"/>
        <v>0.80425925094531547</v>
      </c>
      <c r="N25" s="40">
        <f t="shared" si="17"/>
        <v>2.5513281507392563E-5</v>
      </c>
      <c r="O25" s="40">
        <f t="shared" si="18"/>
        <v>4.2856128417325847E-10</v>
      </c>
    </row>
    <row r="26" spans="1:15" x14ac:dyDescent="0.25">
      <c r="A26" s="40" t="s">
        <v>198</v>
      </c>
      <c r="B26" s="40">
        <v>589</v>
      </c>
      <c r="C26" s="40">
        <v>713</v>
      </c>
      <c r="D26" s="40">
        <v>992</v>
      </c>
      <c r="E26" s="40">
        <v>1378</v>
      </c>
      <c r="F26" s="40">
        <v>1179</v>
      </c>
      <c r="G26" s="40">
        <f t="shared" si="0"/>
        <v>4851</v>
      </c>
      <c r="H26" s="40">
        <f t="shared" si="13"/>
        <v>1617</v>
      </c>
      <c r="I26">
        <v>3526388.5</v>
      </c>
      <c r="J26">
        <v>14111.407475030563</v>
      </c>
      <c r="K26" s="40">
        <f t="shared" si="14"/>
        <v>22818145.887124419</v>
      </c>
      <c r="L26" s="40">
        <f t="shared" si="15"/>
        <v>4.4101579325552987E-5</v>
      </c>
      <c r="M26" s="40">
        <f t="shared" si="16"/>
        <v>6.4706840687361646</v>
      </c>
      <c r="N26" s="40">
        <f t="shared" si="17"/>
        <v>2.0526762234568443E-4</v>
      </c>
      <c r="O26" s="40">
        <f t="shared" si="18"/>
        <v>9.0526263298458545E-9</v>
      </c>
    </row>
    <row r="27" spans="1:15" x14ac:dyDescent="0.25">
      <c r="A27" s="40" t="s">
        <v>45</v>
      </c>
      <c r="B27" s="40">
        <v>10690</v>
      </c>
      <c r="C27" s="40">
        <v>1058</v>
      </c>
      <c r="D27" s="40">
        <v>1028</v>
      </c>
      <c r="E27" s="40">
        <v>1246</v>
      </c>
      <c r="F27" s="40">
        <v>1400</v>
      </c>
      <c r="G27" s="40">
        <f t="shared" si="0"/>
        <v>15422</v>
      </c>
      <c r="H27" s="40">
        <f t="shared" si="13"/>
        <v>5140.666666666667</v>
      </c>
      <c r="I27">
        <v>2229728.5</v>
      </c>
      <c r="J27">
        <v>17335.453371232714</v>
      </c>
      <c r="K27" s="40">
        <f t="shared" si="14"/>
        <v>89115787.297050312</v>
      </c>
      <c r="L27" s="40">
        <f t="shared" si="15"/>
        <v>1.7223778750830203E-4</v>
      </c>
      <c r="M27" s="40">
        <f t="shared" si="16"/>
        <v>39.967102405988136</v>
      </c>
      <c r="N27" s="40">
        <f t="shared" si="17"/>
        <v>1.2678647258582724E-3</v>
      </c>
      <c r="O27" s="40">
        <f t="shared" si="18"/>
        <v>2.1837421524164874E-7</v>
      </c>
    </row>
    <row r="28" spans="1:15" x14ac:dyDescent="0.25">
      <c r="A28" s="40" t="s">
        <v>111</v>
      </c>
      <c r="B28" s="40">
        <v>20610</v>
      </c>
      <c r="C28" s="40">
        <v>21289</v>
      </c>
      <c r="D28" s="40">
        <v>24453</v>
      </c>
      <c r="E28" s="40">
        <v>26579</v>
      </c>
      <c r="F28" s="40">
        <v>25422</v>
      </c>
      <c r="G28" s="40">
        <f t="shared" si="0"/>
        <v>118353</v>
      </c>
      <c r="H28" s="40">
        <f t="shared" si="13"/>
        <v>39451</v>
      </c>
      <c r="I28">
        <v>206807486.5</v>
      </c>
      <c r="J28">
        <v>14754.384709065776</v>
      </c>
      <c r="K28" s="40">
        <f t="shared" si="14"/>
        <v>582075231.157354</v>
      </c>
      <c r="L28" s="40">
        <f t="shared" si="15"/>
        <v>1.1250010017163875E-3</v>
      </c>
      <c r="M28" s="40">
        <f t="shared" si="16"/>
        <v>2.8145752410048948</v>
      </c>
      <c r="N28" s="40">
        <f t="shared" si="17"/>
        <v>8.9285948981117412E-5</v>
      </c>
      <c r="O28" s="40">
        <f t="shared" si="18"/>
        <v>1.0044678204295536E-7</v>
      </c>
    </row>
    <row r="29" spans="1:15" x14ac:dyDescent="0.25">
      <c r="A29" s="40" t="s">
        <v>77</v>
      </c>
      <c r="B29" s="40">
        <v>20</v>
      </c>
      <c r="C29" s="40">
        <v>0</v>
      </c>
      <c r="D29" s="40">
        <v>0</v>
      </c>
      <c r="E29" s="40">
        <v>0</v>
      </c>
      <c r="F29" s="40">
        <v>0</v>
      </c>
      <c r="G29" s="40">
        <f t="shared" si="0"/>
        <v>20</v>
      </c>
      <c r="H29" s="40">
        <f t="shared" si="13"/>
        <v>20</v>
      </c>
      <c r="I29">
        <v>30387</v>
      </c>
      <c r="J29">
        <v>0</v>
      </c>
      <c r="K29" s="40">
        <f t="shared" si="14"/>
        <v>0</v>
      </c>
      <c r="L29" s="40">
        <f t="shared" si="15"/>
        <v>0</v>
      </c>
      <c r="M29" s="40">
        <f t="shared" si="16"/>
        <v>0</v>
      </c>
      <c r="N29" s="40">
        <f t="shared" si="17"/>
        <v>0</v>
      </c>
      <c r="O29" s="40">
        <f t="shared" si="18"/>
        <v>0</v>
      </c>
    </row>
    <row r="30" spans="1:15" x14ac:dyDescent="0.25">
      <c r="A30" s="40" t="s">
        <v>134</v>
      </c>
      <c r="B30" s="40">
        <v>619</v>
      </c>
      <c r="C30" s="40">
        <v>560</v>
      </c>
      <c r="D30" s="40">
        <v>707</v>
      </c>
      <c r="E30" s="40">
        <v>833</v>
      </c>
      <c r="F30" s="40">
        <v>578</v>
      </c>
      <c r="G30" s="40">
        <f t="shared" si="0"/>
        <v>3297</v>
      </c>
      <c r="H30" s="40">
        <f t="shared" si="13"/>
        <v>1099</v>
      </c>
      <c r="I30">
        <v>420369</v>
      </c>
      <c r="J30">
        <v>61308.20217817244</v>
      </c>
      <c r="K30" s="40">
        <f t="shared" si="14"/>
        <v>67377714.193811506</v>
      </c>
      <c r="L30" s="40">
        <f t="shared" si="15"/>
        <v>1.3022370976116518E-4</v>
      </c>
      <c r="M30" s="40">
        <f t="shared" si="16"/>
        <v>160.28230957518633</v>
      </c>
      <c r="N30" s="40">
        <f t="shared" si="17"/>
        <v>5.0845889307959222E-3</v>
      </c>
      <c r="O30" s="40">
        <f t="shared" si="18"/>
        <v>6.6213403317880133E-7</v>
      </c>
    </row>
    <row r="31" spans="1:15" x14ac:dyDescent="0.25">
      <c r="A31" s="40" t="s">
        <v>166</v>
      </c>
      <c r="B31" s="40">
        <v>4801</v>
      </c>
      <c r="C31" s="40">
        <v>6271</v>
      </c>
      <c r="D31" s="40">
        <v>5288</v>
      </c>
      <c r="E31" s="40">
        <v>5824</v>
      </c>
      <c r="F31" s="40">
        <v>5735</v>
      </c>
      <c r="G31" s="40">
        <f t="shared" si="0"/>
        <v>27919</v>
      </c>
      <c r="H31" s="40">
        <f t="shared" si="13"/>
        <v>9306.3333333333339</v>
      </c>
      <c r="I31">
        <v>7152906.5</v>
      </c>
      <c r="J31">
        <v>21752.904009474343</v>
      </c>
      <c r="K31" s="40">
        <f t="shared" si="14"/>
        <v>202439775.6801714</v>
      </c>
      <c r="L31" s="40">
        <f t="shared" si="15"/>
        <v>3.9126377182310769E-4</v>
      </c>
      <c r="M31" s="40">
        <f t="shared" si="16"/>
        <v>28.301750579316451</v>
      </c>
      <c r="N31" s="40">
        <f t="shared" si="17"/>
        <v>8.978081742092481E-4</v>
      </c>
      <c r="O31" s="40">
        <f t="shared" si="18"/>
        <v>3.5127981261472814E-7</v>
      </c>
    </row>
    <row r="32" spans="1:15" x14ac:dyDescent="0.25">
      <c r="A32" s="40" t="s">
        <v>52</v>
      </c>
      <c r="B32" s="40">
        <v>209</v>
      </c>
      <c r="C32" s="40">
        <v>213</v>
      </c>
      <c r="D32" s="40">
        <v>315</v>
      </c>
      <c r="E32" s="40">
        <v>385</v>
      </c>
      <c r="F32" s="40">
        <v>374</v>
      </c>
      <c r="G32" s="40">
        <f t="shared" si="0"/>
        <v>1496</v>
      </c>
      <c r="H32" s="40">
        <f t="shared" si="13"/>
        <v>498.66666666666669</v>
      </c>
      <c r="I32">
        <v>18378528.5</v>
      </c>
      <c r="J32">
        <v>2019.9774350332286</v>
      </c>
      <c r="K32" s="40">
        <f t="shared" si="14"/>
        <v>1007295.4142699033</v>
      </c>
      <c r="L32" s="40">
        <f t="shared" si="15"/>
        <v>1.9468417301055392E-6</v>
      </c>
      <c r="M32" s="40">
        <f t="shared" si="16"/>
        <v>5.4808273375635236E-2</v>
      </c>
      <c r="N32" s="40">
        <f t="shared" si="17"/>
        <v>1.7386668613673039E-6</v>
      </c>
      <c r="O32" s="40">
        <f t="shared" si="18"/>
        <v>3.3849092004614895E-12</v>
      </c>
    </row>
    <row r="33" spans="1:15" x14ac:dyDescent="0.25">
      <c r="A33" s="40" t="s">
        <v>276</v>
      </c>
      <c r="B33" s="40">
        <v>439</v>
      </c>
      <c r="C33" s="40">
        <v>393</v>
      </c>
      <c r="D33" s="40">
        <v>369</v>
      </c>
      <c r="E33" s="40">
        <v>401</v>
      </c>
      <c r="F33" s="40">
        <v>419</v>
      </c>
      <c r="G33" s="40">
        <f t="shared" si="0"/>
        <v>2021</v>
      </c>
      <c r="H33" s="40">
        <f t="shared" si="13"/>
        <v>673.66666666666663</v>
      </c>
      <c r="I33">
        <v>10361693.5</v>
      </c>
      <c r="J33">
        <v>795.43290575458468</v>
      </c>
      <c r="K33" s="40">
        <f t="shared" si="14"/>
        <v>535856.63417667185</v>
      </c>
      <c r="L33" s="40">
        <f t="shared" si="15"/>
        <v>1.035672397580787E-6</v>
      </c>
      <c r="M33" s="40">
        <f t="shared" si="16"/>
        <v>5.1715159705956547E-2</v>
      </c>
      <c r="N33" s="40">
        <f t="shared" si="17"/>
        <v>1.6405449191004041E-6</v>
      </c>
      <c r="O33" s="40">
        <f t="shared" si="18"/>
        <v>1.6990670897036939E-12</v>
      </c>
    </row>
    <row r="34" spans="1:15" x14ac:dyDescent="0.25">
      <c r="A34" s="40" t="s">
        <v>53</v>
      </c>
      <c r="B34" s="40">
        <v>28</v>
      </c>
      <c r="C34" s="40">
        <v>32</v>
      </c>
      <c r="D34" s="40">
        <v>31</v>
      </c>
      <c r="E34" s="40">
        <v>35</v>
      </c>
      <c r="F34" s="40">
        <v>63</v>
      </c>
      <c r="G34" s="40">
        <f t="shared" si="0"/>
        <v>189</v>
      </c>
      <c r="H34" s="40">
        <f t="shared" si="13"/>
        <v>63</v>
      </c>
      <c r="I34">
        <v>536236.5</v>
      </c>
      <c r="J34">
        <v>6696.1977887044795</v>
      </c>
      <c r="K34" s="40">
        <f t="shared" si="14"/>
        <v>421860.46068838221</v>
      </c>
      <c r="L34" s="40">
        <f t="shared" si="15"/>
        <v>8.1534725316403052E-7</v>
      </c>
      <c r="M34" s="40">
        <f t="shared" si="16"/>
        <v>0.78670597896335337</v>
      </c>
      <c r="N34" s="40">
        <f t="shared" si="17"/>
        <v>2.4956444182953659E-5</v>
      </c>
      <c r="O34" s="40">
        <f t="shared" si="18"/>
        <v>2.0348168213312715E-11</v>
      </c>
    </row>
    <row r="35" spans="1:15" x14ac:dyDescent="0.25">
      <c r="A35" s="40" t="s">
        <v>135</v>
      </c>
      <c r="B35" s="40">
        <v>3892</v>
      </c>
      <c r="C35" s="40">
        <v>2593</v>
      </c>
      <c r="D35" s="40">
        <v>5334</v>
      </c>
      <c r="E35" s="40">
        <v>7507</v>
      </c>
      <c r="F35" s="40">
        <v>6271</v>
      </c>
      <c r="G35" s="40">
        <f t="shared" si="0"/>
        <v>25597</v>
      </c>
      <c r="H35" s="40">
        <f t="shared" si="13"/>
        <v>8532.3333333333339</v>
      </c>
      <c r="I35">
        <v>15640002.5</v>
      </c>
      <c r="J35">
        <v>3967.1648888667528</v>
      </c>
      <c r="K35" s="40">
        <f t="shared" si="14"/>
        <v>33849173.220107429</v>
      </c>
      <c r="L35" s="40">
        <f t="shared" si="15"/>
        <v>6.5421704517775657E-5</v>
      </c>
      <c r="M35" s="40">
        <f t="shared" si="16"/>
        <v>2.1642690415239656</v>
      </c>
      <c r="N35" s="40">
        <f t="shared" si="17"/>
        <v>6.8656475196565773E-5</v>
      </c>
      <c r="O35" s="40">
        <f t="shared" si="18"/>
        <v>4.4916236335417195E-9</v>
      </c>
    </row>
    <row r="36" spans="1:15" x14ac:dyDescent="0.25">
      <c r="A36" s="40" t="s">
        <v>32</v>
      </c>
      <c r="B36" s="40">
        <v>1108</v>
      </c>
      <c r="C36" s="40">
        <v>1153</v>
      </c>
      <c r="D36" s="40">
        <v>1469</v>
      </c>
      <c r="E36" s="40">
        <v>2186</v>
      </c>
      <c r="F36" s="40">
        <v>3080</v>
      </c>
      <c r="G36" s="40">
        <f t="shared" si="0"/>
        <v>8996</v>
      </c>
      <c r="H36" s="40">
        <f t="shared" si="13"/>
        <v>2998.6666666666665</v>
      </c>
      <c r="I36">
        <v>23136855.5</v>
      </c>
      <c r="J36">
        <v>3542.9798493805115</v>
      </c>
      <c r="K36" s="40">
        <f t="shared" si="14"/>
        <v>10624215.575009027</v>
      </c>
      <c r="L36" s="40">
        <f t="shared" si="15"/>
        <v>2.0533863192513884E-5</v>
      </c>
      <c r="M36" s="40">
        <f t="shared" si="16"/>
        <v>0.45919012525314978</v>
      </c>
      <c r="N36" s="40">
        <f t="shared" si="17"/>
        <v>1.4566754336028192E-5</v>
      </c>
      <c r="O36" s="40">
        <f t="shared" si="18"/>
        <v>2.9911174069496133E-10</v>
      </c>
    </row>
    <row r="37" spans="1:15" x14ac:dyDescent="0.25">
      <c r="A37" s="40" t="s">
        <v>105</v>
      </c>
      <c r="B37" s="40">
        <v>281306</v>
      </c>
      <c r="C37" s="40">
        <v>317239</v>
      </c>
      <c r="D37" s="40">
        <v>335439</v>
      </c>
      <c r="E37" s="40">
        <v>351040</v>
      </c>
      <c r="F37" s="40">
        <v>351859</v>
      </c>
      <c r="G37" s="40">
        <f t="shared" si="0"/>
        <v>1636883</v>
      </c>
      <c r="H37" s="40">
        <f t="shared" si="13"/>
        <v>545627.66666666663</v>
      </c>
      <c r="I37">
        <v>36067517.5</v>
      </c>
      <c r="J37">
        <v>48448.221485071001</v>
      </c>
      <c r="K37" s="40">
        <f t="shared" si="14"/>
        <v>26434690043.049156</v>
      </c>
      <c r="L37" s="40">
        <f t="shared" si="15"/>
        <v>5.109142459018854E-2</v>
      </c>
      <c r="M37" s="40">
        <f t="shared" si="16"/>
        <v>732.92235993367592</v>
      </c>
      <c r="N37" s="40">
        <f t="shared" si="17"/>
        <v>2.3250282132374005E-2</v>
      </c>
      <c r="O37" s="40">
        <f t="shared" si="18"/>
        <v>1.1878900362667945E-3</v>
      </c>
    </row>
    <row r="38" spans="1:15" x14ac:dyDescent="0.25">
      <c r="A38" s="40" t="s">
        <v>78</v>
      </c>
      <c r="B38" s="40">
        <v>4</v>
      </c>
      <c r="C38" s="40">
        <v>5</v>
      </c>
      <c r="D38" s="40">
        <v>5</v>
      </c>
      <c r="E38" s="40">
        <v>9</v>
      </c>
      <c r="F38" s="40">
        <v>3</v>
      </c>
      <c r="G38" s="40">
        <f t="shared" si="0"/>
        <v>26</v>
      </c>
      <c r="H38" s="40">
        <f t="shared" si="13"/>
        <v>8.6666666666666661</v>
      </c>
      <c r="I38">
        <v>60364</v>
      </c>
      <c r="J38">
        <v>68432.354315012635</v>
      </c>
      <c r="K38" s="40">
        <f t="shared" si="14"/>
        <v>593080.40406344284</v>
      </c>
      <c r="L38" s="40">
        <f t="shared" si="15"/>
        <v>1.1462711569827349E-6</v>
      </c>
      <c r="M38" s="40">
        <f t="shared" si="16"/>
        <v>9.8250679885932488</v>
      </c>
      <c r="N38" s="40">
        <f t="shared" si="17"/>
        <v>3.1167776451140221E-4</v>
      </c>
      <c r="O38" s="40">
        <f t="shared" si="18"/>
        <v>3.5726723173227741E-10</v>
      </c>
    </row>
    <row r="39" spans="1:15" x14ac:dyDescent="0.25">
      <c r="A39" s="40" t="s">
        <v>33</v>
      </c>
      <c r="B39" s="40">
        <v>19</v>
      </c>
      <c r="C39" s="40">
        <v>20</v>
      </c>
      <c r="D39" s="40">
        <v>33</v>
      </c>
      <c r="E39" s="40">
        <v>47</v>
      </c>
      <c r="F39" s="40">
        <v>57</v>
      </c>
      <c r="G39" s="40">
        <f t="shared" si="0"/>
        <v>176</v>
      </c>
      <c r="H39" s="40">
        <f t="shared" si="13"/>
        <v>58.666666666666664</v>
      </c>
      <c r="I39">
        <v>4570360.5</v>
      </c>
      <c r="J39">
        <v>898.681613751859</v>
      </c>
      <c r="K39" s="40">
        <f t="shared" si="14"/>
        <v>52722.65467344239</v>
      </c>
      <c r="L39" s="40">
        <f t="shared" si="15"/>
        <v>1.0189926687455218E-7</v>
      </c>
      <c r="M39" s="40">
        <f t="shared" si="16"/>
        <v>1.1535775935715004E-2</v>
      </c>
      <c r="N39" s="40">
        <f t="shared" si="17"/>
        <v>3.6594605347488049E-7</v>
      </c>
      <c r="O39" s="40">
        <f t="shared" si="18"/>
        <v>3.7289634564725991E-14</v>
      </c>
    </row>
    <row r="40" spans="1:15" x14ac:dyDescent="0.25">
      <c r="A40" s="40" t="s">
        <v>34</v>
      </c>
      <c r="B40" s="40">
        <v>252</v>
      </c>
      <c r="C40" s="40">
        <v>184</v>
      </c>
      <c r="D40" s="40">
        <v>178</v>
      </c>
      <c r="E40" s="40">
        <v>211</v>
      </c>
      <c r="F40" s="40">
        <v>256</v>
      </c>
      <c r="G40" s="40">
        <f t="shared" si="0"/>
        <v>1081</v>
      </c>
      <c r="H40" s="40">
        <f t="shared" si="13"/>
        <v>360.33333333333331</v>
      </c>
      <c r="I40">
        <v>14230978</v>
      </c>
      <c r="J40">
        <v>1667.1698238126924</v>
      </c>
      <c r="K40" s="40">
        <f t="shared" si="14"/>
        <v>600736.85984717344</v>
      </c>
      <c r="L40" s="40">
        <f t="shared" si="15"/>
        <v>1.1610691074283632E-6</v>
      </c>
      <c r="M40" s="40">
        <f t="shared" si="16"/>
        <v>4.2213322221928348E-2</v>
      </c>
      <c r="N40" s="40">
        <f t="shared" si="17"/>
        <v>1.3391209015556069E-6</v>
      </c>
      <c r="O40" s="40">
        <f t="shared" si="18"/>
        <v>1.5548119099078337E-12</v>
      </c>
    </row>
    <row r="41" spans="1:15" x14ac:dyDescent="0.25">
      <c r="A41" s="40" t="s">
        <v>112</v>
      </c>
      <c r="B41" s="40">
        <v>4982</v>
      </c>
      <c r="C41" s="40">
        <v>5201</v>
      </c>
      <c r="D41" s="40">
        <v>6109</v>
      </c>
      <c r="E41" s="40">
        <v>7212</v>
      </c>
      <c r="F41" s="40">
        <v>6446</v>
      </c>
      <c r="G41" s="40">
        <f t="shared" si="0"/>
        <v>29950</v>
      </c>
      <c r="H41" s="40">
        <f t="shared" si="13"/>
        <v>9983.3333333333339</v>
      </c>
      <c r="I41">
        <v>17836217.5</v>
      </c>
      <c r="J41">
        <v>24639.872999704374</v>
      </c>
      <c r="K41" s="40">
        <f t="shared" si="14"/>
        <v>245988065.44704869</v>
      </c>
      <c r="L41" s="40">
        <f t="shared" si="15"/>
        <v>4.7543136217626658E-4</v>
      </c>
      <c r="M41" s="40">
        <f t="shared" si="16"/>
        <v>13.791492812141851</v>
      </c>
      <c r="N41" s="40">
        <f t="shared" si="17"/>
        <v>4.3750350165046569E-4</v>
      </c>
      <c r="O41" s="40">
        <f t="shared" si="18"/>
        <v>2.0800288574656739E-7</v>
      </c>
    </row>
    <row r="42" spans="1:15" x14ac:dyDescent="0.25">
      <c r="A42" s="40" t="s">
        <v>125</v>
      </c>
      <c r="B42" s="40">
        <v>206322</v>
      </c>
      <c r="C42" s="40">
        <v>251313</v>
      </c>
      <c r="D42" s="40">
        <v>247235</v>
      </c>
      <c r="E42" s="40">
        <v>281768</v>
      </c>
      <c r="F42" s="40">
        <v>339442</v>
      </c>
      <c r="G42" s="40">
        <f t="shared" si="0"/>
        <v>1326080</v>
      </c>
      <c r="H42" s="40">
        <f t="shared" si="13"/>
        <v>442026.66666666669</v>
      </c>
      <c r="I42">
        <v>1374942500</v>
      </c>
      <c r="J42">
        <v>14667.996499803587</v>
      </c>
      <c r="K42" s="40">
        <f t="shared" si="14"/>
        <v>6483645599.4865141</v>
      </c>
      <c r="L42" s="40">
        <f t="shared" si="15"/>
        <v>1.2531211437554779E-2</v>
      </c>
      <c r="M42" s="40">
        <f t="shared" si="16"/>
        <v>4.7155758146151667</v>
      </c>
      <c r="N42" s="40">
        <f t="shared" si="17"/>
        <v>1.4959083540079673E-4</v>
      </c>
      <c r="O42" s="40">
        <f t="shared" si="18"/>
        <v>1.8745543875278384E-6</v>
      </c>
    </row>
    <row r="43" spans="1:15" x14ac:dyDescent="0.25">
      <c r="A43" s="40" t="s">
        <v>154</v>
      </c>
      <c r="B43" s="40">
        <v>1</v>
      </c>
      <c r="C43" s="40">
        <v>1</v>
      </c>
      <c r="D43" s="40">
        <v>0</v>
      </c>
      <c r="E43" s="40">
        <v>0</v>
      </c>
      <c r="F43" s="40">
        <v>0</v>
      </c>
      <c r="G43" s="40">
        <f t="shared" si="0"/>
        <v>2</v>
      </c>
      <c r="H43" s="40" t="e">
        <v>#N/A</v>
      </c>
      <c r="I43" t="e">
        <v>#N/A</v>
      </c>
      <c r="J43" t="e">
        <v>#N/A</v>
      </c>
      <c r="K43" s="40" t="e">
        <v>#N/A</v>
      </c>
      <c r="L43" s="40" t="e">
        <v>#N/A</v>
      </c>
      <c r="M43" t="e">
        <v>#N/A</v>
      </c>
      <c r="N43" t="e">
        <v>#N/A</v>
      </c>
      <c r="O43" t="e">
        <v>#N/A</v>
      </c>
    </row>
    <row r="44" spans="1:15" x14ac:dyDescent="0.25">
      <c r="A44" s="40" t="s">
        <v>113</v>
      </c>
      <c r="B44" s="40">
        <v>5253</v>
      </c>
      <c r="C44" s="40">
        <v>5749</v>
      </c>
      <c r="D44" s="40">
        <v>7043</v>
      </c>
      <c r="E44" s="40">
        <v>7405</v>
      </c>
      <c r="F44" s="40">
        <v>8396</v>
      </c>
      <c r="G44" s="40">
        <f t="shared" si="0"/>
        <v>33846</v>
      </c>
      <c r="H44" s="40">
        <f>AVERAGEIF(B44:G44,"&lt;&gt;0")</f>
        <v>11282</v>
      </c>
      <c r="I44">
        <v>48441058</v>
      </c>
      <c r="J44">
        <v>14482.509477645304</v>
      </c>
      <c r="K44" s="40">
        <f>H44*J44</f>
        <v>163391671.92679432</v>
      </c>
      <c r="L44" s="40">
        <f>$K44/$K$214</f>
        <v>3.1579387809420041E-4</v>
      </c>
      <c r="M44" s="40">
        <f>K44/I44</f>
        <v>3.3729996551023786</v>
      </c>
      <c r="N44" s="40">
        <f>$M44/$M$214</f>
        <v>1.0700068370219628E-4</v>
      </c>
      <c r="O44" s="40">
        <f>$L44*$N44</f>
        <v>3.379016086504747E-8</v>
      </c>
    </row>
    <row r="45" spans="1:15" x14ac:dyDescent="0.25">
      <c r="A45" s="40" t="s">
        <v>13</v>
      </c>
      <c r="B45" s="40">
        <v>1321</v>
      </c>
      <c r="C45" s="40">
        <v>1469</v>
      </c>
      <c r="D45" s="40">
        <v>1603</v>
      </c>
      <c r="E45" s="40">
        <v>1583</v>
      </c>
      <c r="F45" s="40">
        <v>1481</v>
      </c>
      <c r="G45" s="40">
        <f t="shared" si="0"/>
        <v>7457</v>
      </c>
      <c r="H45" s="40">
        <f>AVERAGEIF(B45:G45,"&lt;&gt;0")</f>
        <v>2485.6666666666665</v>
      </c>
      <c r="I45">
        <v>786512.5</v>
      </c>
      <c r="J45">
        <v>2988.4344850515758</v>
      </c>
      <c r="K45" s="40">
        <f>H45*J45</f>
        <v>7428251.9850098668</v>
      </c>
      <c r="L45" s="40">
        <f>$K45/$K$214</f>
        <v>1.4356891475216766E-5</v>
      </c>
      <c r="M45" s="40">
        <f>K45/I45</f>
        <v>9.4445440918101955</v>
      </c>
      <c r="N45" s="40">
        <f>$M45/$M$214</f>
        <v>2.9960651598363598E-4</v>
      </c>
      <c r="O45" s="40">
        <f>$L45*$N45</f>
        <v>4.301418235244859E-9</v>
      </c>
    </row>
    <row r="46" spans="1:15" x14ac:dyDescent="0.25">
      <c r="A46" s="40" t="s">
        <v>35</v>
      </c>
      <c r="B46" s="40">
        <v>403</v>
      </c>
      <c r="C46" s="40">
        <v>409</v>
      </c>
      <c r="D46" s="40">
        <v>320</v>
      </c>
      <c r="E46" s="40">
        <v>350</v>
      </c>
      <c r="F46" s="40">
        <v>575</v>
      </c>
      <c r="G46" s="40">
        <f t="shared" si="0"/>
        <v>2057</v>
      </c>
      <c r="H46" s="40">
        <f>AVERAGEIF(B46:G46,"&lt;&gt;0")</f>
        <v>685.66666666666663</v>
      </c>
      <c r="I46">
        <v>77466386</v>
      </c>
      <c r="J46" t="e">
        <v>#N/A</v>
      </c>
      <c r="K46" s="40" t="e">
        <f>H46*J46</f>
        <v>#N/A</v>
      </c>
      <c r="L46" s="40" t="e">
        <f>$K46/$K$214</f>
        <v>#N/A</v>
      </c>
      <c r="M46" s="40" t="e">
        <f>K46/I46</f>
        <v>#N/A</v>
      </c>
      <c r="N46" s="40" t="e">
        <f>$M46/$M$214</f>
        <v>#N/A</v>
      </c>
      <c r="O46" s="40" t="e">
        <f>$L46*$N46</f>
        <v>#N/A</v>
      </c>
    </row>
    <row r="47" spans="1:15" x14ac:dyDescent="0.25">
      <c r="A47" s="40" t="s">
        <v>98</v>
      </c>
      <c r="B47" s="40">
        <v>1108</v>
      </c>
      <c r="C47" s="40">
        <v>1297</v>
      </c>
      <c r="D47" s="40">
        <v>1692</v>
      </c>
      <c r="E47" s="40">
        <v>1757</v>
      </c>
      <c r="F47" s="40">
        <v>2004</v>
      </c>
      <c r="G47" s="40">
        <f t="shared" si="0"/>
        <v>7858</v>
      </c>
      <c r="H47" s="40">
        <f>AVERAGEIF(B47:G47,"&lt;&gt;0")</f>
        <v>2619.3333333333335</v>
      </c>
      <c r="I47">
        <v>4832563</v>
      </c>
      <c r="J47">
        <v>19411.268815855314</v>
      </c>
      <c r="K47" s="40">
        <f>H47*J47</f>
        <v>50844583.451663688</v>
      </c>
      <c r="L47" s="40">
        <f>$K47/$K$214</f>
        <v>9.8269440534759703E-5</v>
      </c>
      <c r="M47" s="40">
        <f>K47/I47</f>
        <v>10.521245858908346</v>
      </c>
      <c r="N47" s="40">
        <f>$M47/$M$214</f>
        <v>3.3376241192290435E-4</v>
      </c>
      <c r="O47" s="40">
        <f>$L47*$N47</f>
        <v>3.279864549119582E-8</v>
      </c>
    </row>
    <row r="48" spans="1:15" x14ac:dyDescent="0.25">
      <c r="A48" s="40" t="s">
        <v>54</v>
      </c>
      <c r="B48" s="40">
        <v>1358</v>
      </c>
      <c r="C48" s="40">
        <v>1534</v>
      </c>
      <c r="D48" s="40">
        <v>3131</v>
      </c>
      <c r="E48" s="40">
        <v>2337</v>
      </c>
      <c r="F48" s="40">
        <v>2360</v>
      </c>
      <c r="G48" s="40">
        <f t="shared" si="0"/>
        <v>10720</v>
      </c>
      <c r="H48" s="40" t="e">
        <v>#N/A</v>
      </c>
      <c r="I48" t="e">
        <v>#N/A</v>
      </c>
      <c r="J48" t="e">
        <v>#N/A</v>
      </c>
      <c r="K48" s="40" t="e">
        <v>#N/A</v>
      </c>
      <c r="L48" s="40" t="e">
        <v>#N/A</v>
      </c>
      <c r="M48" t="e">
        <v>#N/A</v>
      </c>
      <c r="N48" t="e">
        <v>#N/A</v>
      </c>
      <c r="O48" t="e">
        <v>#N/A</v>
      </c>
    </row>
    <row r="49" spans="1:15" x14ac:dyDescent="0.25">
      <c r="A49" s="40" t="s">
        <v>199</v>
      </c>
      <c r="B49" s="40">
        <v>3188</v>
      </c>
      <c r="C49" s="40">
        <v>3314</v>
      </c>
      <c r="D49" s="40">
        <v>3593</v>
      </c>
      <c r="E49" s="40">
        <v>4059</v>
      </c>
      <c r="F49" s="40">
        <v>3889</v>
      </c>
      <c r="G49" s="40">
        <f t="shared" si="0"/>
        <v>18043</v>
      </c>
      <c r="H49" s="40">
        <f t="shared" ref="H49:H60" si="19">AVERAGEIF(B49:G49,"&lt;&gt;0")</f>
        <v>6014.333333333333</v>
      </c>
      <c r="I49">
        <v>4187102</v>
      </c>
      <c r="J49">
        <v>27070.689250430594</v>
      </c>
      <c r="K49" s="40">
        <f t="shared" ref="K49:K60" si="20">H49*J49</f>
        <v>162812148.71517307</v>
      </c>
      <c r="L49" s="40">
        <f t="shared" ref="L49:L60" si="21">$K49/$K$214</f>
        <v>3.1467380948675336E-4</v>
      </c>
      <c r="M49" s="40">
        <f t="shared" ref="M49:M60" si="22">K49/I49</f>
        <v>38.884208866937819</v>
      </c>
      <c r="N49" s="40">
        <f t="shared" ref="N49:N60" si="23">$M49/$M$214</f>
        <v>1.2335124101443362E-3</v>
      </c>
      <c r="O49" s="40">
        <f t="shared" ref="O49:O60" si="24">$L49*$N49</f>
        <v>3.8815404914930482E-7</v>
      </c>
    </row>
    <row r="50" spans="1:15" x14ac:dyDescent="0.25">
      <c r="A50" s="40" t="s">
        <v>79</v>
      </c>
      <c r="B50" s="40">
        <v>316</v>
      </c>
      <c r="C50" s="40">
        <v>319</v>
      </c>
      <c r="D50" s="40">
        <v>352</v>
      </c>
      <c r="E50" s="40">
        <v>413</v>
      </c>
      <c r="F50" s="40">
        <v>560</v>
      </c>
      <c r="G50" s="40">
        <f t="shared" si="0"/>
        <v>1960</v>
      </c>
      <c r="H50" s="40">
        <f t="shared" si="19"/>
        <v>653.33333333333337</v>
      </c>
      <c r="I50">
        <v>11468707</v>
      </c>
      <c r="J50">
        <v>0</v>
      </c>
      <c r="K50" s="40">
        <f t="shared" si="20"/>
        <v>0</v>
      </c>
      <c r="L50" s="40">
        <f t="shared" si="21"/>
        <v>0</v>
      </c>
      <c r="M50" s="40">
        <f t="shared" si="22"/>
        <v>0</v>
      </c>
      <c r="N50" s="40">
        <f t="shared" si="23"/>
        <v>0</v>
      </c>
      <c r="O50" s="40">
        <f t="shared" si="24"/>
        <v>0</v>
      </c>
    </row>
    <row r="51" spans="1:15" x14ac:dyDescent="0.25">
      <c r="A51" s="40" t="s">
        <v>220</v>
      </c>
      <c r="B51" s="40">
        <v>1221</v>
      </c>
      <c r="C51" s="40">
        <v>1621</v>
      </c>
      <c r="D51" s="40">
        <v>523</v>
      </c>
      <c r="E51" s="40">
        <v>1940</v>
      </c>
      <c r="F51" s="40">
        <v>2093</v>
      </c>
      <c r="G51" s="40">
        <f t="shared" si="0"/>
        <v>7398</v>
      </c>
      <c r="H51" s="40">
        <f t="shared" si="19"/>
        <v>2466</v>
      </c>
      <c r="I51">
        <v>1165555</v>
      </c>
      <c r="J51">
        <v>37173.936033104255</v>
      </c>
      <c r="K51" s="40">
        <f t="shared" si="20"/>
        <v>91670926.257635087</v>
      </c>
      <c r="L51" s="40">
        <f t="shared" si="21"/>
        <v>1.7717621081909458E-4</v>
      </c>
      <c r="M51" s="40">
        <f t="shared" si="22"/>
        <v>78.650021884540052</v>
      </c>
      <c r="N51" s="40">
        <f t="shared" si="23"/>
        <v>2.494991691477968E-3</v>
      </c>
      <c r="O51" s="40">
        <f t="shared" si="24"/>
        <v>4.4205317392118982E-7</v>
      </c>
    </row>
    <row r="52" spans="1:15" x14ac:dyDescent="0.25">
      <c r="A52" s="40" t="s">
        <v>167</v>
      </c>
      <c r="B52" s="40">
        <v>11441</v>
      </c>
      <c r="C52" s="40">
        <v>12932</v>
      </c>
      <c r="D52" s="40">
        <v>11852</v>
      </c>
      <c r="E52" s="40">
        <v>13413</v>
      </c>
      <c r="F52" s="40">
        <v>13290</v>
      </c>
      <c r="G52" s="40">
        <f t="shared" si="0"/>
        <v>62928</v>
      </c>
      <c r="H52" s="40">
        <f t="shared" si="19"/>
        <v>20976</v>
      </c>
      <c r="I52">
        <v>10553846</v>
      </c>
      <c r="J52">
        <v>39133.387791350353</v>
      </c>
      <c r="K52" s="40">
        <f t="shared" si="20"/>
        <v>820861942.31136501</v>
      </c>
      <c r="L52" s="40">
        <f t="shared" si="21"/>
        <v>1.5865140070210285E-3</v>
      </c>
      <c r="M52" s="40">
        <f t="shared" si="22"/>
        <v>77.77846505542766</v>
      </c>
      <c r="N52" s="40">
        <f t="shared" si="23"/>
        <v>2.467343548538115E-3</v>
      </c>
      <c r="O52" s="40">
        <f t="shared" si="24"/>
        <v>3.9144750998886883E-6</v>
      </c>
    </row>
    <row r="53" spans="1:15" x14ac:dyDescent="0.25">
      <c r="A53" s="40" t="s">
        <v>186</v>
      </c>
      <c r="B53" s="40">
        <v>24073</v>
      </c>
      <c r="C53" s="40">
        <v>24717</v>
      </c>
      <c r="D53" s="40">
        <v>26761</v>
      </c>
      <c r="E53" s="40">
        <v>28195</v>
      </c>
      <c r="F53" s="40">
        <v>26492</v>
      </c>
      <c r="G53" s="40">
        <f t="shared" si="0"/>
        <v>130238</v>
      </c>
      <c r="H53" s="40">
        <f t="shared" si="19"/>
        <v>43412.666666666664</v>
      </c>
      <c r="I53">
        <v>5707300.5</v>
      </c>
      <c r="J53">
        <v>55584.183843924235</v>
      </c>
      <c r="K53" s="40">
        <f t="shared" si="20"/>
        <v>2413057645.1550012</v>
      </c>
      <c r="L53" s="40">
        <f t="shared" si="21"/>
        <v>4.6638168447763638E-3</v>
      </c>
      <c r="M53" s="40">
        <f t="shared" si="22"/>
        <v>422.80192626181173</v>
      </c>
      <c r="N53" s="40">
        <f t="shared" si="23"/>
        <v>1.3412422118746492E-2</v>
      </c>
      <c r="O53" s="40">
        <f t="shared" si="24"/>
        <v>6.255308020666097E-5</v>
      </c>
    </row>
    <row r="54" spans="1:15" x14ac:dyDescent="0.25">
      <c r="A54" s="40" t="s">
        <v>14</v>
      </c>
      <c r="B54" s="40">
        <v>968</v>
      </c>
      <c r="C54" s="40">
        <v>1148</v>
      </c>
      <c r="D54" s="40">
        <v>1160</v>
      </c>
      <c r="E54" s="40">
        <v>1044</v>
      </c>
      <c r="F54" s="40">
        <v>1059</v>
      </c>
      <c r="G54" s="40">
        <f t="shared" si="0"/>
        <v>5379</v>
      </c>
      <c r="H54" s="40">
        <f t="shared" si="19"/>
        <v>1793</v>
      </c>
      <c r="I54">
        <v>934873.5</v>
      </c>
      <c r="J54">
        <v>5054.61018790051</v>
      </c>
      <c r="K54" s="40">
        <f t="shared" si="20"/>
        <v>9062916.066905614</v>
      </c>
      <c r="L54" s="40">
        <f t="shared" si="21"/>
        <v>1.7516274714984569E-5</v>
      </c>
      <c r="M54" s="40">
        <f t="shared" si="22"/>
        <v>9.6942699380243571</v>
      </c>
      <c r="N54" s="40">
        <f t="shared" si="23"/>
        <v>3.0752849612454818E-4</v>
      </c>
      <c r="O54" s="40">
        <f t="shared" si="24"/>
        <v>5.3867536208036534E-9</v>
      </c>
    </row>
    <row r="55" spans="1:15" x14ac:dyDescent="0.25">
      <c r="A55" s="40" t="s">
        <v>80</v>
      </c>
      <c r="B55" s="40">
        <v>111</v>
      </c>
      <c r="C55" s="40">
        <v>151</v>
      </c>
      <c r="D55" s="40">
        <v>267</v>
      </c>
      <c r="E55" s="40">
        <v>424</v>
      </c>
      <c r="F55" s="40">
        <v>615</v>
      </c>
      <c r="G55" s="40">
        <f t="shared" si="0"/>
        <v>1568</v>
      </c>
      <c r="H55" s="40">
        <f t="shared" si="19"/>
        <v>522.66666666666663</v>
      </c>
      <c r="I55">
        <v>73352.5</v>
      </c>
      <c r="J55">
        <v>11731.301992228808</v>
      </c>
      <c r="K55" s="40">
        <f t="shared" si="20"/>
        <v>6131560.5079382565</v>
      </c>
      <c r="L55" s="40">
        <f t="shared" si="21"/>
        <v>1.18507219415602E-5</v>
      </c>
      <c r="M55" s="40">
        <f t="shared" si="22"/>
        <v>83.590341269053624</v>
      </c>
      <c r="N55" s="40">
        <f t="shared" si="23"/>
        <v>2.6517120015587944E-3</v>
      </c>
      <c r="O55" s="40">
        <f t="shared" si="24"/>
        <v>3.1424701599571318E-8</v>
      </c>
    </row>
    <row r="56" spans="1:15" x14ac:dyDescent="0.25">
      <c r="A56" s="40" t="s">
        <v>81</v>
      </c>
      <c r="B56" s="40">
        <v>343</v>
      </c>
      <c r="C56" s="40">
        <v>397</v>
      </c>
      <c r="D56" s="40">
        <v>493</v>
      </c>
      <c r="E56" s="40">
        <v>587</v>
      </c>
      <c r="F56" s="40">
        <v>514</v>
      </c>
      <c r="G56" s="40">
        <f t="shared" si="0"/>
        <v>2334</v>
      </c>
      <c r="H56" s="40">
        <f t="shared" si="19"/>
        <v>778</v>
      </c>
      <c r="I56">
        <v>10588592.5</v>
      </c>
      <c r="J56">
        <v>16991.389657272153</v>
      </c>
      <c r="K56" s="40">
        <f t="shared" si="20"/>
        <v>13219301.153357735</v>
      </c>
      <c r="L56" s="40">
        <f t="shared" si="21"/>
        <v>2.5549492992423403E-5</v>
      </c>
      <c r="M56" s="40">
        <f t="shared" si="22"/>
        <v>1.2484474356112707</v>
      </c>
      <c r="N56" s="40">
        <f t="shared" si="23"/>
        <v>3.9604133660252336E-5</v>
      </c>
      <c r="O56" s="40">
        <f t="shared" si="24"/>
        <v>1.0118655354236168E-9</v>
      </c>
    </row>
    <row r="57" spans="1:15" x14ac:dyDescent="0.25">
      <c r="A57" s="40" t="s">
        <v>114</v>
      </c>
      <c r="B57" s="40">
        <v>1230</v>
      </c>
      <c r="C57" s="40">
        <v>1230</v>
      </c>
      <c r="D57" s="40">
        <v>1584</v>
      </c>
      <c r="E57" s="40">
        <v>1700</v>
      </c>
      <c r="F57" s="40">
        <v>2086</v>
      </c>
      <c r="G57" s="40">
        <f t="shared" si="0"/>
        <v>7830</v>
      </c>
      <c r="H57" s="40">
        <f t="shared" si="19"/>
        <v>2610</v>
      </c>
      <c r="I57">
        <v>16264718</v>
      </c>
      <c r="J57">
        <v>11486.915647941645</v>
      </c>
      <c r="K57" s="40">
        <f t="shared" si="20"/>
        <v>29980849.841127694</v>
      </c>
      <c r="L57" s="40">
        <f t="shared" si="21"/>
        <v>5.79452350798609E-5</v>
      </c>
      <c r="M57" s="40">
        <f t="shared" si="22"/>
        <v>1.8433058501922808</v>
      </c>
      <c r="N57" s="40">
        <f t="shared" si="23"/>
        <v>5.8474653545983149E-5</v>
      </c>
      <c r="O57" s="40">
        <f t="shared" si="24"/>
        <v>3.3883275459354153E-9</v>
      </c>
    </row>
    <row r="58" spans="1:15" x14ac:dyDescent="0.25">
      <c r="A58" s="40" t="s">
        <v>227</v>
      </c>
      <c r="B58" s="40">
        <v>19168</v>
      </c>
      <c r="C58" s="40">
        <v>20864</v>
      </c>
      <c r="D58" s="40">
        <v>20528</v>
      </c>
      <c r="E58" s="40">
        <v>20486</v>
      </c>
      <c r="F58" s="40">
        <v>21538</v>
      </c>
      <c r="G58" s="40">
        <f t="shared" si="0"/>
        <v>102584</v>
      </c>
      <c r="H58" s="40">
        <f t="shared" si="19"/>
        <v>34194.666666666664</v>
      </c>
      <c r="I58">
        <v>94733426.5</v>
      </c>
      <c r="J58">
        <v>11529.257856936631</v>
      </c>
      <c r="K58" s="40">
        <f t="shared" si="20"/>
        <v>394239129.33199573</v>
      </c>
      <c r="L58" s="40">
        <f t="shared" si="21"/>
        <v>7.6196235756747707E-4</v>
      </c>
      <c r="M58" s="40">
        <f t="shared" si="22"/>
        <v>4.1615630712143163</v>
      </c>
      <c r="N58" s="40">
        <f t="shared" si="23"/>
        <v>1.3201605082175082E-4</v>
      </c>
      <c r="O58" s="40">
        <f t="shared" si="24"/>
        <v>1.0059126132088913E-7</v>
      </c>
    </row>
    <row r="59" spans="1:15" x14ac:dyDescent="0.25">
      <c r="A59" s="40" t="s">
        <v>99</v>
      </c>
      <c r="B59" s="40">
        <v>380</v>
      </c>
      <c r="C59" s="40">
        <v>357</v>
      </c>
      <c r="D59" s="40">
        <v>486</v>
      </c>
      <c r="E59" s="40">
        <v>518</v>
      </c>
      <c r="F59" s="40">
        <v>637</v>
      </c>
      <c r="G59" s="40">
        <f t="shared" si="0"/>
        <v>2378</v>
      </c>
      <c r="H59" s="40">
        <f t="shared" si="19"/>
        <v>792.66666666666663</v>
      </c>
      <c r="I59">
        <v>6328600</v>
      </c>
      <c r="J59">
        <v>8416.0334338171124</v>
      </c>
      <c r="K59" s="40">
        <f t="shared" si="20"/>
        <v>6671109.1685390305</v>
      </c>
      <c r="L59" s="40">
        <f t="shared" si="21"/>
        <v>1.2893530072123852E-5</v>
      </c>
      <c r="M59" s="40">
        <f t="shared" si="22"/>
        <v>1.054120843241638</v>
      </c>
      <c r="N59" s="40">
        <f t="shared" si="23"/>
        <v>3.3439567881653827E-5</v>
      </c>
      <c r="O59" s="40">
        <f t="shared" si="24"/>
        <v>4.3115407408093054E-10</v>
      </c>
    </row>
    <row r="60" spans="1:15" x14ac:dyDescent="0.25">
      <c r="A60" s="40" t="s">
        <v>36</v>
      </c>
      <c r="B60" s="40">
        <v>94</v>
      </c>
      <c r="C60" s="40">
        <v>46</v>
      </c>
      <c r="D60" s="40">
        <v>53</v>
      </c>
      <c r="E60" s="40">
        <v>114</v>
      </c>
      <c r="F60" s="40">
        <v>39</v>
      </c>
      <c r="G60" s="40">
        <f t="shared" si="0"/>
        <v>346</v>
      </c>
      <c r="H60" s="40">
        <f t="shared" si="19"/>
        <v>115.33333333333333</v>
      </c>
      <c r="I60">
        <v>1198439.5</v>
      </c>
      <c r="J60">
        <v>21457.489285696785</v>
      </c>
      <c r="K60" s="40">
        <f t="shared" si="20"/>
        <v>2474763.7642836957</v>
      </c>
      <c r="L60" s="40">
        <f t="shared" si="21"/>
        <v>4.7830788269324919E-6</v>
      </c>
      <c r="M60" s="40">
        <f t="shared" si="22"/>
        <v>2.0649884823419922</v>
      </c>
      <c r="N60" s="40">
        <f t="shared" si="23"/>
        <v>6.5507026991097435E-5</v>
      </c>
      <c r="O60" s="40">
        <f t="shared" si="24"/>
        <v>3.1332527381641341E-10</v>
      </c>
    </row>
    <row r="61" spans="1:15" x14ac:dyDescent="0.25">
      <c r="A61" s="40" t="s">
        <v>15</v>
      </c>
      <c r="B61" s="40">
        <v>672</v>
      </c>
      <c r="C61" s="40">
        <v>678</v>
      </c>
      <c r="D61" s="40">
        <v>513</v>
      </c>
      <c r="E61" s="40">
        <v>560</v>
      </c>
      <c r="F61" s="40">
        <v>470</v>
      </c>
      <c r="G61" s="40">
        <f t="shared" si="0"/>
        <v>2893</v>
      </c>
      <c r="H61" s="40" t="e">
        <v>#N/A</v>
      </c>
      <c r="I61" t="e">
        <v>#N/A</v>
      </c>
      <c r="J61">
        <v>0</v>
      </c>
      <c r="K61" s="40" t="e">
        <v>#N/A</v>
      </c>
      <c r="L61" s="40" t="e">
        <v>#N/A</v>
      </c>
      <c r="M61" t="e">
        <v>#N/A</v>
      </c>
      <c r="N61" t="e">
        <v>#N/A</v>
      </c>
      <c r="O61" t="e">
        <v>#N/A</v>
      </c>
    </row>
    <row r="62" spans="1:15" x14ac:dyDescent="0.25">
      <c r="A62" s="40" t="s">
        <v>168</v>
      </c>
      <c r="B62" s="40">
        <v>3109</v>
      </c>
      <c r="C62" s="40">
        <v>3048</v>
      </c>
      <c r="D62" s="40">
        <v>3427</v>
      </c>
      <c r="E62" s="40">
        <v>3657</v>
      </c>
      <c r="F62" s="40">
        <v>3181</v>
      </c>
      <c r="G62" s="40">
        <f t="shared" si="0"/>
        <v>16422</v>
      </c>
      <c r="H62" s="40">
        <f>AVERAGEIF(B62:G62,"&lt;&gt;0")</f>
        <v>5474</v>
      </c>
      <c r="I62">
        <v>1315944</v>
      </c>
      <c r="J62">
        <v>34478.026039995486</v>
      </c>
      <c r="K62" s="40">
        <f>H62*J62</f>
        <v>188732714.54293528</v>
      </c>
      <c r="L62" s="40">
        <f>$K62/$K$214</f>
        <v>3.6477156482897472E-4</v>
      </c>
      <c r="M62" s="40">
        <f>K62/I62</f>
        <v>143.42001980550486</v>
      </c>
      <c r="N62" s="40">
        <f>$M62/$M$214</f>
        <v>4.5496714334249651E-3</v>
      </c>
      <c r="O62" s="40">
        <f>$L62*$N62</f>
        <v>1.6595907682281091E-6</v>
      </c>
    </row>
    <row r="63" spans="1:15" x14ac:dyDescent="0.25">
      <c r="A63" s="40" t="s">
        <v>46</v>
      </c>
      <c r="B63" s="40">
        <v>500</v>
      </c>
      <c r="C63" s="40">
        <v>464</v>
      </c>
      <c r="D63" s="40">
        <v>706</v>
      </c>
      <c r="E63" s="40">
        <v>560</v>
      </c>
      <c r="F63" s="40">
        <v>0</v>
      </c>
      <c r="G63" s="40">
        <f t="shared" si="0"/>
        <v>2230</v>
      </c>
      <c r="H63" s="40" t="e">
        <v>#N/A</v>
      </c>
      <c r="I63" t="e">
        <v>#N/A</v>
      </c>
      <c r="J63">
        <v>8731.64320058464</v>
      </c>
      <c r="K63" s="40" t="e">
        <v>#N/A</v>
      </c>
      <c r="L63" s="40" t="e">
        <v>#N/A</v>
      </c>
      <c r="M63" t="e">
        <v>#N/A</v>
      </c>
      <c r="N63" t="e">
        <v>#N/A</v>
      </c>
      <c r="O63" t="e">
        <v>#N/A</v>
      </c>
    </row>
    <row r="64" spans="1:15" x14ac:dyDescent="0.25">
      <c r="A64" s="40" t="s">
        <v>16</v>
      </c>
      <c r="B64" s="40">
        <v>14547</v>
      </c>
      <c r="C64" s="40">
        <v>20555</v>
      </c>
      <c r="D64" s="40">
        <v>23215</v>
      </c>
      <c r="E64" s="40">
        <v>24277</v>
      </c>
      <c r="F64" s="40">
        <v>26129</v>
      </c>
      <c r="G64" s="40">
        <f t="shared" si="0"/>
        <v>108723</v>
      </c>
      <c r="H64" s="40">
        <f>AVERAGEIF(B64:G64,"&lt;&gt;0")</f>
        <v>36241</v>
      </c>
      <c r="I64">
        <v>101138114.5</v>
      </c>
      <c r="J64">
        <v>2006.4359215494064</v>
      </c>
      <c r="K64" s="40">
        <f>H64*J64</f>
        <v>72715244.232872039</v>
      </c>
      <c r="L64" s="40">
        <f>$K64/$K$214</f>
        <v>1.4053977600005164E-4</v>
      </c>
      <c r="M64" s="40">
        <f>K64/I64</f>
        <v>0.71896974342815179</v>
      </c>
      <c r="N64" s="40">
        <f>$M64/$M$214</f>
        <v>2.2807667350819774E-5</v>
      </c>
      <c r="O64" s="40">
        <f>$L64*$N64</f>
        <v>3.2053844605679025E-9</v>
      </c>
    </row>
    <row r="65" spans="1:15" x14ac:dyDescent="0.25">
      <c r="A65" s="40" t="s">
        <v>187</v>
      </c>
      <c r="B65" s="40">
        <v>3</v>
      </c>
      <c r="C65" s="40">
        <v>1</v>
      </c>
      <c r="D65" s="40">
        <v>0</v>
      </c>
      <c r="E65" s="40">
        <v>0</v>
      </c>
      <c r="F65" s="40">
        <v>1</v>
      </c>
      <c r="G65" s="40">
        <f t="shared" si="0"/>
        <v>5</v>
      </c>
      <c r="H65" s="40" t="e">
        <v>#N/A</v>
      </c>
      <c r="I65" t="e">
        <v>#N/A</v>
      </c>
      <c r="J65" t="e">
        <v>#N/A</v>
      </c>
      <c r="K65" s="40" t="e">
        <v>#N/A</v>
      </c>
      <c r="L65" s="40" t="e">
        <v>#N/A</v>
      </c>
      <c r="M65" t="e">
        <v>#N/A</v>
      </c>
      <c r="N65" t="e">
        <v>#N/A</v>
      </c>
      <c r="O65" t="e">
        <v>#N/A</v>
      </c>
    </row>
    <row r="66" spans="1:15" x14ac:dyDescent="0.25">
      <c r="A66" s="40" t="s">
        <v>148</v>
      </c>
      <c r="B66" s="40">
        <v>3058</v>
      </c>
      <c r="C66" s="40">
        <v>3731</v>
      </c>
      <c r="D66" s="40">
        <v>4364</v>
      </c>
      <c r="E66" s="40">
        <v>4969</v>
      </c>
      <c r="F66" s="40">
        <v>4978</v>
      </c>
      <c r="G66" s="40">
        <f t="shared" ref="G66:G129" si="25">SUM(B66:F66)</f>
        <v>21100</v>
      </c>
      <c r="H66" s="40">
        <f>AVERAGEIF(B66:G66,"&lt;&gt;0")</f>
        <v>7033.333333333333</v>
      </c>
      <c r="I66">
        <v>895454.5</v>
      </c>
      <c r="J66">
        <v>13389.455206089906</v>
      </c>
      <c r="K66" s="40">
        <f>H66*J66</f>
        <v>94172501.616165668</v>
      </c>
      <c r="L66" s="40">
        <f>$K66/$K$214</f>
        <v>1.8201110952904354E-4</v>
      </c>
      <c r="M66" s="40">
        <f>K66/I66</f>
        <v>105.16726602654369</v>
      </c>
      <c r="N66" s="40">
        <f>$M66/$M$214</f>
        <v>3.336190488756329E-3</v>
      </c>
      <c r="O66" s="40">
        <f>$L66*$N66</f>
        <v>6.0722373245878152E-7</v>
      </c>
    </row>
    <row r="67" spans="1:15" x14ac:dyDescent="0.25">
      <c r="A67" s="40" t="s">
        <v>188</v>
      </c>
      <c r="B67" s="40">
        <v>18129</v>
      </c>
      <c r="C67" s="40">
        <v>18371</v>
      </c>
      <c r="D67" s="40">
        <v>20384</v>
      </c>
      <c r="E67" s="40">
        <v>21239</v>
      </c>
      <c r="F67" s="40">
        <v>18945</v>
      </c>
      <c r="G67" s="40">
        <f t="shared" si="25"/>
        <v>97068</v>
      </c>
      <c r="H67" s="40">
        <f>AVERAGEIF(B67:G67,"&lt;&gt;0")</f>
        <v>32356</v>
      </c>
      <c r="I67">
        <v>5487313.5</v>
      </c>
      <c r="J67">
        <v>47913.301697343551</v>
      </c>
      <c r="K67" s="40">
        <f>H67*J67</f>
        <v>1550282789.7192481</v>
      </c>
      <c r="L67" s="40">
        <f>$K67/$K$214</f>
        <v>2.9962960078374311E-3</v>
      </c>
      <c r="M67" s="40">
        <f>K67/I67</f>
        <v>282.52127197019962</v>
      </c>
      <c r="N67" s="40">
        <f>$M67/$M$214</f>
        <v>8.9623398613445596E-3</v>
      </c>
      <c r="O67" s="40">
        <f>$L67*$N67</f>
        <v>2.6853823147428981E-5</v>
      </c>
    </row>
    <row r="68" spans="1:15" x14ac:dyDescent="0.25">
      <c r="A68" s="40" t="s">
        <v>212</v>
      </c>
      <c r="B68" s="40">
        <v>230854</v>
      </c>
      <c r="C68" s="40">
        <v>238707</v>
      </c>
      <c r="D68" s="40">
        <v>249620</v>
      </c>
      <c r="E68" s="40">
        <v>261653</v>
      </c>
      <c r="F68" s="40">
        <v>247238</v>
      </c>
      <c r="G68" s="40">
        <f t="shared" si="25"/>
        <v>1228072</v>
      </c>
      <c r="H68" s="40">
        <f>AVERAGEIF(B68:G68,"&lt;&gt;0")</f>
        <v>409357.33333333331</v>
      </c>
      <c r="I68">
        <v>66760088.5</v>
      </c>
      <c r="J68">
        <v>45531.820863864443</v>
      </c>
      <c r="K68" s="40">
        <f>H68*J68</f>
        <v>18638784770.642578</v>
      </c>
      <c r="L68" s="40">
        <f>$K68/$K$214</f>
        <v>3.6023954319541446E-2</v>
      </c>
      <c r="M68" s="40">
        <f>K68/I68</f>
        <v>279.19053418634365</v>
      </c>
      <c r="N68" s="40">
        <f>$M68/$M$214</f>
        <v>8.8566798386504556E-3</v>
      </c>
      <c r="O68" s="40">
        <f>$L68*$N68</f>
        <v>3.1905262993034769E-4</v>
      </c>
    </row>
    <row r="69" spans="1:15" x14ac:dyDescent="0.25">
      <c r="A69" s="40" t="s">
        <v>37</v>
      </c>
      <c r="B69" s="40">
        <v>227</v>
      </c>
      <c r="C69" s="40">
        <v>144</v>
      </c>
      <c r="D69" s="40">
        <v>187</v>
      </c>
      <c r="E69" s="40">
        <v>244</v>
      </c>
      <c r="F69" s="40">
        <v>208</v>
      </c>
      <c r="G69" s="40">
        <f t="shared" si="25"/>
        <v>1010</v>
      </c>
      <c r="H69" s="40">
        <f>AVERAGEIF(B69:G69,"&lt;&gt;0")</f>
        <v>336.66666666666669</v>
      </c>
      <c r="I69">
        <v>1954980.5</v>
      </c>
      <c r="J69">
        <v>14941.568342972558</v>
      </c>
      <c r="K69" s="40">
        <f>H69*J69</f>
        <v>5030328.0088007618</v>
      </c>
      <c r="L69" s="40">
        <f>$K69/$K$214</f>
        <v>9.7223241016641223E-6</v>
      </c>
      <c r="M69" s="40">
        <f>K69/I69</f>
        <v>2.5730834700401166</v>
      </c>
      <c r="N69" s="40">
        <f>$M69/$M$214</f>
        <v>8.1625176006356725E-5</v>
      </c>
      <c r="O69" s="40">
        <f>$L69*$N69</f>
        <v>7.9358641598917804E-10</v>
      </c>
    </row>
    <row r="70" spans="1:15" x14ac:dyDescent="0.25">
      <c r="A70" s="40" t="s">
        <v>55</v>
      </c>
      <c r="B70" s="40">
        <v>311</v>
      </c>
      <c r="C70" s="40">
        <v>335</v>
      </c>
      <c r="D70" s="40">
        <v>327</v>
      </c>
      <c r="E70" s="40">
        <v>365</v>
      </c>
      <c r="F70" s="40">
        <v>585</v>
      </c>
      <c r="G70" s="40">
        <f t="shared" si="25"/>
        <v>1923</v>
      </c>
      <c r="H70" s="40" t="e">
        <v>#N/A</v>
      </c>
      <c r="I70" t="e">
        <v>#N/A</v>
      </c>
      <c r="J70" t="e">
        <v>#N/A</v>
      </c>
      <c r="K70" s="40" t="e">
        <v>#N/A</v>
      </c>
      <c r="L70" s="40" t="e">
        <v>#N/A</v>
      </c>
      <c r="M70" t="e">
        <v>#N/A</v>
      </c>
      <c r="N70" t="e">
        <v>#N/A</v>
      </c>
      <c r="O70" t="e">
        <v>#N/A</v>
      </c>
    </row>
    <row r="71" spans="1:15" x14ac:dyDescent="0.25">
      <c r="A71" s="40" t="s">
        <v>169</v>
      </c>
      <c r="B71" s="40">
        <v>1511</v>
      </c>
      <c r="C71" s="40">
        <v>1438</v>
      </c>
      <c r="D71" s="40">
        <v>1695</v>
      </c>
      <c r="E71" s="40">
        <v>1610</v>
      </c>
      <c r="F71" s="40">
        <v>1312</v>
      </c>
      <c r="G71" s="40">
        <f t="shared" si="25"/>
        <v>7566</v>
      </c>
      <c r="H71" s="40">
        <f t="shared" ref="H71:H76" si="26">AVERAGEIF(B71:G71,"&lt;&gt;0")</f>
        <v>2522</v>
      </c>
      <c r="I71">
        <v>3718200</v>
      </c>
      <c r="J71">
        <v>13759.483709333232</v>
      </c>
      <c r="K71" s="40">
        <f t="shared" ref="K71:K76" si="27">H71*J71</f>
        <v>34701417.914938413</v>
      </c>
      <c r="L71" s="40">
        <f t="shared" ref="L71:L76" si="28">$K71/$K$214</f>
        <v>6.7068873275473827E-5</v>
      </c>
      <c r="M71" s="40">
        <f t="shared" ref="M71:M76" si="29">K71/I71</f>
        <v>9.332854046296168</v>
      </c>
      <c r="N71" s="40">
        <f t="shared" ref="N71:N76" si="30">$M71/$M$214</f>
        <v>2.9606340526476825E-4</v>
      </c>
      <c r="O71" s="40">
        <f t="shared" ref="O71:O76" si="31">$L71*$N71</f>
        <v>1.9856639009207994E-8</v>
      </c>
    </row>
    <row r="72" spans="1:15" x14ac:dyDescent="0.25">
      <c r="A72" s="40" t="s">
        <v>213</v>
      </c>
      <c r="B72" s="40">
        <v>248314</v>
      </c>
      <c r="C72" s="40">
        <v>265928</v>
      </c>
      <c r="D72" s="40">
        <v>269380</v>
      </c>
      <c r="E72" s="40">
        <v>274087</v>
      </c>
      <c r="F72" s="40">
        <v>264973</v>
      </c>
      <c r="G72" s="40">
        <f t="shared" si="25"/>
        <v>1322682</v>
      </c>
      <c r="H72" s="40">
        <f t="shared" si="26"/>
        <v>440894</v>
      </c>
      <c r="I72">
        <v>82177148</v>
      </c>
      <c r="J72">
        <v>53106.170276288452</v>
      </c>
      <c r="K72" s="40">
        <f t="shared" si="27"/>
        <v>23414191837.793922</v>
      </c>
      <c r="L72" s="40">
        <f t="shared" si="28"/>
        <v>4.5253582117767512E-2</v>
      </c>
      <c r="M72" s="40">
        <f t="shared" si="29"/>
        <v>284.92339303128313</v>
      </c>
      <c r="N72" s="40">
        <f t="shared" si="30"/>
        <v>9.0385416467442629E-3</v>
      </c>
      <c r="O72" s="40">
        <f t="shared" si="31"/>
        <v>4.0902638663580307E-4</v>
      </c>
    </row>
    <row r="73" spans="1:15" x14ac:dyDescent="0.25">
      <c r="A73" s="40" t="s">
        <v>56</v>
      </c>
      <c r="B73" s="40">
        <v>2707</v>
      </c>
      <c r="C73" s="40">
        <v>3017</v>
      </c>
      <c r="D73" s="40">
        <v>3546</v>
      </c>
      <c r="E73" s="40">
        <v>5054</v>
      </c>
      <c r="F73" s="40">
        <v>4637</v>
      </c>
      <c r="G73" s="40">
        <f t="shared" si="25"/>
        <v>18961</v>
      </c>
      <c r="H73" s="40">
        <f t="shared" si="26"/>
        <v>6320.333333333333</v>
      </c>
      <c r="I73">
        <v>27894774.5</v>
      </c>
      <c r="J73">
        <v>5195.4242011056749</v>
      </c>
      <c r="K73" s="40">
        <f t="shared" si="27"/>
        <v>32836812.759054899</v>
      </c>
      <c r="L73" s="40">
        <f t="shared" si="28"/>
        <v>6.3465073361150681E-5</v>
      </c>
      <c r="M73" s="40">
        <f t="shared" si="29"/>
        <v>1.1771671701111941</v>
      </c>
      <c r="N73" s="40">
        <f t="shared" si="30"/>
        <v>3.7342930599811833E-5</v>
      </c>
      <c r="O73" s="40">
        <f t="shared" si="31"/>
        <v>2.3699718300374166E-9</v>
      </c>
    </row>
    <row r="74" spans="1:15" x14ac:dyDescent="0.25">
      <c r="A74" s="40" t="s">
        <v>200</v>
      </c>
      <c r="B74" s="40">
        <v>2</v>
      </c>
      <c r="C74" s="40">
        <v>2</v>
      </c>
      <c r="D74" s="40">
        <v>3</v>
      </c>
      <c r="E74" s="40">
        <v>0</v>
      </c>
      <c r="F74" s="40">
        <v>4</v>
      </c>
      <c r="G74" s="40">
        <f t="shared" si="25"/>
        <v>11</v>
      </c>
      <c r="H74" s="40">
        <f t="shared" si="26"/>
        <v>4.4000000000000004</v>
      </c>
      <c r="I74">
        <v>34318</v>
      </c>
      <c r="J74">
        <v>0</v>
      </c>
      <c r="K74" s="40">
        <f t="shared" si="27"/>
        <v>0</v>
      </c>
      <c r="L74" s="40">
        <f t="shared" si="28"/>
        <v>0</v>
      </c>
      <c r="M74" s="40">
        <f t="shared" si="29"/>
        <v>0</v>
      </c>
      <c r="N74" s="40">
        <f t="shared" si="30"/>
        <v>0</v>
      </c>
      <c r="O74" s="40">
        <f t="shared" si="31"/>
        <v>0</v>
      </c>
    </row>
    <row r="75" spans="1:15" x14ac:dyDescent="0.25">
      <c r="A75" s="40" t="s">
        <v>201</v>
      </c>
      <c r="B75" s="40">
        <v>8087</v>
      </c>
      <c r="C75" s="40">
        <v>9048</v>
      </c>
      <c r="D75" s="40">
        <v>10286</v>
      </c>
      <c r="E75" s="40">
        <v>10656</v>
      </c>
      <c r="F75" s="40">
        <v>10317</v>
      </c>
      <c r="G75" s="40">
        <f t="shared" si="25"/>
        <v>48394</v>
      </c>
      <c r="H75" s="40">
        <f t="shared" si="26"/>
        <v>16131.333333333334</v>
      </c>
      <c r="I75">
        <v>10783811.5</v>
      </c>
      <c r="J75">
        <v>29585.741030161815</v>
      </c>
      <c r="K75" s="40">
        <f t="shared" si="27"/>
        <v>477257450.47121698</v>
      </c>
      <c r="L75" s="40">
        <f t="shared" si="28"/>
        <v>9.2241531870230456E-4</v>
      </c>
      <c r="M75" s="40">
        <f t="shared" si="29"/>
        <v>44.256842812137151</v>
      </c>
      <c r="N75" s="40">
        <f t="shared" si="30"/>
        <v>1.4039469088696281E-3</v>
      </c>
      <c r="O75" s="40">
        <f t="shared" si="31"/>
        <v>1.2950221353860933E-6</v>
      </c>
    </row>
    <row r="76" spans="1:15" x14ac:dyDescent="0.25">
      <c r="A76" s="40" t="s">
        <v>82</v>
      </c>
      <c r="B76" s="40">
        <v>119</v>
      </c>
      <c r="C76" s="40">
        <v>160</v>
      </c>
      <c r="D76" s="40">
        <v>172</v>
      </c>
      <c r="E76" s="40">
        <v>205</v>
      </c>
      <c r="F76" s="40">
        <v>252</v>
      </c>
      <c r="G76" s="40">
        <f t="shared" si="25"/>
        <v>908</v>
      </c>
      <c r="H76" s="40">
        <f t="shared" si="26"/>
        <v>302.66666666666669</v>
      </c>
      <c r="I76">
        <v>107070</v>
      </c>
      <c r="J76">
        <v>16079.825357383743</v>
      </c>
      <c r="K76" s="40">
        <f t="shared" si="27"/>
        <v>4866827.1415014798</v>
      </c>
      <c r="L76" s="40">
        <f t="shared" si="28"/>
        <v>9.4063191771332142E-6</v>
      </c>
      <c r="M76" s="40">
        <f t="shared" si="29"/>
        <v>45.454629135159053</v>
      </c>
      <c r="N76" s="40">
        <f t="shared" si="30"/>
        <v>1.4419439348398527E-3</v>
      </c>
      <c r="O76" s="40">
        <f t="shared" si="31"/>
        <v>1.3563384886635032E-8</v>
      </c>
    </row>
    <row r="77" spans="1:15" x14ac:dyDescent="0.25">
      <c r="A77" s="40" t="s">
        <v>83</v>
      </c>
      <c r="B77" s="40">
        <v>0</v>
      </c>
      <c r="C77" s="40">
        <v>0</v>
      </c>
      <c r="D77" s="40">
        <v>0</v>
      </c>
      <c r="E77" s="40">
        <v>1</v>
      </c>
      <c r="F77" s="40">
        <v>1</v>
      </c>
      <c r="G77" s="40">
        <f t="shared" si="25"/>
        <v>2</v>
      </c>
      <c r="H77" s="40" t="e">
        <v>#N/A</v>
      </c>
      <c r="I77" t="e">
        <v>#N/A</v>
      </c>
      <c r="J77" t="e">
        <v>#N/A</v>
      </c>
      <c r="K77" s="40" t="e">
        <v>#N/A</v>
      </c>
      <c r="L77" s="40" t="e">
        <v>#N/A</v>
      </c>
      <c r="M77" t="e">
        <v>#N/A</v>
      </c>
      <c r="N77" t="e">
        <v>#N/A</v>
      </c>
      <c r="O77" t="e">
        <v>#N/A</v>
      </c>
    </row>
    <row r="78" spans="1:15" x14ac:dyDescent="0.25">
      <c r="A78" s="40" t="s">
        <v>100</v>
      </c>
      <c r="B78" s="40">
        <v>502</v>
      </c>
      <c r="C78" s="40">
        <v>563</v>
      </c>
      <c r="D78" s="40">
        <v>789</v>
      </c>
      <c r="E78" s="40">
        <v>752</v>
      </c>
      <c r="F78" s="40">
        <v>853</v>
      </c>
      <c r="G78" s="40">
        <f t="shared" si="25"/>
        <v>3459</v>
      </c>
      <c r="H78" s="40">
        <f t="shared" ref="H78:H98" si="32">AVERAGEIF(B78:G78,"&lt;&gt;0")</f>
        <v>1153</v>
      </c>
      <c r="I78">
        <v>16417449</v>
      </c>
      <c r="J78">
        <v>8481.5027121639578</v>
      </c>
      <c r="K78" s="40">
        <f t="shared" ref="K78:K98" si="33">H78*J78</f>
        <v>9779172.6271250434</v>
      </c>
      <c r="L78" s="40">
        <f t="shared" ref="L78:L98" si="34">$K78/$K$214</f>
        <v>1.8900613550585977E-5</v>
      </c>
      <c r="M78" s="40">
        <f t="shared" ref="M78:M98" si="35">K78/I78</f>
        <v>0.59565725632070143</v>
      </c>
      <c r="N78" s="40">
        <f t="shared" ref="N78:N98" si="36">$M78/$M$214</f>
        <v>1.8895861309109708E-5</v>
      </c>
      <c r="O78" s="40">
        <f t="shared" ref="O78:O98" si="37">$L78*$N78</f>
        <v>3.5714337230895225E-10</v>
      </c>
    </row>
    <row r="79" spans="1:15" x14ac:dyDescent="0.25">
      <c r="A79" s="40" t="s">
        <v>57</v>
      </c>
      <c r="B79" s="40">
        <v>391</v>
      </c>
      <c r="C79" s="40">
        <v>448</v>
      </c>
      <c r="D79" s="40">
        <v>638</v>
      </c>
      <c r="E79" s="40">
        <v>817</v>
      </c>
      <c r="F79" s="40">
        <v>925</v>
      </c>
      <c r="G79" s="40">
        <f t="shared" si="25"/>
        <v>3219</v>
      </c>
      <c r="H79" s="40">
        <f t="shared" si="32"/>
        <v>1073</v>
      </c>
      <c r="I79">
        <v>12243728.5</v>
      </c>
      <c r="J79">
        <v>2309.6075637122713</v>
      </c>
      <c r="K79" s="40">
        <f t="shared" si="33"/>
        <v>2478208.9158632671</v>
      </c>
      <c r="L79" s="40">
        <f t="shared" si="34"/>
        <v>4.7897374146383728E-6</v>
      </c>
      <c r="M79" s="40">
        <f t="shared" si="35"/>
        <v>0.20240639245335007</v>
      </c>
      <c r="N79" s="40">
        <f t="shared" si="36"/>
        <v>6.4208789186923764E-6</v>
      </c>
      <c r="O79" s="40">
        <f t="shared" si="37"/>
        <v>3.0754323991723656E-11</v>
      </c>
    </row>
    <row r="80" spans="1:15" x14ac:dyDescent="0.25">
      <c r="A80" s="40" t="s">
        <v>58</v>
      </c>
      <c r="B80" s="40">
        <v>46</v>
      </c>
      <c r="C80" s="40">
        <v>33</v>
      </c>
      <c r="D80" s="40">
        <v>66</v>
      </c>
      <c r="E80" s="40">
        <v>166</v>
      </c>
      <c r="F80" s="40">
        <v>103</v>
      </c>
      <c r="G80" s="40">
        <f t="shared" si="25"/>
        <v>414</v>
      </c>
      <c r="H80" s="40">
        <f t="shared" si="32"/>
        <v>138</v>
      </c>
      <c r="I80">
        <v>1793112</v>
      </c>
      <c r="J80">
        <v>1868.6515271878227</v>
      </c>
      <c r="K80" s="40">
        <f t="shared" si="33"/>
        <v>257873.91075191952</v>
      </c>
      <c r="L80" s="40">
        <f t="shared" si="34"/>
        <v>4.9840362960575106E-7</v>
      </c>
      <c r="M80" s="40">
        <f t="shared" si="35"/>
        <v>0.14381361050058197</v>
      </c>
      <c r="N80" s="40">
        <f t="shared" si="36"/>
        <v>4.5621571961816753E-6</v>
      </c>
      <c r="O80" s="40">
        <f t="shared" si="37"/>
        <v>2.2737957054089435E-12</v>
      </c>
    </row>
    <row r="81" spans="1:15" x14ac:dyDescent="0.25">
      <c r="A81" s="40" t="s">
        <v>115</v>
      </c>
      <c r="B81" s="40">
        <v>342</v>
      </c>
      <c r="C81" s="40">
        <v>380</v>
      </c>
      <c r="D81" s="40">
        <v>480</v>
      </c>
      <c r="E81" s="40">
        <v>518</v>
      </c>
      <c r="F81" s="40">
        <v>586</v>
      </c>
      <c r="G81" s="40">
        <f t="shared" si="25"/>
        <v>2306</v>
      </c>
      <c r="H81" s="40">
        <f t="shared" si="32"/>
        <v>768.66666666666663</v>
      </c>
      <c r="I81">
        <v>770908.5</v>
      </c>
      <c r="J81">
        <v>12188.652209726517</v>
      </c>
      <c r="K81" s="40">
        <f t="shared" si="33"/>
        <v>9369010.6652097814</v>
      </c>
      <c r="L81" s="40">
        <f t="shared" si="34"/>
        <v>1.8107876472419722E-5</v>
      </c>
      <c r="M81" s="40">
        <f t="shared" si="35"/>
        <v>12.153207112400215</v>
      </c>
      <c r="N81" s="40">
        <f t="shared" si="36"/>
        <v>3.855326425053392E-4</v>
      </c>
      <c r="O81" s="40">
        <f t="shared" si="37"/>
        <v>6.9811774665722353E-9</v>
      </c>
    </row>
    <row r="82" spans="1:15" x14ac:dyDescent="0.25">
      <c r="A82" s="40" t="s">
        <v>84</v>
      </c>
      <c r="B82" s="40">
        <v>97</v>
      </c>
      <c r="C82" s="40">
        <v>94</v>
      </c>
      <c r="D82" s="40">
        <v>128</v>
      </c>
      <c r="E82" s="40">
        <v>134</v>
      </c>
      <c r="F82" s="40">
        <v>146</v>
      </c>
      <c r="G82" s="40">
        <f t="shared" si="25"/>
        <v>599</v>
      </c>
      <c r="H82" s="40">
        <f t="shared" si="32"/>
        <v>199.66666666666666</v>
      </c>
      <c r="I82">
        <v>10779197.5</v>
      </c>
      <c r="J82">
        <v>3001.854361141804</v>
      </c>
      <c r="K82" s="40">
        <f t="shared" si="33"/>
        <v>599370.25410798017</v>
      </c>
      <c r="L82" s="40">
        <f t="shared" si="34"/>
        <v>1.1584278116932967E-6</v>
      </c>
      <c r="M82" s="40">
        <f t="shared" si="35"/>
        <v>5.5604348478444726E-2</v>
      </c>
      <c r="N82" s="40">
        <f t="shared" si="36"/>
        <v>1.7639205195317979E-6</v>
      </c>
      <c r="O82" s="40">
        <f t="shared" si="37"/>
        <v>2.0433745874421238E-12</v>
      </c>
    </row>
    <row r="83" spans="1:15" x14ac:dyDescent="0.25">
      <c r="A83" s="40" t="s">
        <v>101</v>
      </c>
      <c r="B83" s="40">
        <v>277</v>
      </c>
      <c r="C83" s="40">
        <v>351</v>
      </c>
      <c r="D83" s="40">
        <v>539</v>
      </c>
      <c r="E83" s="40">
        <v>521</v>
      </c>
      <c r="F83" s="40">
        <v>681</v>
      </c>
      <c r="G83" s="40">
        <f t="shared" si="25"/>
        <v>2369</v>
      </c>
      <c r="H83" s="40">
        <f t="shared" si="32"/>
        <v>789.66666666666663</v>
      </c>
      <c r="I83">
        <v>9036848</v>
      </c>
      <c r="J83">
        <v>5464.9020667477889</v>
      </c>
      <c r="K83" s="40">
        <f t="shared" si="33"/>
        <v>4315450.9987085033</v>
      </c>
      <c r="L83" s="40">
        <f t="shared" si="34"/>
        <v>8.340651579954647E-6</v>
      </c>
      <c r="M83" s="40">
        <f t="shared" si="35"/>
        <v>0.47753940297640318</v>
      </c>
      <c r="N83" s="40">
        <f t="shared" si="36"/>
        <v>1.514884311829639E-5</v>
      </c>
      <c r="O83" s="40">
        <f t="shared" si="37"/>
        <v>1.2635122228910387E-10</v>
      </c>
    </row>
    <row r="84" spans="1:15" x14ac:dyDescent="0.25">
      <c r="A84" s="40" t="s">
        <v>126</v>
      </c>
      <c r="B84" s="40">
        <v>105</v>
      </c>
      <c r="C84" s="40">
        <v>141</v>
      </c>
      <c r="D84" s="40">
        <v>981</v>
      </c>
      <c r="E84" s="40">
        <v>1087</v>
      </c>
      <c r="F84" s="40">
        <v>796</v>
      </c>
      <c r="G84" s="40">
        <f t="shared" si="25"/>
        <v>3110</v>
      </c>
      <c r="H84" s="40">
        <f t="shared" si="32"/>
        <v>1036.6666666666667</v>
      </c>
      <c r="I84">
        <v>7326200</v>
      </c>
      <c r="J84">
        <v>59705.323348673046</v>
      </c>
      <c r="K84" s="40">
        <f t="shared" si="33"/>
        <v>61894518.538124397</v>
      </c>
      <c r="L84" s="40">
        <f t="shared" si="34"/>
        <v>1.1962610952830565E-4</v>
      </c>
      <c r="M84" s="40">
        <f t="shared" si="35"/>
        <v>8.4483795880708143</v>
      </c>
      <c r="N84" s="40">
        <f t="shared" si="36"/>
        <v>2.6800548014637094E-4</v>
      </c>
      <c r="O84" s="40">
        <f t="shared" si="37"/>
        <v>3.2060452922175916E-8</v>
      </c>
    </row>
    <row r="85" spans="1:15" x14ac:dyDescent="0.25">
      <c r="A85" s="40" t="s">
        <v>170</v>
      </c>
      <c r="B85" s="40">
        <v>7036</v>
      </c>
      <c r="C85" s="40">
        <v>7961</v>
      </c>
      <c r="D85" s="40">
        <v>9241</v>
      </c>
      <c r="E85" s="40">
        <v>9201</v>
      </c>
      <c r="F85" s="40">
        <v>9788</v>
      </c>
      <c r="G85" s="40">
        <f t="shared" si="25"/>
        <v>43227</v>
      </c>
      <c r="H85" s="40">
        <f t="shared" si="32"/>
        <v>14409</v>
      </c>
      <c r="I85">
        <v>9830493</v>
      </c>
      <c r="J85">
        <v>30409.737439730437</v>
      </c>
      <c r="K85" s="40">
        <f t="shared" si="33"/>
        <v>438173906.76907587</v>
      </c>
      <c r="L85" s="40">
        <f t="shared" si="34"/>
        <v>8.4687692871084194E-4</v>
      </c>
      <c r="M85" s="40">
        <f t="shared" si="35"/>
        <v>44.5729330939024</v>
      </c>
      <c r="N85" s="40">
        <f t="shared" si="36"/>
        <v>1.4139741486321163E-3</v>
      </c>
      <c r="O85" s="40">
        <f t="shared" si="37"/>
        <v>1.1974620842700941E-6</v>
      </c>
    </row>
    <row r="86" spans="1:15" x14ac:dyDescent="0.25">
      <c r="A86" s="40" t="s">
        <v>189</v>
      </c>
      <c r="B86" s="40">
        <v>1013</v>
      </c>
      <c r="C86" s="40">
        <v>1018</v>
      </c>
      <c r="D86" s="40">
        <v>1017</v>
      </c>
      <c r="E86" s="40">
        <v>1239</v>
      </c>
      <c r="F86" s="40">
        <v>1340</v>
      </c>
      <c r="G86" s="40">
        <f t="shared" si="25"/>
        <v>5627</v>
      </c>
      <c r="H86" s="40">
        <f t="shared" si="32"/>
        <v>1875.6666666666667</v>
      </c>
      <c r="I86">
        <v>332533.5</v>
      </c>
      <c r="J86">
        <v>55244.783004911907</v>
      </c>
      <c r="K86" s="40">
        <f t="shared" si="33"/>
        <v>103620797.98954643</v>
      </c>
      <c r="L86" s="40">
        <f t="shared" si="34"/>
        <v>2.0027222478631381E-4</v>
      </c>
      <c r="M86" s="40">
        <f t="shared" si="35"/>
        <v>311.6101024093706</v>
      </c>
      <c r="N86" s="40">
        <f t="shared" si="36"/>
        <v>9.8851163402511617E-3</v>
      </c>
      <c r="O86" s="40">
        <f t="shared" si="37"/>
        <v>1.9797142417336442E-6</v>
      </c>
    </row>
    <row r="87" spans="1:15" x14ac:dyDescent="0.25">
      <c r="A87" s="40" t="s">
        <v>136</v>
      </c>
      <c r="B87" s="40">
        <v>34933</v>
      </c>
      <c r="C87" s="40">
        <v>35084</v>
      </c>
      <c r="D87" s="40">
        <v>43973</v>
      </c>
      <c r="E87" s="40">
        <v>46867</v>
      </c>
      <c r="F87" s="40">
        <v>50177</v>
      </c>
      <c r="G87" s="40">
        <f t="shared" si="25"/>
        <v>211034</v>
      </c>
      <c r="H87" s="40">
        <f t="shared" si="32"/>
        <v>70344.666666666672</v>
      </c>
      <c r="I87">
        <v>259638784.5</v>
      </c>
      <c r="J87">
        <v>11132.213708040881</v>
      </c>
      <c r="K87" s="40">
        <f t="shared" si="33"/>
        <v>783091862.55423319</v>
      </c>
      <c r="L87" s="40">
        <f t="shared" si="34"/>
        <v>1.5135142034093981E-3</v>
      </c>
      <c r="M87" s="40">
        <f t="shared" si="35"/>
        <v>3.0160819927665052</v>
      </c>
      <c r="N87" s="40">
        <f t="shared" si="36"/>
        <v>9.5678288860691647E-5</v>
      </c>
      <c r="O87" s="40">
        <f t="shared" si="37"/>
        <v>1.4481044914856402E-7</v>
      </c>
    </row>
    <row r="88" spans="1:15" x14ac:dyDescent="0.25">
      <c r="A88" s="40" t="s">
        <v>245</v>
      </c>
      <c r="B88" s="40">
        <v>30774</v>
      </c>
      <c r="C88" s="40">
        <v>39184</v>
      </c>
      <c r="D88" s="40">
        <v>42641</v>
      </c>
      <c r="E88" s="40">
        <v>35596</v>
      </c>
      <c r="F88" s="40">
        <v>33288</v>
      </c>
      <c r="G88" s="40">
        <f t="shared" si="25"/>
        <v>181483</v>
      </c>
      <c r="H88" s="40">
        <f t="shared" si="32"/>
        <v>60494.333333333336</v>
      </c>
      <c r="I88">
        <v>79818957.5</v>
      </c>
      <c r="J88">
        <v>13774.674916026861</v>
      </c>
      <c r="K88" s="40">
        <f t="shared" si="33"/>
        <v>833289775.92843425</v>
      </c>
      <c r="L88" s="40">
        <f t="shared" si="34"/>
        <v>1.6105337977971592E-3</v>
      </c>
      <c r="M88" s="40">
        <f t="shared" si="35"/>
        <v>10.439747674334562</v>
      </c>
      <c r="N88" s="40">
        <f t="shared" si="36"/>
        <v>3.3117706879762677E-4</v>
      </c>
      <c r="O88" s="40">
        <f t="shared" si="37"/>
        <v>5.3337186235397289E-7</v>
      </c>
    </row>
    <row r="89" spans="1:15" x14ac:dyDescent="0.25">
      <c r="A89" s="40" t="s">
        <v>228</v>
      </c>
      <c r="B89" s="40">
        <v>42660</v>
      </c>
      <c r="C89" s="40">
        <v>48227</v>
      </c>
      <c r="D89" s="40">
        <v>56230</v>
      </c>
      <c r="E89" s="40">
        <v>68462</v>
      </c>
      <c r="F89" s="40">
        <v>61907</v>
      </c>
      <c r="G89" s="40">
        <f t="shared" si="25"/>
        <v>277486</v>
      </c>
      <c r="H89" s="40">
        <f t="shared" si="32"/>
        <v>92495.333333333328</v>
      </c>
      <c r="I89">
        <v>36659110.5</v>
      </c>
      <c r="J89">
        <v>10708.83787547881</v>
      </c>
      <c r="K89" s="40">
        <f t="shared" si="33"/>
        <v>990517528.90503764</v>
      </c>
      <c r="L89" s="40">
        <f t="shared" si="34"/>
        <v>1.9144144134430063E-3</v>
      </c>
      <c r="M89" s="40">
        <f t="shared" si="35"/>
        <v>27.019682567176247</v>
      </c>
      <c r="N89" s="40">
        <f t="shared" si="36"/>
        <v>8.5713750481140199E-4</v>
      </c>
      <c r="O89" s="40">
        <f t="shared" si="37"/>
        <v>1.6409163935135221E-6</v>
      </c>
    </row>
    <row r="90" spans="1:15" x14ac:dyDescent="0.25">
      <c r="A90" s="40" t="s">
        <v>190</v>
      </c>
      <c r="B90" s="40">
        <v>32973</v>
      </c>
      <c r="C90" s="40">
        <v>36440</v>
      </c>
      <c r="D90" s="40">
        <v>37993</v>
      </c>
      <c r="E90" s="40">
        <v>39276</v>
      </c>
      <c r="F90" s="40">
        <v>41183</v>
      </c>
      <c r="G90" s="40">
        <f t="shared" si="25"/>
        <v>187865</v>
      </c>
      <c r="H90" s="40">
        <f t="shared" si="32"/>
        <v>62621.666666666664</v>
      </c>
      <c r="I90">
        <v>4724965</v>
      </c>
      <c r="J90">
        <v>79100.447283602349</v>
      </c>
      <c r="K90" s="40">
        <f t="shared" si="33"/>
        <v>4953401842.9779844</v>
      </c>
      <c r="L90" s="40">
        <f t="shared" si="34"/>
        <v>9.5736457024188006E-3</v>
      </c>
      <c r="M90" s="40">
        <f t="shared" si="35"/>
        <v>1048.346779918578</v>
      </c>
      <c r="N90" s="40">
        <f t="shared" si="36"/>
        <v>3.3256398955925477E-2</v>
      </c>
      <c r="O90" s="40">
        <f t="shared" si="37"/>
        <v>3.1838498094232103E-4</v>
      </c>
    </row>
    <row r="91" spans="1:15" x14ac:dyDescent="0.25">
      <c r="A91" s="40" t="s">
        <v>221</v>
      </c>
      <c r="B91" s="40">
        <v>50134</v>
      </c>
      <c r="C91" s="40">
        <v>59231</v>
      </c>
      <c r="D91" s="40">
        <v>58131</v>
      </c>
      <c r="E91" s="40">
        <v>67366</v>
      </c>
      <c r="F91" s="40">
        <v>73137</v>
      </c>
      <c r="G91" s="40">
        <f t="shared" si="25"/>
        <v>307999</v>
      </c>
      <c r="H91" s="40">
        <f t="shared" si="32"/>
        <v>102666.33333333333</v>
      </c>
      <c r="I91">
        <v>8463600</v>
      </c>
      <c r="J91">
        <v>39332.658856216178</v>
      </c>
      <c r="K91" s="40">
        <f t="shared" si="33"/>
        <v>4038139865.0185752</v>
      </c>
      <c r="L91" s="40">
        <f t="shared" si="34"/>
        <v>7.8046808213845425E-3</v>
      </c>
      <c r="M91" s="40">
        <f t="shared" si="35"/>
        <v>477.11846791183126</v>
      </c>
      <c r="N91" s="40">
        <f t="shared" si="36"/>
        <v>1.5135489918086218E-2</v>
      </c>
      <c r="O91" s="40">
        <f t="shared" si="37"/>
        <v>1.1812766788594661E-4</v>
      </c>
    </row>
    <row r="92" spans="1:15" x14ac:dyDescent="0.25">
      <c r="A92" s="40" t="s">
        <v>202</v>
      </c>
      <c r="B92" s="40">
        <v>88091</v>
      </c>
      <c r="C92" s="40">
        <v>95417</v>
      </c>
      <c r="D92" s="40">
        <v>111915</v>
      </c>
      <c r="E92" s="40">
        <v>126931</v>
      </c>
      <c r="F92" s="40">
        <v>128572</v>
      </c>
      <c r="G92" s="40">
        <f t="shared" si="25"/>
        <v>550926</v>
      </c>
      <c r="H92" s="40">
        <f t="shared" si="32"/>
        <v>183642</v>
      </c>
      <c r="I92">
        <v>60665586</v>
      </c>
      <c r="J92">
        <v>41746.936045688904</v>
      </c>
      <c r="K92" s="40">
        <f t="shared" si="33"/>
        <v>7666490829.3024015</v>
      </c>
      <c r="L92" s="40">
        <f t="shared" si="34"/>
        <v>1.4817345595458144E-2</v>
      </c>
      <c r="M92" s="40">
        <f t="shared" si="35"/>
        <v>126.37297906101824</v>
      </c>
      <c r="N92" s="40">
        <f t="shared" si="36"/>
        <v>4.0088931347969144E-3</v>
      </c>
      <c r="O92" s="40">
        <f t="shared" si="37"/>
        <v>5.9401155033545452E-5</v>
      </c>
    </row>
    <row r="93" spans="1:15" x14ac:dyDescent="0.25">
      <c r="A93" s="40" t="s">
        <v>85</v>
      </c>
      <c r="B93" s="40">
        <v>977</v>
      </c>
      <c r="C93" s="40">
        <v>936</v>
      </c>
      <c r="D93" s="40">
        <v>1037</v>
      </c>
      <c r="E93" s="40">
        <v>1121</v>
      </c>
      <c r="F93" s="40">
        <v>1046</v>
      </c>
      <c r="G93" s="40">
        <f t="shared" si="25"/>
        <v>5117</v>
      </c>
      <c r="H93" s="40">
        <f t="shared" si="32"/>
        <v>1705.6666666666667</v>
      </c>
      <c r="I93">
        <v>2876644.5</v>
      </c>
      <c r="J93">
        <v>9550.3426591954612</v>
      </c>
      <c r="K93" s="40">
        <f t="shared" si="33"/>
        <v>16289701.129034393</v>
      </c>
      <c r="L93" s="40">
        <f t="shared" si="34"/>
        <v>3.1483782691433851E-5</v>
      </c>
      <c r="M93" s="40">
        <f t="shared" si="35"/>
        <v>5.6627439118856682</v>
      </c>
      <c r="N93" s="40">
        <f t="shared" si="36"/>
        <v>1.7963757253447598E-4</v>
      </c>
      <c r="O93" s="40">
        <f t="shared" si="37"/>
        <v>5.655670296892128E-9</v>
      </c>
    </row>
    <row r="94" spans="1:15" x14ac:dyDescent="0.25">
      <c r="A94" s="40" t="s">
        <v>127</v>
      </c>
      <c r="B94" s="40">
        <v>207415</v>
      </c>
      <c r="C94" s="40">
        <v>208847</v>
      </c>
      <c r="D94" s="40">
        <v>222527</v>
      </c>
      <c r="E94" s="40">
        <v>236236</v>
      </c>
      <c r="F94" s="40">
        <v>238903</v>
      </c>
      <c r="G94" s="40">
        <f t="shared" si="25"/>
        <v>1113928</v>
      </c>
      <c r="H94" s="40">
        <f t="shared" si="32"/>
        <v>371309.33333333331</v>
      </c>
      <c r="I94">
        <v>127067755.5</v>
      </c>
      <c r="J94">
        <v>41570.174369996996</v>
      </c>
      <c r="K94" s="40">
        <f t="shared" si="33"/>
        <v>15435393731.874004</v>
      </c>
      <c r="L94" s="40">
        <f t="shared" si="34"/>
        <v>2.9832627263177293E-2</v>
      </c>
      <c r="M94" s="40">
        <f t="shared" si="35"/>
        <v>121.47372613246485</v>
      </c>
      <c r="N94" s="40">
        <f t="shared" si="36"/>
        <v>3.8534755639139172E-3</v>
      </c>
      <c r="O94" s="40">
        <f t="shared" si="37"/>
        <v>1.1495930016600582E-4</v>
      </c>
    </row>
    <row r="95" spans="1:15" x14ac:dyDescent="0.25">
      <c r="A95" s="40" t="s">
        <v>229</v>
      </c>
      <c r="B95" s="40">
        <v>6123</v>
      </c>
      <c r="C95" s="40">
        <v>6599</v>
      </c>
      <c r="D95" s="40">
        <v>6977</v>
      </c>
      <c r="E95" s="40">
        <v>7036</v>
      </c>
      <c r="F95" s="40">
        <v>7014</v>
      </c>
      <c r="G95" s="40">
        <f t="shared" si="25"/>
        <v>33749</v>
      </c>
      <c r="H95" s="40">
        <f t="shared" si="32"/>
        <v>11249.666666666666</v>
      </c>
      <c r="I95">
        <v>9307552</v>
      </c>
      <c r="J95">
        <v>9941.5527828696104</v>
      </c>
      <c r="K95" s="40">
        <f t="shared" si="33"/>
        <v>111839154.95635548</v>
      </c>
      <c r="L95" s="40">
        <f t="shared" si="34"/>
        <v>2.1615618501210742E-4</v>
      </c>
      <c r="M95" s="40">
        <f t="shared" si="35"/>
        <v>12.015958111902624</v>
      </c>
      <c r="N95" s="40">
        <f t="shared" si="36"/>
        <v>3.8117873251650473E-4</v>
      </c>
      <c r="O95" s="40">
        <f t="shared" si="37"/>
        <v>8.2394140628518201E-8</v>
      </c>
    </row>
    <row r="96" spans="1:15" x14ac:dyDescent="0.25">
      <c r="A96" s="40" t="s">
        <v>171</v>
      </c>
      <c r="B96" s="40">
        <v>14506</v>
      </c>
      <c r="C96" s="40">
        <v>12979</v>
      </c>
      <c r="D96" s="40">
        <v>15421</v>
      </c>
      <c r="E96" s="40">
        <v>13314</v>
      </c>
      <c r="F96" s="40">
        <v>15709</v>
      </c>
      <c r="G96" s="40">
        <f t="shared" si="25"/>
        <v>71929</v>
      </c>
      <c r="H96" s="40">
        <f t="shared" si="32"/>
        <v>23976.333333333332</v>
      </c>
      <c r="I96">
        <v>17670579</v>
      </c>
      <c r="J96">
        <v>25118.000829686345</v>
      </c>
      <c r="K96" s="40">
        <f t="shared" si="33"/>
        <v>602237560.55950296</v>
      </c>
      <c r="L96" s="40">
        <f t="shared" si="34"/>
        <v>1.1639695740936263E-3</v>
      </c>
      <c r="M96" s="40">
        <f t="shared" si="35"/>
        <v>34.081371106147849</v>
      </c>
      <c r="N96" s="40">
        <f t="shared" si="36"/>
        <v>1.0811533894910554E-3</v>
      </c>
      <c r="O96" s="40">
        <f t="shared" si="37"/>
        <v>1.2584296502957842E-6</v>
      </c>
    </row>
    <row r="97" spans="1:15" x14ac:dyDescent="0.25">
      <c r="A97" s="40" t="s">
        <v>17</v>
      </c>
      <c r="B97" s="40">
        <v>46139</v>
      </c>
      <c r="C97" s="40">
        <v>44783</v>
      </c>
      <c r="D97" s="40">
        <v>46011</v>
      </c>
      <c r="E97" s="40">
        <v>48845</v>
      </c>
      <c r="F97" s="40">
        <v>48639</v>
      </c>
      <c r="G97" s="40">
        <f t="shared" si="25"/>
        <v>234417</v>
      </c>
      <c r="H97" s="40">
        <f t="shared" si="32"/>
        <v>78139</v>
      </c>
      <c r="I97">
        <v>47848913</v>
      </c>
      <c r="J97">
        <v>3974.2273875505621</v>
      </c>
      <c r="K97" s="40">
        <f t="shared" si="33"/>
        <v>310542153.83581334</v>
      </c>
      <c r="L97" s="40">
        <f t="shared" si="34"/>
        <v>6.0019773293877024E-4</v>
      </c>
      <c r="M97" s="40">
        <f t="shared" si="35"/>
        <v>6.490056604542163</v>
      </c>
      <c r="N97" s="40">
        <f t="shared" si="36"/>
        <v>2.0588217164548985E-4</v>
      </c>
      <c r="O97" s="40">
        <f t="shared" si="37"/>
        <v>1.2357001267413378E-7</v>
      </c>
    </row>
    <row r="98" spans="1:15" x14ac:dyDescent="0.25">
      <c r="A98" s="40" t="s">
        <v>155</v>
      </c>
      <c r="B98" s="40">
        <v>52</v>
      </c>
      <c r="C98" s="40">
        <v>90</v>
      </c>
      <c r="D98" s="40">
        <v>107</v>
      </c>
      <c r="E98" s="40">
        <v>98</v>
      </c>
      <c r="F98" s="40">
        <v>142</v>
      </c>
      <c r="G98" s="40">
        <f t="shared" si="25"/>
        <v>489</v>
      </c>
      <c r="H98" s="40">
        <f t="shared" si="32"/>
        <v>163</v>
      </c>
      <c r="I98">
        <v>113401</v>
      </c>
      <c r="J98">
        <v>2247.4581009210679</v>
      </c>
      <c r="K98" s="40">
        <f t="shared" si="33"/>
        <v>366335.67045013409</v>
      </c>
      <c r="L98" s="40">
        <f t="shared" si="34"/>
        <v>7.0803218237168652E-7</v>
      </c>
      <c r="M98" s="40">
        <f t="shared" si="35"/>
        <v>3.2304447972251928</v>
      </c>
      <c r="N98" s="40">
        <f t="shared" si="36"/>
        <v>1.0247845754813956E-4</v>
      </c>
      <c r="O98" s="40">
        <f t="shared" si="37"/>
        <v>7.2558045943893479E-11</v>
      </c>
    </row>
    <row r="99" spans="1:15" x14ac:dyDescent="0.25">
      <c r="A99" s="40" t="s">
        <v>128</v>
      </c>
      <c r="B99" s="40">
        <v>349</v>
      </c>
      <c r="C99" s="40">
        <v>224</v>
      </c>
      <c r="D99" s="40">
        <v>230</v>
      </c>
      <c r="E99" s="40">
        <v>124</v>
      </c>
      <c r="F99" s="40">
        <v>158</v>
      </c>
      <c r="G99" s="40">
        <f t="shared" si="25"/>
        <v>1085</v>
      </c>
      <c r="H99" s="40" t="e">
        <v>#N/A</v>
      </c>
      <c r="I99" t="e">
        <v>#N/A</v>
      </c>
      <c r="J99" t="e">
        <v>#N/A</v>
      </c>
      <c r="K99" s="40" t="e">
        <v>#N/A</v>
      </c>
      <c r="L99" s="40" t="e">
        <v>#N/A</v>
      </c>
      <c r="M99" t="e">
        <v>#N/A</v>
      </c>
      <c r="N99" t="e">
        <v>#N/A</v>
      </c>
      <c r="O99" t="e">
        <v>#N/A</v>
      </c>
    </row>
    <row r="100" spans="1:15" x14ac:dyDescent="0.25">
      <c r="A100" s="40" t="s">
        <v>129</v>
      </c>
      <c r="B100" s="40">
        <v>102993</v>
      </c>
      <c r="C100" s="40">
        <v>111076</v>
      </c>
      <c r="D100" s="40">
        <v>142383</v>
      </c>
      <c r="E100" s="40">
        <v>150536</v>
      </c>
      <c r="F100" s="40">
        <v>149445</v>
      </c>
      <c r="G100" s="40">
        <f t="shared" si="25"/>
        <v>656433</v>
      </c>
      <c r="H100" s="40">
        <f t="shared" ref="H100:H118" si="38">AVERAGEIF(B100:G100,"&lt;&gt;0")</f>
        <v>218811</v>
      </c>
      <c r="I100">
        <v>51130327</v>
      </c>
      <c r="J100">
        <v>41255.646436712268</v>
      </c>
      <c r="K100" s="40">
        <f t="shared" ref="K100:K118" si="39">H100*J100</f>
        <v>9027189252.4634476</v>
      </c>
      <c r="L100" s="40">
        <f t="shared" ref="L100:L118" si="40">$K100/$K$214</f>
        <v>1.7447224015205338E-2</v>
      </c>
      <c r="M100" s="40">
        <f t="shared" ref="M100:M118" si="41">K100/I100</f>
        <v>176.55254292552144</v>
      </c>
      <c r="N100" s="40">
        <f t="shared" ref="N100:N118" si="42">$M100/$M$214</f>
        <v>5.60072479515826E-3</v>
      </c>
      <c r="O100" s="40">
        <f t="shared" ref="O100:O118" si="43">$L100*$N100</f>
        <v>9.7717100148641197E-5</v>
      </c>
    </row>
    <row r="101" spans="1:15" x14ac:dyDescent="0.25">
      <c r="A101" s="40" t="s">
        <v>230</v>
      </c>
      <c r="B101" s="40">
        <v>11758</v>
      </c>
      <c r="C101" s="40">
        <v>12566</v>
      </c>
      <c r="D101" s="40">
        <v>13683</v>
      </c>
      <c r="E101" s="40">
        <v>11811</v>
      </c>
      <c r="F101" s="40">
        <v>12607</v>
      </c>
      <c r="G101" s="40">
        <f t="shared" si="25"/>
        <v>62425</v>
      </c>
      <c r="H101" s="40">
        <f t="shared" si="38"/>
        <v>20808.333333333332</v>
      </c>
      <c r="I101">
        <v>3994189</v>
      </c>
      <c r="J101">
        <v>49307.89014025886</v>
      </c>
      <c r="K101" s="40">
        <f t="shared" si="39"/>
        <v>1026015014.0018864</v>
      </c>
      <c r="L101" s="40">
        <f t="shared" si="40"/>
        <v>1.9830218788611177E-3</v>
      </c>
      <c r="M101" s="40">
        <f t="shared" si="41"/>
        <v>256.87693146265394</v>
      </c>
      <c r="N101" s="40">
        <f t="shared" si="42"/>
        <v>8.1488319313189859E-3</v>
      </c>
      <c r="O101" s="40">
        <f t="shared" si="43"/>
        <v>1.6159312006967645E-5</v>
      </c>
    </row>
    <row r="102" spans="1:15" x14ac:dyDescent="0.25">
      <c r="A102" s="40" t="s">
        <v>172</v>
      </c>
      <c r="B102" s="40">
        <v>2729</v>
      </c>
      <c r="C102" s="40">
        <v>3429</v>
      </c>
      <c r="D102" s="40">
        <v>4048</v>
      </c>
      <c r="E102" s="40">
        <v>4056</v>
      </c>
      <c r="F102" s="40">
        <v>4247</v>
      </c>
      <c r="G102" s="40">
        <f t="shared" si="25"/>
        <v>18509</v>
      </c>
      <c r="H102" s="40">
        <f t="shared" si="38"/>
        <v>6169.666666666667</v>
      </c>
      <c r="I102">
        <v>6019800</v>
      </c>
      <c r="J102">
        <v>4937.2903396899756</v>
      </c>
      <c r="K102" s="40">
        <f t="shared" si="39"/>
        <v>30461435.632440586</v>
      </c>
      <c r="L102" s="40">
        <f t="shared" si="40"/>
        <v>5.8874083221299012E-5</v>
      </c>
      <c r="M102" s="40">
        <f t="shared" si="41"/>
        <v>5.06020725479926</v>
      </c>
      <c r="N102" s="40">
        <f t="shared" si="42"/>
        <v>1.6052347800252011E-4</v>
      </c>
      <c r="O102" s="40">
        <f t="shared" si="43"/>
        <v>9.4506726028927313E-9</v>
      </c>
    </row>
    <row r="103" spans="1:15" x14ac:dyDescent="0.25">
      <c r="A103" s="40" t="s">
        <v>137</v>
      </c>
      <c r="B103" s="40">
        <v>1221</v>
      </c>
      <c r="C103" s="40">
        <v>1523</v>
      </c>
      <c r="D103" s="40">
        <v>1810</v>
      </c>
      <c r="E103" s="40">
        <v>1990</v>
      </c>
      <c r="F103" s="40">
        <v>1818</v>
      </c>
      <c r="G103" s="40">
        <f t="shared" si="25"/>
        <v>8362</v>
      </c>
      <c r="H103" s="40">
        <f t="shared" si="38"/>
        <v>2787.3333333333335</v>
      </c>
      <c r="I103">
        <v>6711160</v>
      </c>
      <c r="J103">
        <v>7244.0708551010084</v>
      </c>
      <c r="K103" s="40">
        <f t="shared" si="39"/>
        <v>20191640.163451545</v>
      </c>
      <c r="L103" s="40">
        <f t="shared" si="40"/>
        <v>3.9025222504338196E-5</v>
      </c>
      <c r="M103" s="40">
        <f t="shared" si="41"/>
        <v>3.0086661863897666</v>
      </c>
      <c r="N103" s="40">
        <f t="shared" si="42"/>
        <v>9.5443039399188204E-5</v>
      </c>
      <c r="O103" s="40">
        <f t="shared" si="43"/>
        <v>3.7246858490436367E-9</v>
      </c>
    </row>
    <row r="104" spans="1:15" x14ac:dyDescent="0.25">
      <c r="A104" s="40" t="s">
        <v>173</v>
      </c>
      <c r="B104" s="40">
        <v>3444</v>
      </c>
      <c r="C104" s="40">
        <v>3255</v>
      </c>
      <c r="D104" s="40">
        <v>3770</v>
      </c>
      <c r="E104" s="40">
        <v>3792</v>
      </c>
      <c r="F104" s="40">
        <v>3552</v>
      </c>
      <c r="G104" s="40">
        <f t="shared" si="25"/>
        <v>17813</v>
      </c>
      <c r="H104" s="40">
        <f t="shared" si="38"/>
        <v>5937.666666666667</v>
      </c>
      <c r="I104">
        <v>1968975.5</v>
      </c>
      <c r="J104">
        <v>29041.034072979604</v>
      </c>
      <c r="K104" s="40">
        <f t="shared" si="39"/>
        <v>172435979.9806619</v>
      </c>
      <c r="L104" s="40">
        <f t="shared" si="40"/>
        <v>3.3327418832867248E-4</v>
      </c>
      <c r="M104" s="40">
        <f t="shared" si="41"/>
        <v>87.57649852964748</v>
      </c>
      <c r="N104" s="40">
        <f t="shared" si="42"/>
        <v>2.7781637050396449E-3</v>
      </c>
      <c r="O104" s="40">
        <f t="shared" si="43"/>
        <v>9.2589025384126508E-7</v>
      </c>
    </row>
    <row r="105" spans="1:15" x14ac:dyDescent="0.25">
      <c r="A105" s="40" t="s">
        <v>231</v>
      </c>
      <c r="B105" s="40">
        <v>6504</v>
      </c>
      <c r="C105" s="40">
        <v>7072</v>
      </c>
      <c r="D105" s="40">
        <v>7250</v>
      </c>
      <c r="E105" s="40">
        <v>6724</v>
      </c>
      <c r="F105" s="40">
        <v>6358</v>
      </c>
      <c r="G105" s="40">
        <f t="shared" si="25"/>
        <v>33908</v>
      </c>
      <c r="H105" s="40">
        <f t="shared" si="38"/>
        <v>11302.666666666666</v>
      </c>
      <c r="I105">
        <v>5929073.5</v>
      </c>
      <c r="J105">
        <v>15549.598333048507</v>
      </c>
      <c r="K105" s="40">
        <f t="shared" si="39"/>
        <v>175751926.75900292</v>
      </c>
      <c r="L105" s="40">
        <f t="shared" si="40"/>
        <v>3.396830565429316E-4</v>
      </c>
      <c r="M105" s="40">
        <f t="shared" si="41"/>
        <v>29.642392990912143</v>
      </c>
      <c r="N105" s="40">
        <f t="shared" si="42"/>
        <v>9.4033698218700822E-4</v>
      </c>
      <c r="O105" s="40">
        <f t="shared" si="43"/>
        <v>3.1941654028963919E-7</v>
      </c>
    </row>
    <row r="106" spans="1:15" x14ac:dyDescent="0.25">
      <c r="A106" s="40" t="s">
        <v>47</v>
      </c>
      <c r="B106" s="40">
        <v>504</v>
      </c>
      <c r="C106" s="40">
        <v>563</v>
      </c>
      <c r="D106" s="40">
        <v>570</v>
      </c>
      <c r="E106" s="40">
        <v>753</v>
      </c>
      <c r="F106" s="40">
        <v>668</v>
      </c>
      <c r="G106" s="40">
        <f t="shared" si="25"/>
        <v>3058</v>
      </c>
      <c r="H106" s="40">
        <f t="shared" si="38"/>
        <v>1019.3333333333334</v>
      </c>
      <c r="I106">
        <v>2189233</v>
      </c>
      <c r="J106">
        <v>2915.8892023533958</v>
      </c>
      <c r="K106" s="40">
        <f t="shared" si="39"/>
        <v>2972263.0602655616</v>
      </c>
      <c r="L106" s="40">
        <f t="shared" si="40"/>
        <v>5.7446164021011806E-6</v>
      </c>
      <c r="M106" s="40">
        <f t="shared" si="41"/>
        <v>1.3576732400185643</v>
      </c>
      <c r="N106" s="40">
        <f t="shared" si="42"/>
        <v>4.306907197764094E-5</v>
      </c>
      <c r="O106" s="40">
        <f t="shared" si="43"/>
        <v>2.4741529730603245E-10</v>
      </c>
    </row>
    <row r="107" spans="1:15" x14ac:dyDescent="0.25">
      <c r="A107" s="40" t="s">
        <v>59</v>
      </c>
      <c r="B107" s="40">
        <v>313</v>
      </c>
      <c r="C107" s="40">
        <v>462</v>
      </c>
      <c r="D107" s="40">
        <v>512</v>
      </c>
      <c r="E107" s="40">
        <v>710</v>
      </c>
      <c r="F107" s="40">
        <v>745</v>
      </c>
      <c r="G107" s="40">
        <f t="shared" si="25"/>
        <v>2742</v>
      </c>
      <c r="H107" s="40">
        <f t="shared" si="38"/>
        <v>914</v>
      </c>
      <c r="I107">
        <v>4556722</v>
      </c>
      <c r="J107">
        <v>1442.2541245827319</v>
      </c>
      <c r="K107" s="40">
        <f t="shared" si="39"/>
        <v>1318220.2698686169</v>
      </c>
      <c r="L107" s="40">
        <f t="shared" si="40"/>
        <v>2.5477791266540554E-6</v>
      </c>
      <c r="M107" s="40">
        <f t="shared" si="41"/>
        <v>0.2892913523951246</v>
      </c>
      <c r="N107" s="40">
        <f t="shared" si="42"/>
        <v>9.1771051469235306E-6</v>
      </c>
      <c r="O107" s="40">
        <f t="shared" si="43"/>
        <v>2.3381236936441268E-11</v>
      </c>
    </row>
    <row r="108" spans="1:15" x14ac:dyDescent="0.25">
      <c r="A108" s="40" t="s">
        <v>232</v>
      </c>
      <c r="B108" s="40">
        <v>779</v>
      </c>
      <c r="C108" s="40">
        <v>635</v>
      </c>
      <c r="D108" s="40">
        <v>627</v>
      </c>
      <c r="E108" s="40">
        <v>716</v>
      </c>
      <c r="F108" s="40">
        <v>1097</v>
      </c>
      <c r="G108" s="40">
        <f t="shared" si="25"/>
        <v>3854</v>
      </c>
      <c r="H108" s="40">
        <f t="shared" si="38"/>
        <v>1284.6666666666667</v>
      </c>
      <c r="I108">
        <v>6264104</v>
      </c>
      <c r="J108">
        <v>13559.245254375017</v>
      </c>
      <c r="K108" s="40">
        <f t="shared" si="39"/>
        <v>17419110.403453771</v>
      </c>
      <c r="L108" s="40">
        <f t="shared" si="40"/>
        <v>3.3666638956496429E-5</v>
      </c>
      <c r="M108" s="40">
        <f t="shared" si="41"/>
        <v>2.7807824396679512</v>
      </c>
      <c r="N108" s="40">
        <f t="shared" si="42"/>
        <v>8.8213949806200301E-5</v>
      </c>
      <c r="O108" s="40">
        <f t="shared" si="43"/>
        <v>2.9698671990518435E-9</v>
      </c>
    </row>
    <row r="109" spans="1:15" x14ac:dyDescent="0.25">
      <c r="A109" s="40" t="s">
        <v>214</v>
      </c>
      <c r="B109" s="40">
        <v>141</v>
      </c>
      <c r="C109" s="40">
        <v>145</v>
      </c>
      <c r="D109" s="40">
        <v>112</v>
      </c>
      <c r="E109" s="40">
        <v>136</v>
      </c>
      <c r="F109" s="40">
        <v>125</v>
      </c>
      <c r="G109" s="40">
        <f t="shared" si="25"/>
        <v>659</v>
      </c>
      <c r="H109" s="40">
        <f t="shared" si="38"/>
        <v>219.66666666666666</v>
      </c>
      <c r="I109">
        <v>37534.5</v>
      </c>
      <c r="J109">
        <v>0</v>
      </c>
      <c r="K109" s="40">
        <f t="shared" si="39"/>
        <v>0</v>
      </c>
      <c r="L109" s="40">
        <f t="shared" si="40"/>
        <v>0</v>
      </c>
      <c r="M109" s="40">
        <f t="shared" si="41"/>
        <v>0</v>
      </c>
      <c r="N109" s="40">
        <f t="shared" si="42"/>
        <v>0</v>
      </c>
      <c r="O109" s="40">
        <f t="shared" si="43"/>
        <v>0</v>
      </c>
    </row>
    <row r="110" spans="1:15" x14ac:dyDescent="0.25">
      <c r="A110" s="40" t="s">
        <v>174</v>
      </c>
      <c r="B110" s="40">
        <v>3426</v>
      </c>
      <c r="C110" s="40">
        <v>4043</v>
      </c>
      <c r="D110" s="40">
        <v>4779</v>
      </c>
      <c r="E110" s="40">
        <v>5111</v>
      </c>
      <c r="F110" s="40">
        <v>5411</v>
      </c>
      <c r="G110" s="40">
        <f t="shared" si="25"/>
        <v>22770</v>
      </c>
      <c r="H110" s="40">
        <f t="shared" si="38"/>
        <v>7590</v>
      </c>
      <c r="I110">
        <v>2888604</v>
      </c>
      <c r="J110">
        <v>34227.828415464501</v>
      </c>
      <c r="K110" s="40">
        <f t="shared" si="39"/>
        <v>259789217.67337555</v>
      </c>
      <c r="L110" s="40">
        <f t="shared" si="40"/>
        <v>5.0210542293055557E-4</v>
      </c>
      <c r="M110" s="40">
        <f t="shared" si="41"/>
        <v>89.935905950893769</v>
      </c>
      <c r="N110" s="40">
        <f t="shared" si="42"/>
        <v>2.8530104981080912E-3</v>
      </c>
      <c r="O110" s="40">
        <f t="shared" si="43"/>
        <v>1.4325120427778781E-6</v>
      </c>
    </row>
    <row r="111" spans="1:15" x14ac:dyDescent="0.25">
      <c r="A111" s="40" t="s">
        <v>215</v>
      </c>
      <c r="B111" s="40">
        <v>1180</v>
      </c>
      <c r="C111" s="40">
        <v>1171</v>
      </c>
      <c r="D111" s="40">
        <v>1182</v>
      </c>
      <c r="E111" s="40">
        <v>1379</v>
      </c>
      <c r="F111" s="40">
        <v>1336</v>
      </c>
      <c r="G111" s="40">
        <f t="shared" si="25"/>
        <v>6248</v>
      </c>
      <c r="H111" s="40">
        <f t="shared" si="38"/>
        <v>2082.6666666666665</v>
      </c>
      <c r="I111">
        <v>576288</v>
      </c>
      <c r="J111">
        <v>114393.41869531348</v>
      </c>
      <c r="K111" s="40">
        <f t="shared" si="39"/>
        <v>238243360.00277284</v>
      </c>
      <c r="L111" s="40">
        <f t="shared" si="40"/>
        <v>4.6046284794231643E-4</v>
      </c>
      <c r="M111" s="40">
        <f t="shared" si="41"/>
        <v>413.41023932959359</v>
      </c>
      <c r="N111" s="40">
        <f t="shared" si="42"/>
        <v>1.3114492375011069E-2</v>
      </c>
      <c r="O111" s="40">
        <f t="shared" si="43"/>
        <v>6.0387365083153904E-6</v>
      </c>
    </row>
    <row r="112" spans="1:15" x14ac:dyDescent="0.25">
      <c r="A112" s="40" t="s">
        <v>130</v>
      </c>
      <c r="B112" s="40">
        <v>26</v>
      </c>
      <c r="C112" s="40">
        <v>26</v>
      </c>
      <c r="D112" s="40">
        <v>46</v>
      </c>
      <c r="E112" s="40">
        <v>56</v>
      </c>
      <c r="F112" s="40">
        <v>34</v>
      </c>
      <c r="G112" s="40">
        <f t="shared" si="25"/>
        <v>188</v>
      </c>
      <c r="H112" s="40">
        <f t="shared" si="38"/>
        <v>62.666666666666664</v>
      </c>
      <c r="I112">
        <v>606554.5</v>
      </c>
      <c r="J112">
        <v>124859.79536637533</v>
      </c>
      <c r="K112" s="40">
        <f t="shared" si="39"/>
        <v>7824547.1762928534</v>
      </c>
      <c r="L112" s="40">
        <f t="shared" si="40"/>
        <v>1.5122827669207168E-5</v>
      </c>
      <c r="M112" s="40">
        <f t="shared" si="41"/>
        <v>12.899990316274717</v>
      </c>
      <c r="N112" s="40">
        <f t="shared" si="42"/>
        <v>4.0922262814497987E-4</v>
      </c>
      <c r="O112" s="40">
        <f t="shared" si="43"/>
        <v>6.1886032837765779E-9</v>
      </c>
    </row>
    <row r="113" spans="1:15" x14ac:dyDescent="0.25">
      <c r="A113" s="40" t="s">
        <v>18</v>
      </c>
      <c r="B113" s="40">
        <v>2047</v>
      </c>
      <c r="C113" s="40">
        <v>1959</v>
      </c>
      <c r="D113" s="40">
        <v>2441</v>
      </c>
      <c r="E113" s="40">
        <v>2907</v>
      </c>
      <c r="F113" s="40">
        <v>2817</v>
      </c>
      <c r="G113" s="40">
        <f t="shared" si="25"/>
        <v>12171</v>
      </c>
      <c r="H113" s="40">
        <f t="shared" si="38"/>
        <v>4057</v>
      </c>
      <c r="I113">
        <v>24564319.5</v>
      </c>
      <c r="J113">
        <v>1622.0465019134167</v>
      </c>
      <c r="K113" s="40">
        <f t="shared" si="39"/>
        <v>6580642.6582627315</v>
      </c>
      <c r="L113" s="40">
        <f t="shared" si="40"/>
        <v>1.2718681686151027E-5</v>
      </c>
      <c r="M113" s="40">
        <f t="shared" si="41"/>
        <v>0.26789436028393671</v>
      </c>
      <c r="N113" s="40">
        <f t="shared" si="42"/>
        <v>8.4983346105541412E-6</v>
      </c>
      <c r="O113" s="40">
        <f t="shared" si="43"/>
        <v>1.0808761277403837E-10</v>
      </c>
    </row>
    <row r="114" spans="1:15" x14ac:dyDescent="0.25">
      <c r="A114" s="40" t="s">
        <v>19</v>
      </c>
      <c r="B114" s="40">
        <v>1575</v>
      </c>
      <c r="C114" s="40">
        <v>1609</v>
      </c>
      <c r="D114" s="40">
        <v>2068</v>
      </c>
      <c r="E114" s="40">
        <v>2465</v>
      </c>
      <c r="F114" s="40">
        <v>2526</v>
      </c>
      <c r="G114" s="40">
        <f t="shared" si="25"/>
        <v>10243</v>
      </c>
      <c r="H114" s="40">
        <f t="shared" si="38"/>
        <v>3414.3333333333335</v>
      </c>
      <c r="I114">
        <v>17832591</v>
      </c>
      <c r="J114">
        <v>1051.2066705096925</v>
      </c>
      <c r="K114" s="40">
        <f t="shared" si="39"/>
        <v>3589169.9753435934</v>
      </c>
      <c r="L114" s="40">
        <f t="shared" si="40"/>
        <v>6.9369380476187441E-6</v>
      </c>
      <c r="M114" s="40">
        <f t="shared" si="41"/>
        <v>0.20127024588539003</v>
      </c>
      <c r="N114" s="40">
        <f t="shared" si="42"/>
        <v>6.3848372726833912E-6</v>
      </c>
      <c r="O114" s="40">
        <f t="shared" si="43"/>
        <v>4.4291220604731709E-11</v>
      </c>
    </row>
    <row r="115" spans="1:15" x14ac:dyDescent="0.25">
      <c r="A115" s="40" t="s">
        <v>138</v>
      </c>
      <c r="B115" s="40">
        <v>272941</v>
      </c>
      <c r="C115" s="40">
        <v>301961</v>
      </c>
      <c r="D115" s="40">
        <v>322126</v>
      </c>
      <c r="E115" s="40">
        <v>319172</v>
      </c>
      <c r="F115" s="40">
        <v>334579</v>
      </c>
      <c r="G115" s="40">
        <f t="shared" si="25"/>
        <v>1550779</v>
      </c>
      <c r="H115" s="40">
        <f t="shared" si="38"/>
        <v>516926.33333333331</v>
      </c>
      <c r="I115">
        <v>30955210</v>
      </c>
      <c r="J115">
        <v>26971.545657297625</v>
      </c>
      <c r="K115" s="40">
        <f t="shared" si="39"/>
        <v>13942302200.959452</v>
      </c>
      <c r="L115" s="40">
        <f t="shared" si="40"/>
        <v>2.6946867179221682E-2</v>
      </c>
      <c r="M115" s="40">
        <f t="shared" si="41"/>
        <v>450.40244278618854</v>
      </c>
      <c r="N115" s="40">
        <f t="shared" si="42"/>
        <v>1.4287985249674961E-2</v>
      </c>
      <c r="O115" s="40">
        <f t="shared" si="43"/>
        <v>3.850164407816697E-4</v>
      </c>
    </row>
    <row r="116" spans="1:15" x14ac:dyDescent="0.25">
      <c r="A116" s="40" t="s">
        <v>246</v>
      </c>
      <c r="B116" s="40">
        <v>68907</v>
      </c>
      <c r="C116" s="40">
        <v>67457</v>
      </c>
      <c r="D116" s="40">
        <v>66150</v>
      </c>
      <c r="E116" s="40">
        <v>62337</v>
      </c>
      <c r="F116" s="40">
        <v>78587</v>
      </c>
      <c r="G116" s="40">
        <f t="shared" si="25"/>
        <v>343438</v>
      </c>
      <c r="H116" s="40">
        <f t="shared" si="38"/>
        <v>114479.33333333333</v>
      </c>
      <c r="I116">
        <v>413327.5</v>
      </c>
      <c r="J116">
        <v>18377.475747732653</v>
      </c>
      <c r="K116" s="40">
        <f t="shared" si="39"/>
        <v>2103841171.9499354</v>
      </c>
      <c r="L116" s="40">
        <f t="shared" si="40"/>
        <v>4.0661813099139178E-3</v>
      </c>
      <c r="M116" s="40">
        <f t="shared" si="41"/>
        <v>5090.0101540544374</v>
      </c>
      <c r="N116" s="40">
        <f t="shared" si="42"/>
        <v>0.16146890667808719</v>
      </c>
      <c r="O116" s="40">
        <f t="shared" si="43"/>
        <v>6.5656185046667273E-4</v>
      </c>
    </row>
    <row r="117" spans="1:15" x14ac:dyDescent="0.25">
      <c r="A117" s="40" t="s">
        <v>60</v>
      </c>
      <c r="B117" s="40">
        <v>899</v>
      </c>
      <c r="C117" s="40">
        <v>779</v>
      </c>
      <c r="D117" s="40">
        <v>888</v>
      </c>
      <c r="E117" s="40">
        <v>829</v>
      </c>
      <c r="F117" s="40">
        <v>857</v>
      </c>
      <c r="G117" s="40">
        <f t="shared" si="25"/>
        <v>4252</v>
      </c>
      <c r="H117" s="40">
        <f t="shared" si="38"/>
        <v>1417.3333333333333</v>
      </c>
      <c r="I117">
        <v>17731371</v>
      </c>
      <c r="J117">
        <v>2246.4276134525931</v>
      </c>
      <c r="K117" s="40">
        <f t="shared" si="39"/>
        <v>3183936.7374668084</v>
      </c>
      <c r="L117" s="40">
        <f t="shared" si="40"/>
        <v>6.1537269193360552E-6</v>
      </c>
      <c r="M117" s="40">
        <f t="shared" si="41"/>
        <v>0.17956517504860783</v>
      </c>
      <c r="N117" s="40">
        <f t="shared" si="42"/>
        <v>5.6962936448098798E-6</v>
      </c>
      <c r="O117" s="40">
        <f t="shared" si="43"/>
        <v>3.5053435542509452E-11</v>
      </c>
    </row>
    <row r="118" spans="1:15" x14ac:dyDescent="0.25">
      <c r="A118" s="40" t="s">
        <v>203</v>
      </c>
      <c r="B118" s="40">
        <v>946</v>
      </c>
      <c r="C118" s="40">
        <v>937</v>
      </c>
      <c r="D118" s="40">
        <v>1358</v>
      </c>
      <c r="E118" s="40">
        <v>1596</v>
      </c>
      <c r="F118" s="40">
        <v>1774</v>
      </c>
      <c r="G118" s="40">
        <f t="shared" si="25"/>
        <v>6611</v>
      </c>
      <c r="H118" s="40">
        <f t="shared" si="38"/>
        <v>2203.6666666666665</v>
      </c>
      <c r="I118">
        <v>434410.5</v>
      </c>
      <c r="J118">
        <v>42560.568848227296</v>
      </c>
      <c r="K118" s="40">
        <f t="shared" si="39"/>
        <v>93789306.885210216</v>
      </c>
      <c r="L118" s="40">
        <f t="shared" si="40"/>
        <v>1.8127049313944015E-4</v>
      </c>
      <c r="M118" s="40">
        <f t="shared" si="41"/>
        <v>215.90018400846714</v>
      </c>
      <c r="N118" s="40">
        <f t="shared" si="42"/>
        <v>6.8489385302456492E-3</v>
      </c>
      <c r="O118" s="40">
        <f t="shared" si="43"/>
        <v>1.2415104648593413E-6</v>
      </c>
    </row>
    <row r="119" spans="1:15" x14ac:dyDescent="0.25">
      <c r="A119" s="40" t="s">
        <v>86</v>
      </c>
      <c r="B119" s="40">
        <v>2</v>
      </c>
      <c r="C119" s="40">
        <v>0</v>
      </c>
      <c r="D119" s="40">
        <v>0</v>
      </c>
      <c r="E119" s="40">
        <v>0</v>
      </c>
      <c r="F119" s="40">
        <v>1</v>
      </c>
      <c r="G119" s="40">
        <f t="shared" si="25"/>
        <v>3</v>
      </c>
      <c r="H119" s="40" t="e">
        <v>#N/A</v>
      </c>
      <c r="I119" t="e">
        <v>#N/A</v>
      </c>
      <c r="J119" t="e">
        <v>#N/A</v>
      </c>
      <c r="K119" s="40" t="e">
        <v>#N/A</v>
      </c>
      <c r="L119" s="40" t="e">
        <v>#N/A</v>
      </c>
      <c r="M119" t="e">
        <v>#N/A</v>
      </c>
      <c r="N119" t="e">
        <v>#N/A</v>
      </c>
      <c r="O119" t="e">
        <v>#N/A</v>
      </c>
    </row>
    <row r="120" spans="1:15" x14ac:dyDescent="0.25">
      <c r="A120" s="40" t="s">
        <v>61</v>
      </c>
      <c r="B120" s="40">
        <v>282</v>
      </c>
      <c r="C120" s="40">
        <v>373</v>
      </c>
      <c r="D120" s="40">
        <v>263</v>
      </c>
      <c r="E120" s="40">
        <v>206</v>
      </c>
      <c r="F120" s="40">
        <v>228</v>
      </c>
      <c r="G120" s="40">
        <f t="shared" si="25"/>
        <v>1352</v>
      </c>
      <c r="H120" s="40">
        <f t="shared" ref="H120:H125" si="44">AVERAGEIF(B120:G120,"&lt;&gt;0")</f>
        <v>450.66666666666669</v>
      </c>
      <c r="I120">
        <v>4241679.5</v>
      </c>
      <c r="J120">
        <v>4913.9540204258592</v>
      </c>
      <c r="K120" s="40">
        <f t="shared" ref="K120:K125" si="45">H120*J120</f>
        <v>2214555.2785385875</v>
      </c>
      <c r="L120" s="40">
        <f t="shared" ref="L120:L125" si="46">$K120/$K$214</f>
        <v>4.280163067166697E-6</v>
      </c>
      <c r="M120" s="40">
        <f t="shared" ref="M120:M125" si="47">K120/I120</f>
        <v>0.52209396738687763</v>
      </c>
      <c r="N120" s="40">
        <f t="shared" ref="N120:N125" si="48">$M120/$M$214</f>
        <v>1.6562234562544733E-5</v>
      </c>
      <c r="O120" s="40">
        <f t="shared" ref="O120:O125" si="49">$L120*$N120</f>
        <v>7.0889064684355746E-11</v>
      </c>
    </row>
    <row r="121" spans="1:15" x14ac:dyDescent="0.25">
      <c r="A121" s="40" t="s">
        <v>20</v>
      </c>
      <c r="B121" s="40">
        <v>32533</v>
      </c>
      <c r="C121" s="40">
        <v>34280</v>
      </c>
      <c r="D121" s="40">
        <v>37706</v>
      </c>
      <c r="E121" s="40">
        <v>42096</v>
      </c>
      <c r="F121" s="40">
        <v>46814</v>
      </c>
      <c r="G121" s="40">
        <f t="shared" si="25"/>
        <v>193429</v>
      </c>
      <c r="H121" s="40">
        <f t="shared" si="44"/>
        <v>64476.333333333336</v>
      </c>
      <c r="I121">
        <v>1263039</v>
      </c>
      <c r="J121">
        <v>21595.530724150696</v>
      </c>
      <c r="K121" s="40">
        <f t="shared" si="45"/>
        <v>1392400637.4805818</v>
      </c>
      <c r="L121" s="40">
        <f t="shared" si="46"/>
        <v>2.6911506075281318E-3</v>
      </c>
      <c r="M121" s="40">
        <f t="shared" si="47"/>
        <v>1102.4209367094618</v>
      </c>
      <c r="N121" s="40">
        <f t="shared" si="48"/>
        <v>3.4971777651115032E-2</v>
      </c>
      <c r="O121" s="40">
        <f t="shared" si="49"/>
        <v>9.4114320672136957E-5</v>
      </c>
    </row>
    <row r="122" spans="1:15" x14ac:dyDescent="0.25">
      <c r="A122" s="40" t="s">
        <v>106</v>
      </c>
      <c r="B122" s="40">
        <v>14049</v>
      </c>
      <c r="C122" s="40">
        <v>15689</v>
      </c>
      <c r="D122" s="40">
        <v>18114</v>
      </c>
      <c r="E122" s="40">
        <v>19909</v>
      </c>
      <c r="F122" s="40">
        <v>20766</v>
      </c>
      <c r="G122" s="40">
        <f t="shared" si="25"/>
        <v>88527</v>
      </c>
      <c r="H122" s="40">
        <f t="shared" si="44"/>
        <v>29509</v>
      </c>
      <c r="I122">
        <v>126715686</v>
      </c>
      <c r="J122">
        <v>19740.777938906434</v>
      </c>
      <c r="K122" s="40">
        <f t="shared" si="45"/>
        <v>582530616.19919002</v>
      </c>
      <c r="L122" s="40">
        <f t="shared" si="46"/>
        <v>1.1258811433214745E-3</v>
      </c>
      <c r="M122" s="40">
        <f t="shared" si="47"/>
        <v>4.597146845728239</v>
      </c>
      <c r="N122" s="40">
        <f t="shared" si="48"/>
        <v>1.4583394778241871E-4</v>
      </c>
      <c r="O122" s="40">
        <f t="shared" si="49"/>
        <v>1.6419169186435377E-7</v>
      </c>
    </row>
    <row r="123" spans="1:15" x14ac:dyDescent="0.25">
      <c r="A123" s="40" t="s">
        <v>175</v>
      </c>
      <c r="B123" s="40">
        <v>599</v>
      </c>
      <c r="C123" s="40">
        <v>746</v>
      </c>
      <c r="D123" s="40">
        <v>886</v>
      </c>
      <c r="E123" s="40">
        <v>843</v>
      </c>
      <c r="F123" s="40">
        <v>963</v>
      </c>
      <c r="G123" s="40">
        <f t="shared" si="25"/>
        <v>4037</v>
      </c>
      <c r="H123" s="40">
        <f t="shared" si="44"/>
        <v>1345.6666666666667</v>
      </c>
      <c r="I123">
        <v>3553054</v>
      </c>
      <c r="J123">
        <v>11563.615136713304</v>
      </c>
      <c r="K123" s="40">
        <f t="shared" si="45"/>
        <v>15560771.435637204</v>
      </c>
      <c r="L123" s="40">
        <f t="shared" si="46"/>
        <v>3.0074949964395908E-5</v>
      </c>
      <c r="M123" s="40">
        <f t="shared" si="47"/>
        <v>4.379548252190145</v>
      </c>
      <c r="N123" s="40">
        <f t="shared" si="48"/>
        <v>1.3893113110231869E-4</v>
      </c>
      <c r="O123" s="40">
        <f t="shared" si="49"/>
        <v>4.1783468163991625E-9</v>
      </c>
    </row>
    <row r="124" spans="1:15" x14ac:dyDescent="0.25">
      <c r="A124" s="40" t="s">
        <v>216</v>
      </c>
      <c r="B124" s="40">
        <v>78</v>
      </c>
      <c r="C124" s="40">
        <v>65</v>
      </c>
      <c r="D124" s="40">
        <v>80</v>
      </c>
      <c r="E124" s="40">
        <v>90</v>
      </c>
      <c r="F124" s="40">
        <v>71</v>
      </c>
      <c r="G124" s="40">
        <f t="shared" si="25"/>
        <v>384</v>
      </c>
      <c r="H124" s="40">
        <f t="shared" si="44"/>
        <v>128</v>
      </c>
      <c r="I124">
        <v>38403</v>
      </c>
      <c r="J124">
        <v>0</v>
      </c>
      <c r="K124" s="40">
        <f t="shared" si="45"/>
        <v>0</v>
      </c>
      <c r="L124" s="40">
        <f t="shared" si="46"/>
        <v>0</v>
      </c>
      <c r="M124" s="40">
        <f t="shared" si="47"/>
        <v>0</v>
      </c>
      <c r="N124" s="40">
        <f t="shared" si="48"/>
        <v>0</v>
      </c>
      <c r="O124" s="40">
        <f t="shared" si="49"/>
        <v>0</v>
      </c>
    </row>
    <row r="125" spans="1:15" x14ac:dyDescent="0.25">
      <c r="A125" s="40" t="s">
        <v>131</v>
      </c>
      <c r="B125" s="40">
        <v>2211</v>
      </c>
      <c r="C125" s="40">
        <v>2522</v>
      </c>
      <c r="D125" s="40">
        <v>2850</v>
      </c>
      <c r="E125" s="40">
        <v>3136</v>
      </c>
      <c r="F125" s="40">
        <v>2943</v>
      </c>
      <c r="G125" s="40">
        <f t="shared" si="25"/>
        <v>13662</v>
      </c>
      <c r="H125" s="40">
        <f t="shared" si="44"/>
        <v>4554</v>
      </c>
      <c r="I125">
        <v>3002137.5</v>
      </c>
      <c r="J125">
        <v>11577.851941567129</v>
      </c>
      <c r="K125" s="40">
        <f t="shared" si="45"/>
        <v>52725537.741896704</v>
      </c>
      <c r="L125" s="40">
        <f t="shared" si="46"/>
        <v>1.0190483910083068E-4</v>
      </c>
      <c r="M125" s="40">
        <f t="shared" si="47"/>
        <v>17.562665847882286</v>
      </c>
      <c r="N125" s="40">
        <f t="shared" si="48"/>
        <v>5.571353233060377E-4</v>
      </c>
      <c r="O125" s="40">
        <f t="shared" si="49"/>
        <v>5.6774785478891052E-8</v>
      </c>
    </row>
    <row r="126" spans="1:15" x14ac:dyDescent="0.25">
      <c r="A126" s="40" t="s">
        <v>87</v>
      </c>
      <c r="B126" s="40">
        <v>0</v>
      </c>
      <c r="C126" s="40">
        <v>1</v>
      </c>
      <c r="D126" s="40">
        <v>3</v>
      </c>
      <c r="E126" s="40">
        <v>0</v>
      </c>
      <c r="F126" s="40">
        <v>0</v>
      </c>
      <c r="G126" s="40">
        <f t="shared" si="25"/>
        <v>4</v>
      </c>
      <c r="H126" s="40" t="e">
        <v>#N/A</v>
      </c>
      <c r="I126" t="e">
        <v>#N/A</v>
      </c>
      <c r="J126" t="e">
        <v>#N/A</v>
      </c>
      <c r="K126" s="40" t="e">
        <v>#N/A</v>
      </c>
      <c r="L126" s="40" t="e">
        <v>#N/A</v>
      </c>
      <c r="M126" t="e">
        <v>#N/A</v>
      </c>
      <c r="N126" t="e">
        <v>#N/A</v>
      </c>
      <c r="O126" t="e">
        <v>#N/A</v>
      </c>
    </row>
    <row r="127" spans="1:15" x14ac:dyDescent="0.25">
      <c r="A127" s="40" t="s">
        <v>41</v>
      </c>
      <c r="B127" s="40">
        <v>7351</v>
      </c>
      <c r="C127" s="40">
        <v>8159</v>
      </c>
      <c r="D127" s="40">
        <v>7277</v>
      </c>
      <c r="E127" s="40">
        <v>7601</v>
      </c>
      <c r="F127" s="40">
        <v>8294</v>
      </c>
      <c r="G127" s="40">
        <f t="shared" si="25"/>
        <v>38682</v>
      </c>
      <c r="H127" s="40">
        <f t="shared" ref="H127:H139" si="50">AVERAGEIF(B127:G127,"&lt;&gt;0")</f>
        <v>12894</v>
      </c>
      <c r="I127">
        <v>35040054</v>
      </c>
      <c r="J127">
        <v>7378.2854673088023</v>
      </c>
      <c r="K127" s="40">
        <f t="shared" ref="K127:K139" si="51">H127*J127</f>
        <v>95135612.815479696</v>
      </c>
      <c r="L127" s="40">
        <f t="shared" ref="L127:L139" si="52">$K127/$K$214</f>
        <v>1.8387255458974163E-4</v>
      </c>
      <c r="M127" s="40">
        <f t="shared" ref="M127:M139" si="53">K127/I127</f>
        <v>2.7150532592067265</v>
      </c>
      <c r="N127" s="40">
        <f t="shared" ref="N127:N139" si="54">$M127/$M$214</f>
        <v>8.6128842196450897E-5</v>
      </c>
      <c r="O127" s="40">
        <f t="shared" ref="O127:O139" si="55">$L127*$N127</f>
        <v>1.583673023851816E-8</v>
      </c>
    </row>
    <row r="128" spans="1:15" x14ac:dyDescent="0.25">
      <c r="A128" s="40" t="s">
        <v>21</v>
      </c>
      <c r="B128" s="40">
        <v>6644</v>
      </c>
      <c r="C128" s="40">
        <v>4985</v>
      </c>
      <c r="D128" s="40">
        <v>4502</v>
      </c>
      <c r="E128" s="40">
        <v>4744</v>
      </c>
      <c r="F128" s="40">
        <v>4398</v>
      </c>
      <c r="G128" s="40">
        <f t="shared" si="25"/>
        <v>25273</v>
      </c>
      <c r="H128" s="40">
        <f t="shared" si="50"/>
        <v>8424.3333333333339</v>
      </c>
      <c r="I128">
        <v>28420083.5</v>
      </c>
      <c r="J128">
        <v>1319.5709864540127</v>
      </c>
      <c r="K128" s="40">
        <f t="shared" si="51"/>
        <v>11116505.846884089</v>
      </c>
      <c r="L128" s="40">
        <f t="shared" si="52"/>
        <v>2.1485333070202185E-5</v>
      </c>
      <c r="M128" s="40">
        <f t="shared" si="53"/>
        <v>0.39114965467585938</v>
      </c>
      <c r="N128" s="40">
        <f t="shared" si="54"/>
        <v>1.2408326344440312E-5</v>
      </c>
      <c r="O128" s="40">
        <f t="shared" si="55"/>
        <v>2.6659702435406445E-10</v>
      </c>
    </row>
    <row r="129" spans="1:15" x14ac:dyDescent="0.25">
      <c r="A129" s="40" t="s">
        <v>139</v>
      </c>
      <c r="B129" s="40">
        <v>55341</v>
      </c>
      <c r="C129" s="40">
        <v>51376</v>
      </c>
      <c r="D129" s="40">
        <v>56952</v>
      </c>
      <c r="E129" s="40">
        <v>75773</v>
      </c>
      <c r="F129" s="40">
        <v>86842</v>
      </c>
      <c r="G129" s="40">
        <f t="shared" si="25"/>
        <v>326284</v>
      </c>
      <c r="H129" s="40">
        <f t="shared" si="50"/>
        <v>108761.33333333333</v>
      </c>
      <c r="I129">
        <v>52644446</v>
      </c>
      <c r="J129">
        <v>4833.9748964983983</v>
      </c>
      <c r="K129" s="40">
        <f t="shared" si="51"/>
        <v>525749555.04302776</v>
      </c>
      <c r="L129" s="40">
        <f t="shared" si="52"/>
        <v>1.0161380254908284E-3</v>
      </c>
      <c r="M129" s="40">
        <f t="shared" si="53"/>
        <v>9.9868000328662916</v>
      </c>
      <c r="N129" s="40">
        <f t="shared" si="54"/>
        <v>3.1680834295293609E-4</v>
      </c>
      <c r="O129" s="40">
        <f t="shared" si="55"/>
        <v>3.2192100406721768E-7</v>
      </c>
    </row>
    <row r="130" spans="1:15" x14ac:dyDescent="0.25">
      <c r="A130" s="40" t="s">
        <v>48</v>
      </c>
      <c r="B130" s="40">
        <v>742</v>
      </c>
      <c r="C130" s="40">
        <v>797</v>
      </c>
      <c r="D130" s="40">
        <v>683</v>
      </c>
      <c r="E130" s="40">
        <v>697</v>
      </c>
      <c r="F130" s="40">
        <v>739</v>
      </c>
      <c r="G130" s="40">
        <f t="shared" ref="G130:G193" si="56">SUM(B130:F130)</f>
        <v>3658</v>
      </c>
      <c r="H130" s="40">
        <f t="shared" si="50"/>
        <v>1219.3333333333333</v>
      </c>
      <c r="I130">
        <v>2452637</v>
      </c>
      <c r="J130">
        <v>10246.908007166985</v>
      </c>
      <c r="K130" s="40">
        <f t="shared" si="51"/>
        <v>12494396.496738942</v>
      </c>
      <c r="L130" s="40">
        <f t="shared" si="52"/>
        <v>2.4148439621326508E-5</v>
      </c>
      <c r="M130" s="40">
        <f t="shared" si="53"/>
        <v>5.0942705735658977</v>
      </c>
      <c r="N130" s="40">
        <f t="shared" si="54"/>
        <v>1.6160405872291318E-4</v>
      </c>
      <c r="O130" s="40">
        <f t="shared" si="55"/>
        <v>3.9024858546315722E-9</v>
      </c>
    </row>
    <row r="131" spans="1:15" x14ac:dyDescent="0.25">
      <c r="A131" s="40" t="s">
        <v>156</v>
      </c>
      <c r="B131" s="40">
        <v>36</v>
      </c>
      <c r="C131" s="40">
        <v>41</v>
      </c>
      <c r="D131" s="40">
        <v>43</v>
      </c>
      <c r="E131" s="40">
        <v>35</v>
      </c>
      <c r="F131" s="40">
        <v>70</v>
      </c>
      <c r="G131" s="40">
        <f t="shared" si="56"/>
        <v>225</v>
      </c>
      <c r="H131" s="40">
        <f t="shared" si="50"/>
        <v>75</v>
      </c>
      <c r="I131">
        <v>12762</v>
      </c>
      <c r="J131">
        <v>11285.900178097454</v>
      </c>
      <c r="K131" s="40">
        <f t="shared" si="51"/>
        <v>846442.51335730904</v>
      </c>
      <c r="L131" s="40">
        <f t="shared" si="52"/>
        <v>1.6359546403115809E-6</v>
      </c>
      <c r="M131" s="40">
        <f t="shared" si="53"/>
        <v>66.325224365875968</v>
      </c>
      <c r="N131" s="40">
        <f t="shared" si="54"/>
        <v>2.1040157365906668E-3</v>
      </c>
      <c r="O131" s="40">
        <f t="shared" si="55"/>
        <v>3.4420743075640903E-9</v>
      </c>
    </row>
    <row r="132" spans="1:15" x14ac:dyDescent="0.25">
      <c r="A132" s="40" t="s">
        <v>247</v>
      </c>
      <c r="B132" s="40">
        <v>154720</v>
      </c>
      <c r="C132" s="40">
        <v>161097</v>
      </c>
      <c r="D132" s="40">
        <v>164018</v>
      </c>
      <c r="E132" s="40">
        <v>174096</v>
      </c>
      <c r="F132" s="40">
        <v>164040</v>
      </c>
      <c r="G132" s="40">
        <f t="shared" si="56"/>
        <v>817971</v>
      </c>
      <c r="H132" s="40">
        <f t="shared" si="50"/>
        <v>272657</v>
      </c>
      <c r="I132">
        <v>28819526.5</v>
      </c>
      <c r="J132">
        <v>3043.1236443231865</v>
      </c>
      <c r="K132" s="40">
        <f t="shared" si="51"/>
        <v>829728963.4902271</v>
      </c>
      <c r="L132" s="40">
        <f t="shared" si="52"/>
        <v>1.6036516675406592E-3</v>
      </c>
      <c r="M132" s="40">
        <f t="shared" si="53"/>
        <v>28.790513386478683</v>
      </c>
      <c r="N132" s="40">
        <f t="shared" si="54"/>
        <v>9.1331305410315838E-4</v>
      </c>
      <c r="O132" s="40">
        <f t="shared" si="55"/>
        <v>1.4646360021991822E-6</v>
      </c>
    </row>
    <row r="133" spans="1:15" x14ac:dyDescent="0.25">
      <c r="A133" s="40" t="s">
        <v>217</v>
      </c>
      <c r="B133" s="40">
        <v>66181</v>
      </c>
      <c r="C133" s="40">
        <v>71840</v>
      </c>
      <c r="D133" s="40">
        <v>76652</v>
      </c>
      <c r="E133" s="40">
        <v>81615</v>
      </c>
      <c r="F133" s="40">
        <v>80313</v>
      </c>
      <c r="G133" s="40">
        <f t="shared" si="56"/>
        <v>376601</v>
      </c>
      <c r="H133" s="40">
        <f t="shared" si="50"/>
        <v>125533.66666666667</v>
      </c>
      <c r="I133">
        <v>16979165.5</v>
      </c>
      <c r="J133">
        <v>55770.987914310535</v>
      </c>
      <c r="K133" s="40">
        <f t="shared" si="51"/>
        <v>7001136606.5057545</v>
      </c>
      <c r="L133" s="40">
        <f t="shared" si="52"/>
        <v>1.3531387823892863E-2</v>
      </c>
      <c r="M133" s="40">
        <f t="shared" si="53"/>
        <v>412.33690822471544</v>
      </c>
      <c r="N133" s="40">
        <f t="shared" si="54"/>
        <v>1.3080443405605732E-2</v>
      </c>
      <c r="O133" s="40">
        <f t="shared" si="55"/>
        <v>1.7699655262973308E-4</v>
      </c>
    </row>
    <row r="134" spans="1:15" x14ac:dyDescent="0.25">
      <c r="A134" s="40" t="s">
        <v>88</v>
      </c>
      <c r="B134" s="40">
        <v>13</v>
      </c>
      <c r="C134" s="40">
        <v>9</v>
      </c>
      <c r="D134" s="40">
        <v>5</v>
      </c>
      <c r="E134" s="40">
        <v>6</v>
      </c>
      <c r="F134" s="40">
        <v>7</v>
      </c>
      <c r="G134" s="40">
        <f t="shared" si="56"/>
        <v>40</v>
      </c>
      <c r="H134" s="40">
        <f t="shared" si="50"/>
        <v>13.333333333333334</v>
      </c>
      <c r="I134">
        <v>16979165.5</v>
      </c>
      <c r="J134" t="e">
        <v>#N/A</v>
      </c>
      <c r="K134" s="40" t="e">
        <f t="shared" si="51"/>
        <v>#N/A</v>
      </c>
      <c r="L134" s="40" t="e">
        <f t="shared" si="52"/>
        <v>#N/A</v>
      </c>
      <c r="M134" s="40" t="e">
        <f t="shared" si="53"/>
        <v>#N/A</v>
      </c>
      <c r="N134" s="40" t="e">
        <f t="shared" si="54"/>
        <v>#N/A</v>
      </c>
      <c r="O134" s="40" t="e">
        <f t="shared" si="55"/>
        <v>#N/A</v>
      </c>
    </row>
    <row r="135" spans="1:15" x14ac:dyDescent="0.25">
      <c r="A135" s="40" t="s">
        <v>149</v>
      </c>
      <c r="B135" s="40">
        <v>0</v>
      </c>
      <c r="C135" s="40">
        <v>1</v>
      </c>
      <c r="D135" s="40">
        <v>0</v>
      </c>
      <c r="E135" s="40">
        <v>0</v>
      </c>
      <c r="F135" s="40">
        <v>0</v>
      </c>
      <c r="G135" s="40">
        <f t="shared" si="56"/>
        <v>1</v>
      </c>
      <c r="H135" s="40">
        <f t="shared" si="50"/>
        <v>1</v>
      </c>
      <c r="I135">
        <v>275500</v>
      </c>
      <c r="J135">
        <v>0</v>
      </c>
      <c r="K135" s="40">
        <f t="shared" si="51"/>
        <v>0</v>
      </c>
      <c r="L135" s="40">
        <f t="shared" si="52"/>
        <v>0</v>
      </c>
      <c r="M135" s="40">
        <f t="shared" si="53"/>
        <v>0</v>
      </c>
      <c r="N135" s="40">
        <f t="shared" si="54"/>
        <v>0</v>
      </c>
      <c r="O135" s="40">
        <f t="shared" si="55"/>
        <v>0</v>
      </c>
    </row>
    <row r="136" spans="1:15" x14ac:dyDescent="0.25">
      <c r="A136" s="40" t="s">
        <v>146</v>
      </c>
      <c r="B136" s="40">
        <v>45171</v>
      </c>
      <c r="C136" s="40">
        <v>50917</v>
      </c>
      <c r="D136" s="40">
        <v>56597</v>
      </c>
      <c r="E136" s="40">
        <v>60664</v>
      </c>
      <c r="F136" s="40">
        <v>65551</v>
      </c>
      <c r="G136" s="40">
        <f t="shared" si="56"/>
        <v>278900</v>
      </c>
      <c r="H136" s="40">
        <f t="shared" si="50"/>
        <v>92966.666666666672</v>
      </c>
      <c r="I136">
        <v>4644200</v>
      </c>
      <c r="J136">
        <v>41952.656871199259</v>
      </c>
      <c r="K136" s="40">
        <f t="shared" si="51"/>
        <v>3900198667.1258245</v>
      </c>
      <c r="L136" s="40">
        <f t="shared" si="52"/>
        <v>7.5380761326766113E-3</v>
      </c>
      <c r="M136" s="40">
        <f t="shared" si="53"/>
        <v>839.79989387318039</v>
      </c>
      <c r="N136" s="40">
        <f t="shared" si="54"/>
        <v>2.6640726951018542E-2</v>
      </c>
      <c r="O136" s="40">
        <f t="shared" si="55"/>
        <v>2.0081982798662742E-4</v>
      </c>
    </row>
    <row r="137" spans="1:15" x14ac:dyDescent="0.25">
      <c r="A137" s="40" t="s">
        <v>102</v>
      </c>
      <c r="B137" s="40">
        <v>111</v>
      </c>
      <c r="C137" s="40">
        <v>142</v>
      </c>
      <c r="D137" s="40">
        <v>153</v>
      </c>
      <c r="E137" s="40">
        <v>145</v>
      </c>
      <c r="F137" s="40">
        <v>204</v>
      </c>
      <c r="G137" s="40">
        <f t="shared" si="56"/>
        <v>755</v>
      </c>
      <c r="H137" s="40">
        <f t="shared" si="50"/>
        <v>251.66666666666666</v>
      </c>
      <c r="I137">
        <v>6115981.5</v>
      </c>
      <c r="J137">
        <v>5694.3971490379008</v>
      </c>
      <c r="K137" s="40">
        <f t="shared" si="51"/>
        <v>1433089.9491745383</v>
      </c>
      <c r="L137" s="40">
        <f t="shared" si="52"/>
        <v>2.769792532084576E-6</v>
      </c>
      <c r="M137" s="40">
        <f t="shared" si="53"/>
        <v>0.23431888228807399</v>
      </c>
      <c r="N137" s="40">
        <f t="shared" si="54"/>
        <v>7.4332295205637561E-6</v>
      </c>
      <c r="O137" s="40">
        <f t="shared" si="55"/>
        <v>2.0588503615328105E-11</v>
      </c>
    </row>
    <row r="138" spans="1:15" x14ac:dyDescent="0.25">
      <c r="A138" s="40" t="s">
        <v>62</v>
      </c>
      <c r="B138" s="40">
        <v>1052</v>
      </c>
      <c r="C138" s="40">
        <v>868</v>
      </c>
      <c r="D138" s="40">
        <v>904</v>
      </c>
      <c r="E138" s="40">
        <v>897</v>
      </c>
      <c r="F138" s="40">
        <v>850</v>
      </c>
      <c r="G138" s="40">
        <f t="shared" si="56"/>
        <v>4571</v>
      </c>
      <c r="H138" s="40">
        <f t="shared" si="50"/>
        <v>1523.6666666666667</v>
      </c>
      <c r="I138">
        <v>20284976</v>
      </c>
      <c r="J138">
        <v>1193.3175582843965</v>
      </c>
      <c r="K138" s="40">
        <f t="shared" si="51"/>
        <v>1818218.1863059921</v>
      </c>
      <c r="L138" s="40">
        <f t="shared" si="52"/>
        <v>3.514145889468761E-6</v>
      </c>
      <c r="M138" s="40">
        <f t="shared" si="53"/>
        <v>8.9633736135847145E-2</v>
      </c>
      <c r="N138" s="40">
        <f t="shared" si="54"/>
        <v>2.8434248532488498E-6</v>
      </c>
      <c r="O138" s="40">
        <f t="shared" si="55"/>
        <v>9.9922097600577603E-12</v>
      </c>
    </row>
    <row r="139" spans="1:15" x14ac:dyDescent="0.25">
      <c r="A139" s="40" t="s">
        <v>63</v>
      </c>
      <c r="B139" s="40">
        <v>24292</v>
      </c>
      <c r="C139" s="40">
        <v>17964</v>
      </c>
      <c r="D139" s="40">
        <v>12651</v>
      </c>
      <c r="E139" s="40">
        <v>12067</v>
      </c>
      <c r="F139" s="40">
        <v>14033</v>
      </c>
      <c r="G139" s="40">
        <f t="shared" si="56"/>
        <v>81007</v>
      </c>
      <c r="H139" s="40">
        <f t="shared" si="50"/>
        <v>27002.333333333332</v>
      </c>
      <c r="I139">
        <v>183585692</v>
      </c>
      <c r="J139">
        <v>5298.9551781898626</v>
      </c>
      <c r="K139" s="40">
        <f t="shared" si="51"/>
        <v>143084154.03987539</v>
      </c>
      <c r="L139" s="40">
        <f t="shared" si="52"/>
        <v>2.765446938955667E-4</v>
      </c>
      <c r="M139" s="40">
        <f t="shared" si="53"/>
        <v>0.77938619552048416</v>
      </c>
      <c r="N139" s="40">
        <f t="shared" si="54"/>
        <v>2.4724240828958578E-5</v>
      </c>
      <c r="O139" s="40">
        <f t="shared" si="55"/>
        <v>6.8373576118446218E-9</v>
      </c>
    </row>
    <row r="140" spans="1:15" x14ac:dyDescent="0.25">
      <c r="A140" s="40" t="s">
        <v>150</v>
      </c>
      <c r="B140" s="40">
        <v>1</v>
      </c>
      <c r="C140" s="40">
        <v>2</v>
      </c>
      <c r="D140" s="40">
        <v>1</v>
      </c>
      <c r="E140" s="40">
        <v>1</v>
      </c>
      <c r="F140" s="40">
        <v>0</v>
      </c>
      <c r="G140" s="40">
        <f t="shared" si="56"/>
        <v>5</v>
      </c>
      <c r="H140" s="40" t="e">
        <v>#N/A</v>
      </c>
      <c r="I140" t="e">
        <v>#N/A</v>
      </c>
      <c r="J140" t="e">
        <v>#N/A</v>
      </c>
      <c r="K140" s="40" t="e">
        <v>#N/A</v>
      </c>
      <c r="L140" s="40" t="e">
        <v>#N/A</v>
      </c>
      <c r="M140" t="e">
        <v>#N/A</v>
      </c>
      <c r="N140" t="e">
        <v>#N/A</v>
      </c>
      <c r="O140" t="e">
        <v>#N/A</v>
      </c>
    </row>
    <row r="141" spans="1:15" x14ac:dyDescent="0.25">
      <c r="A141" s="40" t="s">
        <v>191</v>
      </c>
      <c r="B141" s="40">
        <v>19757</v>
      </c>
      <c r="C141" s="40">
        <v>20148</v>
      </c>
      <c r="D141" s="40">
        <v>20882</v>
      </c>
      <c r="E141" s="40">
        <v>22631</v>
      </c>
      <c r="F141" s="40">
        <v>21898</v>
      </c>
      <c r="G141" s="40">
        <f t="shared" si="56"/>
        <v>105316</v>
      </c>
      <c r="H141" s="40">
        <f>AVERAGEIF(B141:G141,"&lt;&gt;0")</f>
        <v>35105.333333333336</v>
      </c>
      <c r="I141">
        <v>5210768</v>
      </c>
      <c r="J141">
        <v>65002.848463942435</v>
      </c>
      <c r="K141" s="40">
        <f>H141*J141</f>
        <v>2281946662.9428539</v>
      </c>
      <c r="L141" s="40">
        <f>$K141/$K$214</f>
        <v>4.4104131979120107E-3</v>
      </c>
      <c r="M141" s="40">
        <f>K141/I141</f>
        <v>437.92904672456228</v>
      </c>
      <c r="N141" s="40">
        <f>$M141/$M$214</f>
        <v>1.3892295346575406E-2</v>
      </c>
      <c r="O141" s="40">
        <f>$L141*$N141</f>
        <v>6.1270762745827789E-5</v>
      </c>
    </row>
    <row r="142" spans="1:15" x14ac:dyDescent="0.25">
      <c r="A142" s="40" t="s">
        <v>233</v>
      </c>
      <c r="B142" s="40">
        <v>103740</v>
      </c>
      <c r="C142" s="40">
        <v>105705</v>
      </c>
      <c r="D142" s="40">
        <v>107217</v>
      </c>
      <c r="E142" s="40">
        <v>95160</v>
      </c>
      <c r="F142" s="40">
        <v>74564</v>
      </c>
      <c r="G142" s="40">
        <f t="shared" si="56"/>
        <v>486386</v>
      </c>
      <c r="H142" s="40">
        <f>AVERAGEIF(B142:G142,"&lt;&gt;0")</f>
        <v>162128.66666666666</v>
      </c>
      <c r="I142">
        <v>4312286</v>
      </c>
      <c r="J142">
        <v>29383.736799381739</v>
      </c>
      <c r="K142" s="40">
        <f>H142*J142</f>
        <v>4763946068.9680281</v>
      </c>
      <c r="L142" s="40">
        <f>$K142/$K$214</f>
        <v>9.2074766504933875E-3</v>
      </c>
      <c r="M142" s="40">
        <f>K142/I142</f>
        <v>1104.7379670476466</v>
      </c>
      <c r="N142" s="40">
        <f>$M142/$M$214</f>
        <v>3.5045280128344597E-2</v>
      </c>
      <c r="O142" s="40">
        <f>$L142*$N142</f>
        <v>3.2267859849173281E-4</v>
      </c>
    </row>
    <row r="143" spans="1:15" x14ac:dyDescent="0.25">
      <c r="A143" s="40" t="s">
        <v>184</v>
      </c>
      <c r="B143" s="40">
        <v>2047</v>
      </c>
      <c r="C143" s="40">
        <v>0</v>
      </c>
      <c r="D143" s="40">
        <v>0</v>
      </c>
      <c r="E143" s="40">
        <v>0</v>
      </c>
      <c r="F143" s="40">
        <v>0</v>
      </c>
      <c r="G143" s="40">
        <f t="shared" si="56"/>
        <v>2047</v>
      </c>
      <c r="H143" s="40" t="e">
        <v>#N/A</v>
      </c>
      <c r="I143" t="e">
        <v>#N/A</v>
      </c>
      <c r="J143" t="e">
        <v>#N/A</v>
      </c>
      <c r="K143" s="40" t="e">
        <v>#N/A</v>
      </c>
      <c r="L143" s="40" t="e">
        <v>#N/A</v>
      </c>
      <c r="M143" t="e">
        <v>#N/A</v>
      </c>
      <c r="N143" t="e">
        <v>#N/A</v>
      </c>
      <c r="O143" t="e">
        <v>#N/A</v>
      </c>
    </row>
    <row r="144" spans="1:15" x14ac:dyDescent="0.25">
      <c r="A144" s="40" t="s">
        <v>69</v>
      </c>
      <c r="B144" s="40">
        <v>573</v>
      </c>
      <c r="C144" s="40">
        <v>0</v>
      </c>
      <c r="D144" s="40">
        <v>0</v>
      </c>
      <c r="E144" s="40">
        <v>0</v>
      </c>
      <c r="F144" s="40">
        <v>0</v>
      </c>
      <c r="G144" s="40">
        <f t="shared" si="56"/>
        <v>573</v>
      </c>
      <c r="H144" s="40" t="e">
        <v>#N/A</v>
      </c>
      <c r="I144" t="e">
        <v>#N/A</v>
      </c>
      <c r="J144" t="e">
        <v>#N/A</v>
      </c>
      <c r="K144" s="40" t="e">
        <v>#N/A</v>
      </c>
      <c r="L144" s="40" t="e">
        <v>#N/A</v>
      </c>
      <c r="M144" t="e">
        <v>#N/A</v>
      </c>
      <c r="N144" t="e">
        <v>#N/A</v>
      </c>
      <c r="O144" t="e">
        <v>#N/A</v>
      </c>
    </row>
    <row r="145" spans="1:15" x14ac:dyDescent="0.25">
      <c r="A145" s="40" t="s">
        <v>224</v>
      </c>
      <c r="B145" s="40">
        <v>1950</v>
      </c>
      <c r="C145" s="40">
        <v>0</v>
      </c>
      <c r="D145" s="40">
        <v>0</v>
      </c>
      <c r="E145" s="40">
        <v>0</v>
      </c>
      <c r="F145" s="40">
        <v>0</v>
      </c>
      <c r="G145" s="40">
        <f t="shared" si="56"/>
        <v>1950</v>
      </c>
      <c r="H145" s="40" t="e">
        <v>#N/A</v>
      </c>
      <c r="I145" t="e">
        <v>#N/A</v>
      </c>
      <c r="J145" t="e">
        <v>#N/A</v>
      </c>
      <c r="K145" s="40" t="e">
        <v>#N/A</v>
      </c>
      <c r="L145" s="40" t="e">
        <v>#N/A</v>
      </c>
      <c r="M145" t="e">
        <v>#N/A</v>
      </c>
      <c r="N145" t="e">
        <v>#N/A</v>
      </c>
      <c r="O145" t="e">
        <v>#N/A</v>
      </c>
    </row>
    <row r="146" spans="1:15" x14ac:dyDescent="0.25">
      <c r="A146" s="40" t="s">
        <v>240</v>
      </c>
      <c r="B146" s="40">
        <v>1456</v>
      </c>
      <c r="C146" s="40">
        <v>0</v>
      </c>
      <c r="D146" s="40">
        <v>0</v>
      </c>
      <c r="E146" s="40">
        <v>0</v>
      </c>
      <c r="F146" s="40">
        <v>0</v>
      </c>
      <c r="G146" s="40">
        <f t="shared" si="56"/>
        <v>1456</v>
      </c>
      <c r="H146" s="40" t="e">
        <v>#N/A</v>
      </c>
      <c r="I146" t="e">
        <v>#N/A</v>
      </c>
      <c r="J146" t="e">
        <v>#N/A</v>
      </c>
      <c r="K146" s="40" t="e">
        <v>#N/A</v>
      </c>
      <c r="L146" s="40" t="e">
        <v>#N/A</v>
      </c>
      <c r="M146" t="e">
        <v>#N/A</v>
      </c>
      <c r="N146" t="e">
        <v>#N/A</v>
      </c>
      <c r="O146" t="e">
        <v>#N/A</v>
      </c>
    </row>
    <row r="147" spans="1:15" x14ac:dyDescent="0.25">
      <c r="A147" s="40" t="s">
        <v>194</v>
      </c>
      <c r="B147" s="40">
        <v>1950</v>
      </c>
      <c r="C147" s="40">
        <v>2508</v>
      </c>
      <c r="D147" s="40">
        <v>0</v>
      </c>
      <c r="E147" s="40">
        <v>0</v>
      </c>
      <c r="F147" s="40">
        <v>0</v>
      </c>
      <c r="G147" s="40">
        <f t="shared" si="56"/>
        <v>4458</v>
      </c>
      <c r="H147" s="40" t="e">
        <v>#N/A</v>
      </c>
      <c r="I147" t="e">
        <v>#N/A</v>
      </c>
      <c r="J147" t="e">
        <v>#N/A</v>
      </c>
      <c r="K147" s="40" t="e">
        <v>#N/A</v>
      </c>
      <c r="L147" s="40" t="e">
        <v>#N/A</v>
      </c>
      <c r="M147" t="e">
        <v>#N/A</v>
      </c>
      <c r="N147" t="e">
        <v>#N/A</v>
      </c>
      <c r="O147" t="e">
        <v>#N/A</v>
      </c>
    </row>
    <row r="148" spans="1:15" x14ac:dyDescent="0.25">
      <c r="A148" s="40" t="s">
        <v>122</v>
      </c>
      <c r="B148" s="40">
        <v>964</v>
      </c>
      <c r="C148" s="40">
        <v>496</v>
      </c>
      <c r="D148" s="40">
        <v>0</v>
      </c>
      <c r="E148" s="40">
        <v>0</v>
      </c>
      <c r="F148" s="40">
        <v>0</v>
      </c>
      <c r="G148" s="40">
        <f t="shared" si="56"/>
        <v>1460</v>
      </c>
      <c r="H148" s="40" t="e">
        <v>#N/A</v>
      </c>
      <c r="I148" t="e">
        <v>#N/A</v>
      </c>
      <c r="J148" t="e">
        <v>#N/A</v>
      </c>
      <c r="K148" s="40" t="e">
        <v>#N/A</v>
      </c>
      <c r="L148" s="40" t="e">
        <v>#N/A</v>
      </c>
      <c r="M148" t="e">
        <v>#N/A</v>
      </c>
      <c r="N148" t="e">
        <v>#N/A</v>
      </c>
      <c r="O148" t="e">
        <v>#N/A</v>
      </c>
    </row>
    <row r="149" spans="1:15" x14ac:dyDescent="0.25">
      <c r="A149" s="40" t="s">
        <v>251</v>
      </c>
      <c r="B149" s="40">
        <v>10527</v>
      </c>
      <c r="C149" s="40">
        <v>26480</v>
      </c>
      <c r="D149" s="40">
        <v>27818</v>
      </c>
      <c r="E149" s="40">
        <v>26764</v>
      </c>
      <c r="F149" s="40">
        <v>28551</v>
      </c>
      <c r="G149" s="40">
        <f t="shared" si="56"/>
        <v>120140</v>
      </c>
      <c r="H149" s="40" t="e">
        <v>#N/A</v>
      </c>
      <c r="I149" t="e">
        <v>#N/A</v>
      </c>
      <c r="J149" t="e">
        <v>#N/A</v>
      </c>
      <c r="K149" s="40" t="e">
        <v>#N/A</v>
      </c>
      <c r="L149" s="40" t="e">
        <v>#N/A</v>
      </c>
      <c r="M149" t="e">
        <v>#N/A</v>
      </c>
      <c r="N149" t="e">
        <v>#N/A</v>
      </c>
      <c r="O149" t="e">
        <v>#N/A</v>
      </c>
    </row>
    <row r="150" spans="1:15" x14ac:dyDescent="0.25">
      <c r="A150" s="40" t="s">
        <v>248</v>
      </c>
      <c r="B150" s="40">
        <v>124924</v>
      </c>
      <c r="C150" s="40">
        <v>104720</v>
      </c>
      <c r="D150" s="40">
        <v>44266</v>
      </c>
      <c r="E150" s="40">
        <v>41659</v>
      </c>
      <c r="F150" s="40">
        <v>39018</v>
      </c>
      <c r="G150" s="40">
        <f t="shared" si="56"/>
        <v>354587</v>
      </c>
      <c r="H150" s="40">
        <f t="shared" ref="H150:H159" si="57">AVERAGEIF(B150:G150,"&lt;&gt;0")</f>
        <v>118195.66666666667</v>
      </c>
      <c r="I150">
        <v>191291994.5</v>
      </c>
      <c r="J150">
        <v>4621.5607428476806</v>
      </c>
      <c r="K150" s="40">
        <f t="shared" ref="K150:K159" si="58">H150*J150</f>
        <v>546248453.04137683</v>
      </c>
      <c r="L150" s="40">
        <f t="shared" ref="L150:L159" si="59">$K150/$K$214</f>
        <v>1.0557570979883328E-3</v>
      </c>
      <c r="M150" s="40">
        <f t="shared" ref="M150:M159" si="60">K150/I150</f>
        <v>2.8555740373200869</v>
      </c>
      <c r="N150" s="40">
        <f t="shared" ref="N150:N159" si="61">$M150/$M$214</f>
        <v>9.0586541831773814E-5</v>
      </c>
      <c r="O150" s="40">
        <f t="shared" ref="O150:O159" si="62">$L150*$N150</f>
        <v>9.5637384521112233E-8</v>
      </c>
    </row>
    <row r="151" spans="1:15" x14ac:dyDescent="0.25">
      <c r="A151" s="40" t="s">
        <v>103</v>
      </c>
      <c r="B151" s="40">
        <v>1399</v>
      </c>
      <c r="C151" s="40">
        <v>1435</v>
      </c>
      <c r="D151" s="40">
        <v>1559</v>
      </c>
      <c r="E151" s="40">
        <v>1547</v>
      </c>
      <c r="F151" s="40">
        <v>1142</v>
      </c>
      <c r="G151" s="40">
        <f t="shared" si="56"/>
        <v>7082</v>
      </c>
      <c r="H151" s="40">
        <f t="shared" si="57"/>
        <v>2360.6666666666665</v>
      </c>
      <c r="I151">
        <v>4001684</v>
      </c>
      <c r="J151">
        <v>29651.774778571642</v>
      </c>
      <c r="K151" s="40">
        <f t="shared" si="58"/>
        <v>69997956.327281445</v>
      </c>
      <c r="L151" s="40">
        <f t="shared" si="59"/>
        <v>1.3528796068115715E-4</v>
      </c>
      <c r="M151" s="40">
        <f t="shared" si="60"/>
        <v>17.492124897238625</v>
      </c>
      <c r="N151" s="40">
        <f t="shared" si="61"/>
        <v>5.5489757331502994E-4</v>
      </c>
      <c r="O151" s="40">
        <f t="shared" si="62"/>
        <v>7.5070961080713282E-8</v>
      </c>
    </row>
    <row r="152" spans="1:15" x14ac:dyDescent="0.25">
      <c r="A152" s="40" t="s">
        <v>151</v>
      </c>
      <c r="B152" s="40">
        <v>352</v>
      </c>
      <c r="C152" s="40">
        <v>296</v>
      </c>
      <c r="D152" s="40">
        <v>224</v>
      </c>
      <c r="E152" s="40">
        <v>219</v>
      </c>
      <c r="F152" s="40">
        <v>326</v>
      </c>
      <c r="G152" s="40">
        <f t="shared" si="56"/>
        <v>1417</v>
      </c>
      <c r="H152" s="40">
        <f t="shared" si="57"/>
        <v>472.33333333333331</v>
      </c>
      <c r="I152">
        <v>8002408</v>
      </c>
      <c r="J152">
        <v>4249.9975876259141</v>
      </c>
      <c r="K152" s="40">
        <f t="shared" si="58"/>
        <v>2007415.5272219733</v>
      </c>
      <c r="L152" s="40">
        <f t="shared" si="59"/>
        <v>3.879815457007903E-6</v>
      </c>
      <c r="M152" s="40">
        <f t="shared" si="60"/>
        <v>0.25085143462092574</v>
      </c>
      <c r="N152" s="40">
        <f t="shared" si="61"/>
        <v>7.9576868534548208E-6</v>
      </c>
      <c r="O152" s="40">
        <f t="shared" si="62"/>
        <v>3.0874356456062599E-11</v>
      </c>
    </row>
    <row r="153" spans="1:15" x14ac:dyDescent="0.25">
      <c r="A153" s="40" t="s">
        <v>116</v>
      </c>
      <c r="B153" s="40">
        <v>259</v>
      </c>
      <c r="C153" s="40">
        <v>353</v>
      </c>
      <c r="D153" s="40">
        <v>423</v>
      </c>
      <c r="E153" s="40">
        <v>349</v>
      </c>
      <c r="F153" s="40">
        <v>393</v>
      </c>
      <c r="G153" s="40">
        <f t="shared" si="56"/>
        <v>1777</v>
      </c>
      <c r="H153" s="40">
        <f t="shared" si="57"/>
        <v>592.33333333333337</v>
      </c>
      <c r="I153">
        <v>6682213.5</v>
      </c>
      <c r="J153">
        <v>12501.153232835131</v>
      </c>
      <c r="K153" s="40">
        <f t="shared" si="58"/>
        <v>7404849.7649160102</v>
      </c>
      <c r="L153" s="40">
        <f t="shared" si="59"/>
        <v>1.4311661031386286E-5</v>
      </c>
      <c r="M153" s="40">
        <f t="shared" si="60"/>
        <v>1.1081432469818586</v>
      </c>
      <c r="N153" s="40">
        <f t="shared" si="61"/>
        <v>3.5153304829920502E-5</v>
      </c>
      <c r="O153" s="40">
        <f t="shared" si="62"/>
        <v>5.0310218285881658E-10</v>
      </c>
    </row>
    <row r="154" spans="1:15" x14ac:dyDescent="0.25">
      <c r="A154" s="40" t="s">
        <v>117</v>
      </c>
      <c r="B154" s="40">
        <v>2246</v>
      </c>
      <c r="C154" s="40">
        <v>2560</v>
      </c>
      <c r="D154" s="40">
        <v>3026</v>
      </c>
      <c r="E154" s="40">
        <v>3607</v>
      </c>
      <c r="F154" s="40">
        <v>3792</v>
      </c>
      <c r="G154" s="40">
        <f t="shared" si="56"/>
        <v>15231</v>
      </c>
      <c r="H154" s="40">
        <f t="shared" si="57"/>
        <v>5077</v>
      </c>
      <c r="I154">
        <v>31575255</v>
      </c>
      <c r="J154">
        <v>12520.484738723824</v>
      </c>
      <c r="K154" s="40">
        <f t="shared" si="58"/>
        <v>63566501.018500857</v>
      </c>
      <c r="L154" s="40">
        <f t="shared" si="59"/>
        <v>1.2285761958850142E-4</v>
      </c>
      <c r="M154" s="40">
        <f t="shared" si="60"/>
        <v>2.0131745893580546</v>
      </c>
      <c r="N154" s="40">
        <f t="shared" si="61"/>
        <v>6.3863349985033381E-5</v>
      </c>
      <c r="O154" s="40">
        <f t="shared" si="62"/>
        <v>7.8460991581085593E-9</v>
      </c>
    </row>
    <row r="155" spans="1:15" x14ac:dyDescent="0.25">
      <c r="A155" s="40" t="s">
        <v>140</v>
      </c>
      <c r="B155" s="40">
        <v>47912</v>
      </c>
      <c r="C155" s="40">
        <v>52692</v>
      </c>
      <c r="D155" s="40">
        <v>53963</v>
      </c>
      <c r="E155" s="40">
        <v>53473</v>
      </c>
      <c r="F155" s="40">
        <v>56393</v>
      </c>
      <c r="G155" s="40">
        <f t="shared" si="56"/>
        <v>264433</v>
      </c>
      <c r="H155" s="40">
        <f t="shared" si="57"/>
        <v>88144.333333333328</v>
      </c>
      <c r="I155">
        <v>102518290.5</v>
      </c>
      <c r="J155">
        <v>8207.4593605569826</v>
      </c>
      <c r="K155" s="40">
        <f t="shared" si="58"/>
        <v>723441033.69672143</v>
      </c>
      <c r="L155" s="40">
        <f t="shared" si="59"/>
        <v>1.3982245662185447E-3</v>
      </c>
      <c r="M155" s="40">
        <f t="shared" si="60"/>
        <v>7.0567020789009494</v>
      </c>
      <c r="N155" s="40">
        <f t="shared" si="61"/>
        <v>2.2385770066205157E-4</v>
      </c>
      <c r="O155" s="40">
        <f t="shared" si="62"/>
        <v>3.1300333640287787E-7</v>
      </c>
    </row>
    <row r="156" spans="1:15" x14ac:dyDescent="0.25">
      <c r="A156" s="40" t="s">
        <v>176</v>
      </c>
      <c r="B156" s="40">
        <v>26499</v>
      </c>
      <c r="C156" s="40">
        <v>25706</v>
      </c>
      <c r="D156" s="40">
        <v>28674</v>
      </c>
      <c r="E156" s="40">
        <v>31555</v>
      </c>
      <c r="F156" s="40">
        <v>33687</v>
      </c>
      <c r="G156" s="40">
        <f t="shared" si="56"/>
        <v>146121</v>
      </c>
      <c r="H156" s="40">
        <f t="shared" si="57"/>
        <v>48707</v>
      </c>
      <c r="I156">
        <v>37967214</v>
      </c>
      <c r="J156">
        <v>30699.516838462201</v>
      </c>
      <c r="K156" s="40">
        <f t="shared" si="58"/>
        <v>1495281366.6509783</v>
      </c>
      <c r="L156" s="40">
        <f t="shared" si="59"/>
        <v>2.889992470535905E-3</v>
      </c>
      <c r="M156" s="40">
        <f t="shared" si="60"/>
        <v>39.383489308722474</v>
      </c>
      <c r="N156" s="40">
        <f t="shared" si="61"/>
        <v>1.2493509378919683E-3</v>
      </c>
      <c r="O156" s="40">
        <f t="shared" si="62"/>
        <v>3.6106148035647594E-6</v>
      </c>
    </row>
    <row r="157" spans="1:15" x14ac:dyDescent="0.25">
      <c r="A157" s="40" t="s">
        <v>204</v>
      </c>
      <c r="B157" s="40">
        <v>44616</v>
      </c>
      <c r="C157" s="40">
        <v>54439</v>
      </c>
      <c r="D157" s="40">
        <v>66378</v>
      </c>
      <c r="E157" s="40">
        <v>74492</v>
      </c>
      <c r="F157" s="40">
        <v>74743</v>
      </c>
      <c r="G157" s="40">
        <f t="shared" si="56"/>
        <v>314668</v>
      </c>
      <c r="H157" s="40">
        <f t="shared" si="57"/>
        <v>104889.33333333333</v>
      </c>
      <c r="I157">
        <v>10341343.5</v>
      </c>
      <c r="J157">
        <v>33674.298031737402</v>
      </c>
      <c r="K157" s="40">
        <f t="shared" si="58"/>
        <v>3532074671.0169148</v>
      </c>
      <c r="L157" s="40">
        <f t="shared" si="59"/>
        <v>6.8265875789463339E-3</v>
      </c>
      <c r="M157" s="40">
        <f t="shared" si="60"/>
        <v>341.548916832413</v>
      </c>
      <c r="N157" s="40">
        <f t="shared" si="61"/>
        <v>1.0834856613023729E-2</v>
      </c>
      <c r="O157" s="40">
        <f t="shared" si="62"/>
        <v>7.3965097574132341E-5</v>
      </c>
    </row>
    <row r="158" spans="1:15" x14ac:dyDescent="0.25">
      <c r="A158" s="40" t="s">
        <v>89</v>
      </c>
      <c r="B158" s="40">
        <v>6</v>
      </c>
      <c r="C158" s="40">
        <v>3</v>
      </c>
      <c r="D158" s="40">
        <v>2</v>
      </c>
      <c r="E158" s="40">
        <v>0</v>
      </c>
      <c r="F158" s="40">
        <v>1</v>
      </c>
      <c r="G158" s="40">
        <f t="shared" si="56"/>
        <v>12</v>
      </c>
      <c r="H158" s="40">
        <f t="shared" si="57"/>
        <v>4.8</v>
      </c>
      <c r="I158">
        <v>3442244</v>
      </c>
      <c r="J158">
        <v>34743.782663194419</v>
      </c>
      <c r="K158" s="40">
        <f t="shared" si="58"/>
        <v>166770.15678333319</v>
      </c>
      <c r="L158" s="40">
        <f t="shared" si="59"/>
        <v>3.2232361625250108E-7</v>
      </c>
      <c r="M158" s="40">
        <f t="shared" si="60"/>
        <v>4.8448092809031895E-2</v>
      </c>
      <c r="N158" s="40">
        <f t="shared" si="61"/>
        <v>1.5369047093710793E-6</v>
      </c>
      <c r="O158" s="40">
        <f t="shared" si="62"/>
        <v>4.9538068375998551E-13</v>
      </c>
    </row>
    <row r="159" spans="1:15" x14ac:dyDescent="0.25">
      <c r="A159" s="40" t="s">
        <v>234</v>
      </c>
      <c r="B159" s="40">
        <v>6313</v>
      </c>
      <c r="C159" s="40">
        <v>7486</v>
      </c>
      <c r="D159" s="40">
        <v>6963</v>
      </c>
      <c r="E159" s="40">
        <v>7353</v>
      </c>
      <c r="F159" s="40">
        <v>6863</v>
      </c>
      <c r="G159" s="40">
        <f t="shared" si="56"/>
        <v>34978</v>
      </c>
      <c r="H159" s="40">
        <f t="shared" si="57"/>
        <v>11659.333333333334</v>
      </c>
      <c r="I159">
        <v>2525671.5</v>
      </c>
      <c r="J159">
        <v>91004.875789651807</v>
      </c>
      <c r="K159" s="40">
        <f t="shared" si="58"/>
        <v>1061056181.7901471</v>
      </c>
      <c r="L159" s="40">
        <f t="shared" si="59"/>
        <v>2.0507474008434274E-3</v>
      </c>
      <c r="M159" s="40">
        <f t="shared" si="60"/>
        <v>420.10854609958068</v>
      </c>
      <c r="N159" s="40">
        <f t="shared" si="61"/>
        <v>1.332698080588045E-2</v>
      </c>
      <c r="O159" s="40">
        <f t="shared" si="62"/>
        <v>2.7330271248749577E-5</v>
      </c>
    </row>
    <row r="160" spans="1:15" x14ac:dyDescent="0.25">
      <c r="A160" s="40" t="s">
        <v>22</v>
      </c>
      <c r="B160" s="40">
        <v>4</v>
      </c>
      <c r="C160" s="40">
        <v>4</v>
      </c>
      <c r="D160" s="40">
        <v>4</v>
      </c>
      <c r="E160" s="40">
        <v>6</v>
      </c>
      <c r="F160" s="40">
        <v>1</v>
      </c>
      <c r="G160" s="40">
        <f t="shared" si="56"/>
        <v>19</v>
      </c>
      <c r="H160" s="40" t="e">
        <v>#N/A</v>
      </c>
      <c r="I160" t="e">
        <v>#N/A</v>
      </c>
      <c r="J160" t="e">
        <v>#N/A</v>
      </c>
      <c r="K160" s="40" t="e">
        <v>#N/A</v>
      </c>
      <c r="L160" s="40" t="e">
        <v>#N/A</v>
      </c>
      <c r="M160" t="e">
        <v>#N/A</v>
      </c>
      <c r="N160" t="e">
        <v>#N/A</v>
      </c>
      <c r="O160" t="e">
        <v>#N/A</v>
      </c>
    </row>
    <row r="161" spans="1:15" x14ac:dyDescent="0.25">
      <c r="A161" s="40" t="s">
        <v>177</v>
      </c>
      <c r="B161" s="40">
        <v>8048</v>
      </c>
      <c r="C161" s="40">
        <v>9936</v>
      </c>
      <c r="D161" s="40">
        <v>11844</v>
      </c>
      <c r="E161" s="40">
        <v>12920</v>
      </c>
      <c r="F161" s="40">
        <v>14064</v>
      </c>
      <c r="G161" s="40">
        <f t="shared" si="56"/>
        <v>56812</v>
      </c>
      <c r="H161" s="40">
        <f>AVERAGEIF(B161:G161,"&lt;&gt;0")</f>
        <v>18937.333333333332</v>
      </c>
      <c r="I161">
        <v>19760391</v>
      </c>
      <c r="J161">
        <v>27324.359402309074</v>
      </c>
      <c r="K161" s="40">
        <f>H161*J161</f>
        <v>517450502.12132764</v>
      </c>
      <c r="L161" s="40">
        <f>$K161/$K$214</f>
        <v>1.0000981008377108E-3</v>
      </c>
      <c r="M161" s="40">
        <f>K161/I161</f>
        <v>26.186248142626713</v>
      </c>
      <c r="N161" s="40">
        <f>$M161/$M$214</f>
        <v>8.30698707786076E-4</v>
      </c>
      <c r="O161" s="40">
        <f>$L161*$N161</f>
        <v>8.3078020002519512E-7</v>
      </c>
    </row>
    <row r="162" spans="1:15" x14ac:dyDescent="0.25">
      <c r="A162" s="40" t="s">
        <v>178</v>
      </c>
      <c r="B162" s="40">
        <v>172419</v>
      </c>
      <c r="C162" s="40">
        <v>227749</v>
      </c>
      <c r="D162" s="40">
        <v>278904</v>
      </c>
      <c r="E162" s="40">
        <v>262309</v>
      </c>
      <c r="F162" s="40">
        <v>251319</v>
      </c>
      <c r="G162" s="40">
        <f t="shared" si="56"/>
        <v>1192700</v>
      </c>
      <c r="H162" s="40">
        <f>AVERAGEIF(B162:G162,"&lt;&gt;0")</f>
        <v>397566.66666666669</v>
      </c>
      <c r="I162">
        <v>144219633</v>
      </c>
      <c r="J162">
        <v>26432.316567576701</v>
      </c>
      <c r="K162" s="40">
        <f>H162*J162</f>
        <v>10508607990.049578</v>
      </c>
      <c r="L162" s="40">
        <f>$K162/$K$214</f>
        <v>2.0310423606144962E-2</v>
      </c>
      <c r="M162" s="40">
        <f>K162/I162</f>
        <v>72.86530808221913</v>
      </c>
      <c r="N162" s="40">
        <f>$M162/$M$214</f>
        <v>2.3114849037041982E-3</v>
      </c>
      <c r="O162" s="40">
        <f>$L162*$N162</f>
        <v>4.6947237553441459E-5</v>
      </c>
    </row>
    <row r="163" spans="1:15" x14ac:dyDescent="0.25">
      <c r="A163" s="40" t="s">
        <v>23</v>
      </c>
      <c r="B163" s="40">
        <v>1684</v>
      </c>
      <c r="C163" s="40">
        <v>1454</v>
      </c>
      <c r="D163" s="40">
        <v>2921</v>
      </c>
      <c r="E163" s="40">
        <v>3439</v>
      </c>
      <c r="F163" s="40">
        <v>4165</v>
      </c>
      <c r="G163" s="40">
        <f t="shared" si="56"/>
        <v>13663</v>
      </c>
      <c r="H163" s="40">
        <f>AVERAGEIF(B163:G163,"&lt;&gt;0")</f>
        <v>4554.333333333333</v>
      </c>
      <c r="I163">
        <v>11773530.5</v>
      </c>
      <c r="J163">
        <v>2026.0080667757702</v>
      </c>
      <c r="K163" s="40">
        <f>H163*J163</f>
        <v>9227116.0721191149</v>
      </c>
      <c r="L163" s="40">
        <f>$K163/$K$214</f>
        <v>1.7833630892432169E-5</v>
      </c>
      <c r="M163" s="40">
        <f>K163/I163</f>
        <v>0.78371700588189031</v>
      </c>
      <c r="N163" s="40">
        <f>$M163/$M$214</f>
        <v>2.486162586217494E-5</v>
      </c>
      <c r="O163" s="40">
        <f>$L163*$N163</f>
        <v>4.4337305901177355E-10</v>
      </c>
    </row>
    <row r="164" spans="1:15" x14ac:dyDescent="0.25">
      <c r="A164" s="40" t="s">
        <v>64</v>
      </c>
      <c r="B164" s="40">
        <v>21</v>
      </c>
      <c r="C164" s="40">
        <v>16</v>
      </c>
      <c r="D164" s="40">
        <v>12</v>
      </c>
      <c r="E164" s="40">
        <v>6</v>
      </c>
      <c r="F164" s="40">
        <v>7</v>
      </c>
      <c r="G164" s="40">
        <f t="shared" si="56"/>
        <v>62</v>
      </c>
      <c r="H164" s="40" t="e">
        <v>#N/A</v>
      </c>
      <c r="I164" t="e">
        <v>#N/A</v>
      </c>
      <c r="J164" t="e">
        <v>#N/A</v>
      </c>
      <c r="K164" s="40" t="e">
        <v>#N/A</v>
      </c>
      <c r="L164" s="40" t="e">
        <v>#N/A</v>
      </c>
      <c r="M164" t="e">
        <v>#N/A</v>
      </c>
      <c r="N164" t="e">
        <v>#N/A</v>
      </c>
      <c r="O164" t="e">
        <v>#N/A</v>
      </c>
    </row>
    <row r="165" spans="1:15" x14ac:dyDescent="0.25">
      <c r="A165" s="40" t="s">
        <v>90</v>
      </c>
      <c r="B165" s="40">
        <v>265</v>
      </c>
      <c r="C165" s="40">
        <v>300</v>
      </c>
      <c r="D165" s="40">
        <v>381</v>
      </c>
      <c r="E165" s="40">
        <v>359</v>
      </c>
      <c r="F165" s="40">
        <v>400</v>
      </c>
      <c r="G165" s="40">
        <f t="shared" si="56"/>
        <v>1705</v>
      </c>
      <c r="H165" s="40">
        <f>AVERAGEIF(B165:G165,"&lt;&gt;0")</f>
        <v>568.33333333333337</v>
      </c>
      <c r="I165">
        <v>54554.5</v>
      </c>
      <c r="J165" t="e">
        <v>#N/A</v>
      </c>
      <c r="K165" s="40" t="e">
        <f>H165*J165</f>
        <v>#N/A</v>
      </c>
      <c r="L165" s="40" t="e">
        <f>$K165/$K$214</f>
        <v>#N/A</v>
      </c>
      <c r="M165" s="40" t="e">
        <f>K165/I165</f>
        <v>#N/A</v>
      </c>
      <c r="N165" s="40" t="e">
        <f>$M165/$M$214</f>
        <v>#N/A</v>
      </c>
      <c r="O165" s="40" t="e">
        <f>$L165*$N165</f>
        <v>#N/A</v>
      </c>
    </row>
    <row r="166" spans="1:15" x14ac:dyDescent="0.25">
      <c r="A166" s="40" t="s">
        <v>91</v>
      </c>
      <c r="B166" s="40">
        <v>72</v>
      </c>
      <c r="C166" s="40">
        <v>84</v>
      </c>
      <c r="D166" s="40">
        <v>123</v>
      </c>
      <c r="E166" s="40">
        <v>103</v>
      </c>
      <c r="F166" s="40">
        <v>111</v>
      </c>
      <c r="G166" s="40">
        <f t="shared" si="56"/>
        <v>493</v>
      </c>
      <c r="H166" s="40">
        <f>AVERAGEIF(B166:G166,"&lt;&gt;0")</f>
        <v>164.33333333333334</v>
      </c>
      <c r="I166">
        <v>177610.5</v>
      </c>
      <c r="J166">
        <v>14910.885800962069</v>
      </c>
      <c r="K166" s="40">
        <f>H166*J166</f>
        <v>2450355.5666247667</v>
      </c>
      <c r="L166" s="40">
        <f>$K166/$K$214</f>
        <v>4.7359040884338463E-6</v>
      </c>
      <c r="M166" s="40">
        <f>K166/I166</f>
        <v>13.796231453797871</v>
      </c>
      <c r="N166" s="40">
        <f>$M166/$M$214</f>
        <v>4.3765382419682199E-4</v>
      </c>
      <c r="O166" s="40">
        <f>$L166*$N166</f>
        <v>2.072686535332437E-9</v>
      </c>
    </row>
    <row r="167" spans="1:15" x14ac:dyDescent="0.25">
      <c r="A167" s="40" t="s">
        <v>92</v>
      </c>
      <c r="B167" s="40">
        <v>24</v>
      </c>
      <c r="C167" s="40">
        <v>32</v>
      </c>
      <c r="D167" s="40">
        <v>43</v>
      </c>
      <c r="E167" s="40">
        <v>38</v>
      </c>
      <c r="F167" s="40">
        <v>49</v>
      </c>
      <c r="G167" s="40">
        <f t="shared" si="56"/>
        <v>186</v>
      </c>
      <c r="H167" s="40" t="e">
        <v>#N/A</v>
      </c>
      <c r="I167" t="e">
        <v>#N/A</v>
      </c>
      <c r="J167">
        <v>12430.317698464876</v>
      </c>
      <c r="K167" s="40" t="e">
        <v>#N/A</v>
      </c>
      <c r="L167" s="40" t="e">
        <v>#N/A</v>
      </c>
      <c r="M167" t="e">
        <v>#N/A</v>
      </c>
      <c r="N167" t="e">
        <v>#N/A</v>
      </c>
      <c r="O167" t="e">
        <v>#N/A</v>
      </c>
    </row>
    <row r="168" spans="1:15" x14ac:dyDescent="0.25">
      <c r="A168" s="40" t="s">
        <v>205</v>
      </c>
      <c r="B168" s="40">
        <v>39</v>
      </c>
      <c r="C168" s="40">
        <v>36</v>
      </c>
      <c r="D168" s="40">
        <v>45</v>
      </c>
      <c r="E168" s="40">
        <v>51</v>
      </c>
      <c r="F168" s="40">
        <v>36</v>
      </c>
      <c r="G168" s="40">
        <f t="shared" si="56"/>
        <v>207</v>
      </c>
      <c r="H168" s="40">
        <f t="shared" ref="H168:H180" si="63">AVERAGEIF(B168:G168,"&lt;&gt;0")</f>
        <v>69</v>
      </c>
      <c r="I168">
        <v>33081.5</v>
      </c>
      <c r="J168">
        <v>58204.656711953809</v>
      </c>
      <c r="K168" s="40">
        <f t="shared" ref="K168:K180" si="64">H168*J168</f>
        <v>4016121.3131248127</v>
      </c>
      <c r="L168" s="40">
        <f t="shared" ref="L168:L180" si="65">$K168/$K$214</f>
        <v>7.7621246506167628E-6</v>
      </c>
      <c r="M168" s="40">
        <f t="shared" ref="M168:M180" si="66">K168/I168</f>
        <v>121.40082260855199</v>
      </c>
      <c r="N168" s="40">
        <f t="shared" ref="N168:N180" si="67">$M168/$M$214</f>
        <v>3.8511628667005702E-3</v>
      </c>
      <c r="O168" s="40">
        <f t="shared" ref="O168:O180" si="68">$L168*$N168</f>
        <v>2.9893206221156413E-8</v>
      </c>
    </row>
    <row r="169" spans="1:15" x14ac:dyDescent="0.25">
      <c r="A169" s="40" t="s">
        <v>38</v>
      </c>
      <c r="B169" s="40">
        <v>16</v>
      </c>
      <c r="C169" s="40">
        <v>11</v>
      </c>
      <c r="D169" s="40">
        <v>16</v>
      </c>
      <c r="E169" s="40">
        <v>17</v>
      </c>
      <c r="F169" s="40">
        <v>21</v>
      </c>
      <c r="G169" s="40">
        <f t="shared" si="56"/>
        <v>81</v>
      </c>
      <c r="H169" s="40">
        <f t="shared" si="63"/>
        <v>27</v>
      </c>
      <c r="I169">
        <v>197731.5</v>
      </c>
      <c r="J169">
        <v>3983.1575527153245</v>
      </c>
      <c r="K169" s="40">
        <f t="shared" si="64"/>
        <v>107545.25392331376</v>
      </c>
      <c r="L169" s="40">
        <f t="shared" si="65"/>
        <v>2.0785718394683604E-7</v>
      </c>
      <c r="M169" s="40">
        <f t="shared" si="66"/>
        <v>0.54389540322767882</v>
      </c>
      <c r="N169" s="40">
        <f t="shared" si="67"/>
        <v>1.7253835149318136E-5</v>
      </c>
      <c r="O169" s="40">
        <f t="shared" si="68"/>
        <v>3.5863335864202052E-12</v>
      </c>
    </row>
    <row r="170" spans="1:15" x14ac:dyDescent="0.25">
      <c r="A170" s="40" t="s">
        <v>235</v>
      </c>
      <c r="B170" s="40">
        <v>63835</v>
      </c>
      <c r="C170" s="40">
        <v>61605</v>
      </c>
      <c r="D170" s="40">
        <v>52976</v>
      </c>
      <c r="E170" s="40">
        <v>47546</v>
      </c>
      <c r="F170" s="40">
        <v>48526</v>
      </c>
      <c r="G170" s="40">
        <f t="shared" si="56"/>
        <v>274488</v>
      </c>
      <c r="H170" s="40">
        <f t="shared" si="63"/>
        <v>91496</v>
      </c>
      <c r="I170">
        <v>31916415.5</v>
      </c>
      <c r="J170">
        <v>47840.494593388707</v>
      </c>
      <c r="K170" s="40">
        <f t="shared" si="64"/>
        <v>4377213893.3166933</v>
      </c>
      <c r="L170" s="40">
        <f t="shared" si="65"/>
        <v>8.4600232944406981E-3</v>
      </c>
      <c r="M170" s="40">
        <f t="shared" si="66"/>
        <v>137.14616208441996</v>
      </c>
      <c r="N170" s="40">
        <f t="shared" si="67"/>
        <v>4.3506476758651642E-3</v>
      </c>
      <c r="O170" s="40">
        <f t="shared" si="68"/>
        <v>3.6806580683723572E-5</v>
      </c>
    </row>
    <row r="171" spans="1:15" x14ac:dyDescent="0.25">
      <c r="A171" s="40" t="s">
        <v>65</v>
      </c>
      <c r="B171" s="40">
        <v>1110</v>
      </c>
      <c r="C171" s="40">
        <v>1268</v>
      </c>
      <c r="D171" s="40">
        <v>1455</v>
      </c>
      <c r="E171" s="40">
        <v>1726</v>
      </c>
      <c r="F171" s="40">
        <v>1471</v>
      </c>
      <c r="G171" s="40">
        <f t="shared" si="56"/>
        <v>7030</v>
      </c>
      <c r="H171" s="40">
        <f t="shared" si="63"/>
        <v>2343.3333333333335</v>
      </c>
      <c r="I171">
        <v>15194304</v>
      </c>
      <c r="J171">
        <v>3238.3628982164055</v>
      </c>
      <c r="K171" s="40">
        <f t="shared" si="64"/>
        <v>7588563.7248204444</v>
      </c>
      <c r="L171" s="40">
        <f t="shared" si="65"/>
        <v>1.466673264044759E-5</v>
      </c>
      <c r="M171" s="40">
        <f t="shared" si="66"/>
        <v>0.49943477008360793</v>
      </c>
      <c r="N171" s="40">
        <f t="shared" si="67"/>
        <v>1.584342345922156E-5</v>
      </c>
      <c r="O171" s="40">
        <f t="shared" si="68"/>
        <v>2.3237125598579793E-10</v>
      </c>
    </row>
    <row r="172" spans="1:15" x14ac:dyDescent="0.25">
      <c r="A172" s="40" t="s">
        <v>24</v>
      </c>
      <c r="B172" s="40">
        <v>2655</v>
      </c>
      <c r="C172" s="40">
        <v>3078</v>
      </c>
      <c r="D172" s="40">
        <v>3625</v>
      </c>
      <c r="E172" s="40">
        <v>3693</v>
      </c>
      <c r="F172" s="40">
        <v>4233</v>
      </c>
      <c r="G172" s="40">
        <f t="shared" si="56"/>
        <v>17284</v>
      </c>
      <c r="H172" s="40">
        <f t="shared" si="63"/>
        <v>5761.333333333333</v>
      </c>
      <c r="I172">
        <v>94048</v>
      </c>
      <c r="J172">
        <v>27237.322613131302</v>
      </c>
      <c r="K172" s="40">
        <f t="shared" si="64"/>
        <v>156923294.68178713</v>
      </c>
      <c r="L172" s="40">
        <f t="shared" si="65"/>
        <v>3.0329217644019994E-4</v>
      </c>
      <c r="M172" s="40">
        <f t="shared" si="66"/>
        <v>1668.5447290935174</v>
      </c>
      <c r="N172" s="40">
        <f t="shared" si="67"/>
        <v>5.2930757502636996E-2</v>
      </c>
      <c r="O172" s="40">
        <f t="shared" si="68"/>
        <v>1.6053484643603217E-5</v>
      </c>
    </row>
    <row r="173" spans="1:15" x14ac:dyDescent="0.25">
      <c r="A173" s="40" t="s">
        <v>66</v>
      </c>
      <c r="B173" s="40">
        <v>259</v>
      </c>
      <c r="C173" s="40">
        <v>351</v>
      </c>
      <c r="D173" s="40">
        <v>411</v>
      </c>
      <c r="E173" s="40">
        <v>619</v>
      </c>
      <c r="F173" s="40">
        <v>784</v>
      </c>
      <c r="G173" s="40">
        <f t="shared" si="56"/>
        <v>2424</v>
      </c>
      <c r="H173" s="40">
        <f t="shared" si="63"/>
        <v>808</v>
      </c>
      <c r="I173">
        <v>7316607.5</v>
      </c>
      <c r="J173">
        <v>1664.8081626551702</v>
      </c>
      <c r="K173" s="40">
        <f t="shared" si="64"/>
        <v>1345164.9954253775</v>
      </c>
      <c r="L173" s="40">
        <f t="shared" si="65"/>
        <v>2.5998563180886696E-6</v>
      </c>
      <c r="M173" s="40">
        <f t="shared" si="66"/>
        <v>0.18385091662022016</v>
      </c>
      <c r="N173" s="40">
        <f t="shared" si="67"/>
        <v>5.832248973960224E-6</v>
      </c>
      <c r="O173" s="40">
        <f t="shared" si="68"/>
        <v>1.516300934361665E-11</v>
      </c>
    </row>
    <row r="174" spans="1:15" x14ac:dyDescent="0.25">
      <c r="A174" s="40" t="s">
        <v>141</v>
      </c>
      <c r="B174" s="40">
        <v>152238</v>
      </c>
      <c r="C174" s="40">
        <v>163688</v>
      </c>
      <c r="D174" s="40">
        <v>175852</v>
      </c>
      <c r="E174" s="40">
        <v>183581</v>
      </c>
      <c r="F174" s="40">
        <v>190089</v>
      </c>
      <c r="G174" s="40">
        <f t="shared" si="56"/>
        <v>865448</v>
      </c>
      <c r="H174" s="40">
        <f t="shared" si="63"/>
        <v>288482.66666666669</v>
      </c>
      <c r="I174">
        <v>5571142.5</v>
      </c>
      <c r="J174">
        <v>94615.379244975091</v>
      </c>
      <c r="K174" s="40">
        <f t="shared" si="64"/>
        <v>27294896912.268402</v>
      </c>
      <c r="L174" s="40">
        <f t="shared" si="65"/>
        <v>5.2753982173390973E-2</v>
      </c>
      <c r="M174" s="40">
        <f t="shared" si="66"/>
        <v>4899.3356232170336</v>
      </c>
      <c r="N174" s="40">
        <f t="shared" si="67"/>
        <v>0.15542019418167916</v>
      </c>
      <c r="O174" s="40">
        <f t="shared" si="68"/>
        <v>8.1990341532452663E-3</v>
      </c>
    </row>
    <row r="175" spans="1:15" x14ac:dyDescent="0.25">
      <c r="A175" s="40" t="s">
        <v>179</v>
      </c>
      <c r="B175" s="40">
        <v>4340</v>
      </c>
      <c r="C175" s="40">
        <v>5092</v>
      </c>
      <c r="D175" s="40">
        <v>5780</v>
      </c>
      <c r="E175" s="40">
        <v>5597</v>
      </c>
      <c r="F175" s="40">
        <v>6216</v>
      </c>
      <c r="G175" s="40">
        <f t="shared" si="56"/>
        <v>27025</v>
      </c>
      <c r="H175" s="40">
        <f t="shared" si="63"/>
        <v>9008.3333333333339</v>
      </c>
      <c r="I175">
        <v>5426252.5</v>
      </c>
      <c r="J175">
        <v>31167.544618638156</v>
      </c>
      <c r="K175" s="40">
        <f t="shared" si="64"/>
        <v>280767631.10623205</v>
      </c>
      <c r="L175" s="40">
        <f t="shared" si="65"/>
        <v>5.42651274846395E-4</v>
      </c>
      <c r="M175" s="40">
        <f t="shared" si="66"/>
        <v>51.742455977902253</v>
      </c>
      <c r="N175" s="40">
        <f t="shared" si="67"/>
        <v>1.6414108307693522E-3</v>
      </c>
      <c r="O175" s="40">
        <f t="shared" si="68"/>
        <v>8.9071367986366927E-7</v>
      </c>
    </row>
    <row r="176" spans="1:15" x14ac:dyDescent="0.25">
      <c r="A176" s="40" t="s">
        <v>206</v>
      </c>
      <c r="B176" s="40">
        <v>40</v>
      </c>
      <c r="C176" s="40">
        <v>9</v>
      </c>
      <c r="D176" s="40">
        <v>7</v>
      </c>
      <c r="E176" s="40">
        <v>20</v>
      </c>
      <c r="F176" s="40">
        <v>0</v>
      </c>
      <c r="G176" s="40">
        <f t="shared" si="56"/>
        <v>76</v>
      </c>
      <c r="H176" s="40">
        <f t="shared" si="63"/>
        <v>30.4</v>
      </c>
      <c r="I176">
        <v>2064188</v>
      </c>
      <c r="J176">
        <v>36952.291726302108</v>
      </c>
      <c r="K176" s="40">
        <f t="shared" si="64"/>
        <v>1123349.6684795839</v>
      </c>
      <c r="L176" s="40">
        <f t="shared" si="65"/>
        <v>2.1711446127067129E-6</v>
      </c>
      <c r="M176" s="40">
        <f t="shared" si="66"/>
        <v>0.54420899088628749</v>
      </c>
      <c r="N176" s="40">
        <f t="shared" si="67"/>
        <v>1.7263782999096577E-5</v>
      </c>
      <c r="O176" s="40">
        <f t="shared" si="68"/>
        <v>3.7482169453426272E-11</v>
      </c>
    </row>
    <row r="177" spans="1:15" x14ac:dyDescent="0.25">
      <c r="A177" s="40" t="s">
        <v>25</v>
      </c>
      <c r="B177" s="40">
        <v>4984</v>
      </c>
      <c r="C177" s="40">
        <v>6627</v>
      </c>
      <c r="D177" s="40">
        <v>6086</v>
      </c>
      <c r="E177" s="40">
        <v>5619</v>
      </c>
      <c r="F177" s="40">
        <v>5044</v>
      </c>
      <c r="G177" s="40">
        <f t="shared" si="56"/>
        <v>28360</v>
      </c>
      <c r="H177" s="40">
        <f t="shared" si="63"/>
        <v>9453.3333333333339</v>
      </c>
      <c r="I177">
        <v>14113062.5</v>
      </c>
      <c r="J177">
        <v>0</v>
      </c>
      <c r="K177" s="40">
        <f t="shared" si="64"/>
        <v>0</v>
      </c>
      <c r="L177" s="40">
        <f t="shared" si="65"/>
        <v>0</v>
      </c>
      <c r="M177" s="40">
        <f t="shared" si="66"/>
        <v>0</v>
      </c>
      <c r="N177" s="40">
        <f t="shared" si="67"/>
        <v>0</v>
      </c>
      <c r="O177" s="40">
        <f t="shared" si="68"/>
        <v>0</v>
      </c>
    </row>
    <row r="178" spans="1:15" x14ac:dyDescent="0.25">
      <c r="A178" s="40" t="s">
        <v>49</v>
      </c>
      <c r="B178" s="40">
        <v>51922</v>
      </c>
      <c r="C178" s="40">
        <v>52636</v>
      </c>
      <c r="D178" s="40">
        <v>57060</v>
      </c>
      <c r="E178" s="40">
        <v>58613</v>
      </c>
      <c r="F178" s="40">
        <v>57274</v>
      </c>
      <c r="G178" s="40">
        <f t="shared" si="56"/>
        <v>277505</v>
      </c>
      <c r="H178" s="40">
        <f t="shared" si="63"/>
        <v>92501.666666666672</v>
      </c>
      <c r="I178">
        <v>55460420.840000004</v>
      </c>
      <c r="J178">
        <v>12764.169126760686</v>
      </c>
      <c r="K178" s="40">
        <f t="shared" si="64"/>
        <v>1180706917.8405747</v>
      </c>
      <c r="L178" s="40">
        <f t="shared" si="65"/>
        <v>2.2820013534385094E-3</v>
      </c>
      <c r="M178" s="40">
        <f t="shared" si="66"/>
        <v>21.289180643739499</v>
      </c>
      <c r="N178" s="40">
        <f t="shared" si="67"/>
        <v>6.7535046465059547E-4</v>
      </c>
      <c r="O178" s="40">
        <f t="shared" si="68"/>
        <v>1.541150674377985E-6</v>
      </c>
    </row>
    <row r="179" spans="1:15" x14ac:dyDescent="0.25">
      <c r="A179" s="40" t="s">
        <v>207</v>
      </c>
      <c r="B179" s="40">
        <v>65694</v>
      </c>
      <c r="C179" s="40">
        <v>76342</v>
      </c>
      <c r="D179" s="40">
        <v>81442</v>
      </c>
      <c r="E179" s="40">
        <v>84356</v>
      </c>
      <c r="F179" s="40">
        <v>83322</v>
      </c>
      <c r="G179" s="40">
        <f t="shared" si="56"/>
        <v>391156</v>
      </c>
      <c r="H179" s="40">
        <f t="shared" si="63"/>
        <v>130385.33333333333</v>
      </c>
      <c r="I179">
        <v>46445828</v>
      </c>
      <c r="J179">
        <v>39469.137775058305</v>
      </c>
      <c r="K179" s="40">
        <f t="shared" si="64"/>
        <v>5146196685.1802349</v>
      </c>
      <c r="L179" s="40">
        <f t="shared" si="65"/>
        <v>9.9462683102766007E-3</v>
      </c>
      <c r="M179" s="40">
        <f t="shared" si="66"/>
        <v>110.79997723757309</v>
      </c>
      <c r="N179" s="40">
        <f t="shared" si="67"/>
        <v>3.5148753426861106E-3</v>
      </c>
      <c r="O179" s="40">
        <f t="shared" si="68"/>
        <v>3.4959893235531468E-5</v>
      </c>
    </row>
    <row r="180" spans="1:15" x14ac:dyDescent="0.25">
      <c r="A180" s="40" t="s">
        <v>249</v>
      </c>
      <c r="B180" s="40">
        <v>299513</v>
      </c>
      <c r="C180" s="40">
        <v>297418</v>
      </c>
      <c r="D180" s="40">
        <v>303590</v>
      </c>
      <c r="E180" s="40">
        <v>353684</v>
      </c>
      <c r="F180" s="40">
        <v>330861</v>
      </c>
      <c r="G180" s="40">
        <f t="shared" si="56"/>
        <v>1585066</v>
      </c>
      <c r="H180" s="40">
        <f t="shared" si="63"/>
        <v>528355.33333333337</v>
      </c>
      <c r="I180">
        <v>21084500</v>
      </c>
      <c r="J180">
        <v>12640.126535883135</v>
      </c>
      <c r="K180" s="40">
        <f t="shared" si="64"/>
        <v>6678478269.2420464</v>
      </c>
      <c r="L180" s="40">
        <f t="shared" si="65"/>
        <v>1.2907772639456873E-2</v>
      </c>
      <c r="M180" s="40">
        <f t="shared" si="66"/>
        <v>316.74824014048454</v>
      </c>
      <c r="N180" s="40">
        <f t="shared" si="67"/>
        <v>1.0048111984011034E-2</v>
      </c>
      <c r="O180" s="40">
        <f t="shared" si="68"/>
        <v>1.2969874494541634E-4</v>
      </c>
    </row>
    <row r="181" spans="1:15" x14ac:dyDescent="0.25">
      <c r="A181" s="40" t="s">
        <v>236</v>
      </c>
      <c r="B181" s="40">
        <v>1637</v>
      </c>
      <c r="C181" s="40">
        <v>1988</v>
      </c>
      <c r="D181" s="40">
        <v>1794</v>
      </c>
      <c r="E181" s="40">
        <v>1626</v>
      </c>
      <c r="F181" s="40">
        <v>1526</v>
      </c>
      <c r="G181" s="40">
        <f t="shared" si="56"/>
        <v>8571</v>
      </c>
      <c r="H181" s="40" t="e">
        <v>#N/A</v>
      </c>
      <c r="I181" t="e">
        <v>#N/A</v>
      </c>
      <c r="J181" t="e">
        <v>#N/A</v>
      </c>
      <c r="K181" s="40" t="e">
        <v>#N/A</v>
      </c>
      <c r="L181" s="40" t="e">
        <v>#N/A</v>
      </c>
      <c r="M181" t="e">
        <v>#N/A</v>
      </c>
      <c r="N181" t="e">
        <v>#N/A</v>
      </c>
      <c r="O181" t="e">
        <v>#N/A</v>
      </c>
    </row>
    <row r="182" spans="1:15" x14ac:dyDescent="0.25">
      <c r="A182" s="40" t="s">
        <v>42</v>
      </c>
      <c r="B182" s="40">
        <v>13704</v>
      </c>
      <c r="C182" s="40">
        <v>17093</v>
      </c>
      <c r="D182" s="40">
        <v>22762</v>
      </c>
      <c r="E182" s="40">
        <v>34712</v>
      </c>
      <c r="F182" s="40">
        <v>34003</v>
      </c>
      <c r="G182" s="40">
        <f t="shared" si="56"/>
        <v>122274</v>
      </c>
      <c r="H182" s="40">
        <f>AVERAGEIF(B182:G182,"&lt;&gt;0")</f>
        <v>40758</v>
      </c>
      <c r="I182">
        <v>39113315.5</v>
      </c>
      <c r="J182">
        <v>4441.5155135871846</v>
      </c>
      <c r="K182" s="40">
        <f>H182*J182</f>
        <v>181027289.30278647</v>
      </c>
      <c r="L182" s="40">
        <f>$K182/$K$214</f>
        <v>3.4987896907879629E-4</v>
      </c>
      <c r="M182" s="40">
        <f>K182/I182</f>
        <v>4.628277786954329</v>
      </c>
      <c r="N182" s="40">
        <f>$M182/$M$214</f>
        <v>1.46821505545861E-4</v>
      </c>
      <c r="O182" s="40">
        <f>$L182*$N182</f>
        <v>5.1369756998982622E-8</v>
      </c>
    </row>
    <row r="183" spans="1:15" x14ac:dyDescent="0.25">
      <c r="A183" s="40" t="s">
        <v>118</v>
      </c>
      <c r="B183" s="40">
        <v>492</v>
      </c>
      <c r="C183" s="40">
        <v>446</v>
      </c>
      <c r="D183" s="40">
        <v>537</v>
      </c>
      <c r="E183" s="40">
        <v>524</v>
      </c>
      <c r="F183" s="40">
        <v>667</v>
      </c>
      <c r="G183" s="40">
        <f t="shared" si="56"/>
        <v>2666</v>
      </c>
      <c r="H183" s="40">
        <f>AVERAGEIF(B183:G183,"&lt;&gt;0")</f>
        <v>888.66666666666663</v>
      </c>
      <c r="I183">
        <v>555788</v>
      </c>
      <c r="J183">
        <v>16189.469766104192</v>
      </c>
      <c r="K183" s="40">
        <f>H183*J183</f>
        <v>14387042.132144591</v>
      </c>
      <c r="L183" s="40">
        <f>$K183/$K$214</f>
        <v>2.7806434536334156E-5</v>
      </c>
      <c r="M183" s="40">
        <f>K183/I183</f>
        <v>25.885845200228488</v>
      </c>
      <c r="N183" s="40">
        <f>$M183/$M$214</f>
        <v>8.2116911291222586E-4</v>
      </c>
      <c r="O183" s="40">
        <f>$L183*$N183</f>
        <v>2.2833785181453399E-8</v>
      </c>
    </row>
    <row r="184" spans="1:15" x14ac:dyDescent="0.25">
      <c r="A184" s="40" t="s">
        <v>192</v>
      </c>
      <c r="B184" s="40">
        <v>42626</v>
      </c>
      <c r="C184" s="40">
        <v>43689</v>
      </c>
      <c r="D184" s="40">
        <v>45851</v>
      </c>
      <c r="E184" s="40">
        <v>46743</v>
      </c>
      <c r="F184" s="40">
        <v>42318</v>
      </c>
      <c r="G184" s="40">
        <f t="shared" si="56"/>
        <v>221227</v>
      </c>
      <c r="H184" s="40">
        <f>AVERAGEIF(B184:G184,"&lt;&gt;0")</f>
        <v>73742.333333333328</v>
      </c>
      <c r="I184">
        <v>9851154</v>
      </c>
      <c r="J184">
        <v>52704.546115466685</v>
      </c>
      <c r="K184" s="40">
        <f>H184*J184</f>
        <v>3886556207.8287826</v>
      </c>
      <c r="L184" s="40">
        <f>$K184/$K$214</f>
        <v>7.5117087843451415E-3</v>
      </c>
      <c r="M184" s="40">
        <f>K184/I184</f>
        <v>394.528012436795</v>
      </c>
      <c r="N184" s="40">
        <f>$M184/$M$214</f>
        <v>1.2515497001770178E-2</v>
      </c>
      <c r="O184" s="40">
        <f>$L184*$N184</f>
        <v>9.4012768768642326E-5</v>
      </c>
    </row>
    <row r="185" spans="1:15" x14ac:dyDescent="0.25">
      <c r="A185" s="40" t="s">
        <v>218</v>
      </c>
      <c r="B185" s="40">
        <v>46151</v>
      </c>
      <c r="C185" s="40">
        <v>48123</v>
      </c>
      <c r="D185" s="40">
        <v>49607</v>
      </c>
      <c r="E185" s="40">
        <v>49322</v>
      </c>
      <c r="F185" s="40">
        <v>46826</v>
      </c>
      <c r="G185" s="40">
        <f t="shared" si="56"/>
        <v>240029</v>
      </c>
      <c r="H185" s="40">
        <f>AVERAGEIF(B185:G185,"&lt;&gt;0")</f>
        <v>80009.666666666672</v>
      </c>
      <c r="I185">
        <v>8327247</v>
      </c>
      <c r="J185">
        <v>67962.600833454839</v>
      </c>
      <c r="K185" s="40">
        <f>H185*J185</f>
        <v>5437665038.4844446</v>
      </c>
      <c r="L185" s="40">
        <f>$K185/$K$214</f>
        <v>1.0509601315846837E-2</v>
      </c>
      <c r="M185" s="40">
        <f>K185/I185</f>
        <v>652.99672730788996</v>
      </c>
      <c r="N185" s="40">
        <f>$M185/$M$214</f>
        <v>2.0714824613618319E-2</v>
      </c>
      <c r="O185" s="40">
        <f>$L185*$N185</f>
        <v>2.1770454801681952E-4</v>
      </c>
    </row>
    <row r="186" spans="1:15" x14ac:dyDescent="0.25">
      <c r="A186" s="40" t="s">
        <v>237</v>
      </c>
      <c r="B186" s="40">
        <v>6510</v>
      </c>
      <c r="C186" s="40">
        <v>6267</v>
      </c>
      <c r="D186" s="40">
        <v>5108</v>
      </c>
      <c r="E186" s="40">
        <v>5139</v>
      </c>
      <c r="F186" s="40">
        <v>5627</v>
      </c>
      <c r="G186" s="40">
        <f t="shared" si="56"/>
        <v>28651</v>
      </c>
      <c r="H186" s="40">
        <f>AVERAGEIF(B186:G186,"&lt;&gt;0")</f>
        <v>9550.3333333333339</v>
      </c>
      <c r="I186">
        <v>18582720</v>
      </c>
      <c r="J186">
        <v>0</v>
      </c>
      <c r="K186" s="40">
        <f>H186*J186</f>
        <v>0</v>
      </c>
      <c r="L186" s="40">
        <f>$K186/$K$214</f>
        <v>0</v>
      </c>
      <c r="M186" s="40">
        <f>K186/I186</f>
        <v>0</v>
      </c>
      <c r="N186" s="40">
        <f>$M186/$M$214</f>
        <v>0</v>
      </c>
      <c r="O186" s="40">
        <f>$L186*$N186</f>
        <v>0</v>
      </c>
    </row>
    <row r="187" spans="1:15" x14ac:dyDescent="0.25">
      <c r="A187" s="40" t="s">
        <v>132</v>
      </c>
      <c r="B187" s="40">
        <v>36349</v>
      </c>
      <c r="C187" s="40">
        <v>42327</v>
      </c>
      <c r="D187" s="40">
        <v>47043</v>
      </c>
      <c r="E187" s="40">
        <v>49457</v>
      </c>
      <c r="F187" s="40">
        <v>48195</v>
      </c>
      <c r="G187" s="40">
        <f t="shared" si="56"/>
        <v>223371</v>
      </c>
      <c r="H187" s="40" t="e">
        <v>#N/A</v>
      </c>
      <c r="I187" t="e">
        <v>#N/A</v>
      </c>
      <c r="J187" t="e">
        <v>#N/A</v>
      </c>
      <c r="K187" s="40" t="e">
        <v>#N/A</v>
      </c>
      <c r="L187" s="40" t="e">
        <v>#N/A</v>
      </c>
      <c r="M187" t="e">
        <v>#N/A</v>
      </c>
      <c r="N187" t="e">
        <v>#N/A</v>
      </c>
      <c r="O187" t="e">
        <v>#N/A</v>
      </c>
    </row>
    <row r="188" spans="1:15" x14ac:dyDescent="0.25">
      <c r="A188" s="40" t="s">
        <v>180</v>
      </c>
      <c r="B188" s="40">
        <v>2464</v>
      </c>
      <c r="C188" s="40">
        <v>3469</v>
      </c>
      <c r="D188" s="40">
        <v>4914</v>
      </c>
      <c r="E188" s="40">
        <v>4793</v>
      </c>
      <c r="F188" s="40">
        <v>4123</v>
      </c>
      <c r="G188" s="40">
        <f t="shared" si="56"/>
        <v>19763</v>
      </c>
      <c r="H188" s="40">
        <f t="shared" ref="H188:H210" si="69">AVERAGEIF(B188:G188,"&lt;&gt;0")</f>
        <v>6587.666666666667</v>
      </c>
      <c r="I188">
        <v>8641801</v>
      </c>
      <c r="J188">
        <v>3204.2432830465923</v>
      </c>
      <c r="K188" s="40">
        <f t="shared" ref="K188:K210" si="70">H188*J188</f>
        <v>21108486.667616602</v>
      </c>
      <c r="L188" s="40">
        <f t="shared" ref="L188:L210" si="71">$K188/$K$214</f>
        <v>4.0797249865054085E-5</v>
      </c>
      <c r="M188" s="40">
        <f t="shared" ref="M188:M210" si="72">K188/I188</f>
        <v>2.4426027245497326</v>
      </c>
      <c r="N188" s="40">
        <f t="shared" ref="N188:N210" si="73">$M188/$M$214</f>
        <v>7.7485973395907708E-5</v>
      </c>
      <c r="O188" s="40">
        <f t="shared" ref="O188:O210" si="74">$L188*$N188</f>
        <v>3.1612146176697801E-9</v>
      </c>
    </row>
    <row r="189" spans="1:15" x14ac:dyDescent="0.25">
      <c r="A189" s="40" t="s">
        <v>26</v>
      </c>
      <c r="B189" s="40">
        <v>25488</v>
      </c>
      <c r="C189" s="40">
        <v>23026</v>
      </c>
      <c r="D189" s="40">
        <v>22261</v>
      </c>
      <c r="E189" s="40">
        <v>23443</v>
      </c>
      <c r="F189" s="40">
        <v>23774</v>
      </c>
      <c r="G189" s="40">
        <f t="shared" si="56"/>
        <v>117992</v>
      </c>
      <c r="H189" s="40">
        <f t="shared" si="69"/>
        <v>39330.666666666664</v>
      </c>
      <c r="I189">
        <v>54726079</v>
      </c>
      <c r="J189" t="e">
        <v>#N/A</v>
      </c>
      <c r="K189" s="40" t="e">
        <f t="shared" si="70"/>
        <v>#N/A</v>
      </c>
      <c r="L189" s="40" t="e">
        <f t="shared" si="71"/>
        <v>#N/A</v>
      </c>
      <c r="M189" s="40" t="e">
        <f t="shared" si="72"/>
        <v>#N/A</v>
      </c>
      <c r="N189" s="40" t="e">
        <f t="shared" si="73"/>
        <v>#N/A</v>
      </c>
      <c r="O189" s="40" t="e">
        <f t="shared" si="74"/>
        <v>#N/A</v>
      </c>
    </row>
    <row r="190" spans="1:15" x14ac:dyDescent="0.25">
      <c r="A190" s="40" t="s">
        <v>142</v>
      </c>
      <c r="B190" s="40">
        <v>115860</v>
      </c>
      <c r="C190" s="40">
        <v>119663</v>
      </c>
      <c r="D190" s="40">
        <v>140087</v>
      </c>
      <c r="E190" s="40">
        <v>166293</v>
      </c>
      <c r="F190" s="40">
        <v>169956</v>
      </c>
      <c r="G190" s="40">
        <f t="shared" si="56"/>
        <v>711859</v>
      </c>
      <c r="H190" s="40">
        <f t="shared" si="69"/>
        <v>237286.33333333334</v>
      </c>
      <c r="I190">
        <v>68760557</v>
      </c>
      <c r="J190">
        <v>17533.134462871003</v>
      </c>
      <c r="K190" s="40">
        <f t="shared" si="70"/>
        <v>4160373188.5349631</v>
      </c>
      <c r="L190" s="40">
        <f t="shared" si="71"/>
        <v>8.0409262481580535E-3</v>
      </c>
      <c r="M190" s="40">
        <f t="shared" si="72"/>
        <v>60.50522814314845</v>
      </c>
      <c r="N190" s="40">
        <f t="shared" si="73"/>
        <v>1.9193896948909554E-3</v>
      </c>
      <c r="O190" s="40">
        <f t="shared" si="74"/>
        <v>1.5433670978092762E-5</v>
      </c>
    </row>
    <row r="191" spans="1:15" x14ac:dyDescent="0.25">
      <c r="A191" s="40" t="s">
        <v>67</v>
      </c>
      <c r="B191" s="40">
        <v>201</v>
      </c>
      <c r="C191" s="40">
        <v>233</v>
      </c>
      <c r="D191" s="40">
        <v>269</v>
      </c>
      <c r="E191" s="40">
        <v>353</v>
      </c>
      <c r="F191" s="40">
        <v>358</v>
      </c>
      <c r="G191" s="40">
        <f t="shared" si="56"/>
        <v>1414</v>
      </c>
      <c r="H191" s="40">
        <f t="shared" si="69"/>
        <v>471.33333333333331</v>
      </c>
      <c r="I191">
        <v>7511588</v>
      </c>
      <c r="J191">
        <v>1525.1187102502911</v>
      </c>
      <c r="K191" s="40">
        <f t="shared" si="70"/>
        <v>718839.28543130378</v>
      </c>
      <c r="L191" s="40">
        <f t="shared" si="71"/>
        <v>1.3893305760070938E-6</v>
      </c>
      <c r="M191" s="40">
        <f t="shared" si="72"/>
        <v>9.5697379226776513E-2</v>
      </c>
      <c r="N191" s="40">
        <f t="shared" si="73"/>
        <v>3.0357800334440423E-6</v>
      </c>
      <c r="O191" s="40">
        <f t="shared" si="74"/>
        <v>4.2177020224956461E-12</v>
      </c>
    </row>
    <row r="192" spans="1:15" x14ac:dyDescent="0.25">
      <c r="A192" s="40" t="s">
        <v>159</v>
      </c>
      <c r="B192" s="40">
        <v>60</v>
      </c>
      <c r="C192" s="40">
        <v>45</v>
      </c>
      <c r="D192" s="40">
        <v>81</v>
      </c>
      <c r="E192" s="40">
        <v>89</v>
      </c>
      <c r="F192" s="40">
        <v>139</v>
      </c>
      <c r="G192" s="40">
        <f t="shared" si="56"/>
        <v>414</v>
      </c>
      <c r="H192" s="40">
        <f t="shared" si="69"/>
        <v>138</v>
      </c>
      <c r="I192">
        <v>106743</v>
      </c>
      <c r="J192">
        <v>6338.2235719755099</v>
      </c>
      <c r="K192" s="40">
        <f t="shared" si="70"/>
        <v>874674.85293262033</v>
      </c>
      <c r="L192" s="40">
        <f t="shared" si="71"/>
        <v>1.6905204568983312E-6</v>
      </c>
      <c r="M192" s="40">
        <f t="shared" si="72"/>
        <v>8.194212762734983</v>
      </c>
      <c r="N192" s="40">
        <f t="shared" si="73"/>
        <v>2.5994262012081151E-4</v>
      </c>
      <c r="O192" s="40">
        <f t="shared" si="74"/>
        <v>4.3943831693398361E-10</v>
      </c>
    </row>
    <row r="193" spans="1:15" x14ac:dyDescent="0.25">
      <c r="A193" s="40" t="s">
        <v>93</v>
      </c>
      <c r="B193" s="40">
        <v>1845</v>
      </c>
      <c r="C193" s="40">
        <v>1816</v>
      </c>
      <c r="D193" s="40">
        <v>2029</v>
      </c>
      <c r="E193" s="40">
        <v>2052</v>
      </c>
      <c r="F193" s="40">
        <v>2059</v>
      </c>
      <c r="G193" s="40">
        <f t="shared" si="56"/>
        <v>9801</v>
      </c>
      <c r="H193" s="40">
        <f t="shared" si="69"/>
        <v>3267</v>
      </c>
      <c r="I193">
        <v>1362527</v>
      </c>
      <c r="J193">
        <v>26895.038007781106</v>
      </c>
      <c r="K193" s="40">
        <f t="shared" si="70"/>
        <v>87866089.171420872</v>
      </c>
      <c r="L193" s="40">
        <f t="shared" si="71"/>
        <v>1.6982244397894278E-4</v>
      </c>
      <c r="M193" s="40">
        <f t="shared" si="72"/>
        <v>64.48759486705282</v>
      </c>
      <c r="N193" s="40">
        <f t="shared" si="73"/>
        <v>2.0457211522826135E-3</v>
      </c>
      <c r="O193" s="40">
        <f t="shared" si="74"/>
        <v>3.4740936578005243E-7</v>
      </c>
    </row>
    <row r="194" spans="1:15" x14ac:dyDescent="0.25">
      <c r="A194" s="40" t="s">
        <v>43</v>
      </c>
      <c r="B194" s="40">
        <v>3839</v>
      </c>
      <c r="C194" s="40">
        <v>4703</v>
      </c>
      <c r="D194" s="40">
        <v>6169</v>
      </c>
      <c r="E194" s="40">
        <v>7083</v>
      </c>
      <c r="F194" s="40">
        <v>6489</v>
      </c>
      <c r="G194" s="40">
        <f t="shared" ref="G194:G257" si="75">SUM(B194:F194)</f>
        <v>28283</v>
      </c>
      <c r="H194" s="40">
        <f t="shared" si="69"/>
        <v>9427.6666666666661</v>
      </c>
      <c r="I194">
        <v>11338454.5</v>
      </c>
      <c r="J194">
        <v>10686.172301469272</v>
      </c>
      <c r="K194" s="40">
        <f t="shared" si="70"/>
        <v>100745670.40081847</v>
      </c>
      <c r="L194" s="40">
        <f t="shared" si="71"/>
        <v>1.9471534614890794E-4</v>
      </c>
      <c r="M194" s="40">
        <f t="shared" si="72"/>
        <v>8.8853088752808826</v>
      </c>
      <c r="N194" s="40">
        <f t="shared" si="73"/>
        <v>2.8186606041363202E-4</v>
      </c>
      <c r="O194" s="40">
        <f t="shared" si="74"/>
        <v>5.4883647521069358E-8</v>
      </c>
    </row>
    <row r="195" spans="1:15" x14ac:dyDescent="0.25">
      <c r="A195" s="40" t="s">
        <v>222</v>
      </c>
      <c r="B195" s="40">
        <v>25670</v>
      </c>
      <c r="C195" s="40">
        <v>29545</v>
      </c>
      <c r="D195" s="40">
        <v>33251</v>
      </c>
      <c r="E195" s="40">
        <v>33825</v>
      </c>
      <c r="F195" s="40">
        <v>35113</v>
      </c>
      <c r="G195" s="40">
        <f t="shared" si="75"/>
        <v>157404</v>
      </c>
      <c r="H195" s="40">
        <f t="shared" si="69"/>
        <v>52468</v>
      </c>
      <c r="I195">
        <v>78891949</v>
      </c>
      <c r="J195">
        <v>27448.088971565467</v>
      </c>
      <c r="K195" s="40">
        <f t="shared" si="70"/>
        <v>1440146332.1600969</v>
      </c>
      <c r="L195" s="40">
        <f t="shared" si="71"/>
        <v>2.7834306968823868E-3</v>
      </c>
      <c r="M195" s="40">
        <f t="shared" si="72"/>
        <v>18.254667940325533</v>
      </c>
      <c r="N195" s="40">
        <f t="shared" si="73"/>
        <v>5.7908750373474591E-4</v>
      </c>
      <c r="O195" s="40">
        <f t="shared" si="74"/>
        <v>1.6118499340762855E-6</v>
      </c>
    </row>
    <row r="196" spans="1:15" x14ac:dyDescent="0.25">
      <c r="A196" s="40" t="s">
        <v>181</v>
      </c>
      <c r="B196" s="40">
        <v>9805</v>
      </c>
      <c r="C196" s="40">
        <v>14302</v>
      </c>
      <c r="D196" s="40">
        <v>17653</v>
      </c>
      <c r="E196" s="40">
        <v>25038</v>
      </c>
      <c r="F196" s="40">
        <v>17859</v>
      </c>
      <c r="G196" s="40">
        <f t="shared" si="75"/>
        <v>84657</v>
      </c>
      <c r="H196" s="40">
        <f t="shared" si="69"/>
        <v>28219</v>
      </c>
      <c r="I196">
        <v>5613914</v>
      </c>
      <c r="J196">
        <v>14242.228125614081</v>
      </c>
      <c r="K196" s="40">
        <f t="shared" si="70"/>
        <v>401901435.47670376</v>
      </c>
      <c r="L196" s="40">
        <f t="shared" si="71"/>
        <v>7.7677161524902219E-4</v>
      </c>
      <c r="M196" s="40">
        <f t="shared" si="72"/>
        <v>71.590237306218754</v>
      </c>
      <c r="N196" s="40">
        <f t="shared" si="73"/>
        <v>2.2710362055863831E-3</v>
      </c>
      <c r="O196" s="40">
        <f t="shared" si="74"/>
        <v>1.7640764617023454E-6</v>
      </c>
    </row>
    <row r="197" spans="1:15" x14ac:dyDescent="0.25">
      <c r="A197" s="40" t="s">
        <v>94</v>
      </c>
      <c r="B197" s="40">
        <v>3</v>
      </c>
      <c r="C197" s="40">
        <v>3</v>
      </c>
      <c r="D197" s="40">
        <v>1</v>
      </c>
      <c r="E197" s="40">
        <v>4</v>
      </c>
      <c r="F197" s="40">
        <v>0</v>
      </c>
      <c r="G197" s="40">
        <f t="shared" si="75"/>
        <v>11</v>
      </c>
      <c r="H197" s="40">
        <f t="shared" si="69"/>
        <v>4.4000000000000004</v>
      </c>
      <c r="I197">
        <v>34619.5</v>
      </c>
      <c r="J197">
        <v>27381.522431446741</v>
      </c>
      <c r="K197" s="40">
        <f t="shared" si="70"/>
        <v>120478.69869836567</v>
      </c>
      <c r="L197" s="40">
        <f t="shared" si="71"/>
        <v>2.3285419043111227E-7</v>
      </c>
      <c r="M197" s="40">
        <f t="shared" si="72"/>
        <v>3.4800819970931314</v>
      </c>
      <c r="N197" s="40">
        <f t="shared" si="73"/>
        <v>1.1039762558688058E-4</v>
      </c>
      <c r="O197" s="40">
        <f t="shared" si="74"/>
        <v>2.5706549731550122E-11</v>
      </c>
    </row>
    <row r="198" spans="1:15" x14ac:dyDescent="0.25">
      <c r="A198" s="40" t="s">
        <v>160</v>
      </c>
      <c r="B198" s="40">
        <v>74</v>
      </c>
      <c r="C198" s="40">
        <v>121</v>
      </c>
      <c r="D198" s="40">
        <v>143</v>
      </c>
      <c r="E198" s="40">
        <v>55</v>
      </c>
      <c r="F198" s="40">
        <v>223</v>
      </c>
      <c r="G198" s="40">
        <f t="shared" si="75"/>
        <v>616</v>
      </c>
      <c r="H198" s="40">
        <f t="shared" si="69"/>
        <v>205.33333333333334</v>
      </c>
      <c r="I198">
        <v>11049</v>
      </c>
      <c r="J198">
        <v>3950.5213592000387</v>
      </c>
      <c r="K198" s="40">
        <f t="shared" si="70"/>
        <v>811173.71908907464</v>
      </c>
      <c r="L198" s="40">
        <f t="shared" si="71"/>
        <v>1.5677891751668069E-6</v>
      </c>
      <c r="M198" s="40">
        <f t="shared" si="72"/>
        <v>73.416030327547716</v>
      </c>
      <c r="N198" s="40">
        <f t="shared" si="73"/>
        <v>2.3289553047731774E-3</v>
      </c>
      <c r="O198" s="40">
        <f t="shared" si="74"/>
        <v>3.6513109162706991E-9</v>
      </c>
    </row>
    <row r="199" spans="1:15" x14ac:dyDescent="0.25">
      <c r="A199" s="40" t="s">
        <v>27</v>
      </c>
      <c r="B199" s="40">
        <v>4237</v>
      </c>
      <c r="C199" s="40">
        <v>4905</v>
      </c>
      <c r="D199" s="40">
        <v>5763</v>
      </c>
      <c r="E199" s="40">
        <v>7157</v>
      </c>
      <c r="F199" s="40">
        <v>8063</v>
      </c>
      <c r="G199" s="40">
        <f t="shared" si="75"/>
        <v>30125</v>
      </c>
      <c r="H199" s="40">
        <f t="shared" si="69"/>
        <v>10041.666666666666</v>
      </c>
      <c r="I199">
        <v>40816417.5</v>
      </c>
      <c r="J199">
        <v>2147.2534192780086</v>
      </c>
      <c r="K199" s="40">
        <f t="shared" si="70"/>
        <v>21562003.085250001</v>
      </c>
      <c r="L199" s="40">
        <f t="shared" si="71"/>
        <v>4.167377990244796E-5</v>
      </c>
      <c r="M199" s="40">
        <f t="shared" si="72"/>
        <v>0.52826789821154685</v>
      </c>
      <c r="N199" s="40">
        <f t="shared" si="73"/>
        <v>1.6758088368331622E-5</v>
      </c>
      <c r="O199" s="40">
        <f t="shared" si="74"/>
        <v>6.9837288624762521E-10</v>
      </c>
    </row>
    <row r="200" spans="1:15" x14ac:dyDescent="0.25">
      <c r="A200" s="40" t="s">
        <v>182</v>
      </c>
      <c r="B200" s="40">
        <v>23098</v>
      </c>
      <c r="C200" s="40">
        <v>26753</v>
      </c>
      <c r="D200" s="40">
        <v>25988</v>
      </c>
      <c r="E200" s="40">
        <v>26260</v>
      </c>
      <c r="F200" s="40">
        <v>29468</v>
      </c>
      <c r="G200" s="40">
        <f t="shared" si="75"/>
        <v>131567</v>
      </c>
      <c r="H200" s="40">
        <f t="shared" si="69"/>
        <v>43855.666666666664</v>
      </c>
      <c r="I200">
        <v>45079337</v>
      </c>
      <c r="J200">
        <v>11830.799936970359</v>
      </c>
      <c r="K200" s="40">
        <f t="shared" si="70"/>
        <v>518847618.43579304</v>
      </c>
      <c r="L200" s="40">
        <f t="shared" si="71"/>
        <v>1.0027983656302236E-3</v>
      </c>
      <c r="M200" s="40">
        <f t="shared" si="72"/>
        <v>11.509655042969976</v>
      </c>
      <c r="N200" s="40">
        <f t="shared" si="73"/>
        <v>3.6511742801729954E-4</v>
      </c>
      <c r="O200" s="40">
        <f t="shared" si="74"/>
        <v>3.6613916007885881E-7</v>
      </c>
    </row>
    <row r="201" spans="1:15" x14ac:dyDescent="0.25">
      <c r="A201" s="40" t="s">
        <v>238</v>
      </c>
      <c r="B201" s="40">
        <v>55818</v>
      </c>
      <c r="C201" s="40">
        <v>67165</v>
      </c>
      <c r="D201" s="40">
        <v>67238</v>
      </c>
      <c r="E201" s="40">
        <v>59971</v>
      </c>
      <c r="F201" s="40">
        <v>55415</v>
      </c>
      <c r="G201" s="40">
        <f t="shared" si="75"/>
        <v>305607</v>
      </c>
      <c r="H201" s="40">
        <f t="shared" si="69"/>
        <v>101869</v>
      </c>
      <c r="I201">
        <v>9211957</v>
      </c>
      <c r="J201">
        <v>66948.654933771861</v>
      </c>
      <c r="K201" s="40">
        <f t="shared" si="70"/>
        <v>6819992529.4484053</v>
      </c>
      <c r="L201" s="40">
        <f t="shared" si="71"/>
        <v>1.3181283134264834E-2</v>
      </c>
      <c r="M201" s="40">
        <f t="shared" si="72"/>
        <v>740.34133349172225</v>
      </c>
      <c r="N201" s="40">
        <f t="shared" si="73"/>
        <v>2.3485632065445784E-2</v>
      </c>
      <c r="O201" s="40">
        <f t="shared" si="74"/>
        <v>3.095707658418099E-4</v>
      </c>
    </row>
    <row r="202" spans="1:15" x14ac:dyDescent="0.25">
      <c r="A202" s="40" t="s">
        <v>193</v>
      </c>
      <c r="B202" s="40">
        <v>867601</v>
      </c>
      <c r="C202" s="40">
        <v>941883</v>
      </c>
      <c r="D202" s="40">
        <v>986296</v>
      </c>
      <c r="E202" s="40">
        <v>1029757</v>
      </c>
      <c r="F202" s="40">
        <v>1000292</v>
      </c>
      <c r="G202" s="40">
        <f t="shared" si="75"/>
        <v>4825829</v>
      </c>
      <c r="H202" s="40">
        <f t="shared" si="69"/>
        <v>1608609.6666666667</v>
      </c>
      <c r="I202">
        <v>65383050</v>
      </c>
      <c r="J202">
        <v>46250.283078815635</v>
      </c>
      <c r="K202" s="40">
        <f t="shared" si="70"/>
        <v>74398652446.652603</v>
      </c>
      <c r="L202" s="40">
        <f t="shared" si="71"/>
        <v>0.14379336905027501</v>
      </c>
      <c r="M202" s="40">
        <f t="shared" si="72"/>
        <v>1137.8889857027564</v>
      </c>
      <c r="N202" s="40">
        <f t="shared" si="73"/>
        <v>3.6096920218540024E-2</v>
      </c>
      <c r="O202" s="40">
        <f t="shared" si="74"/>
        <v>5.1904977705628597E-3</v>
      </c>
    </row>
    <row r="203" spans="1:15" x14ac:dyDescent="0.25">
      <c r="A203" s="40" t="s">
        <v>107</v>
      </c>
      <c r="B203" s="40">
        <v>1213624</v>
      </c>
      <c r="C203" s="40">
        <v>1296939</v>
      </c>
      <c r="D203" s="40">
        <v>1376919</v>
      </c>
      <c r="E203" s="40">
        <v>1456678</v>
      </c>
      <c r="F203" s="40">
        <v>1512032</v>
      </c>
      <c r="G203" s="40">
        <f t="shared" si="75"/>
        <v>6856192</v>
      </c>
      <c r="H203" s="40">
        <f t="shared" si="69"/>
        <v>2285397.3333333335</v>
      </c>
      <c r="I203">
        <v>322012065.5</v>
      </c>
      <c r="J203">
        <v>60629.435392617575</v>
      </c>
      <c r="K203" s="40">
        <f t="shared" si="70"/>
        <v>138562349967.79382</v>
      </c>
      <c r="L203" s="40">
        <f t="shared" si="71"/>
        <v>0.26780521515062455</v>
      </c>
      <c r="M203" s="40">
        <f t="shared" si="72"/>
        <v>430.30173342307205</v>
      </c>
      <c r="N203" s="40">
        <f t="shared" si="73"/>
        <v>1.3650336312623019E-2</v>
      </c>
      <c r="O203" s="40">
        <f t="shared" si="74"/>
        <v>3.6556312530803903E-3</v>
      </c>
    </row>
    <row r="204" spans="1:15" x14ac:dyDescent="0.25">
      <c r="A204" s="40" t="s">
        <v>95</v>
      </c>
      <c r="B204" s="40">
        <v>20</v>
      </c>
      <c r="C204" s="40">
        <v>0</v>
      </c>
      <c r="D204" s="40">
        <v>1</v>
      </c>
      <c r="E204" s="40">
        <v>0</v>
      </c>
      <c r="F204" s="40">
        <v>0</v>
      </c>
      <c r="G204" s="40">
        <f t="shared" si="75"/>
        <v>21</v>
      </c>
      <c r="H204" s="40">
        <f t="shared" si="69"/>
        <v>14</v>
      </c>
      <c r="I204">
        <v>103262.5</v>
      </c>
      <c r="J204">
        <v>0</v>
      </c>
      <c r="K204" s="40">
        <f t="shared" si="70"/>
        <v>0</v>
      </c>
      <c r="L204" s="40">
        <f t="shared" si="71"/>
        <v>0</v>
      </c>
      <c r="M204" s="40">
        <f t="shared" si="72"/>
        <v>0</v>
      </c>
      <c r="N204" s="40">
        <f t="shared" si="73"/>
        <v>0</v>
      </c>
      <c r="O204" s="40">
        <f t="shared" si="74"/>
        <v>0</v>
      </c>
    </row>
    <row r="205" spans="1:15" x14ac:dyDescent="0.25">
      <c r="A205" s="40" t="s">
        <v>119</v>
      </c>
      <c r="B205" s="40">
        <v>1482</v>
      </c>
      <c r="C205" s="40">
        <v>1818</v>
      </c>
      <c r="D205" s="40">
        <v>2028</v>
      </c>
      <c r="E205" s="40">
        <v>2409</v>
      </c>
      <c r="F205" s="40">
        <v>2477</v>
      </c>
      <c r="G205" s="40">
        <f t="shared" si="75"/>
        <v>10214</v>
      </c>
      <c r="H205" s="40">
        <f t="shared" si="69"/>
        <v>3404.6666666666665</v>
      </c>
      <c r="I205">
        <v>3437779</v>
      </c>
      <c r="J205">
        <v>21368.844536848679</v>
      </c>
      <c r="K205" s="40">
        <f t="shared" si="70"/>
        <v>72753792.699790806</v>
      </c>
      <c r="L205" s="40">
        <f t="shared" si="71"/>
        <v>1.4061428022489559E-4</v>
      </c>
      <c r="M205" s="40">
        <f t="shared" si="72"/>
        <v>21.163022026660471</v>
      </c>
      <c r="N205" s="40">
        <f t="shared" si="73"/>
        <v>6.7134837165839503E-4</v>
      </c>
      <c r="O205" s="40">
        <f t="shared" si="74"/>
        <v>9.4401168060900915E-8</v>
      </c>
    </row>
    <row r="206" spans="1:15" x14ac:dyDescent="0.25">
      <c r="A206" s="40" t="s">
        <v>183</v>
      </c>
      <c r="B206" s="40">
        <v>18038</v>
      </c>
      <c r="C206" s="40">
        <v>21605</v>
      </c>
      <c r="D206" s="40">
        <v>23257</v>
      </c>
      <c r="E206" s="40">
        <v>21686</v>
      </c>
      <c r="F206" s="40">
        <v>25339</v>
      </c>
      <c r="G206" s="40">
        <f t="shared" si="75"/>
        <v>109925</v>
      </c>
      <c r="H206" s="40">
        <f t="shared" si="69"/>
        <v>36641.666666666664</v>
      </c>
      <c r="I206">
        <v>31573550</v>
      </c>
      <c r="J206">
        <v>6708.6684873981631</v>
      </c>
      <c r="K206" s="40">
        <f t="shared" si="70"/>
        <v>245816794.49241436</v>
      </c>
      <c r="L206" s="40">
        <f t="shared" si="71"/>
        <v>4.7510033968086606E-4</v>
      </c>
      <c r="M206" s="40">
        <f t="shared" si="72"/>
        <v>7.7855291689535813</v>
      </c>
      <c r="N206" s="40">
        <f t="shared" si="73"/>
        <v>2.4697806974312899E-4</v>
      </c>
      <c r="O206" s="40">
        <f t="shared" si="74"/>
        <v>1.1733936482868521E-7</v>
      </c>
    </row>
    <row r="207" spans="1:15" x14ac:dyDescent="0.25">
      <c r="A207" s="40" t="s">
        <v>152</v>
      </c>
      <c r="B207" s="40">
        <v>36</v>
      </c>
      <c r="C207" s="40">
        <v>21</v>
      </c>
      <c r="D207" s="40">
        <v>39</v>
      </c>
      <c r="E207" s="40">
        <v>35</v>
      </c>
      <c r="F207" s="40">
        <v>63</v>
      </c>
      <c r="G207" s="40">
        <f t="shared" si="75"/>
        <v>194</v>
      </c>
      <c r="H207" s="40">
        <f t="shared" si="69"/>
        <v>64.666666666666671</v>
      </c>
      <c r="I207">
        <v>267502.5</v>
      </c>
      <c r="J207">
        <v>3114.0233256625961</v>
      </c>
      <c r="K207" s="40">
        <f t="shared" si="70"/>
        <v>201373.5083928479</v>
      </c>
      <c r="L207" s="40">
        <f t="shared" si="71"/>
        <v>3.8920295270192422E-7</v>
      </c>
      <c r="M207" s="40">
        <f t="shared" si="72"/>
        <v>0.75279112678516236</v>
      </c>
      <c r="N207" s="40">
        <f t="shared" si="73"/>
        <v>2.3880573224818261E-5</v>
      </c>
      <c r="O207" s="40">
        <f t="shared" si="74"/>
        <v>9.2943896113137791E-12</v>
      </c>
    </row>
    <row r="208" spans="1:15" x14ac:dyDescent="0.25">
      <c r="A208" s="40" t="s">
        <v>120</v>
      </c>
      <c r="B208" s="40">
        <v>1601</v>
      </c>
      <c r="C208" s="40">
        <v>1596</v>
      </c>
      <c r="D208" s="40">
        <v>1776</v>
      </c>
      <c r="E208" s="40">
        <v>1681</v>
      </c>
      <c r="F208" s="40">
        <v>1583</v>
      </c>
      <c r="G208" s="40">
        <f t="shared" si="75"/>
        <v>8237</v>
      </c>
      <c r="H208" s="40">
        <f t="shared" si="69"/>
        <v>2745.6666666666665</v>
      </c>
      <c r="I208">
        <v>31361656.5</v>
      </c>
      <c r="J208">
        <v>0</v>
      </c>
      <c r="K208" s="40">
        <f t="shared" si="70"/>
        <v>0</v>
      </c>
      <c r="L208" s="40">
        <f t="shared" si="71"/>
        <v>0</v>
      </c>
      <c r="M208" s="40">
        <f t="shared" si="72"/>
        <v>0</v>
      </c>
      <c r="N208" s="40">
        <f t="shared" si="73"/>
        <v>0</v>
      </c>
      <c r="O208" s="40">
        <f t="shared" si="74"/>
        <v>0</v>
      </c>
    </row>
    <row r="209" spans="1:15" x14ac:dyDescent="0.25">
      <c r="A209" s="40" t="s">
        <v>143</v>
      </c>
      <c r="B209" s="40">
        <v>15341</v>
      </c>
      <c r="C209" s="40">
        <v>16728</v>
      </c>
      <c r="D209" s="40">
        <v>23771</v>
      </c>
      <c r="E209" s="40">
        <v>31427</v>
      </c>
      <c r="F209" s="40">
        <v>33636</v>
      </c>
      <c r="G209" s="40">
        <f t="shared" si="75"/>
        <v>120903</v>
      </c>
      <c r="H209" s="40">
        <f t="shared" si="69"/>
        <v>40301</v>
      </c>
      <c r="I209">
        <v>92207200</v>
      </c>
      <c r="J209">
        <v>7199.9379786474728</v>
      </c>
      <c r="K209" s="40">
        <f t="shared" si="70"/>
        <v>290164700.47747183</v>
      </c>
      <c r="L209" s="40">
        <f t="shared" si="71"/>
        <v>5.6081338154662889E-4</v>
      </c>
      <c r="M209" s="40">
        <f t="shared" si="72"/>
        <v>3.1468768217392116</v>
      </c>
      <c r="N209" s="40">
        <f t="shared" si="73"/>
        <v>9.9827455049790063E-5</v>
      </c>
      <c r="O209" s="40">
        <f t="shared" si="74"/>
        <v>5.5984572637666861E-8</v>
      </c>
    </row>
    <row r="210" spans="1:15" x14ac:dyDescent="0.25">
      <c r="A210" s="40" t="s">
        <v>239</v>
      </c>
      <c r="B210" s="40">
        <v>20901</v>
      </c>
      <c r="C210" s="40">
        <v>19383</v>
      </c>
      <c r="D210" s="40">
        <v>21695</v>
      </c>
      <c r="E210" s="40">
        <v>21674</v>
      </c>
      <c r="F210" s="40">
        <v>26065</v>
      </c>
      <c r="G210" s="40">
        <f t="shared" si="75"/>
        <v>109718</v>
      </c>
      <c r="H210" s="40">
        <f t="shared" si="69"/>
        <v>36572.666666666664</v>
      </c>
      <c r="I210">
        <v>27250210</v>
      </c>
      <c r="J210">
        <v>0</v>
      </c>
      <c r="K210" s="40">
        <f t="shared" si="70"/>
        <v>0</v>
      </c>
      <c r="L210" s="40">
        <f t="shared" si="71"/>
        <v>0</v>
      </c>
      <c r="M210" s="40">
        <f t="shared" si="72"/>
        <v>0</v>
      </c>
      <c r="N210" s="40">
        <f t="shared" si="73"/>
        <v>0</v>
      </c>
      <c r="O210" s="40">
        <f t="shared" si="74"/>
        <v>0</v>
      </c>
    </row>
    <row r="211" spans="1:15" x14ac:dyDescent="0.25">
      <c r="A211" s="40" t="s">
        <v>208</v>
      </c>
      <c r="B211" s="40">
        <v>1</v>
      </c>
      <c r="C211" s="40">
        <v>0</v>
      </c>
      <c r="D211" s="40">
        <v>0</v>
      </c>
      <c r="E211" s="40">
        <v>0</v>
      </c>
      <c r="F211" s="40">
        <v>0</v>
      </c>
      <c r="G211" s="40">
        <f t="shared" si="75"/>
        <v>1</v>
      </c>
      <c r="H211" s="40" t="e">
        <v>#N/A</v>
      </c>
      <c r="I211" t="e">
        <v>#N/A</v>
      </c>
      <c r="J211" t="e">
        <v>#N/A</v>
      </c>
      <c r="K211" s="40" t="e">
        <v>#N/A</v>
      </c>
      <c r="L211" s="40" t="e">
        <v>#N/A</v>
      </c>
      <c r="M211" t="e">
        <v>#N/A</v>
      </c>
      <c r="N211" t="e">
        <v>#N/A</v>
      </c>
      <c r="O211" t="e">
        <v>#N/A</v>
      </c>
    </row>
    <row r="212" spans="1:15" x14ac:dyDescent="0.25">
      <c r="A212" s="40" t="s">
        <v>28</v>
      </c>
      <c r="B212" s="40">
        <v>3512</v>
      </c>
      <c r="C212" s="40">
        <v>3696</v>
      </c>
      <c r="D212" s="40">
        <v>4074</v>
      </c>
      <c r="E212" s="40">
        <v>4489</v>
      </c>
      <c r="F212" s="40">
        <v>4864</v>
      </c>
      <c r="G212" s="40">
        <f t="shared" si="75"/>
        <v>20635</v>
      </c>
      <c r="H212" s="40">
        <f>AVERAGEIF(B212:G212,"&lt;&gt;0")</f>
        <v>6878.333333333333</v>
      </c>
      <c r="I212">
        <v>16345988.5</v>
      </c>
      <c r="J212">
        <v>3510.2797544871428</v>
      </c>
      <c r="K212" s="40">
        <f>H212*J212</f>
        <v>24144874.244614061</v>
      </c>
      <c r="L212" s="40">
        <f>$K212/$K$214</f>
        <v>4.6665802386915125E-5</v>
      </c>
      <c r="M212" s="40">
        <f>K212/I212</f>
        <v>1.4771131305160321</v>
      </c>
      <c r="N212" s="40">
        <f>$M212/$M$214</f>
        <v>4.6858028767248618E-5</v>
      </c>
      <c r="O212" s="40">
        <f>$L212*$N212</f>
        <v>2.1866675106928082E-9</v>
      </c>
    </row>
    <row r="213" spans="1:15" x14ac:dyDescent="0.25">
      <c r="A213" s="41" t="s">
        <v>29</v>
      </c>
      <c r="B213" s="40">
        <v>2802</v>
      </c>
      <c r="C213" s="40">
        <v>3130</v>
      </c>
      <c r="D213" s="40">
        <v>3560</v>
      </c>
      <c r="E213" s="40">
        <v>3937</v>
      </c>
      <c r="F213" s="40">
        <v>3877</v>
      </c>
      <c r="G213" s="40">
        <f t="shared" si="75"/>
        <v>17306</v>
      </c>
      <c r="H213" s="40">
        <f>AVERAGEIF(B213:G213,"&lt;&gt;0")</f>
        <v>5768.666666666667</v>
      </c>
      <c r="I213">
        <v>15963906.5</v>
      </c>
      <c r="J213">
        <v>2936.3876499023986</v>
      </c>
      <c r="K213" s="40">
        <f>H213*J213</f>
        <v>16939041.556403637</v>
      </c>
      <c r="L213" s="40">
        <f>$K213/$K$214</f>
        <v>3.2738789934729293E-5</v>
      </c>
      <c r="M213" s="40">
        <f>K213/I213</f>
        <v>1.0610837363901897</v>
      </c>
      <c r="N213" s="40">
        <f>$M213/$M$214</f>
        <v>3.3660449708995065E-5</v>
      </c>
      <c r="O213" s="40">
        <f>$L213*$N213</f>
        <v>1.1020023921313092E-9</v>
      </c>
    </row>
    <row r="214" spans="1:15" ht="30" customHeight="1" x14ac:dyDescent="0.25">
      <c r="K214" s="40">
        <f>SUMIF(K2:K213,"&lt;&gt;#N/A")</f>
        <v>517399744772.93402</v>
      </c>
      <c r="M214" s="40">
        <f>SUMIF(M2:M213,"&lt;&gt;#N/A")</f>
        <v>31523.159837838914</v>
      </c>
      <c r="N214" s="40" t="e">
        <f>SUBTOTAL(9,N2:N213)</f>
        <v>#N/A</v>
      </c>
      <c r="O214" s="40" t="e">
        <f>($N214/$N$214)</f>
        <v>#N/A</v>
      </c>
    </row>
    <row r="215" spans="1:15" x14ac:dyDescent="0.25">
      <c r="K215" s="41"/>
      <c r="M215" s="41" t="s">
        <v>283</v>
      </c>
    </row>
  </sheetData>
  <autoFilter ref="A1:O1" xr:uid="{AED38D1F-1E5D-4B23-9E97-027C6321A262}"/>
  <sortState xmlns:xlrd2="http://schemas.microsoft.com/office/spreadsheetml/2017/richdata2" ref="A2:J213">
    <sortCondition ref="A2:A213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showGridLines="0" workbookViewId="0"/>
  </sheetViews>
  <sheetFormatPr defaultColWidth="14.44140625" defaultRowHeight="15" customHeight="1" x14ac:dyDescent="0.25"/>
  <cols>
    <col min="1" max="1" width="35.6640625" customWidth="1"/>
    <col min="2" max="2" width="5.6640625" customWidth="1"/>
    <col min="3" max="3" width="70.6640625" customWidth="1"/>
    <col min="4" max="26" width="11.44140625" customWidth="1"/>
  </cols>
  <sheetData>
    <row r="1" spans="1:26" ht="15" customHeight="1" x14ac:dyDescent="0.25">
      <c r="A1" s="1" t="s">
        <v>0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2" t="s">
        <v>1</v>
      </c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6" t="s">
        <v>2</v>
      </c>
      <c r="B3" s="3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9.25" customHeight="1" x14ac:dyDescent="0.25">
      <c r="A4" s="59" t="s">
        <v>3</v>
      </c>
      <c r="B4" s="56"/>
      <c r="C4" s="5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4.5" customHeight="1" x14ac:dyDescent="0.25">
      <c r="A5" s="8" t="s">
        <v>253</v>
      </c>
      <c r="B5" s="3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49.5" customHeight="1" x14ac:dyDescent="0.25">
      <c r="A6" s="60" t="s">
        <v>4</v>
      </c>
      <c r="B6" s="56"/>
      <c r="C6" s="56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" customHeight="1" x14ac:dyDescent="0.25">
      <c r="A7" s="36"/>
      <c r="B7" s="13"/>
      <c r="C7" s="37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3.25" customHeight="1" x14ac:dyDescent="0.25">
      <c r="A8" s="35" t="s">
        <v>7</v>
      </c>
      <c r="B8" s="23"/>
      <c r="C8" s="38" t="s">
        <v>254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4.5" customHeight="1" x14ac:dyDescent="0.25">
      <c r="A9" s="31"/>
      <c r="B9" s="32"/>
      <c r="C9" s="39" t="s">
        <v>255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 x14ac:dyDescent="0.25">
      <c r="A10" s="31"/>
      <c r="B10" s="3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 x14ac:dyDescent="0.25">
      <c r="A11" s="31"/>
      <c r="B11" s="3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 x14ac:dyDescent="0.25">
      <c r="A12" s="31"/>
      <c r="B12" s="3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 x14ac:dyDescent="0.25">
      <c r="A13" s="31"/>
      <c r="B13" s="3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 x14ac:dyDescent="0.25">
      <c r="A14" s="31"/>
      <c r="B14" s="32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 x14ac:dyDescent="0.25">
      <c r="A15" s="31"/>
      <c r="B15" s="3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 x14ac:dyDescent="0.25">
      <c r="A16" s="31"/>
      <c r="B16" s="3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 x14ac:dyDescent="0.25">
      <c r="A17" s="31"/>
      <c r="B17" s="3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 x14ac:dyDescent="0.25">
      <c r="A18" s="31"/>
      <c r="B18" s="3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.75" customHeight="1" x14ac:dyDescent="0.25">
      <c r="A19" s="31"/>
      <c r="B19" s="32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 customHeight="1" x14ac:dyDescent="0.25">
      <c r="A20" s="31"/>
      <c r="B20" s="32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 x14ac:dyDescent="0.25">
      <c r="A21" s="31"/>
      <c r="B21" s="32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 x14ac:dyDescent="0.25">
      <c r="A22" s="31"/>
      <c r="B22" s="32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 x14ac:dyDescent="0.25">
      <c r="A23" s="31"/>
      <c r="B23" s="32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 x14ac:dyDescent="0.25">
      <c r="A24" s="31"/>
      <c r="B24" s="32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25">
      <c r="A25" s="31"/>
      <c r="B25" s="32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 x14ac:dyDescent="0.25">
      <c r="A26" s="31"/>
      <c r="B26" s="32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25">
      <c r="A27" s="31"/>
      <c r="B27" s="32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 x14ac:dyDescent="0.25">
      <c r="A28" s="31"/>
      <c r="B28" s="32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 x14ac:dyDescent="0.25">
      <c r="A29" s="31"/>
      <c r="B29" s="32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 x14ac:dyDescent="0.25">
      <c r="A30" s="31"/>
      <c r="B30" s="32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25">
      <c r="A31" s="31"/>
      <c r="B31" s="32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25">
      <c r="A32" s="31"/>
      <c r="B32" s="32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5">
      <c r="A33" s="31"/>
      <c r="B33" s="32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5">
      <c r="A34" s="31"/>
      <c r="B34" s="32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x14ac:dyDescent="0.25">
      <c r="A35" s="31"/>
      <c r="B35" s="32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 x14ac:dyDescent="0.25">
      <c r="A36" s="31"/>
      <c r="B36" s="32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x14ac:dyDescent="0.25">
      <c r="A37" s="31"/>
      <c r="B37" s="32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x14ac:dyDescent="0.25">
      <c r="A38" s="31"/>
      <c r="B38" s="32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x14ac:dyDescent="0.25">
      <c r="A39" s="31"/>
      <c r="B39" s="32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 x14ac:dyDescent="0.25">
      <c r="A40" s="31"/>
      <c r="B40" s="32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 x14ac:dyDescent="0.25">
      <c r="A41" s="31"/>
      <c r="B41" s="32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 x14ac:dyDescent="0.25">
      <c r="A42" s="31"/>
      <c r="B42" s="32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 x14ac:dyDescent="0.25">
      <c r="A43" s="31"/>
      <c r="B43" s="32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 x14ac:dyDescent="0.25">
      <c r="A44" s="31"/>
      <c r="B44" s="32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 x14ac:dyDescent="0.25">
      <c r="A45" s="31"/>
      <c r="B45" s="32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25">
      <c r="A46" s="31"/>
      <c r="B46" s="32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25">
      <c r="A47" s="31"/>
      <c r="B47" s="32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25">
      <c r="A48" s="31"/>
      <c r="B48" s="32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 x14ac:dyDescent="0.25">
      <c r="A49" s="31"/>
      <c r="B49" s="32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 x14ac:dyDescent="0.25">
      <c r="A50" s="31"/>
      <c r="B50" s="32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 x14ac:dyDescent="0.25">
      <c r="A51" s="31"/>
      <c r="B51" s="32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 x14ac:dyDescent="0.25">
      <c r="A52" s="31"/>
      <c r="B52" s="32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 x14ac:dyDescent="0.25">
      <c r="A53" s="31"/>
      <c r="B53" s="32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25">
      <c r="A54" s="31"/>
      <c r="B54" s="32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 x14ac:dyDescent="0.25">
      <c r="A55" s="31"/>
      <c r="B55" s="32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25">
      <c r="A56" s="31"/>
      <c r="B56" s="32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25">
      <c r="A57" s="31"/>
      <c r="B57" s="3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25">
      <c r="A58" s="31"/>
      <c r="B58" s="32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x14ac:dyDescent="0.25">
      <c r="A59" s="31"/>
      <c r="B59" s="3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 x14ac:dyDescent="0.25">
      <c r="A60" s="31"/>
      <c r="B60" s="32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 x14ac:dyDescent="0.25">
      <c r="A61" s="31"/>
      <c r="B61" s="3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 x14ac:dyDescent="0.25">
      <c r="A62" s="31"/>
      <c r="B62" s="3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 x14ac:dyDescent="0.25">
      <c r="A63" s="31"/>
      <c r="B63" s="32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 x14ac:dyDescent="0.25">
      <c r="A64" s="31"/>
      <c r="B64" s="3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 x14ac:dyDescent="0.25">
      <c r="A65" s="31"/>
      <c r="B65" s="3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 x14ac:dyDescent="0.25">
      <c r="A66" s="31"/>
      <c r="B66" s="3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25">
      <c r="A67" s="31"/>
      <c r="B67" s="3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25">
      <c r="A68" s="31"/>
      <c r="B68" s="32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25">
      <c r="A69" s="31"/>
      <c r="B69" s="32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25">
      <c r="A70" s="31"/>
      <c r="B70" s="32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25">
      <c r="A71" s="31"/>
      <c r="B71" s="32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25">
      <c r="A72" s="31"/>
      <c r="B72" s="32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25">
      <c r="A73" s="31"/>
      <c r="B73" s="32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25">
      <c r="A74" s="31"/>
      <c r="B74" s="32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25">
      <c r="A75" s="31"/>
      <c r="B75" s="32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25">
      <c r="A76" s="31"/>
      <c r="B76" s="32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25">
      <c r="A77" s="31"/>
      <c r="B77" s="32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25">
      <c r="A78" s="31"/>
      <c r="B78" s="32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25">
      <c r="A79" s="31"/>
      <c r="B79" s="32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25">
      <c r="A80" s="31"/>
      <c r="B80" s="32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 x14ac:dyDescent="0.25">
      <c r="A81" s="31"/>
      <c r="B81" s="32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25">
      <c r="A82" s="31"/>
      <c r="B82" s="32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25">
      <c r="A83" s="31"/>
      <c r="B83" s="32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25">
      <c r="A84" s="31"/>
      <c r="B84" s="32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 x14ac:dyDescent="0.25">
      <c r="A85" s="31"/>
      <c r="B85" s="32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25">
      <c r="A86" s="31"/>
      <c r="B86" s="32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25">
      <c r="A87" s="31"/>
      <c r="B87" s="32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25">
      <c r="A88" s="31"/>
      <c r="B88" s="32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25">
      <c r="A89" s="31"/>
      <c r="B89" s="32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25">
      <c r="A90" s="31"/>
      <c r="B90" s="32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 x14ac:dyDescent="0.25">
      <c r="A91" s="31"/>
      <c r="B91" s="32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 x14ac:dyDescent="0.25">
      <c r="A92" s="31"/>
      <c r="B92" s="32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25">
      <c r="A93" s="31"/>
      <c r="B93" s="32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 x14ac:dyDescent="0.25">
      <c r="A94" s="31"/>
      <c r="B94" s="32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 x14ac:dyDescent="0.25">
      <c r="A95" s="31"/>
      <c r="B95" s="32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 x14ac:dyDescent="0.25">
      <c r="A96" s="31"/>
      <c r="B96" s="32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25">
      <c r="A97" s="31"/>
      <c r="B97" s="32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 x14ac:dyDescent="0.25">
      <c r="A98" s="31"/>
      <c r="B98" s="32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 x14ac:dyDescent="0.25">
      <c r="A99" s="31"/>
      <c r="B99" s="32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 x14ac:dyDescent="0.25">
      <c r="A100" s="31"/>
      <c r="B100" s="32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 x14ac:dyDescent="0.25">
      <c r="A101" s="31"/>
      <c r="B101" s="32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 x14ac:dyDescent="0.25">
      <c r="A102" s="31"/>
      <c r="B102" s="32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 x14ac:dyDescent="0.25">
      <c r="A103" s="31"/>
      <c r="B103" s="32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 x14ac:dyDescent="0.25">
      <c r="A104" s="31"/>
      <c r="B104" s="32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 x14ac:dyDescent="0.25">
      <c r="A105" s="31"/>
      <c r="B105" s="32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 x14ac:dyDescent="0.25">
      <c r="A106" s="31"/>
      <c r="B106" s="32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 x14ac:dyDescent="0.25">
      <c r="A107" s="31"/>
      <c r="B107" s="32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 x14ac:dyDescent="0.25">
      <c r="A108" s="31"/>
      <c r="B108" s="32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 x14ac:dyDescent="0.25">
      <c r="A109" s="31"/>
      <c r="B109" s="32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 x14ac:dyDescent="0.25">
      <c r="A110" s="31"/>
      <c r="B110" s="32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 x14ac:dyDescent="0.25">
      <c r="A111" s="31"/>
      <c r="B111" s="32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 x14ac:dyDescent="0.25">
      <c r="A112" s="31"/>
      <c r="B112" s="32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 x14ac:dyDescent="0.25">
      <c r="A113" s="31"/>
      <c r="B113" s="32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 x14ac:dyDescent="0.25">
      <c r="A114" s="31"/>
      <c r="B114" s="32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 x14ac:dyDescent="0.25">
      <c r="A115" s="31"/>
      <c r="B115" s="32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 x14ac:dyDescent="0.25">
      <c r="A116" s="31"/>
      <c r="B116" s="32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25">
      <c r="A117" s="31"/>
      <c r="B117" s="32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 x14ac:dyDescent="0.25">
      <c r="A118" s="31"/>
      <c r="B118" s="32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25">
      <c r="A119" s="31"/>
      <c r="B119" s="32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25">
      <c r="A120" s="31"/>
      <c r="B120" s="32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25">
      <c r="A121" s="31"/>
      <c r="B121" s="32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25">
      <c r="A122" s="31"/>
      <c r="B122" s="32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25">
      <c r="A123" s="31"/>
      <c r="B123" s="32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25">
      <c r="A124" s="31"/>
      <c r="B124" s="32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25">
      <c r="A125" s="31"/>
      <c r="B125" s="32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25">
      <c r="A126" s="31"/>
      <c r="B126" s="32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25">
      <c r="A127" s="31"/>
      <c r="B127" s="32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25">
      <c r="A128" s="31"/>
      <c r="B128" s="32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 x14ac:dyDescent="0.25">
      <c r="A129" s="31"/>
      <c r="B129" s="32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 x14ac:dyDescent="0.25">
      <c r="A130" s="31"/>
      <c r="B130" s="32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 x14ac:dyDescent="0.25">
      <c r="A131" s="31"/>
      <c r="B131" s="32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 x14ac:dyDescent="0.25">
      <c r="A132" s="31"/>
      <c r="B132" s="32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 x14ac:dyDescent="0.25">
      <c r="A133" s="31"/>
      <c r="B133" s="32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 x14ac:dyDescent="0.25">
      <c r="A134" s="31"/>
      <c r="B134" s="32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 x14ac:dyDescent="0.25">
      <c r="A135" s="31"/>
      <c r="B135" s="32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 x14ac:dyDescent="0.25">
      <c r="A136" s="31"/>
      <c r="B136" s="32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 x14ac:dyDescent="0.25">
      <c r="A137" s="31"/>
      <c r="B137" s="32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 x14ac:dyDescent="0.25">
      <c r="A138" s="31"/>
      <c r="B138" s="32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 x14ac:dyDescent="0.25">
      <c r="A139" s="31"/>
      <c r="B139" s="32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 x14ac:dyDescent="0.25">
      <c r="A140" s="31"/>
      <c r="B140" s="32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 x14ac:dyDescent="0.25">
      <c r="A141" s="31"/>
      <c r="B141" s="32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 x14ac:dyDescent="0.25">
      <c r="A142" s="31"/>
      <c r="B142" s="32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 x14ac:dyDescent="0.25">
      <c r="A143" s="31"/>
      <c r="B143" s="32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 x14ac:dyDescent="0.25">
      <c r="A144" s="31"/>
      <c r="B144" s="32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 x14ac:dyDescent="0.25">
      <c r="A145" s="31"/>
      <c r="B145" s="32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 x14ac:dyDescent="0.25">
      <c r="A146" s="31"/>
      <c r="B146" s="32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 x14ac:dyDescent="0.25">
      <c r="A147" s="31"/>
      <c r="B147" s="32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 x14ac:dyDescent="0.25">
      <c r="A148" s="31"/>
      <c r="B148" s="32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 x14ac:dyDescent="0.25">
      <c r="A149" s="31"/>
      <c r="B149" s="32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 x14ac:dyDescent="0.25">
      <c r="A150" s="31"/>
      <c r="B150" s="32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 x14ac:dyDescent="0.25">
      <c r="A151" s="31"/>
      <c r="B151" s="32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 x14ac:dyDescent="0.25">
      <c r="A152" s="31"/>
      <c r="B152" s="32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 x14ac:dyDescent="0.25">
      <c r="A153" s="31"/>
      <c r="B153" s="32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25">
      <c r="A154" s="31"/>
      <c r="B154" s="32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25">
      <c r="A155" s="31"/>
      <c r="B155" s="32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 x14ac:dyDescent="0.25">
      <c r="A156" s="31"/>
      <c r="B156" s="32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 x14ac:dyDescent="0.25">
      <c r="A157" s="31"/>
      <c r="B157" s="32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 x14ac:dyDescent="0.25">
      <c r="A158" s="31"/>
      <c r="B158" s="32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 x14ac:dyDescent="0.25">
      <c r="A159" s="31"/>
      <c r="B159" s="32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 x14ac:dyDescent="0.25">
      <c r="A160" s="31"/>
      <c r="B160" s="32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 x14ac:dyDescent="0.25">
      <c r="A161" s="31"/>
      <c r="B161" s="32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 x14ac:dyDescent="0.25">
      <c r="A162" s="31"/>
      <c r="B162" s="32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 x14ac:dyDescent="0.25">
      <c r="A163" s="31"/>
      <c r="B163" s="32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 x14ac:dyDescent="0.25">
      <c r="A164" s="31"/>
      <c r="B164" s="32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 x14ac:dyDescent="0.25">
      <c r="A165" s="31"/>
      <c r="B165" s="32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 x14ac:dyDescent="0.25">
      <c r="A166" s="31"/>
      <c r="B166" s="32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 x14ac:dyDescent="0.25">
      <c r="A167" s="31"/>
      <c r="B167" s="32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 x14ac:dyDescent="0.25">
      <c r="A168" s="31"/>
      <c r="B168" s="32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 x14ac:dyDescent="0.25">
      <c r="A169" s="31"/>
      <c r="B169" s="32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 x14ac:dyDescent="0.25">
      <c r="A170" s="31"/>
      <c r="B170" s="32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 x14ac:dyDescent="0.25">
      <c r="A171" s="31"/>
      <c r="B171" s="32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 x14ac:dyDescent="0.25">
      <c r="A172" s="31"/>
      <c r="B172" s="32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 x14ac:dyDescent="0.25">
      <c r="A173" s="31"/>
      <c r="B173" s="32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 x14ac:dyDescent="0.25">
      <c r="A174" s="31"/>
      <c r="B174" s="32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 x14ac:dyDescent="0.25">
      <c r="A175" s="31"/>
      <c r="B175" s="32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 x14ac:dyDescent="0.25">
      <c r="A176" s="31"/>
      <c r="B176" s="32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 x14ac:dyDescent="0.25">
      <c r="A177" s="31"/>
      <c r="B177" s="32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 x14ac:dyDescent="0.25">
      <c r="A178" s="31"/>
      <c r="B178" s="32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 x14ac:dyDescent="0.25">
      <c r="A179" s="31"/>
      <c r="B179" s="32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 x14ac:dyDescent="0.25">
      <c r="A180" s="31"/>
      <c r="B180" s="32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 x14ac:dyDescent="0.25">
      <c r="A181" s="31"/>
      <c r="B181" s="32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 x14ac:dyDescent="0.25">
      <c r="A182" s="31"/>
      <c r="B182" s="32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 x14ac:dyDescent="0.25">
      <c r="A183" s="31"/>
      <c r="B183" s="32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 x14ac:dyDescent="0.25">
      <c r="A184" s="31"/>
      <c r="B184" s="32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 x14ac:dyDescent="0.25">
      <c r="A185" s="31"/>
      <c r="B185" s="32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 x14ac:dyDescent="0.25">
      <c r="A186" s="31"/>
      <c r="B186" s="32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 x14ac:dyDescent="0.25">
      <c r="A187" s="31"/>
      <c r="B187" s="32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 x14ac:dyDescent="0.25">
      <c r="A188" s="31"/>
      <c r="B188" s="32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 x14ac:dyDescent="0.25">
      <c r="A189" s="31"/>
      <c r="B189" s="32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 x14ac:dyDescent="0.25">
      <c r="A190" s="31"/>
      <c r="B190" s="32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 x14ac:dyDescent="0.25">
      <c r="A191" s="31"/>
      <c r="B191" s="32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 x14ac:dyDescent="0.25">
      <c r="A192" s="31"/>
      <c r="B192" s="32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 x14ac:dyDescent="0.25">
      <c r="A193" s="31"/>
      <c r="B193" s="32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 x14ac:dyDescent="0.25">
      <c r="A194" s="31"/>
      <c r="B194" s="32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 x14ac:dyDescent="0.25">
      <c r="A195" s="31"/>
      <c r="B195" s="32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 x14ac:dyDescent="0.25">
      <c r="A196" s="31"/>
      <c r="B196" s="32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 x14ac:dyDescent="0.25">
      <c r="A197" s="31"/>
      <c r="B197" s="32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 x14ac:dyDescent="0.25">
      <c r="A198" s="31"/>
      <c r="B198" s="32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 x14ac:dyDescent="0.25">
      <c r="A199" s="31"/>
      <c r="B199" s="32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 x14ac:dyDescent="0.25">
      <c r="A200" s="31"/>
      <c r="B200" s="32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 x14ac:dyDescent="0.25">
      <c r="A201" s="31"/>
      <c r="B201" s="32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 x14ac:dyDescent="0.25">
      <c r="A202" s="31"/>
      <c r="B202" s="32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 x14ac:dyDescent="0.25">
      <c r="A203" s="31"/>
      <c r="B203" s="32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 x14ac:dyDescent="0.25">
      <c r="A204" s="31"/>
      <c r="B204" s="32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 x14ac:dyDescent="0.25">
      <c r="A205" s="31"/>
      <c r="B205" s="32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 x14ac:dyDescent="0.25">
      <c r="A206" s="31"/>
      <c r="B206" s="32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 x14ac:dyDescent="0.25">
      <c r="A207" s="31"/>
      <c r="B207" s="32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 x14ac:dyDescent="0.25">
      <c r="A208" s="31"/>
      <c r="B208" s="32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 x14ac:dyDescent="0.25">
      <c r="A209" s="31"/>
      <c r="B209" s="32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 x14ac:dyDescent="0.25">
      <c r="A210" s="31"/>
      <c r="B210" s="32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 x14ac:dyDescent="0.25">
      <c r="A211" s="31"/>
      <c r="B211" s="32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 x14ac:dyDescent="0.25">
      <c r="A212" s="31"/>
      <c r="B212" s="32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 x14ac:dyDescent="0.25">
      <c r="A213" s="31"/>
      <c r="B213" s="32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 x14ac:dyDescent="0.25">
      <c r="A214" s="31"/>
      <c r="B214" s="32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 x14ac:dyDescent="0.25">
      <c r="A215" s="31"/>
      <c r="B215" s="32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 x14ac:dyDescent="0.25">
      <c r="A216" s="31"/>
      <c r="B216" s="32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 x14ac:dyDescent="0.25">
      <c r="A217" s="31"/>
      <c r="B217" s="32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 x14ac:dyDescent="0.25">
      <c r="A218" s="31"/>
      <c r="B218" s="32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 x14ac:dyDescent="0.25">
      <c r="A219" s="31"/>
      <c r="B219" s="32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 x14ac:dyDescent="0.25">
      <c r="A220" s="31"/>
      <c r="B220" s="32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 x14ac:dyDescent="0.25">
      <c r="A221" s="31"/>
      <c r="B221" s="32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 x14ac:dyDescent="0.25">
      <c r="A222" s="31"/>
      <c r="B222" s="32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 x14ac:dyDescent="0.25">
      <c r="A223" s="31"/>
      <c r="B223" s="32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 x14ac:dyDescent="0.25">
      <c r="A224" s="31"/>
      <c r="B224" s="32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 x14ac:dyDescent="0.25">
      <c r="A225" s="31"/>
      <c r="B225" s="32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 x14ac:dyDescent="0.25">
      <c r="A226" s="31"/>
      <c r="B226" s="32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 x14ac:dyDescent="0.25">
      <c r="A227" s="31"/>
      <c r="B227" s="32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 x14ac:dyDescent="0.25">
      <c r="A228" s="31"/>
      <c r="B228" s="32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 x14ac:dyDescent="0.25">
      <c r="A229" s="31"/>
      <c r="B229" s="32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 x14ac:dyDescent="0.25">
      <c r="A230" s="31"/>
      <c r="B230" s="32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 x14ac:dyDescent="0.25">
      <c r="A231" s="31"/>
      <c r="B231" s="32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 x14ac:dyDescent="0.25">
      <c r="A232" s="31"/>
      <c r="B232" s="32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 x14ac:dyDescent="0.25">
      <c r="A233" s="31"/>
      <c r="B233" s="32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 x14ac:dyDescent="0.25">
      <c r="A234" s="31"/>
      <c r="B234" s="32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 x14ac:dyDescent="0.25">
      <c r="A235" s="31"/>
      <c r="B235" s="32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 x14ac:dyDescent="0.25">
      <c r="A236" s="31"/>
      <c r="B236" s="32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 x14ac:dyDescent="0.25">
      <c r="A237" s="31"/>
      <c r="B237" s="32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 x14ac:dyDescent="0.25">
      <c r="A238" s="31"/>
      <c r="B238" s="32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 x14ac:dyDescent="0.25">
      <c r="A239" s="31"/>
      <c r="B239" s="32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 x14ac:dyDescent="0.25">
      <c r="A240" s="31"/>
      <c r="B240" s="32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 x14ac:dyDescent="0.25">
      <c r="A241" s="31"/>
      <c r="B241" s="32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 x14ac:dyDescent="0.25">
      <c r="A242" s="31"/>
      <c r="B242" s="32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 x14ac:dyDescent="0.25">
      <c r="A243" s="31"/>
      <c r="B243" s="32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 x14ac:dyDescent="0.25">
      <c r="A244" s="31"/>
      <c r="B244" s="32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 x14ac:dyDescent="0.25">
      <c r="A245" s="31"/>
      <c r="B245" s="32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 x14ac:dyDescent="0.25">
      <c r="A246" s="31"/>
      <c r="B246" s="32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 x14ac:dyDescent="0.25">
      <c r="A247" s="31"/>
      <c r="B247" s="32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 x14ac:dyDescent="0.25">
      <c r="A248" s="31"/>
      <c r="B248" s="32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 x14ac:dyDescent="0.25">
      <c r="A249" s="31"/>
      <c r="B249" s="32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 x14ac:dyDescent="0.25">
      <c r="A250" s="31"/>
      <c r="B250" s="32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 x14ac:dyDescent="0.25">
      <c r="A251" s="31"/>
      <c r="B251" s="32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 x14ac:dyDescent="0.25">
      <c r="A252" s="31"/>
      <c r="B252" s="32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 x14ac:dyDescent="0.25">
      <c r="A253" s="31"/>
      <c r="B253" s="32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 x14ac:dyDescent="0.25">
      <c r="A254" s="31"/>
      <c r="B254" s="32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 x14ac:dyDescent="0.25">
      <c r="A255" s="31"/>
      <c r="B255" s="32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 x14ac:dyDescent="0.25">
      <c r="A256" s="31"/>
      <c r="B256" s="32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 x14ac:dyDescent="0.25">
      <c r="A257" s="31"/>
      <c r="B257" s="32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 x14ac:dyDescent="0.25">
      <c r="A258" s="31"/>
      <c r="B258" s="32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 x14ac:dyDescent="0.25">
      <c r="A259" s="31"/>
      <c r="B259" s="32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 x14ac:dyDescent="0.25">
      <c r="A260" s="31"/>
      <c r="B260" s="32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 x14ac:dyDescent="0.25">
      <c r="A261" s="31"/>
      <c r="B261" s="32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 x14ac:dyDescent="0.25">
      <c r="A262" s="31"/>
      <c r="B262" s="32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 x14ac:dyDescent="0.25">
      <c r="A263" s="31"/>
      <c r="B263" s="32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 x14ac:dyDescent="0.25">
      <c r="A264" s="31"/>
      <c r="B264" s="32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 x14ac:dyDescent="0.25">
      <c r="A265" s="31"/>
      <c r="B265" s="32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 x14ac:dyDescent="0.25">
      <c r="A266" s="31"/>
      <c r="B266" s="32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 x14ac:dyDescent="0.25">
      <c r="A267" s="31"/>
      <c r="B267" s="32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 x14ac:dyDescent="0.25">
      <c r="A268" s="31"/>
      <c r="B268" s="32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 x14ac:dyDescent="0.25">
      <c r="A269" s="31"/>
      <c r="B269" s="32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 x14ac:dyDescent="0.25">
      <c r="A270" s="31"/>
      <c r="B270" s="32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 x14ac:dyDescent="0.25">
      <c r="A271" s="31"/>
      <c r="B271" s="32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 x14ac:dyDescent="0.25">
      <c r="A272" s="31"/>
      <c r="B272" s="32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 x14ac:dyDescent="0.25">
      <c r="A273" s="31"/>
      <c r="B273" s="32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 x14ac:dyDescent="0.25">
      <c r="A274" s="31"/>
      <c r="B274" s="32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 x14ac:dyDescent="0.25">
      <c r="A275" s="31"/>
      <c r="B275" s="32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 x14ac:dyDescent="0.25">
      <c r="A276" s="31"/>
      <c r="B276" s="32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 x14ac:dyDescent="0.25">
      <c r="A277" s="31"/>
      <c r="B277" s="32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 x14ac:dyDescent="0.25">
      <c r="A278" s="31"/>
      <c r="B278" s="32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 x14ac:dyDescent="0.25">
      <c r="A279" s="31"/>
      <c r="B279" s="32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 x14ac:dyDescent="0.25">
      <c r="A280" s="31"/>
      <c r="B280" s="32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 x14ac:dyDescent="0.25">
      <c r="A281" s="31"/>
      <c r="B281" s="32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 x14ac:dyDescent="0.25">
      <c r="A282" s="31"/>
      <c r="B282" s="32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 x14ac:dyDescent="0.25">
      <c r="A283" s="31"/>
      <c r="B283" s="32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 x14ac:dyDescent="0.25">
      <c r="A284" s="31"/>
      <c r="B284" s="32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 x14ac:dyDescent="0.25">
      <c r="A285" s="31"/>
      <c r="B285" s="32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 x14ac:dyDescent="0.25">
      <c r="A286" s="31"/>
      <c r="B286" s="32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 x14ac:dyDescent="0.25">
      <c r="A287" s="31"/>
      <c r="B287" s="32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 x14ac:dyDescent="0.25">
      <c r="A288" s="31"/>
      <c r="B288" s="32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 x14ac:dyDescent="0.25">
      <c r="A289" s="31"/>
      <c r="B289" s="32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 x14ac:dyDescent="0.25">
      <c r="A290" s="31"/>
      <c r="B290" s="32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 x14ac:dyDescent="0.25">
      <c r="A291" s="31"/>
      <c r="B291" s="32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 x14ac:dyDescent="0.25">
      <c r="A292" s="31"/>
      <c r="B292" s="32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 x14ac:dyDescent="0.25">
      <c r="A293" s="31"/>
      <c r="B293" s="32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 x14ac:dyDescent="0.25">
      <c r="A294" s="31"/>
      <c r="B294" s="32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 x14ac:dyDescent="0.25">
      <c r="A295" s="31"/>
      <c r="B295" s="32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 x14ac:dyDescent="0.25">
      <c r="A296" s="31"/>
      <c r="B296" s="32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 x14ac:dyDescent="0.25">
      <c r="A297" s="31"/>
      <c r="B297" s="32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 x14ac:dyDescent="0.25">
      <c r="A298" s="31"/>
      <c r="B298" s="32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 x14ac:dyDescent="0.25">
      <c r="A299" s="31"/>
      <c r="B299" s="32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 x14ac:dyDescent="0.25">
      <c r="A300" s="31"/>
      <c r="B300" s="32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 x14ac:dyDescent="0.25">
      <c r="A301" s="31"/>
      <c r="B301" s="32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 x14ac:dyDescent="0.25">
      <c r="A302" s="31"/>
      <c r="B302" s="32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 x14ac:dyDescent="0.25">
      <c r="A303" s="31"/>
      <c r="B303" s="32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 x14ac:dyDescent="0.25">
      <c r="A304" s="31"/>
      <c r="B304" s="32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 x14ac:dyDescent="0.25">
      <c r="A305" s="31"/>
      <c r="B305" s="32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 x14ac:dyDescent="0.25">
      <c r="A306" s="31"/>
      <c r="B306" s="32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 x14ac:dyDescent="0.25">
      <c r="A307" s="31"/>
      <c r="B307" s="32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 x14ac:dyDescent="0.25">
      <c r="A308" s="31"/>
      <c r="B308" s="32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 x14ac:dyDescent="0.25">
      <c r="A309" s="31"/>
      <c r="B309" s="32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 x14ac:dyDescent="0.25">
      <c r="A310" s="31"/>
      <c r="B310" s="32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 x14ac:dyDescent="0.25">
      <c r="A311" s="31"/>
      <c r="B311" s="32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 x14ac:dyDescent="0.25">
      <c r="A312" s="31"/>
      <c r="B312" s="32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 x14ac:dyDescent="0.25">
      <c r="A313" s="31"/>
      <c r="B313" s="32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 x14ac:dyDescent="0.25">
      <c r="A314" s="31"/>
      <c r="B314" s="32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customHeight="1" x14ac:dyDescent="0.25">
      <c r="A315" s="31"/>
      <c r="B315" s="32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customHeight="1" x14ac:dyDescent="0.25">
      <c r="A316" s="31"/>
      <c r="B316" s="32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customHeight="1" x14ac:dyDescent="0.25">
      <c r="A317" s="31"/>
      <c r="B317" s="32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customHeight="1" x14ac:dyDescent="0.25">
      <c r="A318" s="31"/>
      <c r="B318" s="32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customHeight="1" x14ac:dyDescent="0.25">
      <c r="A319" s="31"/>
      <c r="B319" s="32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customHeight="1" x14ac:dyDescent="0.25">
      <c r="A320" s="31"/>
      <c r="B320" s="32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customHeight="1" x14ac:dyDescent="0.25">
      <c r="A321" s="31"/>
      <c r="B321" s="32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customHeight="1" x14ac:dyDescent="0.25">
      <c r="A322" s="31"/>
      <c r="B322" s="32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customHeight="1" x14ac:dyDescent="0.25">
      <c r="A323" s="31"/>
      <c r="B323" s="32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5.75" customHeight="1" x14ac:dyDescent="0.25">
      <c r="A324" s="31"/>
      <c r="B324" s="32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5.75" customHeight="1" x14ac:dyDescent="0.25">
      <c r="A325" s="31"/>
      <c r="B325" s="32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5.75" customHeight="1" x14ac:dyDescent="0.25">
      <c r="A326" s="31"/>
      <c r="B326" s="32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5.75" customHeight="1" x14ac:dyDescent="0.25">
      <c r="A327" s="31"/>
      <c r="B327" s="32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5.75" customHeight="1" x14ac:dyDescent="0.25">
      <c r="A328" s="31"/>
      <c r="B328" s="32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5.75" customHeight="1" x14ac:dyDescent="0.25">
      <c r="A329" s="31"/>
      <c r="B329" s="32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5.75" customHeight="1" x14ac:dyDescent="0.25">
      <c r="A330" s="31"/>
      <c r="B330" s="32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5.75" customHeight="1" x14ac:dyDescent="0.25">
      <c r="A331" s="31"/>
      <c r="B331" s="32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5.75" customHeight="1" x14ac:dyDescent="0.25">
      <c r="A332" s="31"/>
      <c r="B332" s="32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5.75" customHeight="1" x14ac:dyDescent="0.25">
      <c r="A333" s="31"/>
      <c r="B333" s="32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5.75" customHeight="1" x14ac:dyDescent="0.25">
      <c r="A334" s="31"/>
      <c r="B334" s="32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5.75" customHeight="1" x14ac:dyDescent="0.25">
      <c r="A335" s="31"/>
      <c r="B335" s="32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5.75" customHeight="1" x14ac:dyDescent="0.25">
      <c r="A336" s="31"/>
      <c r="B336" s="32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5.75" customHeight="1" x14ac:dyDescent="0.25">
      <c r="A337" s="31"/>
      <c r="B337" s="32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5.75" customHeight="1" x14ac:dyDescent="0.25">
      <c r="A338" s="31"/>
      <c r="B338" s="32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5.75" customHeight="1" x14ac:dyDescent="0.25">
      <c r="A339" s="31"/>
      <c r="B339" s="32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5.75" customHeight="1" x14ac:dyDescent="0.25">
      <c r="A340" s="31"/>
      <c r="B340" s="32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5.75" customHeight="1" x14ac:dyDescent="0.25">
      <c r="A341" s="31"/>
      <c r="B341" s="32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5.75" customHeight="1" x14ac:dyDescent="0.25">
      <c r="A342" s="31"/>
      <c r="B342" s="32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5.75" customHeight="1" x14ac:dyDescent="0.25">
      <c r="A343" s="31"/>
      <c r="B343" s="32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5.75" customHeight="1" x14ac:dyDescent="0.25">
      <c r="A344" s="31"/>
      <c r="B344" s="32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5.75" customHeight="1" x14ac:dyDescent="0.25">
      <c r="A345" s="31"/>
      <c r="B345" s="32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5.75" customHeight="1" x14ac:dyDescent="0.25">
      <c r="A346" s="31"/>
      <c r="B346" s="32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5.75" customHeight="1" x14ac:dyDescent="0.25">
      <c r="A347" s="31"/>
      <c r="B347" s="32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5.75" customHeight="1" x14ac:dyDescent="0.25">
      <c r="A348" s="31"/>
      <c r="B348" s="32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5.75" customHeight="1" x14ac:dyDescent="0.25">
      <c r="A349" s="31"/>
      <c r="B349" s="32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5.75" customHeight="1" x14ac:dyDescent="0.25">
      <c r="A350" s="31"/>
      <c r="B350" s="32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5.75" customHeight="1" x14ac:dyDescent="0.25">
      <c r="A351" s="31"/>
      <c r="B351" s="32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5.75" customHeight="1" x14ac:dyDescent="0.25">
      <c r="A352" s="31"/>
      <c r="B352" s="32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5.75" customHeight="1" x14ac:dyDescent="0.25">
      <c r="A353" s="31"/>
      <c r="B353" s="32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5.75" customHeight="1" x14ac:dyDescent="0.25">
      <c r="A354" s="31"/>
      <c r="B354" s="32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5.75" customHeight="1" x14ac:dyDescent="0.25">
      <c r="A355" s="31"/>
      <c r="B355" s="32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5.75" customHeight="1" x14ac:dyDescent="0.25">
      <c r="A356" s="31"/>
      <c r="B356" s="32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5.75" customHeight="1" x14ac:dyDescent="0.25">
      <c r="A357" s="31"/>
      <c r="B357" s="32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5.75" customHeight="1" x14ac:dyDescent="0.25">
      <c r="A358" s="31"/>
      <c r="B358" s="32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5.75" customHeight="1" x14ac:dyDescent="0.25">
      <c r="A359" s="31"/>
      <c r="B359" s="32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5.75" customHeight="1" x14ac:dyDescent="0.25">
      <c r="A360" s="31"/>
      <c r="B360" s="32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5.75" customHeight="1" x14ac:dyDescent="0.25">
      <c r="A361" s="31"/>
      <c r="B361" s="32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5.75" customHeight="1" x14ac:dyDescent="0.25">
      <c r="A362" s="31"/>
      <c r="B362" s="32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5.75" customHeight="1" x14ac:dyDescent="0.25">
      <c r="A363" s="31"/>
      <c r="B363" s="32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5.75" customHeight="1" x14ac:dyDescent="0.25">
      <c r="A364" s="31"/>
      <c r="B364" s="32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5.75" customHeight="1" x14ac:dyDescent="0.25">
      <c r="A365" s="31"/>
      <c r="B365" s="32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5.75" customHeight="1" x14ac:dyDescent="0.25">
      <c r="A366" s="31"/>
      <c r="B366" s="32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5.75" customHeight="1" x14ac:dyDescent="0.25">
      <c r="A367" s="31"/>
      <c r="B367" s="32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5.75" customHeight="1" x14ac:dyDescent="0.25">
      <c r="A368" s="31"/>
      <c r="B368" s="32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5.75" customHeight="1" x14ac:dyDescent="0.25">
      <c r="A369" s="31"/>
      <c r="B369" s="32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5.75" customHeight="1" x14ac:dyDescent="0.25">
      <c r="A370" s="31"/>
      <c r="B370" s="32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5.75" customHeight="1" x14ac:dyDescent="0.25">
      <c r="A371" s="31"/>
      <c r="B371" s="32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5.75" customHeight="1" x14ac:dyDescent="0.25">
      <c r="A372" s="31"/>
      <c r="B372" s="32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5.75" customHeight="1" x14ac:dyDescent="0.25">
      <c r="A373" s="31"/>
      <c r="B373" s="32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5.75" customHeight="1" x14ac:dyDescent="0.25">
      <c r="A374" s="31"/>
      <c r="B374" s="32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5.75" customHeight="1" x14ac:dyDescent="0.25">
      <c r="A375" s="31"/>
      <c r="B375" s="32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5.75" customHeight="1" x14ac:dyDescent="0.25">
      <c r="A376" s="31"/>
      <c r="B376" s="32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5.75" customHeight="1" x14ac:dyDescent="0.25">
      <c r="A377" s="31"/>
      <c r="B377" s="32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5.75" customHeight="1" x14ac:dyDescent="0.25">
      <c r="A378" s="31"/>
      <c r="B378" s="32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5.75" customHeight="1" x14ac:dyDescent="0.25">
      <c r="A379" s="31"/>
      <c r="B379" s="32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5.75" customHeight="1" x14ac:dyDescent="0.25">
      <c r="A380" s="31"/>
      <c r="B380" s="32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5.75" customHeight="1" x14ac:dyDescent="0.25">
      <c r="A381" s="31"/>
      <c r="B381" s="32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5.75" customHeight="1" x14ac:dyDescent="0.25">
      <c r="A382" s="31"/>
      <c r="B382" s="32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5.75" customHeight="1" x14ac:dyDescent="0.25">
      <c r="A383" s="31"/>
      <c r="B383" s="32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5.75" customHeight="1" x14ac:dyDescent="0.25">
      <c r="A384" s="31"/>
      <c r="B384" s="32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5.75" customHeight="1" x14ac:dyDescent="0.25">
      <c r="A385" s="31"/>
      <c r="B385" s="32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5.75" customHeight="1" x14ac:dyDescent="0.25">
      <c r="A386" s="31"/>
      <c r="B386" s="32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5.75" customHeight="1" x14ac:dyDescent="0.25">
      <c r="A387" s="31"/>
      <c r="B387" s="32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5.75" customHeight="1" x14ac:dyDescent="0.25">
      <c r="A388" s="31"/>
      <c r="B388" s="32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5.75" customHeight="1" x14ac:dyDescent="0.25">
      <c r="A389" s="31"/>
      <c r="B389" s="32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5.75" customHeight="1" x14ac:dyDescent="0.25">
      <c r="A390" s="31"/>
      <c r="B390" s="32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5.75" customHeight="1" x14ac:dyDescent="0.25">
      <c r="A391" s="31"/>
      <c r="B391" s="32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5.75" customHeight="1" x14ac:dyDescent="0.25">
      <c r="A392" s="31"/>
      <c r="B392" s="32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5.75" customHeight="1" x14ac:dyDescent="0.25">
      <c r="A393" s="31"/>
      <c r="B393" s="32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5.75" customHeight="1" x14ac:dyDescent="0.25">
      <c r="A394" s="31"/>
      <c r="B394" s="32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5.75" customHeight="1" x14ac:dyDescent="0.25">
      <c r="A395" s="31"/>
      <c r="B395" s="32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5.75" customHeight="1" x14ac:dyDescent="0.25">
      <c r="A396" s="31"/>
      <c r="B396" s="32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5.75" customHeight="1" x14ac:dyDescent="0.25">
      <c r="A397" s="31"/>
      <c r="B397" s="32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5.75" customHeight="1" x14ac:dyDescent="0.25">
      <c r="A398" s="31"/>
      <c r="B398" s="32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5.75" customHeight="1" x14ac:dyDescent="0.25">
      <c r="A399" s="31"/>
      <c r="B399" s="32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5.75" customHeight="1" x14ac:dyDescent="0.25">
      <c r="A400" s="31"/>
      <c r="B400" s="32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5.75" customHeight="1" x14ac:dyDescent="0.25">
      <c r="A401" s="31"/>
      <c r="B401" s="32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5.75" customHeight="1" x14ac:dyDescent="0.25">
      <c r="A402" s="31"/>
      <c r="B402" s="32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5.75" customHeight="1" x14ac:dyDescent="0.25">
      <c r="A403" s="31"/>
      <c r="B403" s="32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5.75" customHeight="1" x14ac:dyDescent="0.25">
      <c r="A404" s="31"/>
      <c r="B404" s="32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5.75" customHeight="1" x14ac:dyDescent="0.25">
      <c r="A405" s="31"/>
      <c r="B405" s="32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5.75" customHeight="1" x14ac:dyDescent="0.25">
      <c r="A406" s="31"/>
      <c r="B406" s="32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5.75" customHeight="1" x14ac:dyDescent="0.25">
      <c r="A407" s="31"/>
      <c r="B407" s="32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5.75" customHeight="1" x14ac:dyDescent="0.25">
      <c r="A408" s="31"/>
      <c r="B408" s="32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5.75" customHeight="1" x14ac:dyDescent="0.25">
      <c r="A409" s="31"/>
      <c r="B409" s="32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5.75" customHeight="1" x14ac:dyDescent="0.25">
      <c r="A410" s="31"/>
      <c r="B410" s="32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5.75" customHeight="1" x14ac:dyDescent="0.25">
      <c r="A411" s="31"/>
      <c r="B411" s="32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5.75" customHeight="1" x14ac:dyDescent="0.25">
      <c r="A412" s="31"/>
      <c r="B412" s="32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5.75" customHeight="1" x14ac:dyDescent="0.25">
      <c r="A413" s="31"/>
      <c r="B413" s="32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5.75" customHeight="1" x14ac:dyDescent="0.25">
      <c r="A414" s="31"/>
      <c r="B414" s="32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5.75" customHeight="1" x14ac:dyDescent="0.25">
      <c r="A415" s="31"/>
      <c r="B415" s="32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5.75" customHeight="1" x14ac:dyDescent="0.25">
      <c r="A416" s="31"/>
      <c r="B416" s="32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5.75" customHeight="1" x14ac:dyDescent="0.25">
      <c r="A417" s="31"/>
      <c r="B417" s="32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5.75" customHeight="1" x14ac:dyDescent="0.25">
      <c r="A418" s="31"/>
      <c r="B418" s="32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5.75" customHeight="1" x14ac:dyDescent="0.25">
      <c r="A419" s="31"/>
      <c r="B419" s="32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5.75" customHeight="1" x14ac:dyDescent="0.25">
      <c r="A420" s="31"/>
      <c r="B420" s="32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5.75" customHeight="1" x14ac:dyDescent="0.25">
      <c r="A421" s="31"/>
      <c r="B421" s="32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5.75" customHeight="1" x14ac:dyDescent="0.25">
      <c r="A422" s="31"/>
      <c r="B422" s="32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5.75" customHeight="1" x14ac:dyDescent="0.25">
      <c r="A423" s="31"/>
      <c r="B423" s="32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5.75" customHeight="1" x14ac:dyDescent="0.25">
      <c r="A424" s="31"/>
      <c r="B424" s="32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5.75" customHeight="1" x14ac:dyDescent="0.25">
      <c r="A425" s="31"/>
      <c r="B425" s="32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5.75" customHeight="1" x14ac:dyDescent="0.25">
      <c r="A426" s="31"/>
      <c r="B426" s="32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5.75" customHeight="1" x14ac:dyDescent="0.25">
      <c r="A427" s="31"/>
      <c r="B427" s="32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5.75" customHeight="1" x14ac:dyDescent="0.25">
      <c r="A428" s="31"/>
      <c r="B428" s="32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5.75" customHeight="1" x14ac:dyDescent="0.25">
      <c r="A429" s="31"/>
      <c r="B429" s="32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5.75" customHeight="1" x14ac:dyDescent="0.25">
      <c r="A430" s="31"/>
      <c r="B430" s="32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5.75" customHeight="1" x14ac:dyDescent="0.25">
      <c r="A431" s="31"/>
      <c r="B431" s="32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5.75" customHeight="1" x14ac:dyDescent="0.25">
      <c r="A432" s="31"/>
      <c r="B432" s="32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5.75" customHeight="1" x14ac:dyDescent="0.25">
      <c r="A433" s="31"/>
      <c r="B433" s="32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5.75" customHeight="1" x14ac:dyDescent="0.25">
      <c r="A434" s="31"/>
      <c r="B434" s="32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5.75" customHeight="1" x14ac:dyDescent="0.25">
      <c r="A435" s="31"/>
      <c r="B435" s="32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5.75" customHeight="1" x14ac:dyDescent="0.25">
      <c r="A436" s="31"/>
      <c r="B436" s="32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5.75" customHeight="1" x14ac:dyDescent="0.25">
      <c r="A437" s="31"/>
      <c r="B437" s="32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5.75" customHeight="1" x14ac:dyDescent="0.25">
      <c r="A438" s="31"/>
      <c r="B438" s="32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5.75" customHeight="1" x14ac:dyDescent="0.25">
      <c r="A439" s="31"/>
      <c r="B439" s="32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5.75" customHeight="1" x14ac:dyDescent="0.25">
      <c r="A440" s="31"/>
      <c r="B440" s="32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5.75" customHeight="1" x14ac:dyDescent="0.25">
      <c r="A441" s="31"/>
      <c r="B441" s="32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5.75" customHeight="1" x14ac:dyDescent="0.25">
      <c r="A442" s="31"/>
      <c r="B442" s="32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5.75" customHeight="1" x14ac:dyDescent="0.25">
      <c r="A443" s="31"/>
      <c r="B443" s="32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5.75" customHeight="1" x14ac:dyDescent="0.25">
      <c r="A444" s="31"/>
      <c r="B444" s="32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5.75" customHeight="1" x14ac:dyDescent="0.25">
      <c r="A445" s="31"/>
      <c r="B445" s="32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5.75" customHeight="1" x14ac:dyDescent="0.25">
      <c r="A446" s="31"/>
      <c r="B446" s="32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5.75" customHeight="1" x14ac:dyDescent="0.25">
      <c r="A447" s="31"/>
      <c r="B447" s="32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5.75" customHeight="1" x14ac:dyDescent="0.25">
      <c r="A448" s="31"/>
      <c r="B448" s="32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5.75" customHeight="1" x14ac:dyDescent="0.25">
      <c r="A449" s="31"/>
      <c r="B449" s="32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5.75" customHeight="1" x14ac:dyDescent="0.25">
      <c r="A450" s="31"/>
      <c r="B450" s="32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5.75" customHeight="1" x14ac:dyDescent="0.25">
      <c r="A451" s="31"/>
      <c r="B451" s="32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5.75" customHeight="1" x14ac:dyDescent="0.25">
      <c r="A452" s="31"/>
      <c r="B452" s="32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5.75" customHeight="1" x14ac:dyDescent="0.25">
      <c r="A453" s="31"/>
      <c r="B453" s="32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5.75" customHeight="1" x14ac:dyDescent="0.25">
      <c r="A454" s="31"/>
      <c r="B454" s="32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5.75" customHeight="1" x14ac:dyDescent="0.25">
      <c r="A455" s="31"/>
      <c r="B455" s="32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5.75" customHeight="1" x14ac:dyDescent="0.25">
      <c r="A456" s="31"/>
      <c r="B456" s="32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5.75" customHeight="1" x14ac:dyDescent="0.25">
      <c r="A457" s="31"/>
      <c r="B457" s="32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5.75" customHeight="1" x14ac:dyDescent="0.25">
      <c r="A458" s="31"/>
      <c r="B458" s="32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5.75" customHeight="1" x14ac:dyDescent="0.25">
      <c r="A459" s="31"/>
      <c r="B459" s="32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5.75" customHeight="1" x14ac:dyDescent="0.25">
      <c r="A460" s="31"/>
      <c r="B460" s="32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5.75" customHeight="1" x14ac:dyDescent="0.25">
      <c r="A461" s="31"/>
      <c r="B461" s="32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5.75" customHeight="1" x14ac:dyDescent="0.25">
      <c r="A462" s="31"/>
      <c r="B462" s="32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5.75" customHeight="1" x14ac:dyDescent="0.25">
      <c r="A463" s="31"/>
      <c r="B463" s="32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5.75" customHeight="1" x14ac:dyDescent="0.25">
      <c r="A464" s="31"/>
      <c r="B464" s="32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5.75" customHeight="1" x14ac:dyDescent="0.25">
      <c r="A465" s="31"/>
      <c r="B465" s="32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5.75" customHeight="1" x14ac:dyDescent="0.25">
      <c r="A466" s="31"/>
      <c r="B466" s="32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5.75" customHeight="1" x14ac:dyDescent="0.25">
      <c r="A467" s="31"/>
      <c r="B467" s="32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5.75" customHeight="1" x14ac:dyDescent="0.25">
      <c r="A468" s="31"/>
      <c r="B468" s="32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5.75" customHeight="1" x14ac:dyDescent="0.25">
      <c r="A469" s="31"/>
      <c r="B469" s="32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5.75" customHeight="1" x14ac:dyDescent="0.25">
      <c r="A470" s="31"/>
      <c r="B470" s="32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5.75" customHeight="1" x14ac:dyDescent="0.25">
      <c r="A471" s="31"/>
      <c r="B471" s="32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5.75" customHeight="1" x14ac:dyDescent="0.25">
      <c r="A472" s="31"/>
      <c r="B472" s="32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5.75" customHeight="1" x14ac:dyDescent="0.25">
      <c r="A473" s="31"/>
      <c r="B473" s="32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5.75" customHeight="1" x14ac:dyDescent="0.25">
      <c r="A474" s="31"/>
      <c r="B474" s="32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5.75" customHeight="1" x14ac:dyDescent="0.25">
      <c r="A475" s="31"/>
      <c r="B475" s="32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5.75" customHeight="1" x14ac:dyDescent="0.25">
      <c r="A476" s="31"/>
      <c r="B476" s="32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5.75" customHeight="1" x14ac:dyDescent="0.25">
      <c r="A477" s="31"/>
      <c r="B477" s="32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5.75" customHeight="1" x14ac:dyDescent="0.25">
      <c r="A478" s="31"/>
      <c r="B478" s="32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5.75" customHeight="1" x14ac:dyDescent="0.25">
      <c r="A479" s="31"/>
      <c r="B479" s="32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5.75" customHeight="1" x14ac:dyDescent="0.25">
      <c r="A480" s="31"/>
      <c r="B480" s="32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5.75" customHeight="1" x14ac:dyDescent="0.25">
      <c r="A481" s="31"/>
      <c r="B481" s="32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5.75" customHeight="1" x14ac:dyDescent="0.25">
      <c r="A482" s="31"/>
      <c r="B482" s="32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5.75" customHeight="1" x14ac:dyDescent="0.25">
      <c r="A483" s="31"/>
      <c r="B483" s="32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5.75" customHeight="1" x14ac:dyDescent="0.25">
      <c r="A484" s="31"/>
      <c r="B484" s="32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5.75" customHeight="1" x14ac:dyDescent="0.25">
      <c r="A485" s="31"/>
      <c r="B485" s="32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5.75" customHeight="1" x14ac:dyDescent="0.25">
      <c r="A486" s="31"/>
      <c r="B486" s="32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5.75" customHeight="1" x14ac:dyDescent="0.25">
      <c r="A487" s="31"/>
      <c r="B487" s="32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5.75" customHeight="1" x14ac:dyDescent="0.25">
      <c r="A488" s="31"/>
      <c r="B488" s="32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5.75" customHeight="1" x14ac:dyDescent="0.25">
      <c r="A489" s="31"/>
      <c r="B489" s="32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5.75" customHeight="1" x14ac:dyDescent="0.25">
      <c r="A490" s="31"/>
      <c r="B490" s="32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5.75" customHeight="1" x14ac:dyDescent="0.25">
      <c r="A491" s="31"/>
      <c r="B491" s="32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5.75" customHeight="1" x14ac:dyDescent="0.25">
      <c r="A492" s="31"/>
      <c r="B492" s="32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5.75" customHeight="1" x14ac:dyDescent="0.25">
      <c r="A493" s="31"/>
      <c r="B493" s="32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5.75" customHeight="1" x14ac:dyDescent="0.25">
      <c r="A494" s="31"/>
      <c r="B494" s="32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5.75" customHeight="1" x14ac:dyDescent="0.25">
      <c r="A495" s="31"/>
      <c r="B495" s="32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5.75" customHeight="1" x14ac:dyDescent="0.25">
      <c r="A496" s="31"/>
      <c r="B496" s="32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5.75" customHeight="1" x14ac:dyDescent="0.25">
      <c r="A497" s="31"/>
      <c r="B497" s="32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5.75" customHeight="1" x14ac:dyDescent="0.25">
      <c r="A498" s="31"/>
      <c r="B498" s="32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5.75" customHeight="1" x14ac:dyDescent="0.25">
      <c r="A499" s="31"/>
      <c r="B499" s="32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5.75" customHeight="1" x14ac:dyDescent="0.25">
      <c r="A500" s="31"/>
      <c r="B500" s="32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5.75" customHeight="1" x14ac:dyDescent="0.25">
      <c r="A501" s="31"/>
      <c r="B501" s="32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5.75" customHeight="1" x14ac:dyDescent="0.25">
      <c r="A502" s="31"/>
      <c r="B502" s="32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5.75" customHeight="1" x14ac:dyDescent="0.25">
      <c r="A503" s="31"/>
      <c r="B503" s="32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5.75" customHeight="1" x14ac:dyDescent="0.25">
      <c r="A504" s="31"/>
      <c r="B504" s="32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5.75" customHeight="1" x14ac:dyDescent="0.25">
      <c r="A505" s="31"/>
      <c r="B505" s="32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5.75" customHeight="1" x14ac:dyDescent="0.25">
      <c r="A506" s="31"/>
      <c r="B506" s="32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5.75" customHeight="1" x14ac:dyDescent="0.25">
      <c r="A507" s="31"/>
      <c r="B507" s="32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5.75" customHeight="1" x14ac:dyDescent="0.25">
      <c r="A508" s="31"/>
      <c r="B508" s="32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5.75" customHeight="1" x14ac:dyDescent="0.25">
      <c r="A509" s="31"/>
      <c r="B509" s="32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5.75" customHeight="1" x14ac:dyDescent="0.25">
      <c r="A510" s="31"/>
      <c r="B510" s="32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5.75" customHeight="1" x14ac:dyDescent="0.25">
      <c r="A511" s="31"/>
      <c r="B511" s="32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5.75" customHeight="1" x14ac:dyDescent="0.25">
      <c r="A512" s="31"/>
      <c r="B512" s="32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5.75" customHeight="1" x14ac:dyDescent="0.25">
      <c r="A513" s="31"/>
      <c r="B513" s="32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5.75" customHeight="1" x14ac:dyDescent="0.25">
      <c r="A514" s="31"/>
      <c r="B514" s="32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5.75" customHeight="1" x14ac:dyDescent="0.25">
      <c r="A515" s="31"/>
      <c r="B515" s="32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5.75" customHeight="1" x14ac:dyDescent="0.25">
      <c r="A516" s="31"/>
      <c r="B516" s="32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5.75" customHeight="1" x14ac:dyDescent="0.25">
      <c r="A517" s="31"/>
      <c r="B517" s="32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5.75" customHeight="1" x14ac:dyDescent="0.25">
      <c r="A518" s="31"/>
      <c r="B518" s="32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5.75" customHeight="1" x14ac:dyDescent="0.25">
      <c r="A519" s="31"/>
      <c r="B519" s="32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5.75" customHeight="1" x14ac:dyDescent="0.25">
      <c r="A520" s="31"/>
      <c r="B520" s="32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5.75" customHeight="1" x14ac:dyDescent="0.25">
      <c r="A521" s="31"/>
      <c r="B521" s="32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5.75" customHeight="1" x14ac:dyDescent="0.25">
      <c r="A522" s="31"/>
      <c r="B522" s="32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5.75" customHeight="1" x14ac:dyDescent="0.25">
      <c r="A523" s="31"/>
      <c r="B523" s="32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5.75" customHeight="1" x14ac:dyDescent="0.25">
      <c r="A524" s="31"/>
      <c r="B524" s="32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5.75" customHeight="1" x14ac:dyDescent="0.25">
      <c r="A525" s="31"/>
      <c r="B525" s="32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5.75" customHeight="1" x14ac:dyDescent="0.25">
      <c r="A526" s="31"/>
      <c r="B526" s="32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5.75" customHeight="1" x14ac:dyDescent="0.25">
      <c r="A527" s="31"/>
      <c r="B527" s="32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5.75" customHeight="1" x14ac:dyDescent="0.25">
      <c r="A528" s="31"/>
      <c r="B528" s="32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5.75" customHeight="1" x14ac:dyDescent="0.25">
      <c r="A529" s="31"/>
      <c r="B529" s="32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5.75" customHeight="1" x14ac:dyDescent="0.25">
      <c r="A530" s="31"/>
      <c r="B530" s="32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5.75" customHeight="1" x14ac:dyDescent="0.25">
      <c r="A531" s="31"/>
      <c r="B531" s="32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5.75" customHeight="1" x14ac:dyDescent="0.25">
      <c r="A532" s="31"/>
      <c r="B532" s="32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5.75" customHeight="1" x14ac:dyDescent="0.25">
      <c r="A533" s="31"/>
      <c r="B533" s="32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5.75" customHeight="1" x14ac:dyDescent="0.25">
      <c r="A534" s="31"/>
      <c r="B534" s="32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5.75" customHeight="1" x14ac:dyDescent="0.25">
      <c r="A535" s="31"/>
      <c r="B535" s="32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5.75" customHeight="1" x14ac:dyDescent="0.25">
      <c r="A536" s="31"/>
      <c r="B536" s="32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5.75" customHeight="1" x14ac:dyDescent="0.25">
      <c r="A537" s="31"/>
      <c r="B537" s="32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5.75" customHeight="1" x14ac:dyDescent="0.25">
      <c r="A538" s="31"/>
      <c r="B538" s="32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5.75" customHeight="1" x14ac:dyDescent="0.25">
      <c r="A539" s="31"/>
      <c r="B539" s="32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5.75" customHeight="1" x14ac:dyDescent="0.25">
      <c r="A540" s="31"/>
      <c r="B540" s="32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5.75" customHeight="1" x14ac:dyDescent="0.25">
      <c r="A541" s="31"/>
      <c r="B541" s="32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5.75" customHeight="1" x14ac:dyDescent="0.25">
      <c r="A542" s="31"/>
      <c r="B542" s="32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5.75" customHeight="1" x14ac:dyDescent="0.25">
      <c r="A543" s="31"/>
      <c r="B543" s="32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5.75" customHeight="1" x14ac:dyDescent="0.25">
      <c r="A544" s="31"/>
      <c r="B544" s="32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5.75" customHeight="1" x14ac:dyDescent="0.25">
      <c r="A545" s="31"/>
      <c r="B545" s="32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5.75" customHeight="1" x14ac:dyDescent="0.25">
      <c r="A546" s="31"/>
      <c r="B546" s="32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5.75" customHeight="1" x14ac:dyDescent="0.25">
      <c r="A547" s="31"/>
      <c r="B547" s="32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5.75" customHeight="1" x14ac:dyDescent="0.25">
      <c r="A548" s="31"/>
      <c r="B548" s="32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5.75" customHeight="1" x14ac:dyDescent="0.25">
      <c r="A549" s="31"/>
      <c r="B549" s="32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5.75" customHeight="1" x14ac:dyDescent="0.25">
      <c r="A550" s="31"/>
      <c r="B550" s="32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5.75" customHeight="1" x14ac:dyDescent="0.25">
      <c r="A551" s="31"/>
      <c r="B551" s="32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5.75" customHeight="1" x14ac:dyDescent="0.25">
      <c r="A552" s="31"/>
      <c r="B552" s="32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5.75" customHeight="1" x14ac:dyDescent="0.25">
      <c r="A553" s="31"/>
      <c r="B553" s="32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5.75" customHeight="1" x14ac:dyDescent="0.25">
      <c r="A554" s="31"/>
      <c r="B554" s="32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5.75" customHeight="1" x14ac:dyDescent="0.25">
      <c r="A555" s="31"/>
      <c r="B555" s="32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5.75" customHeight="1" x14ac:dyDescent="0.25">
      <c r="A556" s="31"/>
      <c r="B556" s="32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5.75" customHeight="1" x14ac:dyDescent="0.25">
      <c r="A557" s="31"/>
      <c r="B557" s="32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5.75" customHeight="1" x14ac:dyDescent="0.25">
      <c r="A558" s="31"/>
      <c r="B558" s="32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5.75" customHeight="1" x14ac:dyDescent="0.25">
      <c r="A559" s="31"/>
      <c r="B559" s="32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5.75" customHeight="1" x14ac:dyDescent="0.25">
      <c r="A560" s="31"/>
      <c r="B560" s="32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5.75" customHeight="1" x14ac:dyDescent="0.25">
      <c r="A561" s="31"/>
      <c r="B561" s="32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5.75" customHeight="1" x14ac:dyDescent="0.25">
      <c r="A562" s="31"/>
      <c r="B562" s="32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5.75" customHeight="1" x14ac:dyDescent="0.25">
      <c r="A563" s="31"/>
      <c r="B563" s="32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5.75" customHeight="1" x14ac:dyDescent="0.25">
      <c r="A564" s="31"/>
      <c r="B564" s="32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5.75" customHeight="1" x14ac:dyDescent="0.25">
      <c r="A565" s="31"/>
      <c r="B565" s="32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5.75" customHeight="1" x14ac:dyDescent="0.25">
      <c r="A566" s="31"/>
      <c r="B566" s="32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5.75" customHeight="1" x14ac:dyDescent="0.25">
      <c r="A567" s="31"/>
      <c r="B567" s="32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5.75" customHeight="1" x14ac:dyDescent="0.25">
      <c r="A568" s="31"/>
      <c r="B568" s="32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5.75" customHeight="1" x14ac:dyDescent="0.25">
      <c r="A569" s="31"/>
      <c r="B569" s="32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5.75" customHeight="1" x14ac:dyDescent="0.25">
      <c r="A570" s="31"/>
      <c r="B570" s="32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5.75" customHeight="1" x14ac:dyDescent="0.25">
      <c r="A571" s="31"/>
      <c r="B571" s="32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5.75" customHeight="1" x14ac:dyDescent="0.25">
      <c r="A572" s="31"/>
      <c r="B572" s="32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5.75" customHeight="1" x14ac:dyDescent="0.25">
      <c r="A573" s="31"/>
      <c r="B573" s="32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5.75" customHeight="1" x14ac:dyDescent="0.25">
      <c r="A574" s="31"/>
      <c r="B574" s="32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5.75" customHeight="1" x14ac:dyDescent="0.25">
      <c r="A575" s="31"/>
      <c r="B575" s="32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5.75" customHeight="1" x14ac:dyDescent="0.25">
      <c r="A576" s="31"/>
      <c r="B576" s="32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5.75" customHeight="1" x14ac:dyDescent="0.25">
      <c r="A577" s="31"/>
      <c r="B577" s="32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5.75" customHeight="1" x14ac:dyDescent="0.25">
      <c r="A578" s="31"/>
      <c r="B578" s="32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5.75" customHeight="1" x14ac:dyDescent="0.25">
      <c r="A579" s="31"/>
      <c r="B579" s="32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5.75" customHeight="1" x14ac:dyDescent="0.25">
      <c r="A580" s="31"/>
      <c r="B580" s="32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5.75" customHeight="1" x14ac:dyDescent="0.25">
      <c r="A581" s="31"/>
      <c r="B581" s="32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5.75" customHeight="1" x14ac:dyDescent="0.25">
      <c r="A582" s="31"/>
      <c r="B582" s="32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5.75" customHeight="1" x14ac:dyDescent="0.25">
      <c r="A583" s="31"/>
      <c r="B583" s="32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5.75" customHeight="1" x14ac:dyDescent="0.25">
      <c r="A584" s="31"/>
      <c r="B584" s="32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5.75" customHeight="1" x14ac:dyDescent="0.25">
      <c r="A585" s="31"/>
      <c r="B585" s="32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5.75" customHeight="1" x14ac:dyDescent="0.25">
      <c r="A586" s="31"/>
      <c r="B586" s="32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5.75" customHeight="1" x14ac:dyDescent="0.25">
      <c r="A587" s="31"/>
      <c r="B587" s="32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5.75" customHeight="1" x14ac:dyDescent="0.25">
      <c r="A588" s="31"/>
      <c r="B588" s="32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5.75" customHeight="1" x14ac:dyDescent="0.25">
      <c r="A589" s="31"/>
      <c r="B589" s="32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5.75" customHeight="1" x14ac:dyDescent="0.25">
      <c r="A590" s="31"/>
      <c r="B590" s="32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5.75" customHeight="1" x14ac:dyDescent="0.25">
      <c r="A591" s="31"/>
      <c r="B591" s="32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5.75" customHeight="1" x14ac:dyDescent="0.25">
      <c r="A592" s="31"/>
      <c r="B592" s="32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5.75" customHeight="1" x14ac:dyDescent="0.25">
      <c r="A593" s="31"/>
      <c r="B593" s="32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5.75" customHeight="1" x14ac:dyDescent="0.25">
      <c r="A594" s="31"/>
      <c r="B594" s="32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5.75" customHeight="1" x14ac:dyDescent="0.25">
      <c r="A595" s="31"/>
      <c r="B595" s="32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5.75" customHeight="1" x14ac:dyDescent="0.25">
      <c r="A596" s="31"/>
      <c r="B596" s="32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5.75" customHeight="1" x14ac:dyDescent="0.25">
      <c r="A597" s="31"/>
      <c r="B597" s="32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5.75" customHeight="1" x14ac:dyDescent="0.25">
      <c r="A598" s="31"/>
      <c r="B598" s="32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5.75" customHeight="1" x14ac:dyDescent="0.25">
      <c r="A599" s="31"/>
      <c r="B599" s="32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5.75" customHeight="1" x14ac:dyDescent="0.25">
      <c r="A600" s="31"/>
      <c r="B600" s="32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5.75" customHeight="1" x14ac:dyDescent="0.25">
      <c r="A601" s="31"/>
      <c r="B601" s="32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5.75" customHeight="1" x14ac:dyDescent="0.25">
      <c r="A602" s="31"/>
      <c r="B602" s="32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5.75" customHeight="1" x14ac:dyDescent="0.25">
      <c r="A603" s="31"/>
      <c r="B603" s="32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5.75" customHeight="1" x14ac:dyDescent="0.25">
      <c r="A604" s="31"/>
      <c r="B604" s="32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5.75" customHeight="1" x14ac:dyDescent="0.25">
      <c r="A605" s="31"/>
      <c r="B605" s="32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5.75" customHeight="1" x14ac:dyDescent="0.25">
      <c r="A606" s="31"/>
      <c r="B606" s="32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5.75" customHeight="1" x14ac:dyDescent="0.25">
      <c r="A607" s="31"/>
      <c r="B607" s="32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5.75" customHeight="1" x14ac:dyDescent="0.25">
      <c r="A608" s="31"/>
      <c r="B608" s="32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5.75" customHeight="1" x14ac:dyDescent="0.25">
      <c r="A609" s="31"/>
      <c r="B609" s="32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5.75" customHeight="1" x14ac:dyDescent="0.25">
      <c r="A610" s="31"/>
      <c r="B610" s="32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5.75" customHeight="1" x14ac:dyDescent="0.25">
      <c r="A611" s="31"/>
      <c r="B611" s="32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5.75" customHeight="1" x14ac:dyDescent="0.25">
      <c r="A612" s="31"/>
      <c r="B612" s="32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5.75" customHeight="1" x14ac:dyDescent="0.25">
      <c r="A613" s="31"/>
      <c r="B613" s="32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5.75" customHeight="1" x14ac:dyDescent="0.25">
      <c r="A614" s="31"/>
      <c r="B614" s="32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5.75" customHeight="1" x14ac:dyDescent="0.25">
      <c r="A615" s="31"/>
      <c r="B615" s="32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5.75" customHeight="1" x14ac:dyDescent="0.25">
      <c r="A616" s="31"/>
      <c r="B616" s="32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5.75" customHeight="1" x14ac:dyDescent="0.25">
      <c r="A617" s="31"/>
      <c r="B617" s="32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5.75" customHeight="1" x14ac:dyDescent="0.25">
      <c r="A618" s="31"/>
      <c r="B618" s="32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5.75" customHeight="1" x14ac:dyDescent="0.25">
      <c r="A619" s="31"/>
      <c r="B619" s="32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5.75" customHeight="1" x14ac:dyDescent="0.25">
      <c r="A620" s="31"/>
      <c r="B620" s="32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5.75" customHeight="1" x14ac:dyDescent="0.25">
      <c r="A621" s="31"/>
      <c r="B621" s="32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5.75" customHeight="1" x14ac:dyDescent="0.25">
      <c r="A622" s="31"/>
      <c r="B622" s="32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5.75" customHeight="1" x14ac:dyDescent="0.25">
      <c r="A623" s="31"/>
      <c r="B623" s="32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5.75" customHeight="1" x14ac:dyDescent="0.25">
      <c r="A624" s="31"/>
      <c r="B624" s="32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5.75" customHeight="1" x14ac:dyDescent="0.25">
      <c r="A625" s="31"/>
      <c r="B625" s="32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5.75" customHeight="1" x14ac:dyDescent="0.25">
      <c r="A626" s="31"/>
      <c r="B626" s="32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5.75" customHeight="1" x14ac:dyDescent="0.25">
      <c r="A627" s="31"/>
      <c r="B627" s="32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5.75" customHeight="1" x14ac:dyDescent="0.25">
      <c r="A628" s="31"/>
      <c r="B628" s="32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5.75" customHeight="1" x14ac:dyDescent="0.25">
      <c r="A629" s="31"/>
      <c r="B629" s="32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5.75" customHeight="1" x14ac:dyDescent="0.25">
      <c r="A630" s="31"/>
      <c r="B630" s="32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5.75" customHeight="1" x14ac:dyDescent="0.25">
      <c r="A631" s="31"/>
      <c r="B631" s="32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5.75" customHeight="1" x14ac:dyDescent="0.25">
      <c r="A632" s="31"/>
      <c r="B632" s="32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5.75" customHeight="1" x14ac:dyDescent="0.25">
      <c r="A633" s="31"/>
      <c r="B633" s="32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5.75" customHeight="1" x14ac:dyDescent="0.25">
      <c r="A634" s="31"/>
      <c r="B634" s="32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5.75" customHeight="1" x14ac:dyDescent="0.25">
      <c r="A635" s="31"/>
      <c r="B635" s="32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5.75" customHeight="1" x14ac:dyDescent="0.25">
      <c r="A636" s="31"/>
      <c r="B636" s="32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5.75" customHeight="1" x14ac:dyDescent="0.25">
      <c r="A637" s="31"/>
      <c r="B637" s="32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5.75" customHeight="1" x14ac:dyDescent="0.25">
      <c r="A638" s="31"/>
      <c r="B638" s="32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5.75" customHeight="1" x14ac:dyDescent="0.25">
      <c r="A639" s="31"/>
      <c r="B639" s="32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5.75" customHeight="1" x14ac:dyDescent="0.25">
      <c r="A640" s="31"/>
      <c r="B640" s="32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5.75" customHeight="1" x14ac:dyDescent="0.25">
      <c r="A641" s="31"/>
      <c r="B641" s="32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5.75" customHeight="1" x14ac:dyDescent="0.25">
      <c r="A642" s="31"/>
      <c r="B642" s="32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5.75" customHeight="1" x14ac:dyDescent="0.25">
      <c r="A643" s="31"/>
      <c r="B643" s="32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5.75" customHeight="1" x14ac:dyDescent="0.25">
      <c r="A644" s="31"/>
      <c r="B644" s="32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5.75" customHeight="1" x14ac:dyDescent="0.25">
      <c r="A645" s="31"/>
      <c r="B645" s="32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5.75" customHeight="1" x14ac:dyDescent="0.25">
      <c r="A646" s="31"/>
      <c r="B646" s="32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5.75" customHeight="1" x14ac:dyDescent="0.25">
      <c r="A647" s="31"/>
      <c r="B647" s="32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5.75" customHeight="1" x14ac:dyDescent="0.25">
      <c r="A648" s="31"/>
      <c r="B648" s="32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5.75" customHeight="1" x14ac:dyDescent="0.25">
      <c r="A649" s="31"/>
      <c r="B649" s="32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5.75" customHeight="1" x14ac:dyDescent="0.25">
      <c r="A650" s="31"/>
      <c r="B650" s="32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5.75" customHeight="1" x14ac:dyDescent="0.25">
      <c r="A651" s="31"/>
      <c r="B651" s="32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5.75" customHeight="1" x14ac:dyDescent="0.25">
      <c r="A652" s="31"/>
      <c r="B652" s="32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5.75" customHeight="1" x14ac:dyDescent="0.25">
      <c r="A653" s="31"/>
      <c r="B653" s="32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5.75" customHeight="1" x14ac:dyDescent="0.25">
      <c r="A654" s="31"/>
      <c r="B654" s="32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5.75" customHeight="1" x14ac:dyDescent="0.25">
      <c r="A655" s="31"/>
      <c r="B655" s="32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5.75" customHeight="1" x14ac:dyDescent="0.25">
      <c r="A656" s="31"/>
      <c r="B656" s="32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5.75" customHeight="1" x14ac:dyDescent="0.25">
      <c r="A657" s="31"/>
      <c r="B657" s="32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5.75" customHeight="1" x14ac:dyDescent="0.25">
      <c r="A658" s="31"/>
      <c r="B658" s="32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5.75" customHeight="1" x14ac:dyDescent="0.25">
      <c r="A659" s="31"/>
      <c r="B659" s="32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5.75" customHeight="1" x14ac:dyDescent="0.25">
      <c r="A660" s="31"/>
      <c r="B660" s="32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5.75" customHeight="1" x14ac:dyDescent="0.25">
      <c r="A661" s="31"/>
      <c r="B661" s="32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5.75" customHeight="1" x14ac:dyDescent="0.25">
      <c r="A662" s="31"/>
      <c r="B662" s="32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5.75" customHeight="1" x14ac:dyDescent="0.25">
      <c r="A663" s="31"/>
      <c r="B663" s="32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5.75" customHeight="1" x14ac:dyDescent="0.25">
      <c r="A664" s="31"/>
      <c r="B664" s="32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5.75" customHeight="1" x14ac:dyDescent="0.25">
      <c r="A665" s="31"/>
      <c r="B665" s="32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5.75" customHeight="1" x14ac:dyDescent="0.25">
      <c r="A666" s="31"/>
      <c r="B666" s="32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5.75" customHeight="1" x14ac:dyDescent="0.25">
      <c r="A667" s="31"/>
      <c r="B667" s="32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5.75" customHeight="1" x14ac:dyDescent="0.25">
      <c r="A668" s="31"/>
      <c r="B668" s="32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5.75" customHeight="1" x14ac:dyDescent="0.25">
      <c r="A669" s="31"/>
      <c r="B669" s="32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5.75" customHeight="1" x14ac:dyDescent="0.25">
      <c r="A670" s="31"/>
      <c r="B670" s="32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5.75" customHeight="1" x14ac:dyDescent="0.25">
      <c r="A671" s="31"/>
      <c r="B671" s="32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5.75" customHeight="1" x14ac:dyDescent="0.25">
      <c r="A672" s="31"/>
      <c r="B672" s="32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5.75" customHeight="1" x14ac:dyDescent="0.25">
      <c r="A673" s="31"/>
      <c r="B673" s="32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5.75" customHeight="1" x14ac:dyDescent="0.25">
      <c r="A674" s="31"/>
      <c r="B674" s="32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5.75" customHeight="1" x14ac:dyDescent="0.25">
      <c r="A675" s="31"/>
      <c r="B675" s="32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5.75" customHeight="1" x14ac:dyDescent="0.25">
      <c r="A676" s="31"/>
      <c r="B676" s="32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5.75" customHeight="1" x14ac:dyDescent="0.25">
      <c r="A677" s="31"/>
      <c r="B677" s="32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5.75" customHeight="1" x14ac:dyDescent="0.25">
      <c r="A678" s="31"/>
      <c r="B678" s="32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5.75" customHeight="1" x14ac:dyDescent="0.25">
      <c r="A679" s="31"/>
      <c r="B679" s="32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5.75" customHeight="1" x14ac:dyDescent="0.25">
      <c r="A680" s="31"/>
      <c r="B680" s="32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5.75" customHeight="1" x14ac:dyDescent="0.25">
      <c r="A681" s="31"/>
      <c r="B681" s="32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5.75" customHeight="1" x14ac:dyDescent="0.25">
      <c r="A682" s="31"/>
      <c r="B682" s="32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5.75" customHeight="1" x14ac:dyDescent="0.25">
      <c r="A683" s="31"/>
      <c r="B683" s="32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5.75" customHeight="1" x14ac:dyDescent="0.25">
      <c r="A684" s="31"/>
      <c r="B684" s="32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5.75" customHeight="1" x14ac:dyDescent="0.25">
      <c r="A685" s="31"/>
      <c r="B685" s="32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5.75" customHeight="1" x14ac:dyDescent="0.25">
      <c r="A686" s="31"/>
      <c r="B686" s="32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5.75" customHeight="1" x14ac:dyDescent="0.25">
      <c r="A687" s="31"/>
      <c r="B687" s="32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5.75" customHeight="1" x14ac:dyDescent="0.25">
      <c r="A688" s="31"/>
      <c r="B688" s="32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5.75" customHeight="1" x14ac:dyDescent="0.25">
      <c r="A689" s="31"/>
      <c r="B689" s="32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5.75" customHeight="1" x14ac:dyDescent="0.25">
      <c r="A690" s="31"/>
      <c r="B690" s="32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5.75" customHeight="1" x14ac:dyDescent="0.25">
      <c r="A691" s="31"/>
      <c r="B691" s="32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5.75" customHeight="1" x14ac:dyDescent="0.25">
      <c r="A692" s="31"/>
      <c r="B692" s="32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5.75" customHeight="1" x14ac:dyDescent="0.25">
      <c r="A693" s="31"/>
      <c r="B693" s="32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5.75" customHeight="1" x14ac:dyDescent="0.25">
      <c r="A694" s="31"/>
      <c r="B694" s="32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5.75" customHeight="1" x14ac:dyDescent="0.25">
      <c r="A695" s="31"/>
      <c r="B695" s="32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5.75" customHeight="1" x14ac:dyDescent="0.25">
      <c r="A696" s="31"/>
      <c r="B696" s="32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5.75" customHeight="1" x14ac:dyDescent="0.25">
      <c r="A697" s="31"/>
      <c r="B697" s="32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5.75" customHeight="1" x14ac:dyDescent="0.25">
      <c r="A698" s="31"/>
      <c r="B698" s="32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5.75" customHeight="1" x14ac:dyDescent="0.25">
      <c r="A699" s="31"/>
      <c r="B699" s="32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5.75" customHeight="1" x14ac:dyDescent="0.25">
      <c r="A700" s="31"/>
      <c r="B700" s="32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5.75" customHeight="1" x14ac:dyDescent="0.25">
      <c r="A701" s="31"/>
      <c r="B701" s="32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5.75" customHeight="1" x14ac:dyDescent="0.25">
      <c r="A702" s="31"/>
      <c r="B702" s="32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5.75" customHeight="1" x14ac:dyDescent="0.25">
      <c r="A703" s="31"/>
      <c r="B703" s="32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5.75" customHeight="1" x14ac:dyDescent="0.25">
      <c r="A704" s="31"/>
      <c r="B704" s="32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5.75" customHeight="1" x14ac:dyDescent="0.25">
      <c r="A705" s="31"/>
      <c r="B705" s="32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5.75" customHeight="1" x14ac:dyDescent="0.25">
      <c r="A706" s="31"/>
      <c r="B706" s="32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5.75" customHeight="1" x14ac:dyDescent="0.25">
      <c r="A707" s="31"/>
      <c r="B707" s="32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5.75" customHeight="1" x14ac:dyDescent="0.25">
      <c r="A708" s="31"/>
      <c r="B708" s="32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5.75" customHeight="1" x14ac:dyDescent="0.25">
      <c r="A709" s="31"/>
      <c r="B709" s="32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5.75" customHeight="1" x14ac:dyDescent="0.25">
      <c r="A710" s="31"/>
      <c r="B710" s="32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5.75" customHeight="1" x14ac:dyDescent="0.25">
      <c r="A711" s="31"/>
      <c r="B711" s="32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5.75" customHeight="1" x14ac:dyDescent="0.25">
      <c r="A712" s="31"/>
      <c r="B712" s="32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5.75" customHeight="1" x14ac:dyDescent="0.25">
      <c r="A713" s="31"/>
      <c r="B713" s="32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5.75" customHeight="1" x14ac:dyDescent="0.25">
      <c r="A714" s="31"/>
      <c r="B714" s="32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5.75" customHeight="1" x14ac:dyDescent="0.25">
      <c r="A715" s="31"/>
      <c r="B715" s="32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5.75" customHeight="1" x14ac:dyDescent="0.25">
      <c r="A716" s="31"/>
      <c r="B716" s="32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5.75" customHeight="1" x14ac:dyDescent="0.25">
      <c r="A717" s="31"/>
      <c r="B717" s="32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5.75" customHeight="1" x14ac:dyDescent="0.25">
      <c r="A718" s="31"/>
      <c r="B718" s="32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5.75" customHeight="1" x14ac:dyDescent="0.25">
      <c r="A719" s="31"/>
      <c r="B719" s="32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5.75" customHeight="1" x14ac:dyDescent="0.25">
      <c r="A720" s="31"/>
      <c r="B720" s="32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5.75" customHeight="1" x14ac:dyDescent="0.25">
      <c r="A721" s="31"/>
      <c r="B721" s="32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5.75" customHeight="1" x14ac:dyDescent="0.25">
      <c r="A722" s="31"/>
      <c r="B722" s="32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5.75" customHeight="1" x14ac:dyDescent="0.25">
      <c r="A723" s="31"/>
      <c r="B723" s="32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5.75" customHeight="1" x14ac:dyDescent="0.25">
      <c r="A724" s="31"/>
      <c r="B724" s="32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5.75" customHeight="1" x14ac:dyDescent="0.25">
      <c r="A725" s="31"/>
      <c r="B725" s="32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5.75" customHeight="1" x14ac:dyDescent="0.25">
      <c r="A726" s="31"/>
      <c r="B726" s="32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5.75" customHeight="1" x14ac:dyDescent="0.25">
      <c r="A727" s="31"/>
      <c r="B727" s="32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5.75" customHeight="1" x14ac:dyDescent="0.25">
      <c r="A728" s="31"/>
      <c r="B728" s="32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5.75" customHeight="1" x14ac:dyDescent="0.25">
      <c r="A729" s="31"/>
      <c r="B729" s="32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5.75" customHeight="1" x14ac:dyDescent="0.25">
      <c r="A730" s="31"/>
      <c r="B730" s="32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5.75" customHeight="1" x14ac:dyDescent="0.25">
      <c r="A731" s="31"/>
      <c r="B731" s="32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5.75" customHeight="1" x14ac:dyDescent="0.25">
      <c r="A732" s="31"/>
      <c r="B732" s="32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5.75" customHeight="1" x14ac:dyDescent="0.25">
      <c r="A733" s="31"/>
      <c r="B733" s="32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5.75" customHeight="1" x14ac:dyDescent="0.25">
      <c r="A734" s="31"/>
      <c r="B734" s="32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5.75" customHeight="1" x14ac:dyDescent="0.25">
      <c r="A735" s="31"/>
      <c r="B735" s="32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5.75" customHeight="1" x14ac:dyDescent="0.25">
      <c r="A736" s="31"/>
      <c r="B736" s="32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5.75" customHeight="1" x14ac:dyDescent="0.25">
      <c r="A737" s="31"/>
      <c r="B737" s="32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5.75" customHeight="1" x14ac:dyDescent="0.25">
      <c r="A738" s="31"/>
      <c r="B738" s="32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5.75" customHeight="1" x14ac:dyDescent="0.25">
      <c r="A739" s="31"/>
      <c r="B739" s="32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5.75" customHeight="1" x14ac:dyDescent="0.25">
      <c r="A740" s="31"/>
      <c r="B740" s="32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5.75" customHeight="1" x14ac:dyDescent="0.25">
      <c r="A741" s="31"/>
      <c r="B741" s="32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5.75" customHeight="1" x14ac:dyDescent="0.25">
      <c r="A742" s="31"/>
      <c r="B742" s="32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5.75" customHeight="1" x14ac:dyDescent="0.25">
      <c r="A743" s="31"/>
      <c r="B743" s="32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5.75" customHeight="1" x14ac:dyDescent="0.25">
      <c r="A744" s="31"/>
      <c r="B744" s="32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5.75" customHeight="1" x14ac:dyDescent="0.25">
      <c r="A745" s="31"/>
      <c r="B745" s="32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5.75" customHeight="1" x14ac:dyDescent="0.25">
      <c r="A746" s="31"/>
      <c r="B746" s="32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5.75" customHeight="1" x14ac:dyDescent="0.25">
      <c r="A747" s="31"/>
      <c r="B747" s="32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5.75" customHeight="1" x14ac:dyDescent="0.25">
      <c r="A748" s="31"/>
      <c r="B748" s="32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5.75" customHeight="1" x14ac:dyDescent="0.25">
      <c r="A749" s="31"/>
      <c r="B749" s="32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5.75" customHeight="1" x14ac:dyDescent="0.25">
      <c r="A750" s="31"/>
      <c r="B750" s="32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5.75" customHeight="1" x14ac:dyDescent="0.25">
      <c r="A751" s="31"/>
      <c r="B751" s="32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5.75" customHeight="1" x14ac:dyDescent="0.25">
      <c r="A752" s="31"/>
      <c r="B752" s="32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5.75" customHeight="1" x14ac:dyDescent="0.25">
      <c r="A753" s="31"/>
      <c r="B753" s="32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5.75" customHeight="1" x14ac:dyDescent="0.25">
      <c r="A754" s="31"/>
      <c r="B754" s="32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5.75" customHeight="1" x14ac:dyDescent="0.25">
      <c r="A755" s="31"/>
      <c r="B755" s="32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5.75" customHeight="1" x14ac:dyDescent="0.25">
      <c r="A756" s="31"/>
      <c r="B756" s="32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5.75" customHeight="1" x14ac:dyDescent="0.25">
      <c r="A757" s="31"/>
      <c r="B757" s="32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5.75" customHeight="1" x14ac:dyDescent="0.25">
      <c r="A758" s="31"/>
      <c r="B758" s="32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5.75" customHeight="1" x14ac:dyDescent="0.25">
      <c r="A759" s="31"/>
      <c r="B759" s="32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5.75" customHeight="1" x14ac:dyDescent="0.25">
      <c r="A760" s="31"/>
      <c r="B760" s="32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5.75" customHeight="1" x14ac:dyDescent="0.25">
      <c r="A761" s="31"/>
      <c r="B761" s="32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5.75" customHeight="1" x14ac:dyDescent="0.25">
      <c r="A762" s="31"/>
      <c r="B762" s="32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5.75" customHeight="1" x14ac:dyDescent="0.25">
      <c r="A763" s="31"/>
      <c r="B763" s="32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5.75" customHeight="1" x14ac:dyDescent="0.25">
      <c r="A764" s="31"/>
      <c r="B764" s="32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5.75" customHeight="1" x14ac:dyDescent="0.25">
      <c r="A765" s="31"/>
      <c r="B765" s="32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5.75" customHeight="1" x14ac:dyDescent="0.25">
      <c r="A766" s="31"/>
      <c r="B766" s="32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5.75" customHeight="1" x14ac:dyDescent="0.25">
      <c r="A767" s="31"/>
      <c r="B767" s="32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5.75" customHeight="1" x14ac:dyDescent="0.25">
      <c r="A768" s="31"/>
      <c r="B768" s="32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5.75" customHeight="1" x14ac:dyDescent="0.25">
      <c r="A769" s="31"/>
      <c r="B769" s="32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5.75" customHeight="1" x14ac:dyDescent="0.25">
      <c r="A770" s="31"/>
      <c r="B770" s="32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5.75" customHeight="1" x14ac:dyDescent="0.25">
      <c r="A771" s="31"/>
      <c r="B771" s="32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5.75" customHeight="1" x14ac:dyDescent="0.25">
      <c r="A772" s="31"/>
      <c r="B772" s="32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5.75" customHeight="1" x14ac:dyDescent="0.25">
      <c r="A773" s="31"/>
      <c r="B773" s="32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5.75" customHeight="1" x14ac:dyDescent="0.25">
      <c r="A774" s="31"/>
      <c r="B774" s="32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5.75" customHeight="1" x14ac:dyDescent="0.25">
      <c r="A775" s="31"/>
      <c r="B775" s="32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5.75" customHeight="1" x14ac:dyDescent="0.25">
      <c r="A776" s="31"/>
      <c r="B776" s="32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5.75" customHeight="1" x14ac:dyDescent="0.25">
      <c r="A777" s="31"/>
      <c r="B777" s="32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5.75" customHeight="1" x14ac:dyDescent="0.25">
      <c r="A778" s="31"/>
      <c r="B778" s="32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5.75" customHeight="1" x14ac:dyDescent="0.25">
      <c r="A779" s="31"/>
      <c r="B779" s="32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5.75" customHeight="1" x14ac:dyDescent="0.25">
      <c r="A780" s="31"/>
      <c r="B780" s="32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5.75" customHeight="1" x14ac:dyDescent="0.25">
      <c r="A781" s="31"/>
      <c r="B781" s="32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5.75" customHeight="1" x14ac:dyDescent="0.25">
      <c r="A782" s="31"/>
      <c r="B782" s="32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5.75" customHeight="1" x14ac:dyDescent="0.25">
      <c r="A783" s="31"/>
      <c r="B783" s="32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5.75" customHeight="1" x14ac:dyDescent="0.25">
      <c r="A784" s="31"/>
      <c r="B784" s="32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5.75" customHeight="1" x14ac:dyDescent="0.25">
      <c r="A785" s="31"/>
      <c r="B785" s="32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5.75" customHeight="1" x14ac:dyDescent="0.25">
      <c r="A786" s="31"/>
      <c r="B786" s="32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5.75" customHeight="1" x14ac:dyDescent="0.25">
      <c r="A787" s="31"/>
      <c r="B787" s="32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5.75" customHeight="1" x14ac:dyDescent="0.25">
      <c r="A788" s="31"/>
      <c r="B788" s="32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5.75" customHeight="1" x14ac:dyDescent="0.25">
      <c r="A789" s="31"/>
      <c r="B789" s="32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5.75" customHeight="1" x14ac:dyDescent="0.25">
      <c r="A790" s="31"/>
      <c r="B790" s="32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5.75" customHeight="1" x14ac:dyDescent="0.25">
      <c r="A791" s="31"/>
      <c r="B791" s="32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5.75" customHeight="1" x14ac:dyDescent="0.25">
      <c r="A792" s="31"/>
      <c r="B792" s="32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5.75" customHeight="1" x14ac:dyDescent="0.25">
      <c r="A793" s="31"/>
      <c r="B793" s="32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5.75" customHeight="1" x14ac:dyDescent="0.25">
      <c r="A794" s="31"/>
      <c r="B794" s="32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5.75" customHeight="1" x14ac:dyDescent="0.25">
      <c r="A795" s="31"/>
      <c r="B795" s="32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5.75" customHeight="1" x14ac:dyDescent="0.25">
      <c r="A796" s="31"/>
      <c r="B796" s="32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5.75" customHeight="1" x14ac:dyDescent="0.25">
      <c r="A797" s="31"/>
      <c r="B797" s="32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5.75" customHeight="1" x14ac:dyDescent="0.25">
      <c r="A798" s="31"/>
      <c r="B798" s="32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5.75" customHeight="1" x14ac:dyDescent="0.25">
      <c r="A799" s="31"/>
      <c r="B799" s="32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5.75" customHeight="1" x14ac:dyDescent="0.25">
      <c r="A800" s="31"/>
      <c r="B800" s="32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5.75" customHeight="1" x14ac:dyDescent="0.25">
      <c r="A801" s="31"/>
      <c r="B801" s="32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5.75" customHeight="1" x14ac:dyDescent="0.25">
      <c r="A802" s="31"/>
      <c r="B802" s="32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5.75" customHeight="1" x14ac:dyDescent="0.25">
      <c r="A803" s="31"/>
      <c r="B803" s="32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5.75" customHeight="1" x14ac:dyDescent="0.25">
      <c r="A804" s="31"/>
      <c r="B804" s="32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5.75" customHeight="1" x14ac:dyDescent="0.25">
      <c r="A805" s="31"/>
      <c r="B805" s="32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5.75" customHeight="1" x14ac:dyDescent="0.25">
      <c r="A806" s="31"/>
      <c r="B806" s="32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5.75" customHeight="1" x14ac:dyDescent="0.25">
      <c r="A807" s="31"/>
      <c r="B807" s="32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5.75" customHeight="1" x14ac:dyDescent="0.25">
      <c r="A808" s="31"/>
      <c r="B808" s="32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5.75" customHeight="1" x14ac:dyDescent="0.25">
      <c r="A809" s="31"/>
      <c r="B809" s="32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5.75" customHeight="1" x14ac:dyDescent="0.25">
      <c r="A810" s="31"/>
      <c r="B810" s="32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5.75" customHeight="1" x14ac:dyDescent="0.25">
      <c r="A811" s="31"/>
      <c r="B811" s="32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5.75" customHeight="1" x14ac:dyDescent="0.25">
      <c r="A812" s="31"/>
      <c r="B812" s="32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5.75" customHeight="1" x14ac:dyDescent="0.25">
      <c r="A813" s="31"/>
      <c r="B813" s="32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5.75" customHeight="1" x14ac:dyDescent="0.25">
      <c r="A814" s="31"/>
      <c r="B814" s="32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5.75" customHeight="1" x14ac:dyDescent="0.25">
      <c r="A815" s="31"/>
      <c r="B815" s="32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5.75" customHeight="1" x14ac:dyDescent="0.25">
      <c r="A816" s="31"/>
      <c r="B816" s="32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5.75" customHeight="1" x14ac:dyDescent="0.25">
      <c r="A817" s="31"/>
      <c r="B817" s="32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5.75" customHeight="1" x14ac:dyDescent="0.25">
      <c r="A818" s="31"/>
      <c r="B818" s="32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5.75" customHeight="1" x14ac:dyDescent="0.25">
      <c r="A819" s="31"/>
      <c r="B819" s="32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5.75" customHeight="1" x14ac:dyDescent="0.25">
      <c r="A820" s="31"/>
      <c r="B820" s="32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5.75" customHeight="1" x14ac:dyDescent="0.25">
      <c r="A821" s="31"/>
      <c r="B821" s="32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5.75" customHeight="1" x14ac:dyDescent="0.25">
      <c r="A822" s="31"/>
      <c r="B822" s="32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5.75" customHeight="1" x14ac:dyDescent="0.25">
      <c r="A823" s="31"/>
      <c r="B823" s="32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5.75" customHeight="1" x14ac:dyDescent="0.25">
      <c r="A824" s="31"/>
      <c r="B824" s="32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5.75" customHeight="1" x14ac:dyDescent="0.25">
      <c r="A825" s="31"/>
      <c r="B825" s="32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5.75" customHeight="1" x14ac:dyDescent="0.25">
      <c r="A826" s="31"/>
      <c r="B826" s="32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5.75" customHeight="1" x14ac:dyDescent="0.25">
      <c r="A827" s="31"/>
      <c r="B827" s="32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5.75" customHeight="1" x14ac:dyDescent="0.25">
      <c r="A828" s="31"/>
      <c r="B828" s="32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5.75" customHeight="1" x14ac:dyDescent="0.25">
      <c r="A829" s="31"/>
      <c r="B829" s="32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5.75" customHeight="1" x14ac:dyDescent="0.25">
      <c r="A830" s="31"/>
      <c r="B830" s="32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5.75" customHeight="1" x14ac:dyDescent="0.25">
      <c r="A831" s="31"/>
      <c r="B831" s="32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5.75" customHeight="1" x14ac:dyDescent="0.25">
      <c r="A832" s="31"/>
      <c r="B832" s="32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5.75" customHeight="1" x14ac:dyDescent="0.25">
      <c r="A833" s="31"/>
      <c r="B833" s="32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5.75" customHeight="1" x14ac:dyDescent="0.25">
      <c r="A834" s="31"/>
      <c r="B834" s="32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5.75" customHeight="1" x14ac:dyDescent="0.25">
      <c r="A835" s="31"/>
      <c r="B835" s="32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5.75" customHeight="1" x14ac:dyDescent="0.25">
      <c r="A836" s="31"/>
      <c r="B836" s="32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5.75" customHeight="1" x14ac:dyDescent="0.25">
      <c r="A837" s="31"/>
      <c r="B837" s="32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5.75" customHeight="1" x14ac:dyDescent="0.25">
      <c r="A838" s="31"/>
      <c r="B838" s="32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5.75" customHeight="1" x14ac:dyDescent="0.25">
      <c r="A839" s="31"/>
      <c r="B839" s="32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5.75" customHeight="1" x14ac:dyDescent="0.25">
      <c r="A840" s="31"/>
      <c r="B840" s="32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5.75" customHeight="1" x14ac:dyDescent="0.25">
      <c r="A841" s="31"/>
      <c r="B841" s="32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5.75" customHeight="1" x14ac:dyDescent="0.25">
      <c r="A842" s="31"/>
      <c r="B842" s="32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5.75" customHeight="1" x14ac:dyDescent="0.25">
      <c r="A843" s="31"/>
      <c r="B843" s="32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5.75" customHeight="1" x14ac:dyDescent="0.25">
      <c r="A844" s="31"/>
      <c r="B844" s="32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5.75" customHeight="1" x14ac:dyDescent="0.25">
      <c r="A845" s="31"/>
      <c r="B845" s="32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5.75" customHeight="1" x14ac:dyDescent="0.25">
      <c r="A846" s="31"/>
      <c r="B846" s="32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5.75" customHeight="1" x14ac:dyDescent="0.25">
      <c r="A847" s="31"/>
      <c r="B847" s="32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5.75" customHeight="1" x14ac:dyDescent="0.25">
      <c r="A848" s="31"/>
      <c r="B848" s="32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5.75" customHeight="1" x14ac:dyDescent="0.25">
      <c r="A849" s="31"/>
      <c r="B849" s="32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5.75" customHeight="1" x14ac:dyDescent="0.25">
      <c r="A850" s="31"/>
      <c r="B850" s="32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5.75" customHeight="1" x14ac:dyDescent="0.25">
      <c r="A851" s="31"/>
      <c r="B851" s="32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5.75" customHeight="1" x14ac:dyDescent="0.25">
      <c r="A852" s="31"/>
      <c r="B852" s="32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5.75" customHeight="1" x14ac:dyDescent="0.25">
      <c r="A853" s="31"/>
      <c r="B853" s="32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5.75" customHeight="1" x14ac:dyDescent="0.25">
      <c r="A854" s="31"/>
      <c r="B854" s="32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5.75" customHeight="1" x14ac:dyDescent="0.25">
      <c r="A855" s="31"/>
      <c r="B855" s="32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5.75" customHeight="1" x14ac:dyDescent="0.25">
      <c r="A856" s="31"/>
      <c r="B856" s="32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5.75" customHeight="1" x14ac:dyDescent="0.25">
      <c r="A857" s="31"/>
      <c r="B857" s="32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5.75" customHeight="1" x14ac:dyDescent="0.25">
      <c r="A858" s="31"/>
      <c r="B858" s="32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5.75" customHeight="1" x14ac:dyDescent="0.25">
      <c r="A859" s="31"/>
      <c r="B859" s="32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5.75" customHeight="1" x14ac:dyDescent="0.25">
      <c r="A860" s="31"/>
      <c r="B860" s="32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5.75" customHeight="1" x14ac:dyDescent="0.25">
      <c r="A861" s="31"/>
      <c r="B861" s="32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5.75" customHeight="1" x14ac:dyDescent="0.25">
      <c r="A862" s="31"/>
      <c r="B862" s="32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5.75" customHeight="1" x14ac:dyDescent="0.25">
      <c r="A863" s="31"/>
      <c r="B863" s="32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5.75" customHeight="1" x14ac:dyDescent="0.25">
      <c r="A864" s="31"/>
      <c r="B864" s="32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5.75" customHeight="1" x14ac:dyDescent="0.25">
      <c r="A865" s="31"/>
      <c r="B865" s="32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5.75" customHeight="1" x14ac:dyDescent="0.25">
      <c r="A866" s="31"/>
      <c r="B866" s="32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5.75" customHeight="1" x14ac:dyDescent="0.25">
      <c r="A867" s="31"/>
      <c r="B867" s="32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5.75" customHeight="1" x14ac:dyDescent="0.25">
      <c r="A868" s="31"/>
      <c r="B868" s="32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5.75" customHeight="1" x14ac:dyDescent="0.25">
      <c r="A869" s="31"/>
      <c r="B869" s="32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5.75" customHeight="1" x14ac:dyDescent="0.25">
      <c r="A870" s="31"/>
      <c r="B870" s="32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5.75" customHeight="1" x14ac:dyDescent="0.25">
      <c r="A871" s="31"/>
      <c r="B871" s="32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5.75" customHeight="1" x14ac:dyDescent="0.25">
      <c r="A872" s="31"/>
      <c r="B872" s="32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5.75" customHeight="1" x14ac:dyDescent="0.25">
      <c r="A873" s="31"/>
      <c r="B873" s="32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5.75" customHeight="1" x14ac:dyDescent="0.25">
      <c r="A874" s="31"/>
      <c r="B874" s="32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5.75" customHeight="1" x14ac:dyDescent="0.25">
      <c r="A875" s="31"/>
      <c r="B875" s="32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5.75" customHeight="1" x14ac:dyDescent="0.25">
      <c r="A876" s="31"/>
      <c r="B876" s="32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5.75" customHeight="1" x14ac:dyDescent="0.25">
      <c r="A877" s="31"/>
      <c r="B877" s="32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5.75" customHeight="1" x14ac:dyDescent="0.25">
      <c r="A878" s="31"/>
      <c r="B878" s="32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5.75" customHeight="1" x14ac:dyDescent="0.25">
      <c r="A879" s="31"/>
      <c r="B879" s="32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5.75" customHeight="1" x14ac:dyDescent="0.25">
      <c r="A880" s="31"/>
      <c r="B880" s="32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5.75" customHeight="1" x14ac:dyDescent="0.25">
      <c r="A881" s="31"/>
      <c r="B881" s="32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5.75" customHeight="1" x14ac:dyDescent="0.25">
      <c r="A882" s="31"/>
      <c r="B882" s="32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5.75" customHeight="1" x14ac:dyDescent="0.25">
      <c r="A883" s="31"/>
      <c r="B883" s="32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5.75" customHeight="1" x14ac:dyDescent="0.25">
      <c r="A884" s="31"/>
      <c r="B884" s="32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5.75" customHeight="1" x14ac:dyDescent="0.25">
      <c r="A885" s="31"/>
      <c r="B885" s="32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5.75" customHeight="1" x14ac:dyDescent="0.25">
      <c r="A886" s="31"/>
      <c r="B886" s="32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5.75" customHeight="1" x14ac:dyDescent="0.25">
      <c r="A887" s="31"/>
      <c r="B887" s="32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5.75" customHeight="1" x14ac:dyDescent="0.25">
      <c r="A888" s="31"/>
      <c r="B888" s="32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5.75" customHeight="1" x14ac:dyDescent="0.25">
      <c r="A889" s="31"/>
      <c r="B889" s="32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5.75" customHeight="1" x14ac:dyDescent="0.25">
      <c r="A890" s="31"/>
      <c r="B890" s="32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5.75" customHeight="1" x14ac:dyDescent="0.25">
      <c r="A891" s="31"/>
      <c r="B891" s="32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5.75" customHeight="1" x14ac:dyDescent="0.25">
      <c r="A892" s="31"/>
      <c r="B892" s="32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5.75" customHeight="1" x14ac:dyDescent="0.25">
      <c r="A893" s="31"/>
      <c r="B893" s="32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5.75" customHeight="1" x14ac:dyDescent="0.25">
      <c r="A894" s="31"/>
      <c r="B894" s="32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5.75" customHeight="1" x14ac:dyDescent="0.25">
      <c r="A895" s="31"/>
      <c r="B895" s="32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customHeight="1" x14ac:dyDescent="0.25">
      <c r="A896" s="31"/>
      <c r="B896" s="32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customHeight="1" x14ac:dyDescent="0.25">
      <c r="A897" s="31"/>
      <c r="B897" s="32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customHeight="1" x14ac:dyDescent="0.25">
      <c r="A898" s="31"/>
      <c r="B898" s="32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customHeight="1" x14ac:dyDescent="0.25">
      <c r="A899" s="31"/>
      <c r="B899" s="32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customHeight="1" x14ac:dyDescent="0.25">
      <c r="A900" s="31"/>
      <c r="B900" s="32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customHeight="1" x14ac:dyDescent="0.25">
      <c r="A901" s="31"/>
      <c r="B901" s="32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customHeight="1" x14ac:dyDescent="0.25">
      <c r="A902" s="31"/>
      <c r="B902" s="32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customHeight="1" x14ac:dyDescent="0.25">
      <c r="A903" s="31"/>
      <c r="B903" s="32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customHeight="1" x14ac:dyDescent="0.25">
      <c r="A904" s="31"/>
      <c r="B904" s="32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customHeight="1" x14ac:dyDescent="0.25">
      <c r="A905" s="31"/>
      <c r="B905" s="32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customHeight="1" x14ac:dyDescent="0.25">
      <c r="A906" s="31"/>
      <c r="B906" s="32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customHeight="1" x14ac:dyDescent="0.25">
      <c r="A907" s="31"/>
      <c r="B907" s="32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customHeight="1" x14ac:dyDescent="0.25">
      <c r="A908" s="31"/>
      <c r="B908" s="32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customHeight="1" x14ac:dyDescent="0.25">
      <c r="A909" s="31"/>
      <c r="B909" s="32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customHeight="1" x14ac:dyDescent="0.25">
      <c r="A910" s="31"/>
      <c r="B910" s="32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customHeight="1" x14ac:dyDescent="0.25">
      <c r="A911" s="31"/>
      <c r="B911" s="32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customHeight="1" x14ac:dyDescent="0.25">
      <c r="A912" s="31"/>
      <c r="B912" s="32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customHeight="1" x14ac:dyDescent="0.25">
      <c r="A913" s="31"/>
      <c r="B913" s="32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customHeight="1" x14ac:dyDescent="0.25">
      <c r="A914" s="31"/>
      <c r="B914" s="32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customHeight="1" x14ac:dyDescent="0.25">
      <c r="A915" s="31"/>
      <c r="B915" s="32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 x14ac:dyDescent="0.25">
      <c r="A916" s="31"/>
      <c r="B916" s="32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customHeight="1" x14ac:dyDescent="0.25">
      <c r="A917" s="31"/>
      <c r="B917" s="32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customHeight="1" x14ac:dyDescent="0.25">
      <c r="A918" s="31"/>
      <c r="B918" s="32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customHeight="1" x14ac:dyDescent="0.25">
      <c r="A919" s="31"/>
      <c r="B919" s="32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customHeight="1" x14ac:dyDescent="0.25">
      <c r="A920" s="31"/>
      <c r="B920" s="32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customHeight="1" x14ac:dyDescent="0.25">
      <c r="A921" s="31"/>
      <c r="B921" s="32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customHeight="1" x14ac:dyDescent="0.25">
      <c r="A922" s="31"/>
      <c r="B922" s="32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customHeight="1" x14ac:dyDescent="0.25">
      <c r="A923" s="31"/>
      <c r="B923" s="32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customHeight="1" x14ac:dyDescent="0.25">
      <c r="A924" s="31"/>
      <c r="B924" s="32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customHeight="1" x14ac:dyDescent="0.25">
      <c r="A925" s="31"/>
      <c r="B925" s="32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customHeight="1" x14ac:dyDescent="0.25">
      <c r="A926" s="31"/>
      <c r="B926" s="32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customHeight="1" x14ac:dyDescent="0.25">
      <c r="A927" s="31"/>
      <c r="B927" s="32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customHeight="1" x14ac:dyDescent="0.25">
      <c r="A928" s="31"/>
      <c r="B928" s="32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customHeight="1" x14ac:dyDescent="0.25">
      <c r="A929" s="31"/>
      <c r="B929" s="32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customHeight="1" x14ac:dyDescent="0.25">
      <c r="A930" s="31"/>
      <c r="B930" s="32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customHeight="1" x14ac:dyDescent="0.25">
      <c r="A931" s="31"/>
      <c r="B931" s="32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customHeight="1" x14ac:dyDescent="0.25">
      <c r="A932" s="31"/>
      <c r="B932" s="32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customHeight="1" x14ac:dyDescent="0.25">
      <c r="A933" s="31"/>
      <c r="B933" s="32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.75" customHeight="1" x14ac:dyDescent="0.25">
      <c r="A934" s="31"/>
      <c r="B934" s="32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5.75" customHeight="1" x14ac:dyDescent="0.25">
      <c r="A935" s="31"/>
      <c r="B935" s="32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5.75" customHeight="1" x14ac:dyDescent="0.25">
      <c r="A936" s="31"/>
      <c r="B936" s="32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5.75" customHeight="1" x14ac:dyDescent="0.25">
      <c r="A937" s="31"/>
      <c r="B937" s="32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5.75" customHeight="1" x14ac:dyDescent="0.25">
      <c r="A938" s="31"/>
      <c r="B938" s="32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5.75" customHeight="1" x14ac:dyDescent="0.25">
      <c r="A939" s="31"/>
      <c r="B939" s="32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5.75" customHeight="1" x14ac:dyDescent="0.25">
      <c r="A940" s="31"/>
      <c r="B940" s="32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5.75" customHeight="1" x14ac:dyDescent="0.25">
      <c r="A941" s="31"/>
      <c r="B941" s="32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5.75" customHeight="1" x14ac:dyDescent="0.25">
      <c r="A942" s="31"/>
      <c r="B942" s="32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5.75" customHeight="1" x14ac:dyDescent="0.25">
      <c r="A943" s="31"/>
      <c r="B943" s="32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5.75" customHeight="1" x14ac:dyDescent="0.25">
      <c r="A944" s="31"/>
      <c r="B944" s="32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5.75" customHeight="1" x14ac:dyDescent="0.25">
      <c r="A945" s="31"/>
      <c r="B945" s="32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5.75" customHeight="1" x14ac:dyDescent="0.25">
      <c r="A946" s="31"/>
      <c r="B946" s="32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5.75" customHeight="1" x14ac:dyDescent="0.25">
      <c r="A947" s="31"/>
      <c r="B947" s="32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5.75" customHeight="1" x14ac:dyDescent="0.25">
      <c r="A948" s="31"/>
      <c r="B948" s="32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5.75" customHeight="1" x14ac:dyDescent="0.25">
      <c r="A949" s="31"/>
      <c r="B949" s="32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5.75" customHeight="1" x14ac:dyDescent="0.25">
      <c r="A950" s="31"/>
      <c r="B950" s="32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5.75" customHeight="1" x14ac:dyDescent="0.25">
      <c r="A951" s="31"/>
      <c r="B951" s="32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5.75" customHeight="1" x14ac:dyDescent="0.25">
      <c r="A952" s="31"/>
      <c r="B952" s="32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5.75" customHeight="1" x14ac:dyDescent="0.25">
      <c r="A953" s="31"/>
      <c r="B953" s="32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5.75" customHeight="1" x14ac:dyDescent="0.25">
      <c r="A954" s="31"/>
      <c r="B954" s="32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5.75" customHeight="1" x14ac:dyDescent="0.25">
      <c r="A955" s="31"/>
      <c r="B955" s="32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5.75" customHeight="1" x14ac:dyDescent="0.25">
      <c r="A956" s="31"/>
      <c r="B956" s="32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5.75" customHeight="1" x14ac:dyDescent="0.25">
      <c r="A957" s="31"/>
      <c r="B957" s="32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5.75" customHeight="1" x14ac:dyDescent="0.25">
      <c r="A958" s="31"/>
      <c r="B958" s="32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5.75" customHeight="1" x14ac:dyDescent="0.25">
      <c r="A959" s="31"/>
      <c r="B959" s="32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5.75" customHeight="1" x14ac:dyDescent="0.25">
      <c r="A960" s="31"/>
      <c r="B960" s="32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5.75" customHeight="1" x14ac:dyDescent="0.25">
      <c r="A961" s="31"/>
      <c r="B961" s="32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5.75" customHeight="1" x14ac:dyDescent="0.25">
      <c r="A962" s="31"/>
      <c r="B962" s="32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5.75" customHeight="1" x14ac:dyDescent="0.25">
      <c r="A963" s="31"/>
      <c r="B963" s="32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5.75" customHeight="1" x14ac:dyDescent="0.25">
      <c r="A964" s="31"/>
      <c r="B964" s="32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5.75" customHeight="1" x14ac:dyDescent="0.25">
      <c r="A965" s="31"/>
      <c r="B965" s="32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5.75" customHeight="1" x14ac:dyDescent="0.25">
      <c r="A966" s="31"/>
      <c r="B966" s="32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5.75" customHeight="1" x14ac:dyDescent="0.25">
      <c r="A967" s="31"/>
      <c r="B967" s="32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5.75" customHeight="1" x14ac:dyDescent="0.25">
      <c r="A968" s="31"/>
      <c r="B968" s="32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5.75" customHeight="1" x14ac:dyDescent="0.25">
      <c r="A969" s="31"/>
      <c r="B969" s="32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5.75" customHeight="1" x14ac:dyDescent="0.25">
      <c r="A970" s="31"/>
      <c r="B970" s="32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5.75" customHeight="1" x14ac:dyDescent="0.25">
      <c r="A971" s="31"/>
      <c r="B971" s="32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5.75" customHeight="1" x14ac:dyDescent="0.25">
      <c r="A972" s="31"/>
      <c r="B972" s="32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5.75" customHeight="1" x14ac:dyDescent="0.25">
      <c r="A973" s="31"/>
      <c r="B973" s="32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5.75" customHeight="1" x14ac:dyDescent="0.25">
      <c r="A974" s="31"/>
      <c r="B974" s="32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5.75" customHeight="1" x14ac:dyDescent="0.25">
      <c r="A975" s="31"/>
      <c r="B975" s="32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5.75" customHeight="1" x14ac:dyDescent="0.25">
      <c r="A976" s="31"/>
      <c r="B976" s="32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5.75" customHeight="1" x14ac:dyDescent="0.25">
      <c r="A977" s="31"/>
      <c r="B977" s="32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5.75" customHeight="1" x14ac:dyDescent="0.25">
      <c r="A978" s="31"/>
      <c r="B978" s="32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5.75" customHeight="1" x14ac:dyDescent="0.25">
      <c r="A979" s="31"/>
      <c r="B979" s="32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5.75" customHeight="1" x14ac:dyDescent="0.25">
      <c r="A980" s="31"/>
      <c r="B980" s="32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5.75" customHeight="1" x14ac:dyDescent="0.25">
      <c r="A981" s="31"/>
      <c r="B981" s="32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5.75" customHeight="1" x14ac:dyDescent="0.25">
      <c r="A982" s="31"/>
      <c r="B982" s="32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5.75" customHeight="1" x14ac:dyDescent="0.25">
      <c r="A983" s="31"/>
      <c r="B983" s="32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5.75" customHeight="1" x14ac:dyDescent="0.25">
      <c r="A984" s="31"/>
      <c r="B984" s="32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5.75" customHeight="1" x14ac:dyDescent="0.25">
      <c r="A985" s="31"/>
      <c r="B985" s="32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5.75" customHeight="1" x14ac:dyDescent="0.25">
      <c r="A986" s="31"/>
      <c r="B986" s="32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5.75" customHeight="1" x14ac:dyDescent="0.25">
      <c r="A987" s="31"/>
      <c r="B987" s="32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5.75" customHeight="1" x14ac:dyDescent="0.25">
      <c r="A988" s="31"/>
      <c r="B988" s="32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5.75" customHeight="1" x14ac:dyDescent="0.25">
      <c r="A989" s="31"/>
      <c r="B989" s="32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5.75" customHeight="1" x14ac:dyDescent="0.25">
      <c r="A990" s="31"/>
      <c r="B990" s="32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5.75" customHeight="1" x14ac:dyDescent="0.25">
      <c r="A991" s="31"/>
      <c r="B991" s="32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5.75" customHeight="1" x14ac:dyDescent="0.25">
      <c r="A992" s="31"/>
      <c r="B992" s="32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5.75" customHeight="1" x14ac:dyDescent="0.25">
      <c r="A993" s="31"/>
      <c r="B993" s="32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5.75" customHeight="1" x14ac:dyDescent="0.25">
      <c r="A994" s="31"/>
      <c r="B994" s="32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5.75" customHeight="1" x14ac:dyDescent="0.25">
      <c r="A995" s="31"/>
      <c r="B995" s="32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5.75" customHeight="1" x14ac:dyDescent="0.25">
      <c r="A996" s="31"/>
      <c r="B996" s="32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5.75" customHeight="1" x14ac:dyDescent="0.25">
      <c r="A997" s="31"/>
      <c r="B997" s="32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5.75" customHeight="1" x14ac:dyDescent="0.25">
      <c r="A998" s="31"/>
      <c r="B998" s="32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5.75" customHeight="1" x14ac:dyDescent="0.25">
      <c r="A999" s="31"/>
      <c r="B999" s="32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5.75" customHeight="1" x14ac:dyDescent="0.25">
      <c r="A1000" s="31"/>
      <c r="B1000" s="32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A4:C4"/>
    <mergeCell ref="A6:C6"/>
  </mergeCells>
  <printOptions horizontalCentered="1"/>
  <pageMargins left="0.39370078740157483" right="0.39370078740157483" top="0.59055118110236227" bottom="0.59055118110236227" header="0" footer="0"/>
  <pageSetup paperSize="9" scale="75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Yearbook 0111</vt:lpstr>
      <vt:lpstr>Sheet1</vt:lpstr>
      <vt:lpstr>Top 15 India_arrival_border</vt:lpstr>
      <vt:lpstr>Countries based Forescasting</vt:lpstr>
      <vt:lpstr>Top 10 india arrival</vt:lpstr>
      <vt:lpstr>data in Percentage form</vt:lpstr>
      <vt:lpstr>pivot chart for top 10 MLE</vt:lpstr>
      <vt:lpstr>Feature wise chart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</dc:creator>
  <cp:lastModifiedBy>rahul pandey</cp:lastModifiedBy>
  <dcterms:created xsi:type="dcterms:W3CDTF">2012-06-06T15:48:30Z</dcterms:created>
  <dcterms:modified xsi:type="dcterms:W3CDTF">2021-04-05T18:26:10Z</dcterms:modified>
</cp:coreProperties>
</file>