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D:\DS_Project\"/>
    </mc:Choice>
  </mc:AlternateContent>
  <xr:revisionPtr revIDLastSave="0" documentId="8_{55BDFF71-6B64-4CC3-9885-F6E55EB33622}" xr6:coauthVersionLast="47" xr6:coauthVersionMax="47" xr10:uidLastSave="{00000000-0000-0000-0000-000000000000}"/>
  <bookViews>
    <workbookView xWindow="-108" yWindow="-108" windowWidth="23256" windowHeight="13176" activeTab="3" xr2:uid="{5A5E8643-91A0-45FC-BA91-C79CEA6F689E}"/>
  </bookViews>
  <sheets>
    <sheet name="Employee_Info" sheetId="1" r:id="rId1"/>
    <sheet name="Dep_Info" sheetId="2" r:id="rId2"/>
    <sheet name="Analysis" sheetId="3" r:id="rId3"/>
    <sheet name="HR_Analysis" sheetId="4" r:id="rId4"/>
  </sheets>
  <definedNames>
    <definedName name="NativeTimeline_DoJ">#N/A</definedName>
    <definedName name="Slicer_Dept_name">#N/A</definedName>
    <definedName name="Slicer_Gender">#N/A</definedName>
    <definedName name="Slicer_Left?">#N/A</definedName>
    <definedName name="Slicer_Title">#N/A</definedName>
  </definedNames>
  <calcPr calcId="191029"/>
  <pivotCaches>
    <pivotCache cacheId="0" r:id="rId5"/>
  </pivotCaches>
  <fileRecoveryPr repairLoad="1"/>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3" i="4" l="1"/>
  <c r="P3" i="4"/>
  <c r="M3" i="4"/>
  <c r="J3" i="4"/>
  <c r="G3" i="4"/>
  <c r="D3" i="4"/>
  <c r="N22" i="3"/>
  <c r="D12" i="3"/>
  <c r="D9" i="3"/>
  <c r="D4" i="3"/>
  <c r="D3" i="3"/>
  <c r="D2" i="3"/>
  <c r="P501" i="1"/>
  <c r="O501" i="1"/>
  <c r="N501" i="1"/>
  <c r="P500" i="1"/>
  <c r="O500" i="1"/>
  <c r="N500" i="1"/>
  <c r="P499" i="1"/>
  <c r="O499" i="1"/>
  <c r="N499" i="1"/>
  <c r="P498" i="1"/>
  <c r="O498" i="1"/>
  <c r="N498" i="1"/>
  <c r="P497" i="1"/>
  <c r="O497" i="1"/>
  <c r="N497" i="1"/>
  <c r="P496" i="1"/>
  <c r="O496" i="1"/>
  <c r="N496" i="1"/>
  <c r="P495" i="1"/>
  <c r="O495" i="1"/>
  <c r="N495" i="1"/>
  <c r="P494" i="1"/>
  <c r="O494" i="1"/>
  <c r="N494" i="1"/>
  <c r="P493" i="1"/>
  <c r="O493" i="1"/>
  <c r="N493" i="1"/>
  <c r="P492" i="1"/>
  <c r="O492" i="1"/>
  <c r="N492" i="1"/>
  <c r="P491" i="1"/>
  <c r="O491" i="1"/>
  <c r="N491" i="1"/>
  <c r="P490" i="1"/>
  <c r="O490" i="1"/>
  <c r="N490" i="1"/>
  <c r="P489" i="1"/>
  <c r="O489" i="1"/>
  <c r="N489" i="1"/>
  <c r="P488" i="1"/>
  <c r="O488" i="1"/>
  <c r="N488" i="1"/>
  <c r="P487" i="1"/>
  <c r="O487" i="1"/>
  <c r="N487" i="1"/>
  <c r="P486" i="1"/>
  <c r="O486" i="1"/>
  <c r="N486" i="1"/>
  <c r="P485" i="1"/>
  <c r="O485" i="1"/>
  <c r="N485" i="1"/>
  <c r="P484" i="1"/>
  <c r="O484" i="1"/>
  <c r="N484" i="1"/>
  <c r="P483" i="1"/>
  <c r="O483" i="1"/>
  <c r="N483" i="1"/>
  <c r="P482" i="1"/>
  <c r="O482" i="1"/>
  <c r="N482" i="1"/>
  <c r="P481" i="1"/>
  <c r="O481" i="1"/>
  <c r="N481" i="1"/>
  <c r="P480" i="1"/>
  <c r="O480" i="1"/>
  <c r="N480" i="1"/>
  <c r="P479" i="1"/>
  <c r="O479" i="1"/>
  <c r="N479" i="1"/>
  <c r="P478" i="1"/>
  <c r="O478" i="1"/>
  <c r="N478" i="1"/>
  <c r="P477" i="1"/>
  <c r="O477" i="1"/>
  <c r="N477" i="1"/>
  <c r="P476" i="1"/>
  <c r="O476" i="1"/>
  <c r="N476" i="1"/>
  <c r="P475" i="1"/>
  <c r="O475" i="1"/>
  <c r="N475" i="1"/>
  <c r="P474" i="1"/>
  <c r="O474" i="1"/>
  <c r="N474" i="1"/>
  <c r="P473" i="1"/>
  <c r="O473" i="1"/>
  <c r="N473" i="1"/>
  <c r="P472" i="1"/>
  <c r="O472" i="1"/>
  <c r="N472" i="1"/>
  <c r="P471" i="1"/>
  <c r="O471" i="1"/>
  <c r="N471" i="1"/>
  <c r="P470" i="1"/>
  <c r="O470" i="1"/>
  <c r="N470" i="1"/>
  <c r="P469" i="1"/>
  <c r="O469" i="1"/>
  <c r="N469" i="1"/>
  <c r="P468" i="1"/>
  <c r="O468" i="1"/>
  <c r="N468" i="1"/>
  <c r="P467" i="1"/>
  <c r="O467" i="1"/>
  <c r="N467" i="1"/>
  <c r="P466" i="1"/>
  <c r="O466" i="1"/>
  <c r="N466" i="1"/>
  <c r="P465" i="1"/>
  <c r="O465" i="1"/>
  <c r="N465" i="1"/>
  <c r="P464" i="1"/>
  <c r="O464" i="1"/>
  <c r="N464" i="1"/>
  <c r="P463" i="1"/>
  <c r="O463" i="1"/>
  <c r="N463" i="1"/>
  <c r="P462" i="1"/>
  <c r="O462" i="1"/>
  <c r="N462" i="1"/>
  <c r="P461" i="1"/>
  <c r="O461" i="1"/>
  <c r="N461" i="1"/>
  <c r="P460" i="1"/>
  <c r="O460" i="1"/>
  <c r="N460" i="1"/>
  <c r="P459" i="1"/>
  <c r="O459" i="1"/>
  <c r="N459" i="1"/>
  <c r="P458" i="1"/>
  <c r="O458" i="1"/>
  <c r="N458" i="1"/>
  <c r="P457" i="1"/>
  <c r="O457" i="1"/>
  <c r="N457" i="1"/>
  <c r="P456" i="1"/>
  <c r="O456" i="1"/>
  <c r="N456" i="1"/>
  <c r="P455" i="1"/>
  <c r="O455" i="1"/>
  <c r="N455" i="1"/>
  <c r="P454" i="1"/>
  <c r="O454" i="1"/>
  <c r="N454" i="1"/>
  <c r="P453" i="1"/>
  <c r="O453" i="1"/>
  <c r="N453" i="1"/>
  <c r="P452" i="1"/>
  <c r="O452" i="1"/>
  <c r="N452" i="1"/>
  <c r="P451" i="1"/>
  <c r="O451" i="1"/>
  <c r="N451" i="1"/>
  <c r="P450" i="1"/>
  <c r="O450" i="1"/>
  <c r="N450" i="1"/>
  <c r="P449" i="1"/>
  <c r="O449" i="1"/>
  <c r="N449" i="1"/>
  <c r="P448" i="1"/>
  <c r="O448" i="1"/>
  <c r="N448" i="1"/>
  <c r="P447" i="1"/>
  <c r="O447" i="1"/>
  <c r="N447" i="1"/>
  <c r="P446" i="1"/>
  <c r="O446" i="1"/>
  <c r="N446" i="1"/>
  <c r="P445" i="1"/>
  <c r="O445" i="1"/>
  <c r="N445" i="1"/>
  <c r="P444" i="1"/>
  <c r="O444" i="1"/>
  <c r="N444" i="1"/>
  <c r="P443" i="1"/>
  <c r="O443" i="1"/>
  <c r="N443" i="1"/>
  <c r="P442" i="1"/>
  <c r="O442" i="1"/>
  <c r="N442" i="1"/>
  <c r="P441" i="1"/>
  <c r="O441" i="1"/>
  <c r="N441" i="1"/>
  <c r="P440" i="1"/>
  <c r="O440" i="1"/>
  <c r="N440" i="1"/>
  <c r="P439" i="1"/>
  <c r="O439" i="1"/>
  <c r="N439" i="1"/>
  <c r="P438" i="1"/>
  <c r="O438" i="1"/>
  <c r="N438" i="1"/>
  <c r="P437" i="1"/>
  <c r="O437" i="1"/>
  <c r="N437" i="1"/>
  <c r="P436" i="1"/>
  <c r="O436" i="1"/>
  <c r="N436" i="1"/>
  <c r="P435" i="1"/>
  <c r="O435" i="1"/>
  <c r="N435" i="1"/>
  <c r="P434" i="1"/>
  <c r="O434" i="1"/>
  <c r="N434" i="1"/>
  <c r="P433" i="1"/>
  <c r="O433" i="1"/>
  <c r="N433" i="1"/>
  <c r="P432" i="1"/>
  <c r="O432" i="1"/>
  <c r="N432" i="1"/>
  <c r="P431" i="1"/>
  <c r="O431" i="1"/>
  <c r="N431" i="1"/>
  <c r="P430" i="1"/>
  <c r="O430" i="1"/>
  <c r="N430" i="1"/>
  <c r="P429" i="1"/>
  <c r="O429" i="1"/>
  <c r="N429" i="1"/>
  <c r="P428" i="1"/>
  <c r="O428" i="1"/>
  <c r="N428" i="1"/>
  <c r="P427" i="1"/>
  <c r="O427" i="1"/>
  <c r="N427" i="1"/>
  <c r="P426" i="1"/>
  <c r="O426" i="1"/>
  <c r="N426" i="1"/>
  <c r="P425" i="1"/>
  <c r="O425" i="1"/>
  <c r="N425" i="1"/>
  <c r="P424" i="1"/>
  <c r="O424" i="1"/>
  <c r="N424" i="1"/>
  <c r="P423" i="1"/>
  <c r="O423" i="1"/>
  <c r="N423" i="1"/>
  <c r="P422" i="1"/>
  <c r="O422" i="1"/>
  <c r="N422" i="1"/>
  <c r="P421" i="1"/>
  <c r="O421" i="1"/>
  <c r="N421" i="1"/>
  <c r="P420" i="1"/>
  <c r="O420" i="1"/>
  <c r="N420" i="1"/>
  <c r="P419" i="1"/>
  <c r="O419" i="1"/>
  <c r="N419" i="1"/>
  <c r="P418" i="1"/>
  <c r="O418" i="1"/>
  <c r="N418" i="1"/>
  <c r="P417" i="1"/>
  <c r="O417" i="1"/>
  <c r="N417" i="1"/>
  <c r="P416" i="1"/>
  <c r="O416" i="1"/>
  <c r="N416" i="1"/>
  <c r="P415" i="1"/>
  <c r="O415" i="1"/>
  <c r="N415" i="1"/>
  <c r="P414" i="1"/>
  <c r="O414" i="1"/>
  <c r="N414" i="1"/>
  <c r="P413" i="1"/>
  <c r="O413" i="1"/>
  <c r="N413" i="1"/>
  <c r="P412" i="1"/>
  <c r="O412" i="1"/>
  <c r="N412" i="1"/>
  <c r="P411" i="1"/>
  <c r="O411" i="1"/>
  <c r="N411" i="1"/>
  <c r="P410" i="1"/>
  <c r="O410" i="1"/>
  <c r="N410" i="1"/>
  <c r="P409" i="1"/>
  <c r="O409" i="1"/>
  <c r="N409" i="1"/>
  <c r="P408" i="1"/>
  <c r="O408" i="1"/>
  <c r="N408" i="1"/>
  <c r="P407" i="1"/>
  <c r="O407" i="1"/>
  <c r="N407" i="1"/>
  <c r="P406" i="1"/>
  <c r="O406" i="1"/>
  <c r="N406" i="1"/>
  <c r="P405" i="1"/>
  <c r="O405" i="1"/>
  <c r="N405" i="1"/>
  <c r="P404" i="1"/>
  <c r="O404" i="1"/>
  <c r="N404" i="1"/>
  <c r="P403" i="1"/>
  <c r="O403" i="1"/>
  <c r="N403" i="1"/>
  <c r="P402" i="1"/>
  <c r="O402" i="1"/>
  <c r="N402" i="1"/>
  <c r="P401" i="1"/>
  <c r="O401" i="1"/>
  <c r="N401" i="1"/>
  <c r="P400" i="1"/>
  <c r="O400" i="1"/>
  <c r="N400" i="1"/>
  <c r="P399" i="1"/>
  <c r="O399" i="1"/>
  <c r="N399" i="1"/>
  <c r="P398" i="1"/>
  <c r="O398" i="1"/>
  <c r="N398" i="1"/>
  <c r="P397" i="1"/>
  <c r="O397" i="1"/>
  <c r="N397" i="1"/>
  <c r="P396" i="1"/>
  <c r="O396" i="1"/>
  <c r="N396" i="1"/>
  <c r="P395" i="1"/>
  <c r="O395" i="1"/>
  <c r="N395" i="1"/>
  <c r="P394" i="1"/>
  <c r="O394" i="1"/>
  <c r="N394" i="1"/>
  <c r="P393" i="1"/>
  <c r="O393" i="1"/>
  <c r="N393" i="1"/>
  <c r="P392" i="1"/>
  <c r="O392" i="1"/>
  <c r="N392" i="1"/>
  <c r="P391" i="1"/>
  <c r="O391" i="1"/>
  <c r="N391" i="1"/>
  <c r="P390" i="1"/>
  <c r="O390" i="1"/>
  <c r="N390" i="1"/>
  <c r="P389" i="1"/>
  <c r="O389" i="1"/>
  <c r="N389" i="1"/>
  <c r="P388" i="1"/>
  <c r="O388" i="1"/>
  <c r="N388" i="1"/>
  <c r="P387" i="1"/>
  <c r="O387" i="1"/>
  <c r="N387" i="1"/>
  <c r="P386" i="1"/>
  <c r="O386" i="1"/>
  <c r="N386" i="1"/>
  <c r="P385" i="1"/>
  <c r="O385" i="1"/>
  <c r="N385" i="1"/>
  <c r="P384" i="1"/>
  <c r="O384" i="1"/>
  <c r="N384" i="1"/>
  <c r="P383" i="1"/>
  <c r="O383" i="1"/>
  <c r="N383" i="1"/>
  <c r="P382" i="1"/>
  <c r="O382" i="1"/>
  <c r="N382" i="1"/>
  <c r="P381" i="1"/>
  <c r="O381" i="1"/>
  <c r="N381" i="1"/>
  <c r="P380" i="1"/>
  <c r="O380" i="1"/>
  <c r="N380" i="1"/>
  <c r="P379" i="1"/>
  <c r="O379" i="1"/>
  <c r="N379" i="1"/>
  <c r="P378" i="1"/>
  <c r="O378" i="1"/>
  <c r="N378" i="1"/>
  <c r="P377" i="1"/>
  <c r="O377" i="1"/>
  <c r="N377" i="1"/>
  <c r="P376" i="1"/>
  <c r="O376" i="1"/>
  <c r="N376" i="1"/>
  <c r="P375" i="1"/>
  <c r="O375" i="1"/>
  <c r="N375" i="1"/>
  <c r="P374" i="1"/>
  <c r="O374" i="1"/>
  <c r="N374" i="1"/>
  <c r="P373" i="1"/>
  <c r="O373" i="1"/>
  <c r="N373" i="1"/>
  <c r="P372" i="1"/>
  <c r="O372" i="1"/>
  <c r="N372" i="1"/>
  <c r="P371" i="1"/>
  <c r="O371" i="1"/>
  <c r="N371" i="1"/>
  <c r="P370" i="1"/>
  <c r="O370" i="1"/>
  <c r="N370" i="1"/>
  <c r="P369" i="1"/>
  <c r="O369" i="1"/>
  <c r="N369" i="1"/>
  <c r="P368" i="1"/>
  <c r="O368" i="1"/>
  <c r="N368" i="1"/>
  <c r="P367" i="1"/>
  <c r="O367" i="1"/>
  <c r="N367" i="1"/>
  <c r="P366" i="1"/>
  <c r="O366" i="1"/>
  <c r="N366" i="1"/>
  <c r="P365" i="1"/>
  <c r="O365" i="1"/>
  <c r="N365" i="1"/>
  <c r="P364" i="1"/>
  <c r="O364" i="1"/>
  <c r="N364" i="1"/>
  <c r="P363" i="1"/>
  <c r="O363" i="1"/>
  <c r="N363" i="1"/>
  <c r="P362" i="1"/>
  <c r="O362" i="1"/>
  <c r="N362" i="1"/>
  <c r="P361" i="1"/>
  <c r="O361" i="1"/>
  <c r="N361" i="1"/>
  <c r="P360" i="1"/>
  <c r="O360" i="1"/>
  <c r="N360" i="1"/>
  <c r="P359" i="1"/>
  <c r="O359" i="1"/>
  <c r="N359" i="1"/>
  <c r="P358" i="1"/>
  <c r="O358" i="1"/>
  <c r="N358" i="1"/>
  <c r="P357" i="1"/>
  <c r="O357" i="1"/>
  <c r="N357" i="1"/>
  <c r="P356" i="1"/>
  <c r="O356" i="1"/>
  <c r="N356" i="1"/>
  <c r="P355" i="1"/>
  <c r="O355" i="1"/>
  <c r="N355" i="1"/>
  <c r="P354" i="1"/>
  <c r="O354" i="1"/>
  <c r="N354" i="1"/>
  <c r="P353" i="1"/>
  <c r="O353" i="1"/>
  <c r="N353" i="1"/>
  <c r="P352" i="1"/>
  <c r="O352" i="1"/>
  <c r="N352" i="1"/>
  <c r="P351" i="1"/>
  <c r="O351" i="1"/>
  <c r="N351" i="1"/>
  <c r="P350" i="1"/>
  <c r="O350" i="1"/>
  <c r="N350" i="1"/>
  <c r="P349" i="1"/>
  <c r="O349" i="1"/>
  <c r="N349" i="1"/>
  <c r="P348" i="1"/>
  <c r="O348" i="1"/>
  <c r="N348" i="1"/>
  <c r="P347" i="1"/>
  <c r="O347" i="1"/>
  <c r="N347" i="1"/>
  <c r="P346" i="1"/>
  <c r="O346" i="1"/>
  <c r="N346" i="1"/>
  <c r="P345" i="1"/>
  <c r="O345" i="1"/>
  <c r="N345" i="1"/>
  <c r="P344" i="1"/>
  <c r="O344" i="1"/>
  <c r="N344" i="1"/>
  <c r="P343" i="1"/>
  <c r="O343" i="1"/>
  <c r="N343" i="1"/>
  <c r="P342" i="1"/>
  <c r="O342" i="1"/>
  <c r="N342" i="1"/>
  <c r="P341" i="1"/>
  <c r="O341" i="1"/>
  <c r="N341" i="1"/>
  <c r="P340" i="1"/>
  <c r="O340" i="1"/>
  <c r="N340" i="1"/>
  <c r="P339" i="1"/>
  <c r="O339" i="1"/>
  <c r="N339" i="1"/>
  <c r="P338" i="1"/>
  <c r="O338" i="1"/>
  <c r="N338" i="1"/>
  <c r="P337" i="1"/>
  <c r="O337" i="1"/>
  <c r="N337" i="1"/>
  <c r="P336" i="1"/>
  <c r="O336" i="1"/>
  <c r="N336" i="1"/>
  <c r="P335" i="1"/>
  <c r="O335" i="1"/>
  <c r="N335" i="1"/>
  <c r="P334" i="1"/>
  <c r="O334" i="1"/>
  <c r="N334" i="1"/>
  <c r="P333" i="1"/>
  <c r="O333" i="1"/>
  <c r="N333" i="1"/>
  <c r="P332" i="1"/>
  <c r="O332" i="1"/>
  <c r="N332" i="1"/>
  <c r="P331" i="1"/>
  <c r="O331" i="1"/>
  <c r="N331" i="1"/>
  <c r="P330" i="1"/>
  <c r="O330" i="1"/>
  <c r="N330" i="1"/>
  <c r="P329" i="1"/>
  <c r="O329" i="1"/>
  <c r="N329" i="1"/>
  <c r="P328" i="1"/>
  <c r="O328" i="1"/>
  <c r="N328" i="1"/>
  <c r="P327" i="1"/>
  <c r="O327" i="1"/>
  <c r="N327" i="1"/>
  <c r="P326" i="1"/>
  <c r="O326" i="1"/>
  <c r="N326" i="1"/>
  <c r="P325" i="1"/>
  <c r="O325" i="1"/>
  <c r="N325" i="1"/>
  <c r="P324" i="1"/>
  <c r="O324" i="1"/>
  <c r="N324" i="1"/>
  <c r="P323" i="1"/>
  <c r="O323" i="1"/>
  <c r="N323" i="1"/>
  <c r="P322" i="1"/>
  <c r="O322" i="1"/>
  <c r="N322" i="1"/>
  <c r="P321" i="1"/>
  <c r="O321" i="1"/>
  <c r="N321" i="1"/>
  <c r="P320" i="1"/>
  <c r="O320" i="1"/>
  <c r="N320" i="1"/>
  <c r="P319" i="1"/>
  <c r="O319" i="1"/>
  <c r="N319" i="1"/>
  <c r="P318" i="1"/>
  <c r="O318" i="1"/>
  <c r="N318" i="1"/>
  <c r="P317" i="1"/>
  <c r="O317" i="1"/>
  <c r="N317" i="1"/>
  <c r="P316" i="1"/>
  <c r="O316" i="1"/>
  <c r="N316" i="1"/>
  <c r="P315" i="1"/>
  <c r="O315" i="1"/>
  <c r="N315" i="1"/>
  <c r="P314" i="1"/>
  <c r="O314" i="1"/>
  <c r="N314" i="1"/>
  <c r="P313" i="1"/>
  <c r="O313" i="1"/>
  <c r="N313" i="1"/>
  <c r="P312" i="1"/>
  <c r="O312" i="1"/>
  <c r="N312" i="1"/>
  <c r="P311" i="1"/>
  <c r="O311" i="1"/>
  <c r="N311" i="1"/>
  <c r="P310" i="1"/>
  <c r="O310" i="1"/>
  <c r="N310" i="1"/>
  <c r="P309" i="1"/>
  <c r="O309" i="1"/>
  <c r="N309" i="1"/>
  <c r="P308" i="1"/>
  <c r="O308" i="1"/>
  <c r="N308" i="1"/>
  <c r="P307" i="1"/>
  <c r="O307" i="1"/>
  <c r="N307" i="1"/>
  <c r="P306" i="1"/>
  <c r="O306" i="1"/>
  <c r="N306" i="1"/>
  <c r="P305" i="1"/>
  <c r="O305" i="1"/>
  <c r="N305" i="1"/>
  <c r="P304" i="1"/>
  <c r="O304" i="1"/>
  <c r="N304" i="1"/>
  <c r="P303" i="1"/>
  <c r="O303" i="1"/>
  <c r="N303" i="1"/>
  <c r="P302" i="1"/>
  <c r="O302" i="1"/>
  <c r="N302" i="1"/>
  <c r="P301" i="1"/>
  <c r="O301" i="1"/>
  <c r="N301" i="1"/>
  <c r="P300" i="1"/>
  <c r="O300" i="1"/>
  <c r="N300" i="1"/>
  <c r="P299" i="1"/>
  <c r="O299" i="1"/>
  <c r="N299" i="1"/>
  <c r="P298" i="1"/>
  <c r="O298" i="1"/>
  <c r="N298" i="1"/>
  <c r="P297" i="1"/>
  <c r="O297" i="1"/>
  <c r="N297" i="1"/>
  <c r="P296" i="1"/>
  <c r="O296" i="1"/>
  <c r="N296" i="1"/>
  <c r="P295" i="1"/>
  <c r="O295" i="1"/>
  <c r="N295" i="1"/>
  <c r="P294" i="1"/>
  <c r="O294" i="1"/>
  <c r="N294" i="1"/>
  <c r="P293" i="1"/>
  <c r="O293" i="1"/>
  <c r="N293" i="1"/>
  <c r="P292" i="1"/>
  <c r="O292" i="1"/>
  <c r="N292" i="1"/>
  <c r="P291" i="1"/>
  <c r="O291" i="1"/>
  <c r="N291" i="1"/>
  <c r="P290" i="1"/>
  <c r="O290" i="1"/>
  <c r="N290" i="1"/>
  <c r="P289" i="1"/>
  <c r="O289" i="1"/>
  <c r="N289" i="1"/>
  <c r="P288" i="1"/>
  <c r="O288" i="1"/>
  <c r="N288" i="1"/>
  <c r="P287" i="1"/>
  <c r="O287" i="1"/>
  <c r="N287" i="1"/>
  <c r="P286" i="1"/>
  <c r="O286" i="1"/>
  <c r="N286" i="1"/>
  <c r="P285" i="1"/>
  <c r="O285" i="1"/>
  <c r="N285" i="1"/>
  <c r="P284" i="1"/>
  <c r="O284" i="1"/>
  <c r="N284" i="1"/>
  <c r="P283" i="1"/>
  <c r="O283" i="1"/>
  <c r="N283" i="1"/>
  <c r="P282" i="1"/>
  <c r="O282" i="1"/>
  <c r="N282" i="1"/>
  <c r="P281" i="1"/>
  <c r="O281" i="1"/>
  <c r="N281" i="1"/>
  <c r="P280" i="1"/>
  <c r="O280" i="1"/>
  <c r="N280" i="1"/>
  <c r="P279" i="1"/>
  <c r="O279" i="1"/>
  <c r="N279" i="1"/>
  <c r="P278" i="1"/>
  <c r="O278" i="1"/>
  <c r="N278" i="1"/>
  <c r="P277" i="1"/>
  <c r="O277" i="1"/>
  <c r="N277" i="1"/>
  <c r="P276" i="1"/>
  <c r="O276" i="1"/>
  <c r="N276" i="1"/>
  <c r="P275" i="1"/>
  <c r="O275" i="1"/>
  <c r="N275" i="1"/>
  <c r="P274" i="1"/>
  <c r="O274" i="1"/>
  <c r="N274" i="1"/>
  <c r="P273" i="1"/>
  <c r="O273" i="1"/>
  <c r="N273" i="1"/>
  <c r="P272" i="1"/>
  <c r="O272" i="1"/>
  <c r="N272" i="1"/>
  <c r="P271" i="1"/>
  <c r="O271" i="1"/>
  <c r="N271" i="1"/>
  <c r="P270" i="1"/>
  <c r="O270" i="1"/>
  <c r="N270" i="1"/>
  <c r="P269" i="1"/>
  <c r="O269" i="1"/>
  <c r="N269" i="1"/>
  <c r="P268" i="1"/>
  <c r="O268" i="1"/>
  <c r="N268" i="1"/>
  <c r="P267" i="1"/>
  <c r="O267" i="1"/>
  <c r="N267" i="1"/>
  <c r="P266" i="1"/>
  <c r="O266" i="1"/>
  <c r="N266" i="1"/>
  <c r="P265" i="1"/>
  <c r="O265" i="1"/>
  <c r="N265" i="1"/>
  <c r="P264" i="1"/>
  <c r="O264" i="1"/>
  <c r="N264" i="1"/>
  <c r="P263" i="1"/>
  <c r="O263" i="1"/>
  <c r="N263" i="1"/>
  <c r="P262" i="1"/>
  <c r="O262" i="1"/>
  <c r="N262" i="1"/>
  <c r="P261" i="1"/>
  <c r="O261" i="1"/>
  <c r="N261" i="1"/>
  <c r="P260" i="1"/>
  <c r="O260" i="1"/>
  <c r="N260" i="1"/>
  <c r="P259" i="1"/>
  <c r="O259" i="1"/>
  <c r="N259" i="1"/>
  <c r="P258" i="1"/>
  <c r="O258" i="1"/>
  <c r="N258" i="1"/>
  <c r="P257" i="1"/>
  <c r="O257" i="1"/>
  <c r="N257" i="1"/>
  <c r="P256" i="1"/>
  <c r="O256" i="1"/>
  <c r="N256" i="1"/>
  <c r="P255" i="1"/>
  <c r="O255" i="1"/>
  <c r="N255" i="1"/>
  <c r="P254" i="1"/>
  <c r="O254" i="1"/>
  <c r="N254" i="1"/>
  <c r="P253" i="1"/>
  <c r="O253" i="1"/>
  <c r="N253" i="1"/>
  <c r="P252" i="1"/>
  <c r="O252" i="1"/>
  <c r="N252" i="1"/>
  <c r="P251" i="1"/>
  <c r="O251" i="1"/>
  <c r="N251" i="1"/>
  <c r="P250" i="1"/>
  <c r="O250" i="1"/>
  <c r="N250" i="1"/>
  <c r="P249" i="1"/>
  <c r="O249" i="1"/>
  <c r="N249" i="1"/>
  <c r="P248" i="1"/>
  <c r="O248" i="1"/>
  <c r="N248" i="1"/>
  <c r="P247" i="1"/>
  <c r="O247" i="1"/>
  <c r="N247" i="1"/>
  <c r="P246" i="1"/>
  <c r="O246" i="1"/>
  <c r="N246" i="1"/>
  <c r="P245" i="1"/>
  <c r="O245" i="1"/>
  <c r="N245" i="1"/>
  <c r="P244" i="1"/>
  <c r="O244" i="1"/>
  <c r="N244" i="1"/>
  <c r="P243" i="1"/>
  <c r="O243" i="1"/>
  <c r="N243" i="1"/>
  <c r="P242" i="1"/>
  <c r="O242" i="1"/>
  <c r="N242" i="1"/>
  <c r="P241" i="1"/>
  <c r="O241" i="1"/>
  <c r="N241" i="1"/>
  <c r="P240" i="1"/>
  <c r="O240" i="1"/>
  <c r="N240" i="1"/>
  <c r="P239" i="1"/>
  <c r="O239" i="1"/>
  <c r="N239" i="1"/>
  <c r="P238" i="1"/>
  <c r="O238" i="1"/>
  <c r="N238" i="1"/>
  <c r="P237" i="1"/>
  <c r="O237" i="1"/>
  <c r="N237" i="1"/>
  <c r="P236" i="1"/>
  <c r="O236" i="1"/>
  <c r="N236" i="1"/>
  <c r="P235" i="1"/>
  <c r="O235" i="1"/>
  <c r="N235" i="1"/>
  <c r="P234" i="1"/>
  <c r="O234" i="1"/>
  <c r="N234" i="1"/>
  <c r="P233" i="1"/>
  <c r="O233" i="1"/>
  <c r="N233" i="1"/>
  <c r="P232" i="1"/>
  <c r="O232" i="1"/>
  <c r="N232" i="1"/>
  <c r="P231" i="1"/>
  <c r="O231" i="1"/>
  <c r="N231" i="1"/>
  <c r="P230" i="1"/>
  <c r="O230" i="1"/>
  <c r="N230" i="1"/>
  <c r="P229" i="1"/>
  <c r="O229" i="1"/>
  <c r="N229" i="1"/>
  <c r="P228" i="1"/>
  <c r="O228" i="1"/>
  <c r="N228" i="1"/>
  <c r="P227" i="1"/>
  <c r="O227" i="1"/>
  <c r="N227" i="1"/>
  <c r="P226" i="1"/>
  <c r="O226" i="1"/>
  <c r="N226" i="1"/>
  <c r="P225" i="1"/>
  <c r="O225" i="1"/>
  <c r="N225" i="1"/>
  <c r="P224" i="1"/>
  <c r="O224" i="1"/>
  <c r="N224" i="1"/>
  <c r="P223" i="1"/>
  <c r="O223" i="1"/>
  <c r="N223" i="1"/>
  <c r="P222" i="1"/>
  <c r="O222" i="1"/>
  <c r="N222" i="1"/>
  <c r="P221" i="1"/>
  <c r="O221" i="1"/>
  <c r="N221" i="1"/>
  <c r="P220" i="1"/>
  <c r="O220" i="1"/>
  <c r="N220" i="1"/>
  <c r="P219" i="1"/>
  <c r="O219" i="1"/>
  <c r="N219" i="1"/>
  <c r="P218" i="1"/>
  <c r="O218" i="1"/>
  <c r="N218" i="1"/>
  <c r="P217" i="1"/>
  <c r="O217" i="1"/>
  <c r="N217" i="1"/>
  <c r="P216" i="1"/>
  <c r="O216" i="1"/>
  <c r="N216" i="1"/>
  <c r="P215" i="1"/>
  <c r="O215" i="1"/>
  <c r="N215" i="1"/>
  <c r="P214" i="1"/>
  <c r="O214" i="1"/>
  <c r="N214" i="1"/>
  <c r="P213" i="1"/>
  <c r="O213" i="1"/>
  <c r="N213" i="1"/>
  <c r="P212" i="1"/>
  <c r="O212" i="1"/>
  <c r="N212" i="1"/>
  <c r="P211" i="1"/>
  <c r="O211" i="1"/>
  <c r="N211" i="1"/>
  <c r="P210" i="1"/>
  <c r="O210" i="1"/>
  <c r="N210" i="1"/>
  <c r="P209" i="1"/>
  <c r="O209" i="1"/>
  <c r="N209" i="1"/>
  <c r="P208" i="1"/>
  <c r="O208" i="1"/>
  <c r="N208" i="1"/>
  <c r="P207" i="1"/>
  <c r="O207" i="1"/>
  <c r="N207" i="1"/>
  <c r="P206" i="1"/>
  <c r="O206" i="1"/>
  <c r="N206" i="1"/>
  <c r="P205" i="1"/>
  <c r="O205" i="1"/>
  <c r="N205" i="1"/>
  <c r="P204" i="1"/>
  <c r="O204" i="1"/>
  <c r="N204" i="1"/>
  <c r="P203" i="1"/>
  <c r="O203" i="1"/>
  <c r="N203" i="1"/>
  <c r="P202" i="1"/>
  <c r="O202" i="1"/>
  <c r="N202" i="1"/>
  <c r="P201" i="1"/>
  <c r="O201" i="1"/>
  <c r="N201" i="1"/>
  <c r="P200" i="1"/>
  <c r="O200" i="1"/>
  <c r="N200" i="1"/>
  <c r="P199" i="1"/>
  <c r="O199" i="1"/>
  <c r="N199" i="1"/>
  <c r="P198" i="1"/>
  <c r="O198" i="1"/>
  <c r="N198" i="1"/>
  <c r="P197" i="1"/>
  <c r="O197" i="1"/>
  <c r="N197" i="1"/>
  <c r="P196" i="1"/>
  <c r="O196" i="1"/>
  <c r="N196" i="1"/>
  <c r="P195" i="1"/>
  <c r="O195" i="1"/>
  <c r="N195" i="1"/>
  <c r="P194" i="1"/>
  <c r="O194" i="1"/>
  <c r="N194" i="1"/>
  <c r="P193" i="1"/>
  <c r="O193" i="1"/>
  <c r="N193" i="1"/>
  <c r="P192" i="1"/>
  <c r="O192" i="1"/>
  <c r="N192" i="1"/>
  <c r="P191" i="1"/>
  <c r="O191" i="1"/>
  <c r="N191" i="1"/>
  <c r="P190" i="1"/>
  <c r="O190" i="1"/>
  <c r="N190" i="1"/>
  <c r="P189" i="1"/>
  <c r="O189" i="1"/>
  <c r="N189" i="1"/>
  <c r="P188" i="1"/>
  <c r="O188" i="1"/>
  <c r="N188" i="1"/>
  <c r="P187" i="1"/>
  <c r="O187" i="1"/>
  <c r="N187" i="1"/>
  <c r="P186" i="1"/>
  <c r="O186" i="1"/>
  <c r="N186" i="1"/>
  <c r="P185" i="1"/>
  <c r="O185" i="1"/>
  <c r="N185" i="1"/>
  <c r="P184" i="1"/>
  <c r="O184" i="1"/>
  <c r="N184" i="1"/>
  <c r="P183" i="1"/>
  <c r="O183" i="1"/>
  <c r="N183" i="1"/>
  <c r="P182" i="1"/>
  <c r="O182" i="1"/>
  <c r="N182" i="1"/>
  <c r="P181" i="1"/>
  <c r="O181" i="1"/>
  <c r="N181" i="1"/>
  <c r="P180" i="1"/>
  <c r="O180" i="1"/>
  <c r="N180" i="1"/>
  <c r="P179" i="1"/>
  <c r="O179" i="1"/>
  <c r="N179" i="1"/>
  <c r="P178" i="1"/>
  <c r="O178" i="1"/>
  <c r="N178" i="1"/>
  <c r="P177" i="1"/>
  <c r="O177" i="1"/>
  <c r="N177" i="1"/>
  <c r="P176" i="1"/>
  <c r="O176" i="1"/>
  <c r="N176" i="1"/>
  <c r="P175" i="1"/>
  <c r="O175" i="1"/>
  <c r="N175" i="1"/>
  <c r="P174" i="1"/>
  <c r="O174" i="1"/>
  <c r="N174" i="1"/>
  <c r="P173" i="1"/>
  <c r="O173" i="1"/>
  <c r="N173" i="1"/>
  <c r="P172" i="1"/>
  <c r="O172" i="1"/>
  <c r="N172" i="1"/>
  <c r="P171" i="1"/>
  <c r="O171" i="1"/>
  <c r="N171" i="1"/>
  <c r="P170" i="1"/>
  <c r="O170" i="1"/>
  <c r="N170" i="1"/>
  <c r="P169" i="1"/>
  <c r="O169" i="1"/>
  <c r="N169" i="1"/>
  <c r="P168" i="1"/>
  <c r="O168" i="1"/>
  <c r="N168" i="1"/>
  <c r="P167" i="1"/>
  <c r="O167" i="1"/>
  <c r="N167" i="1"/>
  <c r="P166" i="1"/>
  <c r="O166" i="1"/>
  <c r="N166" i="1"/>
  <c r="P165" i="1"/>
  <c r="O165" i="1"/>
  <c r="N165" i="1"/>
  <c r="P164" i="1"/>
  <c r="O164" i="1"/>
  <c r="N164" i="1"/>
  <c r="P163" i="1"/>
  <c r="O163" i="1"/>
  <c r="N163" i="1"/>
  <c r="P162" i="1"/>
  <c r="O162" i="1"/>
  <c r="N162" i="1"/>
  <c r="P161" i="1"/>
  <c r="O161" i="1"/>
  <c r="N161" i="1"/>
  <c r="P160" i="1"/>
  <c r="O160" i="1"/>
  <c r="N160" i="1"/>
  <c r="P159" i="1"/>
  <c r="O159" i="1"/>
  <c r="N159" i="1"/>
  <c r="P158" i="1"/>
  <c r="O158" i="1"/>
  <c r="N158" i="1"/>
  <c r="P157" i="1"/>
  <c r="O157" i="1"/>
  <c r="N157" i="1"/>
  <c r="P156" i="1"/>
  <c r="O156" i="1"/>
  <c r="N156" i="1"/>
  <c r="P155" i="1"/>
  <c r="O155" i="1"/>
  <c r="N155" i="1"/>
  <c r="P154" i="1"/>
  <c r="O154" i="1"/>
  <c r="N154" i="1"/>
  <c r="P153" i="1"/>
  <c r="O153" i="1"/>
  <c r="N153" i="1"/>
  <c r="P152" i="1"/>
  <c r="O152" i="1"/>
  <c r="N152" i="1"/>
  <c r="P151" i="1"/>
  <c r="O151" i="1"/>
  <c r="N151" i="1"/>
  <c r="P150" i="1"/>
  <c r="O150" i="1"/>
  <c r="N150" i="1"/>
  <c r="P149" i="1"/>
  <c r="O149" i="1"/>
  <c r="N149" i="1"/>
  <c r="P148" i="1"/>
  <c r="O148" i="1"/>
  <c r="N148" i="1"/>
  <c r="P147" i="1"/>
  <c r="O147" i="1"/>
  <c r="N147" i="1"/>
  <c r="P146" i="1"/>
  <c r="O146" i="1"/>
  <c r="N146" i="1"/>
  <c r="P145" i="1"/>
  <c r="O145" i="1"/>
  <c r="N145" i="1"/>
  <c r="P144" i="1"/>
  <c r="O144" i="1"/>
  <c r="N144" i="1"/>
  <c r="P143" i="1"/>
  <c r="O143" i="1"/>
  <c r="N143" i="1"/>
  <c r="P142" i="1"/>
  <c r="O142" i="1"/>
  <c r="N142" i="1"/>
  <c r="P141" i="1"/>
  <c r="O141" i="1"/>
  <c r="N141" i="1"/>
  <c r="P140" i="1"/>
  <c r="O140" i="1"/>
  <c r="N140" i="1"/>
  <c r="P139" i="1"/>
  <c r="O139" i="1"/>
  <c r="N139" i="1"/>
  <c r="P138" i="1"/>
  <c r="O138" i="1"/>
  <c r="N138" i="1"/>
  <c r="P137" i="1"/>
  <c r="O137" i="1"/>
  <c r="N137" i="1"/>
  <c r="P136" i="1"/>
  <c r="O136" i="1"/>
  <c r="N136" i="1"/>
  <c r="P135" i="1"/>
  <c r="O135" i="1"/>
  <c r="N135" i="1"/>
  <c r="P134" i="1"/>
  <c r="O134" i="1"/>
  <c r="N134" i="1"/>
  <c r="P133" i="1"/>
  <c r="O133" i="1"/>
  <c r="N133" i="1"/>
  <c r="P132" i="1"/>
  <c r="O132" i="1"/>
  <c r="N132" i="1"/>
  <c r="P131" i="1"/>
  <c r="O131" i="1"/>
  <c r="N131" i="1"/>
  <c r="P130" i="1"/>
  <c r="O130" i="1"/>
  <c r="N130" i="1"/>
  <c r="P129" i="1"/>
  <c r="O129" i="1"/>
  <c r="N129" i="1"/>
  <c r="P128" i="1"/>
  <c r="O128" i="1"/>
  <c r="N128" i="1"/>
  <c r="P127" i="1"/>
  <c r="O127" i="1"/>
  <c r="N127" i="1"/>
  <c r="P126" i="1"/>
  <c r="O126" i="1"/>
  <c r="N126" i="1"/>
  <c r="P125" i="1"/>
  <c r="O125" i="1"/>
  <c r="N125" i="1"/>
  <c r="P124" i="1"/>
  <c r="O124" i="1"/>
  <c r="N124" i="1"/>
  <c r="P123" i="1"/>
  <c r="O123" i="1"/>
  <c r="N123" i="1"/>
  <c r="P122" i="1"/>
  <c r="O122" i="1"/>
  <c r="N122" i="1"/>
  <c r="P121" i="1"/>
  <c r="O121" i="1"/>
  <c r="N121" i="1"/>
  <c r="P120" i="1"/>
  <c r="O120" i="1"/>
  <c r="N120" i="1"/>
  <c r="P119" i="1"/>
  <c r="O119" i="1"/>
  <c r="N119" i="1"/>
  <c r="P118" i="1"/>
  <c r="O118" i="1"/>
  <c r="N118" i="1"/>
  <c r="P117" i="1"/>
  <c r="O117" i="1"/>
  <c r="N117" i="1"/>
  <c r="P116" i="1"/>
  <c r="O116" i="1"/>
  <c r="N116" i="1"/>
  <c r="P115" i="1"/>
  <c r="O115" i="1"/>
  <c r="N115" i="1"/>
  <c r="P114" i="1"/>
  <c r="O114" i="1"/>
  <c r="N114" i="1"/>
  <c r="P113" i="1"/>
  <c r="O113" i="1"/>
  <c r="N113" i="1"/>
  <c r="P112" i="1"/>
  <c r="O112" i="1"/>
  <c r="N112" i="1"/>
  <c r="P111" i="1"/>
  <c r="O111" i="1"/>
  <c r="N111" i="1"/>
  <c r="P110" i="1"/>
  <c r="O110" i="1"/>
  <c r="N110" i="1"/>
  <c r="P109" i="1"/>
  <c r="O109" i="1"/>
  <c r="N109" i="1"/>
  <c r="P108" i="1"/>
  <c r="O108" i="1"/>
  <c r="N108" i="1"/>
  <c r="P107" i="1"/>
  <c r="O107" i="1"/>
  <c r="N107" i="1"/>
  <c r="P106" i="1"/>
  <c r="O106" i="1"/>
  <c r="N106" i="1"/>
  <c r="P105" i="1"/>
  <c r="O105" i="1"/>
  <c r="N105" i="1"/>
  <c r="P104" i="1"/>
  <c r="O104" i="1"/>
  <c r="N104" i="1"/>
  <c r="P103" i="1"/>
  <c r="O103" i="1"/>
  <c r="N103" i="1"/>
  <c r="P102" i="1"/>
  <c r="O102" i="1"/>
  <c r="N102" i="1"/>
  <c r="P101" i="1"/>
  <c r="O101" i="1"/>
  <c r="N101" i="1"/>
  <c r="P100" i="1"/>
  <c r="O100" i="1"/>
  <c r="N100" i="1"/>
  <c r="P99" i="1"/>
  <c r="O99" i="1"/>
  <c r="N99" i="1"/>
  <c r="P98" i="1"/>
  <c r="O98" i="1"/>
  <c r="N98" i="1"/>
  <c r="P97" i="1"/>
  <c r="O97" i="1"/>
  <c r="N97" i="1"/>
  <c r="P96" i="1"/>
  <c r="O96" i="1"/>
  <c r="N96" i="1"/>
  <c r="P95" i="1"/>
  <c r="O95" i="1"/>
  <c r="N95" i="1"/>
  <c r="P94" i="1"/>
  <c r="O94" i="1"/>
  <c r="N94" i="1"/>
  <c r="P93" i="1"/>
  <c r="O93" i="1"/>
  <c r="N93" i="1"/>
  <c r="P92" i="1"/>
  <c r="O92" i="1"/>
  <c r="N92" i="1"/>
  <c r="P91" i="1"/>
  <c r="O91" i="1"/>
  <c r="N91" i="1"/>
  <c r="P90" i="1"/>
  <c r="O90" i="1"/>
  <c r="N90" i="1"/>
  <c r="P89" i="1"/>
  <c r="O89" i="1"/>
  <c r="N89" i="1"/>
  <c r="P88" i="1"/>
  <c r="O88" i="1"/>
  <c r="N88" i="1"/>
  <c r="P87" i="1"/>
  <c r="O87" i="1"/>
  <c r="N87" i="1"/>
  <c r="P86" i="1"/>
  <c r="O86" i="1"/>
  <c r="N86" i="1"/>
  <c r="P85" i="1"/>
  <c r="O85" i="1"/>
  <c r="N85" i="1"/>
  <c r="P84" i="1"/>
  <c r="O84" i="1"/>
  <c r="N84" i="1"/>
  <c r="P83" i="1"/>
  <c r="O83" i="1"/>
  <c r="N83" i="1"/>
  <c r="P82" i="1"/>
  <c r="O82" i="1"/>
  <c r="N82" i="1"/>
  <c r="P81" i="1"/>
  <c r="O81" i="1"/>
  <c r="N81" i="1"/>
  <c r="P80" i="1"/>
  <c r="O80" i="1"/>
  <c r="N80" i="1"/>
  <c r="P79" i="1"/>
  <c r="O79" i="1"/>
  <c r="N79" i="1"/>
  <c r="P78" i="1"/>
  <c r="O78" i="1"/>
  <c r="N78" i="1"/>
  <c r="P77" i="1"/>
  <c r="O77" i="1"/>
  <c r="N77" i="1"/>
  <c r="P76" i="1"/>
  <c r="O76" i="1"/>
  <c r="N76" i="1"/>
  <c r="P75" i="1"/>
  <c r="O75" i="1"/>
  <c r="N75" i="1"/>
  <c r="P74" i="1"/>
  <c r="O74" i="1"/>
  <c r="N74" i="1"/>
  <c r="P73" i="1"/>
  <c r="O73" i="1"/>
  <c r="N73" i="1"/>
  <c r="P72" i="1"/>
  <c r="O72" i="1"/>
  <c r="N72" i="1"/>
  <c r="P71" i="1"/>
  <c r="O71" i="1"/>
  <c r="N71" i="1"/>
  <c r="P70" i="1"/>
  <c r="O70" i="1"/>
  <c r="N70" i="1"/>
  <c r="P69" i="1"/>
  <c r="O69" i="1"/>
  <c r="N69" i="1"/>
  <c r="P68" i="1"/>
  <c r="O68" i="1"/>
  <c r="N68" i="1"/>
  <c r="P67" i="1"/>
  <c r="O67" i="1"/>
  <c r="N67" i="1"/>
  <c r="P66" i="1"/>
  <c r="O66" i="1"/>
  <c r="N66" i="1"/>
  <c r="P65" i="1"/>
  <c r="O65" i="1"/>
  <c r="N65" i="1"/>
  <c r="P64" i="1"/>
  <c r="O64" i="1"/>
  <c r="N64" i="1"/>
  <c r="P63" i="1"/>
  <c r="O63" i="1"/>
  <c r="N63" i="1"/>
  <c r="P62" i="1"/>
  <c r="O62" i="1"/>
  <c r="N62" i="1"/>
  <c r="P61" i="1"/>
  <c r="O61" i="1"/>
  <c r="N61" i="1"/>
  <c r="P60" i="1"/>
  <c r="O60" i="1"/>
  <c r="N60" i="1"/>
  <c r="P59" i="1"/>
  <c r="O59" i="1"/>
  <c r="N59" i="1"/>
  <c r="P58" i="1"/>
  <c r="O58" i="1"/>
  <c r="N58" i="1"/>
  <c r="P57" i="1"/>
  <c r="O57" i="1"/>
  <c r="N57" i="1"/>
  <c r="P56" i="1"/>
  <c r="O56" i="1"/>
  <c r="N56" i="1"/>
  <c r="P55" i="1"/>
  <c r="O55" i="1"/>
  <c r="N55" i="1"/>
  <c r="P54" i="1"/>
  <c r="O54" i="1"/>
  <c r="N54" i="1"/>
  <c r="P53" i="1"/>
  <c r="O53" i="1"/>
  <c r="N53" i="1"/>
  <c r="P52" i="1"/>
  <c r="O52" i="1"/>
  <c r="N52" i="1"/>
  <c r="P51" i="1"/>
  <c r="O51" i="1"/>
  <c r="N51" i="1"/>
  <c r="P50" i="1"/>
  <c r="O50" i="1"/>
  <c r="N50" i="1"/>
  <c r="P49" i="1"/>
  <c r="O49" i="1"/>
  <c r="N49" i="1"/>
  <c r="P48" i="1"/>
  <c r="O48" i="1"/>
  <c r="N48" i="1"/>
  <c r="P47" i="1"/>
  <c r="O47" i="1"/>
  <c r="N47" i="1"/>
  <c r="P46" i="1"/>
  <c r="O46" i="1"/>
  <c r="N46" i="1"/>
  <c r="P45" i="1"/>
  <c r="O45" i="1"/>
  <c r="N45" i="1"/>
  <c r="P44" i="1"/>
  <c r="O44" i="1"/>
  <c r="N44" i="1"/>
  <c r="P43" i="1"/>
  <c r="O43" i="1"/>
  <c r="N43" i="1"/>
  <c r="P42" i="1"/>
  <c r="O42" i="1"/>
  <c r="N42" i="1"/>
  <c r="P41" i="1"/>
  <c r="O41" i="1"/>
  <c r="N41" i="1"/>
  <c r="P40" i="1"/>
  <c r="O40" i="1"/>
  <c r="N40" i="1"/>
  <c r="P39" i="1"/>
  <c r="O39" i="1"/>
  <c r="N39" i="1"/>
  <c r="P38" i="1"/>
  <c r="O38" i="1"/>
  <c r="N38" i="1"/>
  <c r="P37" i="1"/>
  <c r="O37" i="1"/>
  <c r="N37" i="1"/>
  <c r="P36" i="1"/>
  <c r="O36" i="1"/>
  <c r="N36" i="1"/>
  <c r="P35" i="1"/>
  <c r="O35" i="1"/>
  <c r="N35" i="1"/>
  <c r="P34" i="1"/>
  <c r="O34" i="1"/>
  <c r="N34" i="1"/>
  <c r="P33" i="1"/>
  <c r="O33" i="1"/>
  <c r="N33" i="1"/>
  <c r="P32" i="1"/>
  <c r="O32" i="1"/>
  <c r="N32" i="1"/>
  <c r="P31" i="1"/>
  <c r="O31" i="1"/>
  <c r="N31" i="1"/>
  <c r="P30" i="1"/>
  <c r="O30" i="1"/>
  <c r="N30" i="1"/>
  <c r="P29" i="1"/>
  <c r="O29" i="1"/>
  <c r="N29" i="1"/>
  <c r="P28" i="1"/>
  <c r="O28" i="1"/>
  <c r="N28" i="1"/>
  <c r="P27" i="1"/>
  <c r="O27" i="1"/>
  <c r="N27" i="1"/>
  <c r="P26" i="1"/>
  <c r="O26" i="1"/>
  <c r="N26" i="1"/>
  <c r="P25" i="1"/>
  <c r="O25" i="1"/>
  <c r="N25" i="1"/>
  <c r="P24" i="1"/>
  <c r="O24" i="1"/>
  <c r="N24" i="1"/>
  <c r="P23" i="1"/>
  <c r="O23" i="1"/>
  <c r="N23" i="1"/>
  <c r="P22" i="1"/>
  <c r="O22" i="1"/>
  <c r="N22" i="1"/>
  <c r="P21" i="1"/>
  <c r="O21" i="1"/>
  <c r="N21" i="1"/>
  <c r="P20" i="1"/>
  <c r="O20" i="1"/>
  <c r="N20" i="1"/>
  <c r="P19" i="1"/>
  <c r="O19" i="1"/>
  <c r="N19" i="1"/>
  <c r="P18" i="1"/>
  <c r="O18" i="1"/>
  <c r="N18" i="1"/>
  <c r="P17" i="1"/>
  <c r="O17" i="1"/>
  <c r="N17" i="1"/>
  <c r="P16" i="1"/>
  <c r="O16" i="1"/>
  <c r="N16" i="1"/>
  <c r="P15" i="1"/>
  <c r="O15" i="1"/>
  <c r="N15" i="1"/>
  <c r="P14" i="1"/>
  <c r="O14" i="1"/>
  <c r="N14" i="1"/>
  <c r="P13" i="1"/>
  <c r="O13" i="1"/>
  <c r="N13" i="1"/>
  <c r="P12" i="1"/>
  <c r="O12" i="1"/>
  <c r="N12" i="1"/>
  <c r="P11" i="1"/>
  <c r="O11" i="1"/>
  <c r="N11" i="1"/>
  <c r="P10" i="1"/>
  <c r="O10" i="1"/>
  <c r="N10" i="1"/>
  <c r="P9" i="1"/>
  <c r="O9" i="1"/>
  <c r="N9" i="1"/>
  <c r="P8" i="1"/>
  <c r="O8" i="1"/>
  <c r="N8" i="1"/>
  <c r="P7" i="1"/>
  <c r="O7" i="1"/>
  <c r="N7" i="1"/>
  <c r="P6" i="1"/>
  <c r="O6" i="1"/>
  <c r="N6" i="1"/>
  <c r="P5" i="1"/>
  <c r="O5" i="1"/>
  <c r="N5" i="1"/>
  <c r="P4" i="1"/>
  <c r="O4" i="1"/>
  <c r="N4" i="1"/>
  <c r="P3" i="1"/>
  <c r="O3" i="1"/>
  <c r="N3" i="1"/>
  <c r="P2" i="1"/>
  <c r="O2" i="1"/>
  <c r="N2" i="1"/>
</calcChain>
</file>

<file path=xl/sharedStrings.xml><?xml version="1.0" encoding="utf-8"?>
<sst xmlns="http://schemas.openxmlformats.org/spreadsheetml/2006/main" count="3111" uniqueCount="860">
  <si>
    <t>Emp_Id</t>
  </si>
  <si>
    <t>DOB</t>
  </si>
  <si>
    <t>first_name</t>
  </si>
  <si>
    <t>last_name</t>
  </si>
  <si>
    <t>Gender</t>
  </si>
  <si>
    <t>DoJ</t>
  </si>
  <si>
    <t>no_of_projects</t>
  </si>
  <si>
    <t>Last_performance_rating</t>
  </si>
  <si>
    <t>Left?</t>
  </si>
  <si>
    <t>last_date</t>
  </si>
  <si>
    <t>Salary</t>
  </si>
  <si>
    <t>Dept_Id</t>
  </si>
  <si>
    <t>Title</t>
  </si>
  <si>
    <t>Georgi</t>
  </si>
  <si>
    <t>Facello</t>
  </si>
  <si>
    <t>M</t>
  </si>
  <si>
    <t>C</t>
  </si>
  <si>
    <t>d005</t>
  </si>
  <si>
    <t>Senior Engineer</t>
  </si>
  <si>
    <t>Parto</t>
  </si>
  <si>
    <t>Bamford</t>
  </si>
  <si>
    <t>d004</t>
  </si>
  <si>
    <t>Chirstian</t>
  </si>
  <si>
    <t>Koblick</t>
  </si>
  <si>
    <t>A</t>
  </si>
  <si>
    <t>Anneke</t>
  </si>
  <si>
    <t>Preusig</t>
  </si>
  <si>
    <t>F</t>
  </si>
  <si>
    <t>B</t>
  </si>
  <si>
    <t>Bezalel</t>
  </si>
  <si>
    <t>Simmel</t>
  </si>
  <si>
    <t>d007</t>
  </si>
  <si>
    <t>Staff</t>
  </si>
  <si>
    <t>Kyoichi</t>
  </si>
  <si>
    <t>Maliniak</t>
  </si>
  <si>
    <t>d003</t>
  </si>
  <si>
    <t>Xiong</t>
  </si>
  <si>
    <t>Verhoeff</t>
  </si>
  <si>
    <t>Berry</t>
  </si>
  <si>
    <t>Babb</t>
  </si>
  <si>
    <t>Engineer</t>
  </si>
  <si>
    <t>Tzvetan</t>
  </si>
  <si>
    <t>Zielinski</t>
  </si>
  <si>
    <t>d008</t>
  </si>
  <si>
    <t>Saniya</t>
  </si>
  <si>
    <t>Kalloufi</t>
  </si>
  <si>
    <t>Assistant Engineer</t>
  </si>
  <si>
    <t>Abdelkader</t>
  </si>
  <si>
    <t>Baumann</t>
  </si>
  <si>
    <t>d006</t>
  </si>
  <si>
    <t>Sumant</t>
  </si>
  <si>
    <t>Peac</t>
  </si>
  <si>
    <t>Duangkaew</t>
  </si>
  <si>
    <t>Piveteau</t>
  </si>
  <si>
    <t>Eran</t>
  </si>
  <si>
    <t>Cusworth</t>
  </si>
  <si>
    <t>Mary</t>
  </si>
  <si>
    <t>Sluis</t>
  </si>
  <si>
    <t>d009</t>
  </si>
  <si>
    <t>Christoph</t>
  </si>
  <si>
    <t>Parfitt</t>
  </si>
  <si>
    <t>Patricio</t>
  </si>
  <si>
    <t>Bridgland</t>
  </si>
  <si>
    <t>Eberhardt</t>
  </si>
  <si>
    <t>Terkki</t>
  </si>
  <si>
    <t>Senior Staff</t>
  </si>
  <si>
    <t>Xudong</t>
  </si>
  <si>
    <t>Samarati</t>
  </si>
  <si>
    <t>d002</t>
  </si>
  <si>
    <t>Berni</t>
  </si>
  <si>
    <t>Genin</t>
  </si>
  <si>
    <t>Guoxiang</t>
  </si>
  <si>
    <t>Nooteboom</t>
  </si>
  <si>
    <t>Kazuhito</t>
  </si>
  <si>
    <t>Cappelletti</t>
  </si>
  <si>
    <t>Cristinel</t>
  </si>
  <si>
    <t>Bouloucos</t>
  </si>
  <si>
    <t>d001</t>
  </si>
  <si>
    <t>Kwangyoen</t>
  </si>
  <si>
    <t>Speek</t>
  </si>
  <si>
    <t>Kazuhide</t>
  </si>
  <si>
    <t>Peha</t>
  </si>
  <si>
    <t>Shuichi</t>
  </si>
  <si>
    <t>Tyugu</t>
  </si>
  <si>
    <t>PIP</t>
  </si>
  <si>
    <t>Lillian</t>
  </si>
  <si>
    <t>Haddadi</t>
  </si>
  <si>
    <t>Mayuko</t>
  </si>
  <si>
    <t>Warwick</t>
  </si>
  <si>
    <t>Abdulah</t>
  </si>
  <si>
    <t>Lunn</t>
  </si>
  <si>
    <t>Ramzi</t>
  </si>
  <si>
    <t>Erde</t>
  </si>
  <si>
    <t>Technique Leader</t>
  </si>
  <si>
    <t>Shahaf</t>
  </si>
  <si>
    <t>Famili</t>
  </si>
  <si>
    <t>Perry</t>
  </si>
  <si>
    <t>Lorho</t>
  </si>
  <si>
    <t>Bojan</t>
  </si>
  <si>
    <t>Montemayor</t>
  </si>
  <si>
    <t>Suzette</t>
  </si>
  <si>
    <t>Pettey</t>
  </si>
  <si>
    <t>Subbu</t>
  </si>
  <si>
    <t>Bultermann</t>
  </si>
  <si>
    <t>Prasadram</t>
  </si>
  <si>
    <t>Heyers</t>
  </si>
  <si>
    <t>Yongqiao</t>
  </si>
  <si>
    <t>Berztiss</t>
  </si>
  <si>
    <t>Zallocco</t>
  </si>
  <si>
    <t>Divier</t>
  </si>
  <si>
    <t>Reistad</t>
  </si>
  <si>
    <t>Domenick</t>
  </si>
  <si>
    <t>Tempesti</t>
  </si>
  <si>
    <t>Bilhanan</t>
  </si>
  <si>
    <t>Wuwongse</t>
  </si>
  <si>
    <t>Otmar</t>
  </si>
  <si>
    <t>Herbst</t>
  </si>
  <si>
    <t>Venkatesan</t>
  </si>
  <si>
    <t>Gilg</t>
  </si>
  <si>
    <t>Elvis</t>
  </si>
  <si>
    <t>Demeyer</t>
  </si>
  <si>
    <t>Karsten</t>
  </si>
  <si>
    <t>Joslin</t>
  </si>
  <si>
    <t>Naftali</t>
  </si>
  <si>
    <t>Dulli</t>
  </si>
  <si>
    <t>Jeong</t>
  </si>
  <si>
    <t>Arif</t>
  </si>
  <si>
    <t>Merlo</t>
  </si>
  <si>
    <t>Roddy</t>
  </si>
  <si>
    <t>Karnin</t>
  </si>
  <si>
    <t>Bader</t>
  </si>
  <si>
    <t>Swan</t>
  </si>
  <si>
    <t>Alain</t>
  </si>
  <si>
    <t>Chappelet</t>
  </si>
  <si>
    <t>Nevio</t>
  </si>
  <si>
    <t>Demizu</t>
  </si>
  <si>
    <t>Adamantios</t>
  </si>
  <si>
    <t>Portugali</t>
  </si>
  <si>
    <t>Pradeep</t>
  </si>
  <si>
    <t>Makrucki</t>
  </si>
  <si>
    <t>Huan</t>
  </si>
  <si>
    <t>Lortz</t>
  </si>
  <si>
    <t>Alejandro</t>
  </si>
  <si>
    <t>Brender</t>
  </si>
  <si>
    <t>Kellyn</t>
  </si>
  <si>
    <t>Yoshizawa</t>
  </si>
  <si>
    <t>Weiyi</t>
  </si>
  <si>
    <t>Meriste</t>
  </si>
  <si>
    <t>McAlpine</t>
  </si>
  <si>
    <t>Uri</t>
  </si>
  <si>
    <t>Lenart</t>
  </si>
  <si>
    <t>Magy</t>
  </si>
  <si>
    <t>Stamatiou</t>
  </si>
  <si>
    <t>Feixiong</t>
  </si>
  <si>
    <t>Poujol</t>
  </si>
  <si>
    <t>Yishay</t>
  </si>
  <si>
    <t>Tzvieli</t>
  </si>
  <si>
    <t>Mingsen</t>
  </si>
  <si>
    <t>Casley</t>
  </si>
  <si>
    <t>Elliott</t>
  </si>
  <si>
    <t>Perl</t>
  </si>
  <si>
    <t>Moss</t>
  </si>
  <si>
    <t>Shanbhogue</t>
  </si>
  <si>
    <t>Lucien</t>
  </si>
  <si>
    <t>Rosenbaum</t>
  </si>
  <si>
    <t>Theron</t>
  </si>
  <si>
    <t>Escriba</t>
  </si>
  <si>
    <t>Zvonko</t>
  </si>
  <si>
    <t>Nyanchama</t>
  </si>
  <si>
    <t>Florian</t>
  </si>
  <si>
    <t>Syrotiuk</t>
  </si>
  <si>
    <t>Nechama</t>
  </si>
  <si>
    <t>Copas</t>
  </si>
  <si>
    <t>Basil</t>
  </si>
  <si>
    <t>Tramer</t>
  </si>
  <si>
    <t>Yinghua</t>
  </si>
  <si>
    <t>Dredge</t>
  </si>
  <si>
    <t>Mark</t>
  </si>
  <si>
    <t>Cappelli</t>
  </si>
  <si>
    <t>Hidefumi</t>
  </si>
  <si>
    <t>Caine</t>
  </si>
  <si>
    <t>Wonhee</t>
  </si>
  <si>
    <t>Talmon</t>
  </si>
  <si>
    <t>Heping</t>
  </si>
  <si>
    <t>Nitsch</t>
  </si>
  <si>
    <t>Sanjiv</t>
  </si>
  <si>
    <t>Zschoche</t>
  </si>
  <si>
    <t>Ziva</t>
  </si>
  <si>
    <t>Vecchi</t>
  </si>
  <si>
    <t>Mayumi</t>
  </si>
  <si>
    <t>Schueller</t>
  </si>
  <si>
    <t>Georgy</t>
  </si>
  <si>
    <t>Pantung</t>
  </si>
  <si>
    <t>Cools</t>
  </si>
  <si>
    <t>Brendon</t>
  </si>
  <si>
    <t>Bernini</t>
  </si>
  <si>
    <t>Ebbe</t>
  </si>
  <si>
    <t>Callaway</t>
  </si>
  <si>
    <t>S</t>
  </si>
  <si>
    <t>Piyawadee</t>
  </si>
  <si>
    <t>Berhard</t>
  </si>
  <si>
    <t>McFarlin</t>
  </si>
  <si>
    <t>Hairong</t>
  </si>
  <si>
    <t>Schaar</t>
  </si>
  <si>
    <t>Breannda</t>
  </si>
  <si>
    <t>Billingsley</t>
  </si>
  <si>
    <t>Mohit</t>
  </si>
  <si>
    <t>Tse</t>
  </si>
  <si>
    <t>Herber</t>
  </si>
  <si>
    <t>Anoosh</t>
  </si>
  <si>
    <t>Peyn</t>
  </si>
  <si>
    <t>Masali</t>
  </si>
  <si>
    <t>Bakhtari</t>
  </si>
  <si>
    <t>Gino</t>
  </si>
  <si>
    <t>Leonhardt</t>
  </si>
  <si>
    <t>Udi</t>
  </si>
  <si>
    <t>Jansch</t>
  </si>
  <si>
    <t>Christfried</t>
  </si>
  <si>
    <t>Kabayashi</t>
  </si>
  <si>
    <t>Satosi</t>
  </si>
  <si>
    <t>Awdeh</t>
  </si>
  <si>
    <t>Kwee</t>
  </si>
  <si>
    <t>Schusler</t>
  </si>
  <si>
    <t>Urs</t>
  </si>
  <si>
    <t>Saoudi</t>
  </si>
  <si>
    <t>Claudi</t>
  </si>
  <si>
    <t>Stavenow</t>
  </si>
  <si>
    <t>Charlene</t>
  </si>
  <si>
    <t>Brattka</t>
  </si>
  <si>
    <t>Phuoc</t>
  </si>
  <si>
    <t>Antonisse</t>
  </si>
  <si>
    <t>Margareta</t>
  </si>
  <si>
    <t>Bierman</t>
  </si>
  <si>
    <t>Reuven</t>
  </si>
  <si>
    <t>Garigliano</t>
  </si>
  <si>
    <t>Shaunak</t>
  </si>
  <si>
    <t>Pettit</t>
  </si>
  <si>
    <t>Hisao</t>
  </si>
  <si>
    <t>Lipner</t>
  </si>
  <si>
    <t>Chinal</t>
  </si>
  <si>
    <t>Hironoby</t>
  </si>
  <si>
    <t>Sidou</t>
  </si>
  <si>
    <t>Shir</t>
  </si>
  <si>
    <t>McClurg</t>
  </si>
  <si>
    <t>Owen</t>
  </si>
  <si>
    <t>Hiraishi</t>
  </si>
  <si>
    <t>Mokhtar</t>
  </si>
  <si>
    <t>Bernatsky</t>
  </si>
  <si>
    <t>Gao</t>
  </si>
  <si>
    <t>Dolinsky</t>
  </si>
  <si>
    <t>Valette</t>
  </si>
  <si>
    <t>Erez</t>
  </si>
  <si>
    <t>Ritzmann</t>
  </si>
  <si>
    <t>Mona</t>
  </si>
  <si>
    <t>Azuma</t>
  </si>
  <si>
    <t>Mechthild</t>
  </si>
  <si>
    <t>Gihr</t>
  </si>
  <si>
    <t>Danel</t>
  </si>
  <si>
    <t>Mondadori</t>
  </si>
  <si>
    <t>Kshitij</t>
  </si>
  <si>
    <t>Gils</t>
  </si>
  <si>
    <t>Gad</t>
  </si>
  <si>
    <t>Nollmann</t>
  </si>
  <si>
    <t>Premal</t>
  </si>
  <si>
    <t>Baek</t>
  </si>
  <si>
    <t>Shigeu</t>
  </si>
  <si>
    <t>Masamoto</t>
  </si>
  <si>
    <t>Zhongwei</t>
  </si>
  <si>
    <t>Rosen</t>
  </si>
  <si>
    <t>Parviz</t>
  </si>
  <si>
    <t>Gladys</t>
  </si>
  <si>
    <t>Yoshimura</t>
  </si>
  <si>
    <t>Vishv</t>
  </si>
  <si>
    <t>Zockler</t>
  </si>
  <si>
    <t>Tuval</t>
  </si>
  <si>
    <t>Giap</t>
  </si>
  <si>
    <t>Verspoor</t>
  </si>
  <si>
    <t>Kenroku</t>
  </si>
  <si>
    <t>Malabarba</t>
  </si>
  <si>
    <t>Somnath</t>
  </si>
  <si>
    <t>Foote</t>
  </si>
  <si>
    <t>Munehiko</t>
  </si>
  <si>
    <t>Janocha</t>
  </si>
  <si>
    <t>Xinglin</t>
  </si>
  <si>
    <t>Eugenio</t>
  </si>
  <si>
    <t>Jungsoon</t>
  </si>
  <si>
    <t>Syrzycki</t>
  </si>
  <si>
    <t>Sudharsan</t>
  </si>
  <si>
    <t>Flasterstein</t>
  </si>
  <si>
    <t>Shaowen</t>
  </si>
  <si>
    <t>Krone</t>
  </si>
  <si>
    <t>Kendra</t>
  </si>
  <si>
    <t>Hofting</t>
  </si>
  <si>
    <t>Amabile</t>
  </si>
  <si>
    <t>Gomatam</t>
  </si>
  <si>
    <t>Martins</t>
  </si>
  <si>
    <t>Wynblatt</t>
  </si>
  <si>
    <t>Valdiodio</t>
  </si>
  <si>
    <t>Niizuma</t>
  </si>
  <si>
    <t>Sailaja</t>
  </si>
  <si>
    <t>Desikan</t>
  </si>
  <si>
    <t>Basem</t>
  </si>
  <si>
    <t>Imataki</t>
  </si>
  <si>
    <t>Arumugam</t>
  </si>
  <si>
    <t>Ossenbruggen</t>
  </si>
  <si>
    <t>Hilari</t>
  </si>
  <si>
    <t>Morton</t>
  </si>
  <si>
    <t>Zhonghui</t>
  </si>
  <si>
    <t>Gyimothy</t>
  </si>
  <si>
    <t>Jayson</t>
  </si>
  <si>
    <t>Mandell</t>
  </si>
  <si>
    <t>Remzi</t>
  </si>
  <si>
    <t>Waschkowski</t>
  </si>
  <si>
    <t>Sreekrishna</t>
  </si>
  <si>
    <t>Servieres</t>
  </si>
  <si>
    <t>Karoline</t>
  </si>
  <si>
    <t>Matzov</t>
  </si>
  <si>
    <t>Valter</t>
  </si>
  <si>
    <t>Sullins</t>
  </si>
  <si>
    <t>Hironobu</t>
  </si>
  <si>
    <t>Haraldson</t>
  </si>
  <si>
    <t>Rosalie</t>
  </si>
  <si>
    <t>Rousseau</t>
  </si>
  <si>
    <t>Perla</t>
  </si>
  <si>
    <t>Paraskevi</t>
  </si>
  <si>
    <t>Luby</t>
  </si>
  <si>
    <t>Masoud</t>
  </si>
  <si>
    <t>Peroz</t>
  </si>
  <si>
    <t>Akemi</t>
  </si>
  <si>
    <t>Birch</t>
  </si>
  <si>
    <t>Xinyu</t>
  </si>
  <si>
    <t>Kolar</t>
  </si>
  <si>
    <t>Carrere</t>
  </si>
  <si>
    <t>Eben</t>
  </si>
  <si>
    <t>Aingworth</t>
  </si>
  <si>
    <t>Qunsheng</t>
  </si>
  <si>
    <t>Speer</t>
  </si>
  <si>
    <t>Dung</t>
  </si>
  <si>
    <t>Baca</t>
  </si>
  <si>
    <t>Lunjin</t>
  </si>
  <si>
    <t>Giveon</t>
  </si>
  <si>
    <t>Limsoon</t>
  </si>
  <si>
    <t>Beznosov</t>
  </si>
  <si>
    <t>Mariusz</t>
  </si>
  <si>
    <t>Prampolini</t>
  </si>
  <si>
    <t>Serenella</t>
  </si>
  <si>
    <t>Kamber</t>
  </si>
  <si>
    <t>Xuejia</t>
  </si>
  <si>
    <t>Ullian</t>
  </si>
  <si>
    <t>Hugo</t>
  </si>
  <si>
    <t>Rosis</t>
  </si>
  <si>
    <t>Hitomi</t>
  </si>
  <si>
    <t>Gunderson</t>
  </si>
  <si>
    <t>Yuichiro</t>
  </si>
  <si>
    <t>Swick</t>
  </si>
  <si>
    <t>Jaewon</t>
  </si>
  <si>
    <t>Dines</t>
  </si>
  <si>
    <t>Encarnacion</t>
  </si>
  <si>
    <t>Munir</t>
  </si>
  <si>
    <t>Chikara</t>
  </si>
  <si>
    <t>Rissland</t>
  </si>
  <si>
    <t>Harngdar</t>
  </si>
  <si>
    <t>Dayanand</t>
  </si>
  <si>
    <t>Czap</t>
  </si>
  <si>
    <t>Nectarios</t>
  </si>
  <si>
    <t>Covnot</t>
  </si>
  <si>
    <t>Kiyotoshi</t>
  </si>
  <si>
    <t>Blokdijk</t>
  </si>
  <si>
    <t>Zyda</t>
  </si>
  <si>
    <t>Ratzlaff</t>
  </si>
  <si>
    <t>Peltason</t>
  </si>
  <si>
    <t>Armond</t>
  </si>
  <si>
    <t>Fairtlough</t>
  </si>
  <si>
    <t>Leni</t>
  </si>
  <si>
    <t>Pusterhofer</t>
  </si>
  <si>
    <t>Ramsay</t>
  </si>
  <si>
    <t>Ohad</t>
  </si>
  <si>
    <t>Esposito</t>
  </si>
  <si>
    <t>Freyja</t>
  </si>
  <si>
    <t>Uhrig</t>
  </si>
  <si>
    <t>Hinrich</t>
  </si>
  <si>
    <t>Randi</t>
  </si>
  <si>
    <t>Geraldo</t>
  </si>
  <si>
    <t>Marwedel</t>
  </si>
  <si>
    <t>Zhenhua</t>
  </si>
  <si>
    <t>Milicic</t>
  </si>
  <si>
    <t>Syozo</t>
  </si>
  <si>
    <t>Hiltgen</t>
  </si>
  <si>
    <t>Bowen</t>
  </si>
  <si>
    <t>Schmezko</t>
  </si>
  <si>
    <t>Kayoko</t>
  </si>
  <si>
    <t>Valtorta</t>
  </si>
  <si>
    <t>Subir</t>
  </si>
  <si>
    <t>Baja</t>
  </si>
  <si>
    <t>Shiv</t>
  </si>
  <si>
    <t>Narlikar</t>
  </si>
  <si>
    <t>Babette</t>
  </si>
  <si>
    <t>Lamba</t>
  </si>
  <si>
    <t>Peir</t>
  </si>
  <si>
    <t>Chikako</t>
  </si>
  <si>
    <t>Veevers</t>
  </si>
  <si>
    <t>Nishit</t>
  </si>
  <si>
    <t>Casperson</t>
  </si>
  <si>
    <t>Magdalena</t>
  </si>
  <si>
    <t>Eldridge</t>
  </si>
  <si>
    <t>Kazuhira</t>
  </si>
  <si>
    <t>Shimshoni</t>
  </si>
  <si>
    <t>Ayakannu</t>
  </si>
  <si>
    <t>Skrikant</t>
  </si>
  <si>
    <t>Giri</t>
  </si>
  <si>
    <t>Isaak</t>
  </si>
  <si>
    <t>Leen</t>
  </si>
  <si>
    <t>Pappas</t>
  </si>
  <si>
    <t>Diederik</t>
  </si>
  <si>
    <t>Siprelle</t>
  </si>
  <si>
    <t>Changho</t>
  </si>
  <si>
    <t>Pietracaprina</t>
  </si>
  <si>
    <t>Nathan</t>
  </si>
  <si>
    <t>Monkewich</t>
  </si>
  <si>
    <t>Zissis</t>
  </si>
  <si>
    <t>Pintelas</t>
  </si>
  <si>
    <t>Pramanik</t>
  </si>
  <si>
    <t>Maren</t>
  </si>
  <si>
    <t>Hutton</t>
  </si>
  <si>
    <t>Chinin</t>
  </si>
  <si>
    <t>Ewing</t>
  </si>
  <si>
    <t>Foong</t>
  </si>
  <si>
    <t>Yucel</t>
  </si>
  <si>
    <t>Auria</t>
  </si>
  <si>
    <t>Reinhard</t>
  </si>
  <si>
    <t>Gischer</t>
  </si>
  <si>
    <t>Ishibashi</t>
  </si>
  <si>
    <t>Hettesheimer</t>
  </si>
  <si>
    <t>Shem</t>
  </si>
  <si>
    <t>Kroha</t>
  </si>
  <si>
    <t>Sakthirel</t>
  </si>
  <si>
    <t>Marla</t>
  </si>
  <si>
    <t>Brendel</t>
  </si>
  <si>
    <t>Kauko</t>
  </si>
  <si>
    <t>Chenyi</t>
  </si>
  <si>
    <t>Syang</t>
  </si>
  <si>
    <t>Percy</t>
  </si>
  <si>
    <t>Litecky</t>
  </si>
  <si>
    <t>Douadi</t>
  </si>
  <si>
    <t>Azumi</t>
  </si>
  <si>
    <t>Xiadong</t>
  </si>
  <si>
    <t>Gilbert</t>
  </si>
  <si>
    <t>Naumovich</t>
  </si>
  <si>
    <t>Zhenbing</t>
  </si>
  <si>
    <t>Perng</t>
  </si>
  <si>
    <t>Itzchak</t>
  </si>
  <si>
    <t>Lichtner</t>
  </si>
  <si>
    <t>Munke</t>
  </si>
  <si>
    <t>Jaques</t>
  </si>
  <si>
    <t>Munro</t>
  </si>
  <si>
    <t>Heekeun</t>
  </si>
  <si>
    <t>Majewski</t>
  </si>
  <si>
    <t>Khalil</t>
  </si>
  <si>
    <t>Gniady</t>
  </si>
  <si>
    <t>Thibadeau</t>
  </si>
  <si>
    <t>Adas</t>
  </si>
  <si>
    <t>Nastansky</t>
  </si>
  <si>
    <t>Fayez</t>
  </si>
  <si>
    <t>Harllee</t>
  </si>
  <si>
    <t>Sumali</t>
  </si>
  <si>
    <t>Fargier</t>
  </si>
  <si>
    <t>Crouzet</t>
  </si>
  <si>
    <t>Nigel</t>
  </si>
  <si>
    <t>Aloisi</t>
  </si>
  <si>
    <t>Khedija</t>
  </si>
  <si>
    <t>Mitsuhashi</t>
  </si>
  <si>
    <t>Tsuneo</t>
  </si>
  <si>
    <t>Matzat</t>
  </si>
  <si>
    <t>Serif</t>
  </si>
  <si>
    <t>Buescher</t>
  </si>
  <si>
    <t>Debatosh</t>
  </si>
  <si>
    <t>Khasidashvili</t>
  </si>
  <si>
    <t>Tonny</t>
  </si>
  <si>
    <t>Skafidas</t>
  </si>
  <si>
    <t>Mellouli</t>
  </si>
  <si>
    <t>Florina</t>
  </si>
  <si>
    <t>Bangqing</t>
  </si>
  <si>
    <t>Pehl</t>
  </si>
  <si>
    <t>Szmurlo</t>
  </si>
  <si>
    <t>Jagoda</t>
  </si>
  <si>
    <t>Braunmuhl</t>
  </si>
  <si>
    <t>Zaumen</t>
  </si>
  <si>
    <t>Miyeon</t>
  </si>
  <si>
    <t>Macedo</t>
  </si>
  <si>
    <t>Sashi</t>
  </si>
  <si>
    <t>Danlos</t>
  </si>
  <si>
    <t>Samphel</t>
  </si>
  <si>
    <t>Siegrist</t>
  </si>
  <si>
    <t>Rassart</t>
  </si>
  <si>
    <t>KayLiang</t>
  </si>
  <si>
    <t>Trachtenberg</t>
  </si>
  <si>
    <t>Dharmaraja</t>
  </si>
  <si>
    <t>Stassinopoulos</t>
  </si>
  <si>
    <t>Sampalli</t>
  </si>
  <si>
    <t>Snedden</t>
  </si>
  <si>
    <t>Yechezkel</t>
  </si>
  <si>
    <t>Pews</t>
  </si>
  <si>
    <t>Kasturi</t>
  </si>
  <si>
    <t>Jenevein</t>
  </si>
  <si>
    <t>Herbert</t>
  </si>
  <si>
    <t>Feipei</t>
  </si>
  <si>
    <t>Hasenauer</t>
  </si>
  <si>
    <t>Matzen</t>
  </si>
  <si>
    <t>Shrikanth</t>
  </si>
  <si>
    <t>Mahmud</t>
  </si>
  <si>
    <t>Badri</t>
  </si>
  <si>
    <t>Furudate</t>
  </si>
  <si>
    <t>Stabislas</t>
  </si>
  <si>
    <t>Domenig</t>
  </si>
  <si>
    <t>Aleksandar</t>
  </si>
  <si>
    <t>Ananiadou</t>
  </si>
  <si>
    <t>Gregory</t>
  </si>
  <si>
    <t>Zedlitz</t>
  </si>
  <si>
    <t>Pragnesh</t>
  </si>
  <si>
    <t>Iisaka</t>
  </si>
  <si>
    <t>Valery</t>
  </si>
  <si>
    <t>Litvinov</t>
  </si>
  <si>
    <t>Jayesh</t>
  </si>
  <si>
    <t>Merel</t>
  </si>
  <si>
    <t>Deniz</t>
  </si>
  <si>
    <t>Duclos</t>
  </si>
  <si>
    <t>Shaw</t>
  </si>
  <si>
    <t>Wendorf</t>
  </si>
  <si>
    <t>Felicidad</t>
  </si>
  <si>
    <t>Waymire</t>
  </si>
  <si>
    <t>Sibyl</t>
  </si>
  <si>
    <t>Moriyoshi</t>
  </si>
  <si>
    <t>Merey</t>
  </si>
  <si>
    <t>Businaro</t>
  </si>
  <si>
    <t>Bonifati</t>
  </si>
  <si>
    <t>Candido</t>
  </si>
  <si>
    <t>Mihalis</t>
  </si>
  <si>
    <t>Lowrie</t>
  </si>
  <si>
    <t>Duro</t>
  </si>
  <si>
    <t>Sidhu</t>
  </si>
  <si>
    <t>Shigehito</t>
  </si>
  <si>
    <t>Kropatsch</t>
  </si>
  <si>
    <t>Tommaso</t>
  </si>
  <si>
    <t>Narwekar</t>
  </si>
  <si>
    <t>Uriel</t>
  </si>
  <si>
    <t>Zongker</t>
  </si>
  <si>
    <t>Christ</t>
  </si>
  <si>
    <t>Muchinsky</t>
  </si>
  <si>
    <t>Khalid</t>
  </si>
  <si>
    <t>Erva</t>
  </si>
  <si>
    <t>Arve</t>
  </si>
  <si>
    <t>Zdislav</t>
  </si>
  <si>
    <t>Bahr</t>
  </si>
  <si>
    <t>Mohua</t>
  </si>
  <si>
    <t>Falck</t>
  </si>
  <si>
    <t>Gen</t>
  </si>
  <si>
    <t>Masaru</t>
  </si>
  <si>
    <t>Cheshire</t>
  </si>
  <si>
    <t>Josyula</t>
  </si>
  <si>
    <t>Hofmeyr</t>
  </si>
  <si>
    <t>Panayotis</t>
  </si>
  <si>
    <t>Daescu</t>
  </si>
  <si>
    <t>Annemarie</t>
  </si>
  <si>
    <t>Redmiles</t>
  </si>
  <si>
    <t>Marc</t>
  </si>
  <si>
    <t>Hellwagner</t>
  </si>
  <si>
    <t>Juichirou</t>
  </si>
  <si>
    <t>Ghelli</t>
  </si>
  <si>
    <t>Kasidit</t>
  </si>
  <si>
    <t>Krzyzanowski</t>
  </si>
  <si>
    <t>Pranav</t>
  </si>
  <si>
    <t>Furedi</t>
  </si>
  <si>
    <t>Francoise</t>
  </si>
  <si>
    <t>Baik</t>
  </si>
  <si>
    <t>Kazuhisa</t>
  </si>
  <si>
    <t>Ranta</t>
  </si>
  <si>
    <t>Vidya</t>
  </si>
  <si>
    <t>Idoia</t>
  </si>
  <si>
    <t>Kavraki</t>
  </si>
  <si>
    <t>Shmuel</t>
  </si>
  <si>
    <t>Georg</t>
  </si>
  <si>
    <t>Greger</t>
  </si>
  <si>
    <t>Steen</t>
  </si>
  <si>
    <t>Xuejun</t>
  </si>
  <si>
    <t>Chvatal</t>
  </si>
  <si>
    <t>Ritcey</t>
  </si>
  <si>
    <t>Mabhin</t>
  </si>
  <si>
    <t>Leijenhorst</t>
  </si>
  <si>
    <t>Conal</t>
  </si>
  <si>
    <t>Dayana</t>
  </si>
  <si>
    <t>Alassane</t>
  </si>
  <si>
    <t>Iwayama</t>
  </si>
  <si>
    <t>Girolamo</t>
  </si>
  <si>
    <t>Anandan</t>
  </si>
  <si>
    <t>Bach</t>
  </si>
  <si>
    <t>Xiping</t>
  </si>
  <si>
    <t>Klerer</t>
  </si>
  <si>
    <t>Yolla</t>
  </si>
  <si>
    <t>Ellozy</t>
  </si>
  <si>
    <t>Arie</t>
  </si>
  <si>
    <t>Kamble</t>
  </si>
  <si>
    <t>Yuping</t>
  </si>
  <si>
    <t>Alpin</t>
  </si>
  <si>
    <t>Pintsang</t>
  </si>
  <si>
    <t>Peron</t>
  </si>
  <si>
    <t>Vishu</t>
  </si>
  <si>
    <t>Strehl</t>
  </si>
  <si>
    <t>Esteva</t>
  </si>
  <si>
    <t>Parveen</t>
  </si>
  <si>
    <t>Jackson</t>
  </si>
  <si>
    <t>Kakkad</t>
  </si>
  <si>
    <t>Tadahiko</t>
  </si>
  <si>
    <t>Ciolek</t>
  </si>
  <si>
    <t>Quingbo</t>
  </si>
  <si>
    <t>Lagarias</t>
  </si>
  <si>
    <t>Xiaobin</t>
  </si>
  <si>
    <t>Amstein</t>
  </si>
  <si>
    <t>Ghemri</t>
  </si>
  <si>
    <t>Rutger</t>
  </si>
  <si>
    <t>Grospietsch</t>
  </si>
  <si>
    <t>Yongmin</t>
  </si>
  <si>
    <t>Roison</t>
  </si>
  <si>
    <t>Magalhaes</t>
  </si>
  <si>
    <t>Van</t>
  </si>
  <si>
    <t>Genta</t>
  </si>
  <si>
    <t>Kolvik</t>
  </si>
  <si>
    <t>Kish</t>
  </si>
  <si>
    <t>Fasbender</t>
  </si>
  <si>
    <t>Yucai</t>
  </si>
  <si>
    <t>Granlund</t>
  </si>
  <si>
    <t>Tiina</t>
  </si>
  <si>
    <t>Ozeki</t>
  </si>
  <si>
    <t>Tze</t>
  </si>
  <si>
    <t>Nourani</t>
  </si>
  <si>
    <t>Carrsten</t>
  </si>
  <si>
    <t>Schmiedel</t>
  </si>
  <si>
    <t>Vanwelkenhuysen</t>
  </si>
  <si>
    <t>Leon</t>
  </si>
  <si>
    <t>Trogemann</t>
  </si>
  <si>
    <t>Kellie</t>
  </si>
  <si>
    <t>Chinen</t>
  </si>
  <si>
    <t>Mads</t>
  </si>
  <si>
    <t>Felcyn</t>
  </si>
  <si>
    <t>Plessier</t>
  </si>
  <si>
    <t>Anneli</t>
  </si>
  <si>
    <t>Kaiser</t>
  </si>
  <si>
    <t>Roselyn</t>
  </si>
  <si>
    <t>Rahimi</t>
  </si>
  <si>
    <t>Cesareni</t>
  </si>
  <si>
    <t>Soicher</t>
  </si>
  <si>
    <t>Ulises</t>
  </si>
  <si>
    <t>Takanami</t>
  </si>
  <si>
    <t>Clyde</t>
  </si>
  <si>
    <t>Vernadat</t>
  </si>
  <si>
    <t>Vidar</t>
  </si>
  <si>
    <t>Marko</t>
  </si>
  <si>
    <t>Uli</t>
  </si>
  <si>
    <t>Candan</t>
  </si>
  <si>
    <t>Lein</t>
  </si>
  <si>
    <t>Vendrig</t>
  </si>
  <si>
    <t>Arunachalam</t>
  </si>
  <si>
    <t>Gudjon</t>
  </si>
  <si>
    <t>Poupard</t>
  </si>
  <si>
    <t>Susanta</t>
  </si>
  <si>
    <t>Roccetti</t>
  </si>
  <si>
    <t>Susumu</t>
  </si>
  <si>
    <t>Bade</t>
  </si>
  <si>
    <t>Moto</t>
  </si>
  <si>
    <t>Piazza</t>
  </si>
  <si>
    <t>Yannis</t>
  </si>
  <si>
    <t>Mototsugu</t>
  </si>
  <si>
    <t>Gire</t>
  </si>
  <si>
    <t>Nikolaos</t>
  </si>
  <si>
    <t>Llado</t>
  </si>
  <si>
    <t>Butner</t>
  </si>
  <si>
    <t>Remko</t>
  </si>
  <si>
    <t>Maccarone</t>
  </si>
  <si>
    <t>Ortrud</t>
  </si>
  <si>
    <t>Murillo</t>
  </si>
  <si>
    <t>Ozeri</t>
  </si>
  <si>
    <t>Pouyioutas</t>
  </si>
  <si>
    <t>Neelam</t>
  </si>
  <si>
    <t>Ramalingam</t>
  </si>
  <si>
    <t>Gente</t>
  </si>
  <si>
    <t>Guangming</t>
  </si>
  <si>
    <t>Butterworth</t>
  </si>
  <si>
    <t>Teitelbaum</t>
  </si>
  <si>
    <t>Heon</t>
  </si>
  <si>
    <t>Riefers</t>
  </si>
  <si>
    <t>Irene</t>
  </si>
  <si>
    <t>Setia</t>
  </si>
  <si>
    <t>Frederique</t>
  </si>
  <si>
    <t>Marie</t>
  </si>
  <si>
    <t>Boreale</t>
  </si>
  <si>
    <t>Serap</t>
  </si>
  <si>
    <t>Etalle</t>
  </si>
  <si>
    <t>Huiqun</t>
  </si>
  <si>
    <t>Rattan</t>
  </si>
  <si>
    <t>Alair</t>
  </si>
  <si>
    <t>Shirish</t>
  </si>
  <si>
    <t>Wegerle</t>
  </si>
  <si>
    <t>Mateescu</t>
  </si>
  <si>
    <t>Zsolt</t>
  </si>
  <si>
    <t>Salinas</t>
  </si>
  <si>
    <t>Shen</t>
  </si>
  <si>
    <t>Jahangir</t>
  </si>
  <si>
    <t>Schmittgen</t>
  </si>
  <si>
    <t>Garnick</t>
  </si>
  <si>
    <t>Radhakrishnan</t>
  </si>
  <si>
    <t>Aiman</t>
  </si>
  <si>
    <t>Riexinger</t>
  </si>
  <si>
    <t>Mantis</t>
  </si>
  <si>
    <t>Otillio</t>
  </si>
  <si>
    <t>Susanna</t>
  </si>
  <si>
    <t>Vesel</t>
  </si>
  <si>
    <t>Anwar</t>
  </si>
  <si>
    <t>Alper</t>
  </si>
  <si>
    <t>Suomi</t>
  </si>
  <si>
    <t>Mang</t>
  </si>
  <si>
    <t>Erie</t>
  </si>
  <si>
    <t>Berstel</t>
  </si>
  <si>
    <t>Mahendra</t>
  </si>
  <si>
    <t>Maraist</t>
  </si>
  <si>
    <t>Takahiro</t>
  </si>
  <si>
    <t>Waterhouse</t>
  </si>
  <si>
    <t>Yechiam</t>
  </si>
  <si>
    <t>Munch</t>
  </si>
  <si>
    <t>Nalini</t>
  </si>
  <si>
    <t>Kawashimo</t>
  </si>
  <si>
    <t>Muniz</t>
  </si>
  <si>
    <t>Szemeredi</t>
  </si>
  <si>
    <t>Sukumar</t>
  </si>
  <si>
    <t>Cullers</t>
  </si>
  <si>
    <t>Pardalos</t>
  </si>
  <si>
    <t>Siochi</t>
  </si>
  <si>
    <t>Jaroslava</t>
  </si>
  <si>
    <t>Bardell</t>
  </si>
  <si>
    <t>Taizo</t>
  </si>
  <si>
    <t>Oxman</t>
  </si>
  <si>
    <t>Bedir</t>
  </si>
  <si>
    <t>Hartvigsen</t>
  </si>
  <si>
    <t>Swen</t>
  </si>
  <si>
    <t>Sham</t>
  </si>
  <si>
    <t>Eastman</t>
  </si>
  <si>
    <t>Yishai</t>
  </si>
  <si>
    <t>Cannane</t>
  </si>
  <si>
    <t>Tianruo</t>
  </si>
  <si>
    <t>Baocai</t>
  </si>
  <si>
    <t>Lieblein</t>
  </si>
  <si>
    <t>Dmitri</t>
  </si>
  <si>
    <t>Pearson</t>
  </si>
  <si>
    <t>Swiler</t>
  </si>
  <si>
    <t>Marek</t>
  </si>
  <si>
    <t>Luck</t>
  </si>
  <si>
    <t>Hempstead</t>
  </si>
  <si>
    <t>Michaela</t>
  </si>
  <si>
    <t>Glowinski</t>
  </si>
  <si>
    <t>Isaac</t>
  </si>
  <si>
    <t>Schwartzbauer</t>
  </si>
  <si>
    <t>Lubomir</t>
  </si>
  <si>
    <t>Christophe</t>
  </si>
  <si>
    <t>Binding</t>
  </si>
  <si>
    <t>Barton</t>
  </si>
  <si>
    <t>Jumpertz</t>
  </si>
  <si>
    <t>Schaft</t>
  </si>
  <si>
    <t>Delgrange</t>
  </si>
  <si>
    <t>Moty</t>
  </si>
  <si>
    <t>Kusakari</t>
  </si>
  <si>
    <t>Zhiwei</t>
  </si>
  <si>
    <t>Bahk</t>
  </si>
  <si>
    <t>Hercules</t>
  </si>
  <si>
    <t>Benzmuller</t>
  </si>
  <si>
    <t>Birjandi</t>
  </si>
  <si>
    <t>Murrill</t>
  </si>
  <si>
    <t>Benveniste</t>
  </si>
  <si>
    <t>Saddek</t>
  </si>
  <si>
    <t>Gopalakrishnan</t>
  </si>
  <si>
    <t>Nakhoon</t>
  </si>
  <si>
    <t>Bennis</t>
  </si>
  <si>
    <t>Selwyn</t>
  </si>
  <si>
    <t>Perri</t>
  </si>
  <si>
    <t>Ronghao</t>
  </si>
  <si>
    <t>Conta</t>
  </si>
  <si>
    <t>Shay</t>
  </si>
  <si>
    <t>Poulakidas</t>
  </si>
  <si>
    <t>Yongmao</t>
  </si>
  <si>
    <t>Pleszkun</t>
  </si>
  <si>
    <t>Kwok</t>
  </si>
  <si>
    <t>Dipayan</t>
  </si>
  <si>
    <t>Seghrouchni</t>
  </si>
  <si>
    <t>Juyoung</t>
  </si>
  <si>
    <t>Smailagic</t>
  </si>
  <si>
    <t>Avouris</t>
  </si>
  <si>
    <t>Miara</t>
  </si>
  <si>
    <t>Quadeer</t>
  </si>
  <si>
    <t>Kristine</t>
  </si>
  <si>
    <t>Velardi</t>
  </si>
  <si>
    <t>Petter</t>
  </si>
  <si>
    <t>Jasminko</t>
  </si>
  <si>
    <t>Cronan</t>
  </si>
  <si>
    <t>Narain</t>
  </si>
  <si>
    <t>Oaver</t>
  </si>
  <si>
    <t>Dep_Name</t>
  </si>
  <si>
    <t>Marketing</t>
  </si>
  <si>
    <t>Finance</t>
  </si>
  <si>
    <t>Human Resources</t>
  </si>
  <si>
    <t>Production</t>
  </si>
  <si>
    <t>Development</t>
  </si>
  <si>
    <t>Quality Management</t>
  </si>
  <si>
    <t>Sales</t>
  </si>
  <si>
    <t>Research</t>
  </si>
  <si>
    <t>Customer Service</t>
  </si>
  <si>
    <t>Dept_name</t>
  </si>
  <si>
    <t>Employee_Left</t>
  </si>
  <si>
    <t>Total_Employee</t>
  </si>
  <si>
    <t>Employee_leadership</t>
  </si>
  <si>
    <t>Leadership</t>
  </si>
  <si>
    <t>Employee Lifecycle Analysis</t>
  </si>
  <si>
    <t>a. Employee Retention &amp; Attrition</t>
  </si>
  <si>
    <t>How many %employees have left the company?</t>
  </si>
  <si>
    <t>What is the average tenure of employees who left?</t>
  </si>
  <si>
    <t>Tenure</t>
  </si>
  <si>
    <t>Rating</t>
  </si>
  <si>
    <t>b. Performance &amp; Productivity</t>
  </si>
  <si>
    <t>Is there any correlation between number of projects and performance rating?</t>
  </si>
  <si>
    <t>Which departments have the highest number of top performers?</t>
  </si>
  <si>
    <t>Row Labels</t>
  </si>
  <si>
    <t>Grand Total</t>
  </si>
  <si>
    <t>Dept</t>
  </si>
  <si>
    <t>Avg. Rating</t>
  </si>
  <si>
    <t>c. Salary Analysis</t>
  </si>
  <si>
    <t>What is the average salary by department?</t>
  </si>
  <si>
    <t>Are male or female employees paid more on average?</t>
  </si>
  <si>
    <t>d. Hiring Trends</t>
  </si>
  <si>
    <t>How many employees joined each year?</t>
  </si>
  <si>
    <t>Which departments saw the most hiring in the past 2 years?</t>
  </si>
  <si>
    <t>1999</t>
  </si>
  <si>
    <t>Avg.Salary</t>
  </si>
  <si>
    <t>Employee Hire</t>
  </si>
  <si>
    <t>Year</t>
  </si>
  <si>
    <t>Dept.</t>
  </si>
  <si>
    <t>Count of Emp_Id</t>
  </si>
  <si>
    <t>Years (DoJ)</t>
  </si>
  <si>
    <t>1986</t>
  </si>
  <si>
    <t>1985</t>
  </si>
  <si>
    <t>1987</t>
  </si>
  <si>
    <t>1988</t>
  </si>
  <si>
    <t>1989</t>
  </si>
  <si>
    <t>1990</t>
  </si>
  <si>
    <t>1991</t>
  </si>
  <si>
    <t>1992</t>
  </si>
  <si>
    <t>1993</t>
  </si>
  <si>
    <t>1994</t>
  </si>
  <si>
    <t>1995</t>
  </si>
  <si>
    <t>1996</t>
  </si>
  <si>
    <t>1997</t>
  </si>
  <si>
    <t>1998</t>
  </si>
  <si>
    <t>(All)</t>
  </si>
  <si>
    <t>5. Are there any employees with poor performance and high salary?</t>
  </si>
  <si>
    <t>Done check in Employee_info table marked with Red Color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</si>
</sst>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4009]\ * #,##0_ ;_ [$₹-4009]\ * \-#,##0_ ;_ [$₹-4009]\ * &quot;-&quot;??_ ;_ @_ "/>
    <numFmt numFmtId="165" formatCode="0.0"/>
    <numFmt numFmtId="166" formatCode="0.00\ &quot;Years&quot;"/>
    <numFmt numFmtId="167" formatCode="&quot;₹&quot;\ 00,000"/>
    <numFmt numFmtId="168" formatCode="0.0000"/>
  </numFmts>
  <fonts count="12"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b/>
      <sz val="11"/>
      <color theme="1"/>
      <name val="Arial Black"/>
      <family val="2"/>
    </font>
    <font>
      <sz val="11"/>
      <color theme="1"/>
      <name val="Arial Black"/>
      <family val="2"/>
    </font>
    <font>
      <sz val="12"/>
      <color theme="1"/>
      <name val="Calibri"/>
      <family val="2"/>
      <scheme val="minor"/>
    </font>
    <font>
      <sz val="14"/>
      <color theme="1"/>
      <name val="Calibri"/>
      <family val="2"/>
      <scheme val="minor"/>
    </font>
    <font>
      <b/>
      <sz val="14"/>
      <color theme="1"/>
      <name val="Calibri"/>
      <family val="2"/>
      <scheme val="minor"/>
    </font>
    <font>
      <b/>
      <sz val="16"/>
      <color theme="4" tint="-0.499984740745262"/>
      <name val="Bookman Old Style"/>
      <family val="1"/>
    </font>
    <font>
      <sz val="16"/>
      <color theme="1"/>
      <name val="Bookman Old Style"/>
      <family val="1"/>
    </font>
    <font>
      <b/>
      <sz val="12"/>
      <color theme="1"/>
      <name val="Calibri"/>
      <family val="2"/>
      <scheme val="minor"/>
    </font>
  </fonts>
  <fills count="11">
    <fill>
      <patternFill patternType="none"/>
    </fill>
    <fill>
      <patternFill patternType="gray125"/>
    </fill>
    <fill>
      <patternFill patternType="solid">
        <fgColor theme="7" tint="0.59999389629810485"/>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3" tint="0.39997558519241921"/>
        <bgColor indexed="64"/>
      </patternFill>
    </fill>
    <fill>
      <patternFill patternType="solid">
        <fgColor rgb="FFFFC000"/>
        <bgColor indexed="64"/>
      </patternFill>
    </fill>
    <fill>
      <patternFill patternType="solid">
        <fgColor theme="9"/>
        <bgColor indexed="64"/>
      </patternFill>
    </fill>
    <fill>
      <patternFill patternType="solid">
        <fgColor rgb="FF92D050"/>
        <bgColor indexed="64"/>
      </patternFill>
    </fill>
  </fills>
  <borders count="10">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9" fontId="1" fillId="0" borderId="0" applyFont="0" applyFill="0" applyBorder="0" applyAlignment="0" applyProtection="0"/>
  </cellStyleXfs>
  <cellXfs count="48">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164" fontId="0" fillId="0" borderId="5" xfId="0" applyNumberFormat="1" applyBorder="1"/>
    <xf numFmtId="164" fontId="0" fillId="0" borderId="8" xfId="0" applyNumberFormat="1" applyBorder="1"/>
    <xf numFmtId="14" fontId="0" fillId="0" borderId="5" xfId="0" applyNumberFormat="1" applyBorder="1"/>
    <xf numFmtId="14" fontId="0" fillId="0" borderId="8" xfId="0" applyNumberFormat="1" applyBorder="1"/>
    <xf numFmtId="0" fontId="2" fillId="0" borderId="0" xfId="0" applyFont="1"/>
    <xf numFmtId="0" fontId="4" fillId="2" borderId="0" xfId="0" applyFont="1" applyFill="1"/>
    <xf numFmtId="0" fontId="5" fillId="3" borderId="0" xfId="0" applyFont="1" applyFill="1"/>
    <xf numFmtId="0" fontId="0" fillId="2" borderId="0" xfId="0" applyFill="1"/>
    <xf numFmtId="0" fontId="5" fillId="2" borderId="0" xfId="0" applyFont="1" applyFill="1"/>
    <xf numFmtId="0" fontId="0" fillId="4" borderId="0" xfId="0" applyFill="1"/>
    <xf numFmtId="0" fontId="0" fillId="0" borderId="0" xfId="0" applyAlignment="1">
      <alignment horizontal="left"/>
    </xf>
    <xf numFmtId="0" fontId="7" fillId="0" borderId="0" xfId="0" applyFont="1"/>
    <xf numFmtId="0" fontId="8" fillId="0" borderId="0" xfId="0" applyFont="1"/>
    <xf numFmtId="0" fontId="6" fillId="0" borderId="0" xfId="0" applyFont="1"/>
    <xf numFmtId="0" fontId="7" fillId="0" borderId="0" xfId="0" applyFont="1" applyAlignment="1">
      <alignment horizontal="left" vertical="center" indent="1"/>
    </xf>
    <xf numFmtId="166" fontId="0" fillId="0" borderId="0" xfId="0" applyNumberFormat="1"/>
    <xf numFmtId="0" fontId="0" fillId="0" borderId="0" xfId="0" pivotButton="1"/>
    <xf numFmtId="0" fontId="7" fillId="0" borderId="0" xfId="0" pivotButton="1" applyFont="1"/>
    <xf numFmtId="0" fontId="7" fillId="0" borderId="0" xfId="0" applyFont="1" applyAlignment="1">
      <alignment horizontal="left"/>
    </xf>
    <xf numFmtId="165" fontId="7" fillId="0" borderId="0" xfId="0" applyNumberFormat="1" applyFont="1"/>
    <xf numFmtId="167" fontId="0" fillId="0" borderId="0" xfId="0" applyNumberFormat="1"/>
    <xf numFmtId="0" fontId="8" fillId="0" borderId="0" xfId="0" applyFont="1" applyAlignment="1">
      <alignment horizontal="left" vertical="center" indent="1"/>
    </xf>
    <xf numFmtId="0" fontId="11" fillId="0" borderId="0" xfId="0" applyFont="1"/>
    <xf numFmtId="2" fontId="2" fillId="0" borderId="0" xfId="0" applyNumberFormat="1" applyFont="1"/>
    <xf numFmtId="0" fontId="8" fillId="0" borderId="0" xfId="1" applyNumberFormat="1" applyFont="1"/>
    <xf numFmtId="167" fontId="7" fillId="0" borderId="0" xfId="0" applyNumberFormat="1" applyFont="1"/>
    <xf numFmtId="168" fontId="0" fillId="0" borderId="0" xfId="0" applyNumberFormat="1"/>
    <xf numFmtId="0" fontId="0" fillId="2" borderId="0" xfId="0" applyFill="1" applyAlignment="1">
      <alignment horizontal="center"/>
    </xf>
    <xf numFmtId="0" fontId="9" fillId="2" borderId="0" xfId="0" applyFont="1" applyFill="1" applyAlignment="1">
      <alignment horizontal="center"/>
    </xf>
    <xf numFmtId="0" fontId="10" fillId="2" borderId="0" xfId="0" applyFont="1" applyFill="1" applyAlignment="1">
      <alignment horizontal="center"/>
    </xf>
    <xf numFmtId="0" fontId="0" fillId="5" borderId="0" xfId="0" applyFill="1" applyAlignment="1">
      <alignment horizontal="center"/>
    </xf>
    <xf numFmtId="0" fontId="0" fillId="6" borderId="0" xfId="0" applyFill="1" applyAlignment="1">
      <alignment horizontal="center"/>
    </xf>
    <xf numFmtId="0" fontId="0" fillId="7" borderId="0" xfId="0" applyFill="1" applyAlignment="1">
      <alignment horizontal="center"/>
    </xf>
    <xf numFmtId="0" fontId="0" fillId="8" borderId="0" xfId="0" applyFill="1" applyAlignment="1">
      <alignment horizontal="center"/>
    </xf>
    <xf numFmtId="166" fontId="0" fillId="9" borderId="0" xfId="0" applyNumberFormat="1" applyFill="1" applyAlignment="1">
      <alignment horizontal="center"/>
    </xf>
    <xf numFmtId="168" fontId="0" fillId="10" borderId="0" xfId="0" applyNumberFormat="1" applyFill="1" applyAlignment="1">
      <alignment horizontal="center"/>
    </xf>
    <xf numFmtId="0" fontId="0" fillId="0" borderId="0" xfId="0" applyNumberFormat="1"/>
    <xf numFmtId="0" fontId="7" fillId="0" borderId="0" xfId="0" applyNumberFormat="1" applyFont="1"/>
  </cellXfs>
  <cellStyles count="2">
    <cellStyle name="Normal" xfId="0" builtinId="0"/>
    <cellStyle name="Percent" xfId="1" builtinId="5"/>
  </cellStyles>
  <dxfs count="42">
    <dxf>
      <fill>
        <patternFill>
          <bgColor rgb="FFFF0000"/>
        </patternFill>
      </fill>
    </dxf>
    <dxf>
      <numFmt numFmtId="167" formatCode="&quot;₹&quot;\ 00,000"/>
    </dxf>
    <dxf>
      <font>
        <sz val="14"/>
      </font>
    </dxf>
    <dxf>
      <font>
        <sz val="14"/>
      </font>
    </dxf>
    <dxf>
      <font>
        <sz val="14"/>
      </font>
    </dxf>
    <dxf>
      <font>
        <sz val="14"/>
      </font>
    </dxf>
    <dxf>
      <font>
        <sz val="14"/>
      </font>
    </dxf>
    <dxf>
      <font>
        <sz val="14"/>
      </font>
    </dxf>
    <dxf>
      <numFmt numFmtId="165" formatCode="0.0"/>
    </dxf>
    <dxf>
      <font>
        <sz val="14"/>
      </font>
    </dxf>
    <dxf>
      <font>
        <sz val="14"/>
      </font>
    </dxf>
    <dxf>
      <font>
        <sz val="14"/>
      </font>
    </dxf>
    <dxf>
      <font>
        <sz val="14"/>
      </font>
    </dxf>
    <dxf>
      <font>
        <sz val="14"/>
      </font>
    </dxf>
    <dxf>
      <font>
        <sz val="14"/>
      </font>
    </dxf>
    <dxf>
      <numFmt numFmtId="167" formatCode="&quot;₹&quot;\ 00,000"/>
    </dxf>
    <dxf>
      <numFmt numFmtId="169" formatCode="&quot;₹&quot;\ 00000"/>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numFmt numFmtId="0" formatCode="General"/>
    </dxf>
    <dxf>
      <numFmt numFmtId="0" formatCode="General"/>
    </dxf>
    <dxf>
      <numFmt numFmtId="0" formatCode="General"/>
    </dxf>
    <dxf>
      <border diagonalUp="0" diagonalDown="0">
        <left style="thin">
          <color indexed="64"/>
        </left>
        <right/>
        <top style="thin">
          <color indexed="64"/>
        </top>
        <bottom style="thin">
          <color indexed="64"/>
        </bottom>
        <vertical/>
        <horizontal/>
      </border>
    </dxf>
    <dxf>
      <border diagonalUp="0" diagonalDown="0" outline="0">
        <left style="thin">
          <color indexed="64"/>
        </left>
        <right style="thin">
          <color indexed="64"/>
        </right>
        <top style="thin">
          <color indexed="64"/>
        </top>
        <bottom style="thin">
          <color indexed="64"/>
        </bottom>
      </border>
    </dxf>
    <dxf>
      <numFmt numFmtId="164" formatCode="_ [$₹-4009]\ * #,##0_ ;_ [$₹-4009]\ * \-#,##0_ ;_ [$₹-4009]\ * &quot;-&quot;??_ ;_ @_ "/>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Rating V/S Performance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4642831808186139E-2"/>
          <c:y val="0.1868284313247609"/>
          <c:w val="0.8951319429665886"/>
          <c:h val="0.66956335240843468"/>
        </c:manualLayout>
      </c:layout>
      <c:scatterChart>
        <c:scatterStyle val="lineMarker"/>
        <c:varyColors val="0"/>
        <c:ser>
          <c:idx val="0"/>
          <c:order val="0"/>
          <c:tx>
            <c:strRef>
              <c:f>Employee_Info!$P$1</c:f>
              <c:strCache>
                <c:ptCount val="1"/>
                <c:pt idx="0">
                  <c:v>Rating</c:v>
                </c:pt>
              </c:strCache>
            </c:strRef>
          </c:tx>
          <c:spPr>
            <a:ln w="25400" cap="rnd">
              <a:noFill/>
              <a:round/>
            </a:ln>
            <a:effectLst/>
          </c:spPr>
          <c:marker>
            <c:symbol val="circle"/>
            <c:size val="5"/>
            <c:spPr>
              <a:solidFill>
                <a:schemeClr val="accent1"/>
              </a:solidFill>
              <a:ln w="9525">
                <a:solidFill>
                  <a:schemeClr val="accent1"/>
                </a:solidFill>
              </a:ln>
              <a:effectLst/>
            </c:spPr>
          </c:marker>
          <c:xVal>
            <c:strRef>
              <c:f>Employee_Info!$H$2:$H$501</c:f>
              <c:strCache>
                <c:ptCount val="500"/>
                <c:pt idx="0">
                  <c:v>C</c:v>
                </c:pt>
                <c:pt idx="1">
                  <c:v>C</c:v>
                </c:pt>
                <c:pt idx="2">
                  <c:v>A</c:v>
                </c:pt>
                <c:pt idx="3">
                  <c:v>B</c:v>
                </c:pt>
                <c:pt idx="4">
                  <c:v>B</c:v>
                </c:pt>
                <c:pt idx="5">
                  <c:v>A</c:v>
                </c:pt>
                <c:pt idx="6">
                  <c:v>C</c:v>
                </c:pt>
                <c:pt idx="7">
                  <c:v>A</c:v>
                </c:pt>
                <c:pt idx="8">
                  <c:v>B</c:v>
                </c:pt>
                <c:pt idx="9">
                  <c:v>C</c:v>
                </c:pt>
                <c:pt idx="10">
                  <c:v>B</c:v>
                </c:pt>
                <c:pt idx="11">
                  <c:v>B</c:v>
                </c:pt>
                <c:pt idx="12">
                  <c:v>A</c:v>
                </c:pt>
                <c:pt idx="13">
                  <c:v>A</c:v>
                </c:pt>
                <c:pt idx="14">
                  <c:v>B</c:v>
                </c:pt>
                <c:pt idx="15">
                  <c:v>C</c:v>
                </c:pt>
                <c:pt idx="16">
                  <c:v>A</c:v>
                </c:pt>
                <c:pt idx="17">
                  <c:v>A</c:v>
                </c:pt>
                <c:pt idx="18">
                  <c:v>C</c:v>
                </c:pt>
                <c:pt idx="19">
                  <c:v>A</c:v>
                </c:pt>
                <c:pt idx="20">
                  <c:v>B</c:v>
                </c:pt>
                <c:pt idx="21">
                  <c:v>B</c:v>
                </c:pt>
                <c:pt idx="22">
                  <c:v>C</c:v>
                </c:pt>
                <c:pt idx="23">
                  <c:v>A</c:v>
                </c:pt>
                <c:pt idx="24">
                  <c:v>B</c:v>
                </c:pt>
                <c:pt idx="25">
                  <c:v>B</c:v>
                </c:pt>
                <c:pt idx="26">
                  <c:v>B</c:v>
                </c:pt>
                <c:pt idx="27">
                  <c:v>PIP</c:v>
                </c:pt>
                <c:pt idx="28">
                  <c:v>B</c:v>
                </c:pt>
                <c:pt idx="29">
                  <c:v>B</c:v>
                </c:pt>
                <c:pt idx="30">
                  <c:v>C</c:v>
                </c:pt>
                <c:pt idx="31">
                  <c:v>B</c:v>
                </c:pt>
                <c:pt idx="32">
                  <c:v>B</c:v>
                </c:pt>
                <c:pt idx="33">
                  <c:v>C</c:v>
                </c:pt>
                <c:pt idx="34">
                  <c:v>C</c:v>
                </c:pt>
                <c:pt idx="35">
                  <c:v>A</c:v>
                </c:pt>
                <c:pt idx="36">
                  <c:v>A</c:v>
                </c:pt>
                <c:pt idx="37">
                  <c:v>C</c:v>
                </c:pt>
                <c:pt idx="38">
                  <c:v>C</c:v>
                </c:pt>
                <c:pt idx="39">
                  <c:v>PIP</c:v>
                </c:pt>
                <c:pt idx="40">
                  <c:v>C</c:v>
                </c:pt>
                <c:pt idx="41">
                  <c:v>B</c:v>
                </c:pt>
                <c:pt idx="42">
                  <c:v>B</c:v>
                </c:pt>
                <c:pt idx="43">
                  <c:v>C</c:v>
                </c:pt>
                <c:pt idx="44">
                  <c:v>C</c:v>
                </c:pt>
                <c:pt idx="45">
                  <c:v>C</c:v>
                </c:pt>
                <c:pt idx="46">
                  <c:v>B</c:v>
                </c:pt>
                <c:pt idx="47">
                  <c:v>A</c:v>
                </c:pt>
                <c:pt idx="48">
                  <c:v>C</c:v>
                </c:pt>
                <c:pt idx="49">
                  <c:v>A</c:v>
                </c:pt>
                <c:pt idx="50">
                  <c:v>C</c:v>
                </c:pt>
                <c:pt idx="51">
                  <c:v>A</c:v>
                </c:pt>
                <c:pt idx="52">
                  <c:v>C</c:v>
                </c:pt>
                <c:pt idx="53">
                  <c:v>C</c:v>
                </c:pt>
                <c:pt idx="54">
                  <c:v>B</c:v>
                </c:pt>
                <c:pt idx="55">
                  <c:v>B</c:v>
                </c:pt>
                <c:pt idx="56">
                  <c:v>C</c:v>
                </c:pt>
                <c:pt idx="57">
                  <c:v>A</c:v>
                </c:pt>
                <c:pt idx="58">
                  <c:v>A</c:v>
                </c:pt>
                <c:pt idx="59">
                  <c:v>B</c:v>
                </c:pt>
                <c:pt idx="60">
                  <c:v>A</c:v>
                </c:pt>
                <c:pt idx="61">
                  <c:v>A</c:v>
                </c:pt>
                <c:pt idx="62">
                  <c:v>A</c:v>
                </c:pt>
                <c:pt idx="63">
                  <c:v>A</c:v>
                </c:pt>
                <c:pt idx="64">
                  <c:v>A</c:v>
                </c:pt>
                <c:pt idx="65">
                  <c:v>A</c:v>
                </c:pt>
                <c:pt idx="66">
                  <c:v>B</c:v>
                </c:pt>
                <c:pt idx="67">
                  <c:v>C</c:v>
                </c:pt>
                <c:pt idx="68">
                  <c:v>C</c:v>
                </c:pt>
                <c:pt idx="69">
                  <c:v>C</c:v>
                </c:pt>
                <c:pt idx="70">
                  <c:v>A</c:v>
                </c:pt>
                <c:pt idx="71">
                  <c:v>C</c:v>
                </c:pt>
                <c:pt idx="72">
                  <c:v>B</c:v>
                </c:pt>
                <c:pt idx="73">
                  <c:v>B</c:v>
                </c:pt>
                <c:pt idx="74">
                  <c:v>B</c:v>
                </c:pt>
                <c:pt idx="75">
                  <c:v>C</c:v>
                </c:pt>
                <c:pt idx="76">
                  <c:v>B</c:v>
                </c:pt>
                <c:pt idx="77">
                  <c:v>A</c:v>
                </c:pt>
                <c:pt idx="78">
                  <c:v>B</c:v>
                </c:pt>
                <c:pt idx="79">
                  <c:v>C</c:v>
                </c:pt>
                <c:pt idx="80">
                  <c:v>C</c:v>
                </c:pt>
                <c:pt idx="81">
                  <c:v>B</c:v>
                </c:pt>
                <c:pt idx="82">
                  <c:v>A</c:v>
                </c:pt>
                <c:pt idx="83">
                  <c:v>A</c:v>
                </c:pt>
                <c:pt idx="84">
                  <c:v>B</c:v>
                </c:pt>
                <c:pt idx="85">
                  <c:v>B</c:v>
                </c:pt>
                <c:pt idx="86">
                  <c:v>B</c:v>
                </c:pt>
                <c:pt idx="87">
                  <c:v>A</c:v>
                </c:pt>
                <c:pt idx="88">
                  <c:v>A</c:v>
                </c:pt>
                <c:pt idx="89">
                  <c:v>B</c:v>
                </c:pt>
                <c:pt idx="90">
                  <c:v>C</c:v>
                </c:pt>
                <c:pt idx="91">
                  <c:v>S</c:v>
                </c:pt>
                <c:pt idx="92">
                  <c:v>C</c:v>
                </c:pt>
                <c:pt idx="93">
                  <c:v>A</c:v>
                </c:pt>
                <c:pt idx="94">
                  <c:v>C</c:v>
                </c:pt>
                <c:pt idx="95">
                  <c:v>A</c:v>
                </c:pt>
                <c:pt idx="96">
                  <c:v>A</c:v>
                </c:pt>
                <c:pt idx="97">
                  <c:v>A</c:v>
                </c:pt>
                <c:pt idx="98">
                  <c:v>C</c:v>
                </c:pt>
                <c:pt idx="99">
                  <c:v>B</c:v>
                </c:pt>
                <c:pt idx="100">
                  <c:v>B</c:v>
                </c:pt>
                <c:pt idx="101">
                  <c:v>A</c:v>
                </c:pt>
                <c:pt idx="102">
                  <c:v>A</c:v>
                </c:pt>
                <c:pt idx="103">
                  <c:v>A</c:v>
                </c:pt>
                <c:pt idx="104">
                  <c:v>A</c:v>
                </c:pt>
                <c:pt idx="105">
                  <c:v>B</c:v>
                </c:pt>
                <c:pt idx="106">
                  <c:v>PIP</c:v>
                </c:pt>
                <c:pt idx="107">
                  <c:v>B</c:v>
                </c:pt>
                <c:pt idx="108">
                  <c:v>B</c:v>
                </c:pt>
                <c:pt idx="109">
                  <c:v>C</c:v>
                </c:pt>
                <c:pt idx="110">
                  <c:v>A</c:v>
                </c:pt>
                <c:pt idx="111">
                  <c:v>B</c:v>
                </c:pt>
                <c:pt idx="112">
                  <c:v>A</c:v>
                </c:pt>
                <c:pt idx="113">
                  <c:v>A</c:v>
                </c:pt>
                <c:pt idx="114">
                  <c:v>A</c:v>
                </c:pt>
                <c:pt idx="115">
                  <c:v>C</c:v>
                </c:pt>
                <c:pt idx="116">
                  <c:v>B</c:v>
                </c:pt>
                <c:pt idx="117">
                  <c:v>C</c:v>
                </c:pt>
                <c:pt idx="118">
                  <c:v>C</c:v>
                </c:pt>
                <c:pt idx="119">
                  <c:v>B</c:v>
                </c:pt>
                <c:pt idx="120">
                  <c:v>C</c:v>
                </c:pt>
                <c:pt idx="121">
                  <c:v>S</c:v>
                </c:pt>
                <c:pt idx="122">
                  <c:v>PIP</c:v>
                </c:pt>
                <c:pt idx="123">
                  <c:v>B</c:v>
                </c:pt>
                <c:pt idx="124">
                  <c:v>PIP</c:v>
                </c:pt>
                <c:pt idx="125">
                  <c:v>B</c:v>
                </c:pt>
                <c:pt idx="126">
                  <c:v>C</c:v>
                </c:pt>
                <c:pt idx="127">
                  <c:v>B</c:v>
                </c:pt>
                <c:pt idx="128">
                  <c:v>A</c:v>
                </c:pt>
                <c:pt idx="129">
                  <c:v>B</c:v>
                </c:pt>
                <c:pt idx="130">
                  <c:v>B</c:v>
                </c:pt>
                <c:pt idx="131">
                  <c:v>A</c:v>
                </c:pt>
                <c:pt idx="132">
                  <c:v>A</c:v>
                </c:pt>
                <c:pt idx="133">
                  <c:v>C</c:v>
                </c:pt>
                <c:pt idx="134">
                  <c:v>A</c:v>
                </c:pt>
                <c:pt idx="135">
                  <c:v>C</c:v>
                </c:pt>
                <c:pt idx="136">
                  <c:v>B</c:v>
                </c:pt>
                <c:pt idx="137">
                  <c:v>C</c:v>
                </c:pt>
                <c:pt idx="138">
                  <c:v>A</c:v>
                </c:pt>
                <c:pt idx="139">
                  <c:v>B</c:v>
                </c:pt>
                <c:pt idx="140">
                  <c:v>A</c:v>
                </c:pt>
                <c:pt idx="141">
                  <c:v>B</c:v>
                </c:pt>
                <c:pt idx="142">
                  <c:v>A</c:v>
                </c:pt>
                <c:pt idx="143">
                  <c:v>A</c:v>
                </c:pt>
                <c:pt idx="144">
                  <c:v>A</c:v>
                </c:pt>
                <c:pt idx="145">
                  <c:v>A</c:v>
                </c:pt>
                <c:pt idx="146">
                  <c:v>C</c:v>
                </c:pt>
                <c:pt idx="147">
                  <c:v>C</c:v>
                </c:pt>
                <c:pt idx="148">
                  <c:v>C</c:v>
                </c:pt>
                <c:pt idx="149">
                  <c:v>A</c:v>
                </c:pt>
                <c:pt idx="150">
                  <c:v>B</c:v>
                </c:pt>
                <c:pt idx="151">
                  <c:v>C</c:v>
                </c:pt>
                <c:pt idx="152">
                  <c:v>B</c:v>
                </c:pt>
                <c:pt idx="153">
                  <c:v>B</c:v>
                </c:pt>
                <c:pt idx="154">
                  <c:v>B</c:v>
                </c:pt>
                <c:pt idx="155">
                  <c:v>C</c:v>
                </c:pt>
                <c:pt idx="156">
                  <c:v>B</c:v>
                </c:pt>
                <c:pt idx="157">
                  <c:v>S</c:v>
                </c:pt>
                <c:pt idx="158">
                  <c:v>A</c:v>
                </c:pt>
                <c:pt idx="159">
                  <c:v>A</c:v>
                </c:pt>
                <c:pt idx="160">
                  <c:v>A</c:v>
                </c:pt>
                <c:pt idx="161">
                  <c:v>B</c:v>
                </c:pt>
                <c:pt idx="162">
                  <c:v>B</c:v>
                </c:pt>
                <c:pt idx="163">
                  <c:v>C</c:v>
                </c:pt>
                <c:pt idx="164">
                  <c:v>B</c:v>
                </c:pt>
                <c:pt idx="165">
                  <c:v>B</c:v>
                </c:pt>
                <c:pt idx="166">
                  <c:v>B</c:v>
                </c:pt>
                <c:pt idx="167">
                  <c:v>B</c:v>
                </c:pt>
                <c:pt idx="168">
                  <c:v>A</c:v>
                </c:pt>
                <c:pt idx="169">
                  <c:v>A</c:v>
                </c:pt>
                <c:pt idx="170">
                  <c:v>B</c:v>
                </c:pt>
                <c:pt idx="171">
                  <c:v>B</c:v>
                </c:pt>
                <c:pt idx="172">
                  <c:v>B</c:v>
                </c:pt>
                <c:pt idx="173">
                  <c:v>B</c:v>
                </c:pt>
                <c:pt idx="174">
                  <c:v>C</c:v>
                </c:pt>
                <c:pt idx="175">
                  <c:v>C</c:v>
                </c:pt>
                <c:pt idx="176">
                  <c:v>A</c:v>
                </c:pt>
                <c:pt idx="177">
                  <c:v>S</c:v>
                </c:pt>
                <c:pt idx="178">
                  <c:v>A</c:v>
                </c:pt>
                <c:pt idx="179">
                  <c:v>A</c:v>
                </c:pt>
                <c:pt idx="180">
                  <c:v>B</c:v>
                </c:pt>
                <c:pt idx="181">
                  <c:v>A</c:v>
                </c:pt>
                <c:pt idx="182">
                  <c:v>B</c:v>
                </c:pt>
                <c:pt idx="183">
                  <c:v>A</c:v>
                </c:pt>
                <c:pt idx="184">
                  <c:v>A</c:v>
                </c:pt>
                <c:pt idx="185">
                  <c:v>A</c:v>
                </c:pt>
                <c:pt idx="186">
                  <c:v>C</c:v>
                </c:pt>
                <c:pt idx="187">
                  <c:v>A</c:v>
                </c:pt>
                <c:pt idx="188">
                  <c:v>C</c:v>
                </c:pt>
                <c:pt idx="189">
                  <c:v>PIP</c:v>
                </c:pt>
                <c:pt idx="190">
                  <c:v>A</c:v>
                </c:pt>
                <c:pt idx="191">
                  <c:v>A</c:v>
                </c:pt>
                <c:pt idx="192">
                  <c:v>A</c:v>
                </c:pt>
                <c:pt idx="193">
                  <c:v>A</c:v>
                </c:pt>
                <c:pt idx="194">
                  <c:v>A</c:v>
                </c:pt>
                <c:pt idx="195">
                  <c:v>A</c:v>
                </c:pt>
                <c:pt idx="196">
                  <c:v>B</c:v>
                </c:pt>
                <c:pt idx="197">
                  <c:v>C</c:v>
                </c:pt>
                <c:pt idx="198">
                  <c:v>C</c:v>
                </c:pt>
                <c:pt idx="199">
                  <c:v>A</c:v>
                </c:pt>
                <c:pt idx="200">
                  <c:v>A</c:v>
                </c:pt>
                <c:pt idx="201">
                  <c:v>B</c:v>
                </c:pt>
                <c:pt idx="202">
                  <c:v>A</c:v>
                </c:pt>
                <c:pt idx="203">
                  <c:v>PIP</c:v>
                </c:pt>
                <c:pt idx="204">
                  <c:v>A</c:v>
                </c:pt>
                <c:pt idx="205">
                  <c:v>C</c:v>
                </c:pt>
                <c:pt idx="206">
                  <c:v>C</c:v>
                </c:pt>
                <c:pt idx="207">
                  <c:v>B</c:v>
                </c:pt>
                <c:pt idx="208">
                  <c:v>C</c:v>
                </c:pt>
                <c:pt idx="209">
                  <c:v>B</c:v>
                </c:pt>
                <c:pt idx="210">
                  <c:v>A</c:v>
                </c:pt>
                <c:pt idx="211">
                  <c:v>A</c:v>
                </c:pt>
                <c:pt idx="212">
                  <c:v>B</c:v>
                </c:pt>
                <c:pt idx="213">
                  <c:v>C</c:v>
                </c:pt>
                <c:pt idx="214">
                  <c:v>B</c:v>
                </c:pt>
                <c:pt idx="215">
                  <c:v>PIP</c:v>
                </c:pt>
                <c:pt idx="216">
                  <c:v>B</c:v>
                </c:pt>
                <c:pt idx="217">
                  <c:v>A</c:v>
                </c:pt>
                <c:pt idx="218">
                  <c:v>A</c:v>
                </c:pt>
                <c:pt idx="219">
                  <c:v>A</c:v>
                </c:pt>
                <c:pt idx="220">
                  <c:v>A</c:v>
                </c:pt>
                <c:pt idx="221">
                  <c:v>B</c:v>
                </c:pt>
                <c:pt idx="222">
                  <c:v>A</c:v>
                </c:pt>
                <c:pt idx="223">
                  <c:v>A</c:v>
                </c:pt>
                <c:pt idx="224">
                  <c:v>A</c:v>
                </c:pt>
                <c:pt idx="225">
                  <c:v>A</c:v>
                </c:pt>
                <c:pt idx="226">
                  <c:v>C</c:v>
                </c:pt>
                <c:pt idx="227">
                  <c:v>C</c:v>
                </c:pt>
                <c:pt idx="228">
                  <c:v>PIP</c:v>
                </c:pt>
                <c:pt idx="229">
                  <c:v>B</c:v>
                </c:pt>
                <c:pt idx="230">
                  <c:v>C</c:v>
                </c:pt>
                <c:pt idx="231">
                  <c:v>A</c:v>
                </c:pt>
                <c:pt idx="232">
                  <c:v>S</c:v>
                </c:pt>
                <c:pt idx="233">
                  <c:v>B</c:v>
                </c:pt>
                <c:pt idx="234">
                  <c:v>B</c:v>
                </c:pt>
                <c:pt idx="235">
                  <c:v>PIP</c:v>
                </c:pt>
                <c:pt idx="236">
                  <c:v>C</c:v>
                </c:pt>
                <c:pt idx="237">
                  <c:v>C</c:v>
                </c:pt>
                <c:pt idx="238">
                  <c:v>C</c:v>
                </c:pt>
                <c:pt idx="239">
                  <c:v>A</c:v>
                </c:pt>
                <c:pt idx="240">
                  <c:v>A</c:v>
                </c:pt>
                <c:pt idx="241">
                  <c:v>A</c:v>
                </c:pt>
                <c:pt idx="242">
                  <c:v>C</c:v>
                </c:pt>
                <c:pt idx="243">
                  <c:v>A</c:v>
                </c:pt>
                <c:pt idx="244">
                  <c:v>B</c:v>
                </c:pt>
                <c:pt idx="245">
                  <c:v>A</c:v>
                </c:pt>
                <c:pt idx="246">
                  <c:v>A</c:v>
                </c:pt>
                <c:pt idx="247">
                  <c:v>B</c:v>
                </c:pt>
                <c:pt idx="248">
                  <c:v>B</c:v>
                </c:pt>
                <c:pt idx="249">
                  <c:v>A</c:v>
                </c:pt>
                <c:pt idx="250">
                  <c:v>A</c:v>
                </c:pt>
                <c:pt idx="251">
                  <c:v>C</c:v>
                </c:pt>
                <c:pt idx="252">
                  <c:v>B</c:v>
                </c:pt>
                <c:pt idx="253">
                  <c:v>C</c:v>
                </c:pt>
                <c:pt idx="254">
                  <c:v>A</c:v>
                </c:pt>
                <c:pt idx="255">
                  <c:v>C</c:v>
                </c:pt>
                <c:pt idx="256">
                  <c:v>C</c:v>
                </c:pt>
                <c:pt idx="257">
                  <c:v>PIP</c:v>
                </c:pt>
                <c:pt idx="258">
                  <c:v>PIP</c:v>
                </c:pt>
                <c:pt idx="259">
                  <c:v>B</c:v>
                </c:pt>
                <c:pt idx="260">
                  <c:v>B</c:v>
                </c:pt>
                <c:pt idx="261">
                  <c:v>B</c:v>
                </c:pt>
                <c:pt idx="262">
                  <c:v>C</c:v>
                </c:pt>
                <c:pt idx="263">
                  <c:v>A</c:v>
                </c:pt>
                <c:pt idx="264">
                  <c:v>B</c:v>
                </c:pt>
                <c:pt idx="265">
                  <c:v>B</c:v>
                </c:pt>
                <c:pt idx="266">
                  <c:v>C</c:v>
                </c:pt>
                <c:pt idx="267">
                  <c:v>B</c:v>
                </c:pt>
                <c:pt idx="268">
                  <c:v>A</c:v>
                </c:pt>
                <c:pt idx="269">
                  <c:v>C</c:v>
                </c:pt>
                <c:pt idx="270">
                  <c:v>A</c:v>
                </c:pt>
                <c:pt idx="271">
                  <c:v>C</c:v>
                </c:pt>
                <c:pt idx="272">
                  <c:v>A</c:v>
                </c:pt>
                <c:pt idx="273">
                  <c:v>A</c:v>
                </c:pt>
                <c:pt idx="274">
                  <c:v>A</c:v>
                </c:pt>
                <c:pt idx="275">
                  <c:v>C</c:v>
                </c:pt>
                <c:pt idx="276">
                  <c:v>A</c:v>
                </c:pt>
                <c:pt idx="277">
                  <c:v>B</c:v>
                </c:pt>
                <c:pt idx="278">
                  <c:v>PIP</c:v>
                </c:pt>
                <c:pt idx="279">
                  <c:v>B</c:v>
                </c:pt>
                <c:pt idx="280">
                  <c:v>C</c:v>
                </c:pt>
                <c:pt idx="281">
                  <c:v>C</c:v>
                </c:pt>
                <c:pt idx="282">
                  <c:v>B</c:v>
                </c:pt>
                <c:pt idx="283">
                  <c:v>C</c:v>
                </c:pt>
                <c:pt idx="284">
                  <c:v>B</c:v>
                </c:pt>
                <c:pt idx="285">
                  <c:v>B</c:v>
                </c:pt>
                <c:pt idx="286">
                  <c:v>C</c:v>
                </c:pt>
                <c:pt idx="287">
                  <c:v>C</c:v>
                </c:pt>
                <c:pt idx="288">
                  <c:v>PIP</c:v>
                </c:pt>
                <c:pt idx="289">
                  <c:v>B</c:v>
                </c:pt>
                <c:pt idx="290">
                  <c:v>B</c:v>
                </c:pt>
                <c:pt idx="291">
                  <c:v>B</c:v>
                </c:pt>
                <c:pt idx="292">
                  <c:v>A</c:v>
                </c:pt>
                <c:pt idx="293">
                  <c:v>B</c:v>
                </c:pt>
                <c:pt idx="294">
                  <c:v>A</c:v>
                </c:pt>
                <c:pt idx="295">
                  <c:v>PIP</c:v>
                </c:pt>
                <c:pt idx="296">
                  <c:v>C</c:v>
                </c:pt>
                <c:pt idx="297">
                  <c:v>A</c:v>
                </c:pt>
                <c:pt idx="298">
                  <c:v>B</c:v>
                </c:pt>
                <c:pt idx="299">
                  <c:v>A</c:v>
                </c:pt>
                <c:pt idx="300">
                  <c:v>B</c:v>
                </c:pt>
                <c:pt idx="301">
                  <c:v>B</c:v>
                </c:pt>
                <c:pt idx="302">
                  <c:v>B</c:v>
                </c:pt>
                <c:pt idx="303">
                  <c:v>PIP</c:v>
                </c:pt>
                <c:pt idx="304">
                  <c:v>PIP</c:v>
                </c:pt>
                <c:pt idx="305">
                  <c:v>B</c:v>
                </c:pt>
                <c:pt idx="306">
                  <c:v>C</c:v>
                </c:pt>
                <c:pt idx="307">
                  <c:v>A</c:v>
                </c:pt>
                <c:pt idx="308">
                  <c:v>B</c:v>
                </c:pt>
                <c:pt idx="309">
                  <c:v>C</c:v>
                </c:pt>
                <c:pt idx="310">
                  <c:v>A</c:v>
                </c:pt>
                <c:pt idx="311">
                  <c:v>PIP</c:v>
                </c:pt>
                <c:pt idx="312">
                  <c:v>B</c:v>
                </c:pt>
                <c:pt idx="313">
                  <c:v>B</c:v>
                </c:pt>
                <c:pt idx="314">
                  <c:v>B</c:v>
                </c:pt>
                <c:pt idx="315">
                  <c:v>C</c:v>
                </c:pt>
                <c:pt idx="316">
                  <c:v>B</c:v>
                </c:pt>
                <c:pt idx="317">
                  <c:v>B</c:v>
                </c:pt>
                <c:pt idx="318">
                  <c:v>B</c:v>
                </c:pt>
                <c:pt idx="319">
                  <c:v>C</c:v>
                </c:pt>
                <c:pt idx="320">
                  <c:v>A</c:v>
                </c:pt>
                <c:pt idx="321">
                  <c:v>A</c:v>
                </c:pt>
                <c:pt idx="322">
                  <c:v>A</c:v>
                </c:pt>
                <c:pt idx="323">
                  <c:v>C</c:v>
                </c:pt>
                <c:pt idx="324">
                  <c:v>A</c:v>
                </c:pt>
                <c:pt idx="325">
                  <c:v>C</c:v>
                </c:pt>
                <c:pt idx="326">
                  <c:v>A</c:v>
                </c:pt>
                <c:pt idx="327">
                  <c:v>B</c:v>
                </c:pt>
                <c:pt idx="328">
                  <c:v>C</c:v>
                </c:pt>
                <c:pt idx="329">
                  <c:v>B</c:v>
                </c:pt>
                <c:pt idx="330">
                  <c:v>A</c:v>
                </c:pt>
                <c:pt idx="331">
                  <c:v>A</c:v>
                </c:pt>
                <c:pt idx="332">
                  <c:v>C</c:v>
                </c:pt>
                <c:pt idx="333">
                  <c:v>B</c:v>
                </c:pt>
                <c:pt idx="334">
                  <c:v>B</c:v>
                </c:pt>
                <c:pt idx="335">
                  <c:v>S</c:v>
                </c:pt>
                <c:pt idx="336">
                  <c:v>PIP</c:v>
                </c:pt>
                <c:pt idx="337">
                  <c:v>A</c:v>
                </c:pt>
                <c:pt idx="338">
                  <c:v>A</c:v>
                </c:pt>
                <c:pt idx="339">
                  <c:v>A</c:v>
                </c:pt>
                <c:pt idx="340">
                  <c:v>C</c:v>
                </c:pt>
                <c:pt idx="341">
                  <c:v>C</c:v>
                </c:pt>
                <c:pt idx="342">
                  <c:v>A</c:v>
                </c:pt>
                <c:pt idx="343">
                  <c:v>A</c:v>
                </c:pt>
                <c:pt idx="344">
                  <c:v>A</c:v>
                </c:pt>
                <c:pt idx="345">
                  <c:v>PIP</c:v>
                </c:pt>
                <c:pt idx="346">
                  <c:v>PIP</c:v>
                </c:pt>
                <c:pt idx="347">
                  <c:v>C</c:v>
                </c:pt>
                <c:pt idx="348">
                  <c:v>C</c:v>
                </c:pt>
                <c:pt idx="349">
                  <c:v>B</c:v>
                </c:pt>
                <c:pt idx="350">
                  <c:v>B</c:v>
                </c:pt>
                <c:pt idx="351">
                  <c:v>C</c:v>
                </c:pt>
                <c:pt idx="352">
                  <c:v>B</c:v>
                </c:pt>
                <c:pt idx="353">
                  <c:v>B</c:v>
                </c:pt>
                <c:pt idx="354">
                  <c:v>A</c:v>
                </c:pt>
                <c:pt idx="355">
                  <c:v>C</c:v>
                </c:pt>
                <c:pt idx="356">
                  <c:v>A</c:v>
                </c:pt>
                <c:pt idx="357">
                  <c:v>C</c:v>
                </c:pt>
                <c:pt idx="358">
                  <c:v>A</c:v>
                </c:pt>
                <c:pt idx="359">
                  <c:v>A</c:v>
                </c:pt>
                <c:pt idx="360">
                  <c:v>A</c:v>
                </c:pt>
                <c:pt idx="361">
                  <c:v>B</c:v>
                </c:pt>
                <c:pt idx="362">
                  <c:v>B</c:v>
                </c:pt>
                <c:pt idx="363">
                  <c:v>C</c:v>
                </c:pt>
                <c:pt idx="364">
                  <c:v>B</c:v>
                </c:pt>
                <c:pt idx="365">
                  <c:v>B</c:v>
                </c:pt>
                <c:pt idx="366">
                  <c:v>C</c:v>
                </c:pt>
                <c:pt idx="367">
                  <c:v>C</c:v>
                </c:pt>
                <c:pt idx="368">
                  <c:v>C</c:v>
                </c:pt>
                <c:pt idx="369">
                  <c:v>A</c:v>
                </c:pt>
                <c:pt idx="370">
                  <c:v>A</c:v>
                </c:pt>
                <c:pt idx="371">
                  <c:v>C</c:v>
                </c:pt>
                <c:pt idx="372">
                  <c:v>C</c:v>
                </c:pt>
                <c:pt idx="373">
                  <c:v>A</c:v>
                </c:pt>
                <c:pt idx="374">
                  <c:v>C</c:v>
                </c:pt>
                <c:pt idx="375">
                  <c:v>A</c:v>
                </c:pt>
                <c:pt idx="376">
                  <c:v>C</c:v>
                </c:pt>
                <c:pt idx="377">
                  <c:v>B</c:v>
                </c:pt>
                <c:pt idx="378">
                  <c:v>B</c:v>
                </c:pt>
                <c:pt idx="379">
                  <c:v>B</c:v>
                </c:pt>
                <c:pt idx="380">
                  <c:v>B</c:v>
                </c:pt>
                <c:pt idx="381">
                  <c:v>B</c:v>
                </c:pt>
                <c:pt idx="382">
                  <c:v>B</c:v>
                </c:pt>
                <c:pt idx="383">
                  <c:v>B</c:v>
                </c:pt>
                <c:pt idx="384">
                  <c:v>C</c:v>
                </c:pt>
                <c:pt idx="385">
                  <c:v>B</c:v>
                </c:pt>
                <c:pt idx="386">
                  <c:v>A</c:v>
                </c:pt>
                <c:pt idx="387">
                  <c:v>A</c:v>
                </c:pt>
                <c:pt idx="388">
                  <c:v>A</c:v>
                </c:pt>
                <c:pt idx="389">
                  <c:v>C</c:v>
                </c:pt>
                <c:pt idx="390">
                  <c:v>B</c:v>
                </c:pt>
                <c:pt idx="391">
                  <c:v>B</c:v>
                </c:pt>
                <c:pt idx="392">
                  <c:v>A</c:v>
                </c:pt>
                <c:pt idx="393">
                  <c:v>C</c:v>
                </c:pt>
                <c:pt idx="394">
                  <c:v>A</c:v>
                </c:pt>
                <c:pt idx="395">
                  <c:v>B</c:v>
                </c:pt>
                <c:pt idx="396">
                  <c:v>A</c:v>
                </c:pt>
                <c:pt idx="397">
                  <c:v>A</c:v>
                </c:pt>
                <c:pt idx="398">
                  <c:v>B</c:v>
                </c:pt>
                <c:pt idx="399">
                  <c:v>B</c:v>
                </c:pt>
                <c:pt idx="400">
                  <c:v>A</c:v>
                </c:pt>
                <c:pt idx="401">
                  <c:v>A</c:v>
                </c:pt>
                <c:pt idx="402">
                  <c:v>B</c:v>
                </c:pt>
                <c:pt idx="403">
                  <c:v>A</c:v>
                </c:pt>
                <c:pt idx="404">
                  <c:v>A</c:v>
                </c:pt>
                <c:pt idx="405">
                  <c:v>C</c:v>
                </c:pt>
                <c:pt idx="406">
                  <c:v>C</c:v>
                </c:pt>
                <c:pt idx="407">
                  <c:v>B</c:v>
                </c:pt>
                <c:pt idx="408">
                  <c:v>C</c:v>
                </c:pt>
                <c:pt idx="409">
                  <c:v>B</c:v>
                </c:pt>
                <c:pt idx="410">
                  <c:v>A</c:v>
                </c:pt>
                <c:pt idx="411">
                  <c:v>A</c:v>
                </c:pt>
                <c:pt idx="412">
                  <c:v>A</c:v>
                </c:pt>
                <c:pt idx="413">
                  <c:v>A</c:v>
                </c:pt>
                <c:pt idx="414">
                  <c:v>A</c:v>
                </c:pt>
                <c:pt idx="415">
                  <c:v>A</c:v>
                </c:pt>
                <c:pt idx="416">
                  <c:v>A</c:v>
                </c:pt>
                <c:pt idx="417">
                  <c:v>A</c:v>
                </c:pt>
                <c:pt idx="418">
                  <c:v>A</c:v>
                </c:pt>
                <c:pt idx="419">
                  <c:v>A</c:v>
                </c:pt>
                <c:pt idx="420">
                  <c:v>A</c:v>
                </c:pt>
                <c:pt idx="421">
                  <c:v>A</c:v>
                </c:pt>
                <c:pt idx="422">
                  <c:v>B</c:v>
                </c:pt>
                <c:pt idx="423">
                  <c:v>B</c:v>
                </c:pt>
                <c:pt idx="424">
                  <c:v>S</c:v>
                </c:pt>
                <c:pt idx="425">
                  <c:v>C</c:v>
                </c:pt>
                <c:pt idx="426">
                  <c:v>A</c:v>
                </c:pt>
                <c:pt idx="427">
                  <c:v>A</c:v>
                </c:pt>
                <c:pt idx="428">
                  <c:v>C</c:v>
                </c:pt>
                <c:pt idx="429">
                  <c:v>A</c:v>
                </c:pt>
                <c:pt idx="430">
                  <c:v>B</c:v>
                </c:pt>
                <c:pt idx="431">
                  <c:v>B</c:v>
                </c:pt>
                <c:pt idx="432">
                  <c:v>C</c:v>
                </c:pt>
                <c:pt idx="433">
                  <c:v>A</c:v>
                </c:pt>
                <c:pt idx="434">
                  <c:v>A</c:v>
                </c:pt>
                <c:pt idx="435">
                  <c:v>B</c:v>
                </c:pt>
                <c:pt idx="436">
                  <c:v>PIP</c:v>
                </c:pt>
                <c:pt idx="437">
                  <c:v>C</c:v>
                </c:pt>
                <c:pt idx="438">
                  <c:v>A</c:v>
                </c:pt>
                <c:pt idx="439">
                  <c:v>A</c:v>
                </c:pt>
                <c:pt idx="440">
                  <c:v>A</c:v>
                </c:pt>
                <c:pt idx="441">
                  <c:v>B</c:v>
                </c:pt>
                <c:pt idx="442">
                  <c:v>A</c:v>
                </c:pt>
                <c:pt idx="443">
                  <c:v>C</c:v>
                </c:pt>
                <c:pt idx="444">
                  <c:v>A</c:v>
                </c:pt>
                <c:pt idx="445">
                  <c:v>B</c:v>
                </c:pt>
                <c:pt idx="446">
                  <c:v>B</c:v>
                </c:pt>
                <c:pt idx="447">
                  <c:v>B</c:v>
                </c:pt>
                <c:pt idx="448">
                  <c:v>B</c:v>
                </c:pt>
                <c:pt idx="449">
                  <c:v>B</c:v>
                </c:pt>
                <c:pt idx="450">
                  <c:v>B</c:v>
                </c:pt>
                <c:pt idx="451">
                  <c:v>A</c:v>
                </c:pt>
                <c:pt idx="452">
                  <c:v>A</c:v>
                </c:pt>
                <c:pt idx="453">
                  <c:v>A</c:v>
                </c:pt>
                <c:pt idx="454">
                  <c:v>B</c:v>
                </c:pt>
                <c:pt idx="455">
                  <c:v>A</c:v>
                </c:pt>
                <c:pt idx="456">
                  <c:v>A</c:v>
                </c:pt>
                <c:pt idx="457">
                  <c:v>C</c:v>
                </c:pt>
                <c:pt idx="458">
                  <c:v>B</c:v>
                </c:pt>
                <c:pt idx="459">
                  <c:v>A</c:v>
                </c:pt>
                <c:pt idx="460">
                  <c:v>B</c:v>
                </c:pt>
                <c:pt idx="461">
                  <c:v>S</c:v>
                </c:pt>
                <c:pt idx="462">
                  <c:v>PIP</c:v>
                </c:pt>
                <c:pt idx="463">
                  <c:v>A</c:v>
                </c:pt>
                <c:pt idx="464">
                  <c:v>A</c:v>
                </c:pt>
                <c:pt idx="465">
                  <c:v>B</c:v>
                </c:pt>
                <c:pt idx="466">
                  <c:v>PIP</c:v>
                </c:pt>
                <c:pt idx="467">
                  <c:v>PIP</c:v>
                </c:pt>
                <c:pt idx="468">
                  <c:v>PIP</c:v>
                </c:pt>
                <c:pt idx="469">
                  <c:v>A</c:v>
                </c:pt>
                <c:pt idx="470">
                  <c:v>A</c:v>
                </c:pt>
                <c:pt idx="471">
                  <c:v>B</c:v>
                </c:pt>
                <c:pt idx="472">
                  <c:v>B</c:v>
                </c:pt>
                <c:pt idx="473">
                  <c:v>A</c:v>
                </c:pt>
                <c:pt idx="474">
                  <c:v>C</c:v>
                </c:pt>
                <c:pt idx="475">
                  <c:v>C</c:v>
                </c:pt>
                <c:pt idx="476">
                  <c:v>A</c:v>
                </c:pt>
                <c:pt idx="477">
                  <c:v>A</c:v>
                </c:pt>
                <c:pt idx="478">
                  <c:v>A</c:v>
                </c:pt>
                <c:pt idx="479">
                  <c:v>A</c:v>
                </c:pt>
                <c:pt idx="480">
                  <c:v>B</c:v>
                </c:pt>
                <c:pt idx="481">
                  <c:v>B</c:v>
                </c:pt>
                <c:pt idx="482">
                  <c:v>C</c:v>
                </c:pt>
                <c:pt idx="483">
                  <c:v>C</c:v>
                </c:pt>
                <c:pt idx="484">
                  <c:v>PIP</c:v>
                </c:pt>
                <c:pt idx="485">
                  <c:v>A</c:v>
                </c:pt>
                <c:pt idx="486">
                  <c:v>PIP</c:v>
                </c:pt>
                <c:pt idx="487">
                  <c:v>C</c:v>
                </c:pt>
                <c:pt idx="488">
                  <c:v>C</c:v>
                </c:pt>
                <c:pt idx="489">
                  <c:v>A</c:v>
                </c:pt>
                <c:pt idx="490">
                  <c:v>B</c:v>
                </c:pt>
                <c:pt idx="491">
                  <c:v>A</c:v>
                </c:pt>
                <c:pt idx="492">
                  <c:v>C</c:v>
                </c:pt>
                <c:pt idx="493">
                  <c:v>C</c:v>
                </c:pt>
                <c:pt idx="494">
                  <c:v>C</c:v>
                </c:pt>
                <c:pt idx="495">
                  <c:v>C</c:v>
                </c:pt>
                <c:pt idx="496">
                  <c:v>B</c:v>
                </c:pt>
                <c:pt idx="497">
                  <c:v>B</c:v>
                </c:pt>
                <c:pt idx="498">
                  <c:v>B</c:v>
                </c:pt>
                <c:pt idx="499">
                  <c:v>C</c:v>
                </c:pt>
              </c:strCache>
            </c:strRef>
          </c:xVal>
          <c:yVal>
            <c:numRef>
              <c:f>Employee_Info!$P$2:$P$501</c:f>
              <c:numCache>
                <c:formatCode>General</c:formatCode>
                <c:ptCount val="500"/>
                <c:pt idx="0">
                  <c:v>2</c:v>
                </c:pt>
                <c:pt idx="1">
                  <c:v>2</c:v>
                </c:pt>
                <c:pt idx="2">
                  <c:v>4</c:v>
                </c:pt>
                <c:pt idx="3">
                  <c:v>3</c:v>
                </c:pt>
                <c:pt idx="4">
                  <c:v>3</c:v>
                </c:pt>
                <c:pt idx="5">
                  <c:v>4</c:v>
                </c:pt>
                <c:pt idx="6">
                  <c:v>2</c:v>
                </c:pt>
                <c:pt idx="7">
                  <c:v>4</c:v>
                </c:pt>
                <c:pt idx="8">
                  <c:v>3</c:v>
                </c:pt>
                <c:pt idx="9">
                  <c:v>2</c:v>
                </c:pt>
                <c:pt idx="10">
                  <c:v>3</c:v>
                </c:pt>
                <c:pt idx="11">
                  <c:v>3</c:v>
                </c:pt>
                <c:pt idx="12">
                  <c:v>4</c:v>
                </c:pt>
                <c:pt idx="13">
                  <c:v>4</c:v>
                </c:pt>
                <c:pt idx="14">
                  <c:v>3</c:v>
                </c:pt>
                <c:pt idx="15">
                  <c:v>2</c:v>
                </c:pt>
                <c:pt idx="16">
                  <c:v>4</c:v>
                </c:pt>
                <c:pt idx="17">
                  <c:v>4</c:v>
                </c:pt>
                <c:pt idx="18">
                  <c:v>2</c:v>
                </c:pt>
                <c:pt idx="19">
                  <c:v>4</c:v>
                </c:pt>
                <c:pt idx="20">
                  <c:v>3</c:v>
                </c:pt>
                <c:pt idx="21">
                  <c:v>3</c:v>
                </c:pt>
                <c:pt idx="22">
                  <c:v>2</c:v>
                </c:pt>
                <c:pt idx="23">
                  <c:v>4</c:v>
                </c:pt>
                <c:pt idx="24">
                  <c:v>3</c:v>
                </c:pt>
                <c:pt idx="25">
                  <c:v>3</c:v>
                </c:pt>
                <c:pt idx="26">
                  <c:v>3</c:v>
                </c:pt>
                <c:pt idx="27">
                  <c:v>1</c:v>
                </c:pt>
                <c:pt idx="28">
                  <c:v>3</c:v>
                </c:pt>
                <c:pt idx="29">
                  <c:v>3</c:v>
                </c:pt>
                <c:pt idx="30">
                  <c:v>2</c:v>
                </c:pt>
                <c:pt idx="31">
                  <c:v>3</c:v>
                </c:pt>
                <c:pt idx="32">
                  <c:v>3</c:v>
                </c:pt>
                <c:pt idx="33">
                  <c:v>2</c:v>
                </c:pt>
                <c:pt idx="34">
                  <c:v>2</c:v>
                </c:pt>
                <c:pt idx="35">
                  <c:v>4</c:v>
                </c:pt>
                <c:pt idx="36">
                  <c:v>4</c:v>
                </c:pt>
                <c:pt idx="37">
                  <c:v>2</c:v>
                </c:pt>
                <c:pt idx="38">
                  <c:v>2</c:v>
                </c:pt>
                <c:pt idx="39">
                  <c:v>1</c:v>
                </c:pt>
                <c:pt idx="40">
                  <c:v>2</c:v>
                </c:pt>
                <c:pt idx="41">
                  <c:v>3</c:v>
                </c:pt>
                <c:pt idx="42">
                  <c:v>3</c:v>
                </c:pt>
                <c:pt idx="43">
                  <c:v>2</c:v>
                </c:pt>
                <c:pt idx="44">
                  <c:v>2</c:v>
                </c:pt>
                <c:pt idx="45">
                  <c:v>2</c:v>
                </c:pt>
                <c:pt idx="46">
                  <c:v>3</c:v>
                </c:pt>
                <c:pt idx="47">
                  <c:v>4</c:v>
                </c:pt>
                <c:pt idx="48">
                  <c:v>2</c:v>
                </c:pt>
                <c:pt idx="49">
                  <c:v>4</c:v>
                </c:pt>
                <c:pt idx="50">
                  <c:v>2</c:v>
                </c:pt>
                <c:pt idx="51">
                  <c:v>4</c:v>
                </c:pt>
                <c:pt idx="52">
                  <c:v>2</c:v>
                </c:pt>
                <c:pt idx="53">
                  <c:v>2</c:v>
                </c:pt>
                <c:pt idx="54">
                  <c:v>3</c:v>
                </c:pt>
                <c:pt idx="55">
                  <c:v>3</c:v>
                </c:pt>
                <c:pt idx="56">
                  <c:v>2</c:v>
                </c:pt>
                <c:pt idx="57">
                  <c:v>4</c:v>
                </c:pt>
                <c:pt idx="58">
                  <c:v>4</c:v>
                </c:pt>
                <c:pt idx="59">
                  <c:v>3</c:v>
                </c:pt>
                <c:pt idx="60">
                  <c:v>4</c:v>
                </c:pt>
                <c:pt idx="61">
                  <c:v>4</c:v>
                </c:pt>
                <c:pt idx="62">
                  <c:v>4</c:v>
                </c:pt>
                <c:pt idx="63">
                  <c:v>4</c:v>
                </c:pt>
                <c:pt idx="64">
                  <c:v>4</c:v>
                </c:pt>
                <c:pt idx="65">
                  <c:v>4</c:v>
                </c:pt>
                <c:pt idx="66">
                  <c:v>3</c:v>
                </c:pt>
                <c:pt idx="67">
                  <c:v>2</c:v>
                </c:pt>
                <c:pt idx="68">
                  <c:v>2</c:v>
                </c:pt>
                <c:pt idx="69">
                  <c:v>2</c:v>
                </c:pt>
                <c:pt idx="70">
                  <c:v>4</c:v>
                </c:pt>
                <c:pt idx="71">
                  <c:v>2</c:v>
                </c:pt>
                <c:pt idx="72">
                  <c:v>3</c:v>
                </c:pt>
                <c:pt idx="73">
                  <c:v>3</c:v>
                </c:pt>
                <c:pt idx="74">
                  <c:v>3</c:v>
                </c:pt>
                <c:pt idx="75">
                  <c:v>2</c:v>
                </c:pt>
                <c:pt idx="76">
                  <c:v>3</c:v>
                </c:pt>
                <c:pt idx="77">
                  <c:v>4</c:v>
                </c:pt>
                <c:pt idx="78">
                  <c:v>3</c:v>
                </c:pt>
                <c:pt idx="79">
                  <c:v>2</c:v>
                </c:pt>
                <c:pt idx="80">
                  <c:v>2</c:v>
                </c:pt>
                <c:pt idx="81">
                  <c:v>3</c:v>
                </c:pt>
                <c:pt idx="82">
                  <c:v>4</c:v>
                </c:pt>
                <c:pt idx="83">
                  <c:v>4</c:v>
                </c:pt>
                <c:pt idx="84">
                  <c:v>3</c:v>
                </c:pt>
                <c:pt idx="85">
                  <c:v>3</c:v>
                </c:pt>
                <c:pt idx="86">
                  <c:v>3</c:v>
                </c:pt>
                <c:pt idx="87">
                  <c:v>4</c:v>
                </c:pt>
                <c:pt idx="88">
                  <c:v>4</c:v>
                </c:pt>
                <c:pt idx="89">
                  <c:v>3</c:v>
                </c:pt>
                <c:pt idx="90">
                  <c:v>2</c:v>
                </c:pt>
                <c:pt idx="91">
                  <c:v>5</c:v>
                </c:pt>
                <c:pt idx="92">
                  <c:v>2</c:v>
                </c:pt>
                <c:pt idx="93">
                  <c:v>4</c:v>
                </c:pt>
                <c:pt idx="94">
                  <c:v>2</c:v>
                </c:pt>
                <c:pt idx="95">
                  <c:v>4</c:v>
                </c:pt>
                <c:pt idx="96">
                  <c:v>4</c:v>
                </c:pt>
                <c:pt idx="97">
                  <c:v>4</c:v>
                </c:pt>
                <c:pt idx="98">
                  <c:v>2</c:v>
                </c:pt>
                <c:pt idx="99">
                  <c:v>3</c:v>
                </c:pt>
                <c:pt idx="100">
                  <c:v>3</c:v>
                </c:pt>
                <c:pt idx="101">
                  <c:v>4</c:v>
                </c:pt>
                <c:pt idx="102">
                  <c:v>4</c:v>
                </c:pt>
                <c:pt idx="103">
                  <c:v>4</c:v>
                </c:pt>
                <c:pt idx="104">
                  <c:v>4</c:v>
                </c:pt>
                <c:pt idx="105">
                  <c:v>3</c:v>
                </c:pt>
                <c:pt idx="106">
                  <c:v>1</c:v>
                </c:pt>
                <c:pt idx="107">
                  <c:v>3</c:v>
                </c:pt>
                <c:pt idx="108">
                  <c:v>3</c:v>
                </c:pt>
                <c:pt idx="109">
                  <c:v>2</c:v>
                </c:pt>
                <c:pt idx="110">
                  <c:v>4</c:v>
                </c:pt>
                <c:pt idx="111">
                  <c:v>3</c:v>
                </c:pt>
                <c:pt idx="112">
                  <c:v>4</c:v>
                </c:pt>
                <c:pt idx="113">
                  <c:v>4</c:v>
                </c:pt>
                <c:pt idx="114">
                  <c:v>4</c:v>
                </c:pt>
                <c:pt idx="115">
                  <c:v>2</c:v>
                </c:pt>
                <c:pt idx="116">
                  <c:v>3</c:v>
                </c:pt>
                <c:pt idx="117">
                  <c:v>2</c:v>
                </c:pt>
                <c:pt idx="118">
                  <c:v>2</c:v>
                </c:pt>
                <c:pt idx="119">
                  <c:v>3</c:v>
                </c:pt>
                <c:pt idx="120">
                  <c:v>2</c:v>
                </c:pt>
                <c:pt idx="121">
                  <c:v>5</c:v>
                </c:pt>
                <c:pt idx="122">
                  <c:v>1</c:v>
                </c:pt>
                <c:pt idx="123">
                  <c:v>3</c:v>
                </c:pt>
                <c:pt idx="124">
                  <c:v>1</c:v>
                </c:pt>
                <c:pt idx="125">
                  <c:v>3</c:v>
                </c:pt>
                <c:pt idx="126">
                  <c:v>2</c:v>
                </c:pt>
                <c:pt idx="127">
                  <c:v>3</c:v>
                </c:pt>
                <c:pt idx="128">
                  <c:v>4</c:v>
                </c:pt>
                <c:pt idx="129">
                  <c:v>3</c:v>
                </c:pt>
                <c:pt idx="130">
                  <c:v>3</c:v>
                </c:pt>
                <c:pt idx="131">
                  <c:v>4</c:v>
                </c:pt>
                <c:pt idx="132">
                  <c:v>4</c:v>
                </c:pt>
                <c:pt idx="133">
                  <c:v>2</c:v>
                </c:pt>
                <c:pt idx="134">
                  <c:v>4</c:v>
                </c:pt>
                <c:pt idx="135">
                  <c:v>2</c:v>
                </c:pt>
                <c:pt idx="136">
                  <c:v>3</c:v>
                </c:pt>
                <c:pt idx="137">
                  <c:v>2</c:v>
                </c:pt>
                <c:pt idx="138">
                  <c:v>4</c:v>
                </c:pt>
                <c:pt idx="139">
                  <c:v>3</c:v>
                </c:pt>
                <c:pt idx="140">
                  <c:v>4</c:v>
                </c:pt>
                <c:pt idx="141">
                  <c:v>3</c:v>
                </c:pt>
                <c:pt idx="142">
                  <c:v>4</c:v>
                </c:pt>
                <c:pt idx="143">
                  <c:v>4</c:v>
                </c:pt>
                <c:pt idx="144">
                  <c:v>4</c:v>
                </c:pt>
                <c:pt idx="145">
                  <c:v>4</c:v>
                </c:pt>
                <c:pt idx="146">
                  <c:v>2</c:v>
                </c:pt>
                <c:pt idx="147">
                  <c:v>2</c:v>
                </c:pt>
                <c:pt idx="148">
                  <c:v>2</c:v>
                </c:pt>
                <c:pt idx="149">
                  <c:v>4</c:v>
                </c:pt>
                <c:pt idx="150">
                  <c:v>3</c:v>
                </c:pt>
                <c:pt idx="151">
                  <c:v>2</c:v>
                </c:pt>
                <c:pt idx="152">
                  <c:v>3</c:v>
                </c:pt>
                <c:pt idx="153">
                  <c:v>3</c:v>
                </c:pt>
                <c:pt idx="154">
                  <c:v>3</c:v>
                </c:pt>
                <c:pt idx="155">
                  <c:v>2</c:v>
                </c:pt>
                <c:pt idx="156">
                  <c:v>3</c:v>
                </c:pt>
                <c:pt idx="157">
                  <c:v>5</c:v>
                </c:pt>
                <c:pt idx="158">
                  <c:v>4</c:v>
                </c:pt>
                <c:pt idx="159">
                  <c:v>4</c:v>
                </c:pt>
                <c:pt idx="160">
                  <c:v>4</c:v>
                </c:pt>
                <c:pt idx="161">
                  <c:v>3</c:v>
                </c:pt>
                <c:pt idx="162">
                  <c:v>3</c:v>
                </c:pt>
                <c:pt idx="163">
                  <c:v>2</c:v>
                </c:pt>
                <c:pt idx="164">
                  <c:v>3</c:v>
                </c:pt>
                <c:pt idx="165">
                  <c:v>3</c:v>
                </c:pt>
                <c:pt idx="166">
                  <c:v>3</c:v>
                </c:pt>
                <c:pt idx="167">
                  <c:v>3</c:v>
                </c:pt>
                <c:pt idx="168">
                  <c:v>4</c:v>
                </c:pt>
                <c:pt idx="169">
                  <c:v>4</c:v>
                </c:pt>
                <c:pt idx="170">
                  <c:v>3</c:v>
                </c:pt>
                <c:pt idx="171">
                  <c:v>3</c:v>
                </c:pt>
                <c:pt idx="172">
                  <c:v>3</c:v>
                </c:pt>
                <c:pt idx="173">
                  <c:v>3</c:v>
                </c:pt>
                <c:pt idx="174">
                  <c:v>2</c:v>
                </c:pt>
                <c:pt idx="175">
                  <c:v>2</c:v>
                </c:pt>
                <c:pt idx="176">
                  <c:v>4</c:v>
                </c:pt>
                <c:pt idx="177">
                  <c:v>5</c:v>
                </c:pt>
                <c:pt idx="178">
                  <c:v>4</c:v>
                </c:pt>
                <c:pt idx="179">
                  <c:v>4</c:v>
                </c:pt>
                <c:pt idx="180">
                  <c:v>3</c:v>
                </c:pt>
                <c:pt idx="181">
                  <c:v>4</c:v>
                </c:pt>
                <c:pt idx="182">
                  <c:v>3</c:v>
                </c:pt>
                <c:pt idx="183">
                  <c:v>4</c:v>
                </c:pt>
                <c:pt idx="184">
                  <c:v>4</c:v>
                </c:pt>
                <c:pt idx="185">
                  <c:v>4</c:v>
                </c:pt>
                <c:pt idx="186">
                  <c:v>2</c:v>
                </c:pt>
                <c:pt idx="187">
                  <c:v>4</c:v>
                </c:pt>
                <c:pt idx="188">
                  <c:v>2</c:v>
                </c:pt>
                <c:pt idx="189">
                  <c:v>1</c:v>
                </c:pt>
                <c:pt idx="190">
                  <c:v>4</c:v>
                </c:pt>
                <c:pt idx="191">
                  <c:v>4</c:v>
                </c:pt>
                <c:pt idx="192">
                  <c:v>4</c:v>
                </c:pt>
                <c:pt idx="193">
                  <c:v>4</c:v>
                </c:pt>
                <c:pt idx="194">
                  <c:v>4</c:v>
                </c:pt>
                <c:pt idx="195">
                  <c:v>4</c:v>
                </c:pt>
                <c:pt idx="196">
                  <c:v>3</c:v>
                </c:pt>
                <c:pt idx="197">
                  <c:v>2</c:v>
                </c:pt>
                <c:pt idx="198">
                  <c:v>2</c:v>
                </c:pt>
                <c:pt idx="199">
                  <c:v>4</c:v>
                </c:pt>
                <c:pt idx="200">
                  <c:v>4</c:v>
                </c:pt>
                <c:pt idx="201">
                  <c:v>3</c:v>
                </c:pt>
                <c:pt idx="202">
                  <c:v>4</c:v>
                </c:pt>
                <c:pt idx="203">
                  <c:v>1</c:v>
                </c:pt>
                <c:pt idx="204">
                  <c:v>4</c:v>
                </c:pt>
                <c:pt idx="205">
                  <c:v>2</c:v>
                </c:pt>
                <c:pt idx="206">
                  <c:v>2</c:v>
                </c:pt>
                <c:pt idx="207">
                  <c:v>3</c:v>
                </c:pt>
                <c:pt idx="208">
                  <c:v>2</c:v>
                </c:pt>
                <c:pt idx="209">
                  <c:v>3</c:v>
                </c:pt>
                <c:pt idx="210">
                  <c:v>4</c:v>
                </c:pt>
                <c:pt idx="211">
                  <c:v>4</c:v>
                </c:pt>
                <c:pt idx="212">
                  <c:v>3</c:v>
                </c:pt>
                <c:pt idx="213">
                  <c:v>2</c:v>
                </c:pt>
                <c:pt idx="214">
                  <c:v>3</c:v>
                </c:pt>
                <c:pt idx="215">
                  <c:v>1</c:v>
                </c:pt>
                <c:pt idx="216">
                  <c:v>3</c:v>
                </c:pt>
                <c:pt idx="217">
                  <c:v>4</c:v>
                </c:pt>
                <c:pt idx="218">
                  <c:v>4</c:v>
                </c:pt>
                <c:pt idx="219">
                  <c:v>4</c:v>
                </c:pt>
                <c:pt idx="220">
                  <c:v>4</c:v>
                </c:pt>
                <c:pt idx="221">
                  <c:v>3</c:v>
                </c:pt>
                <c:pt idx="222">
                  <c:v>4</c:v>
                </c:pt>
                <c:pt idx="223">
                  <c:v>4</c:v>
                </c:pt>
                <c:pt idx="224">
                  <c:v>4</c:v>
                </c:pt>
                <c:pt idx="225">
                  <c:v>4</c:v>
                </c:pt>
                <c:pt idx="226">
                  <c:v>2</c:v>
                </c:pt>
                <c:pt idx="227">
                  <c:v>2</c:v>
                </c:pt>
                <c:pt idx="228">
                  <c:v>1</c:v>
                </c:pt>
                <c:pt idx="229">
                  <c:v>3</c:v>
                </c:pt>
                <c:pt idx="230">
                  <c:v>2</c:v>
                </c:pt>
                <c:pt idx="231">
                  <c:v>4</c:v>
                </c:pt>
                <c:pt idx="232">
                  <c:v>5</c:v>
                </c:pt>
                <c:pt idx="233">
                  <c:v>3</c:v>
                </c:pt>
                <c:pt idx="234">
                  <c:v>3</c:v>
                </c:pt>
                <c:pt idx="235">
                  <c:v>1</c:v>
                </c:pt>
                <c:pt idx="236">
                  <c:v>2</c:v>
                </c:pt>
                <c:pt idx="237">
                  <c:v>2</c:v>
                </c:pt>
                <c:pt idx="238">
                  <c:v>2</c:v>
                </c:pt>
                <c:pt idx="239">
                  <c:v>4</c:v>
                </c:pt>
                <c:pt idx="240">
                  <c:v>4</c:v>
                </c:pt>
                <c:pt idx="241">
                  <c:v>4</c:v>
                </c:pt>
                <c:pt idx="242">
                  <c:v>2</c:v>
                </c:pt>
                <c:pt idx="243">
                  <c:v>4</c:v>
                </c:pt>
                <c:pt idx="244">
                  <c:v>3</c:v>
                </c:pt>
                <c:pt idx="245">
                  <c:v>4</c:v>
                </c:pt>
                <c:pt idx="246">
                  <c:v>4</c:v>
                </c:pt>
                <c:pt idx="247">
                  <c:v>3</c:v>
                </c:pt>
                <c:pt idx="248">
                  <c:v>3</c:v>
                </c:pt>
                <c:pt idx="249">
                  <c:v>4</c:v>
                </c:pt>
                <c:pt idx="250">
                  <c:v>4</c:v>
                </c:pt>
                <c:pt idx="251">
                  <c:v>2</c:v>
                </c:pt>
                <c:pt idx="252">
                  <c:v>3</c:v>
                </c:pt>
                <c:pt idx="253">
                  <c:v>2</c:v>
                </c:pt>
                <c:pt idx="254">
                  <c:v>4</c:v>
                </c:pt>
                <c:pt idx="255">
                  <c:v>2</c:v>
                </c:pt>
                <c:pt idx="256">
                  <c:v>2</c:v>
                </c:pt>
                <c:pt idx="257">
                  <c:v>1</c:v>
                </c:pt>
                <c:pt idx="258">
                  <c:v>1</c:v>
                </c:pt>
                <c:pt idx="259">
                  <c:v>3</c:v>
                </c:pt>
                <c:pt idx="260">
                  <c:v>3</c:v>
                </c:pt>
                <c:pt idx="261">
                  <c:v>3</c:v>
                </c:pt>
                <c:pt idx="262">
                  <c:v>2</c:v>
                </c:pt>
                <c:pt idx="263">
                  <c:v>4</c:v>
                </c:pt>
                <c:pt idx="264">
                  <c:v>3</c:v>
                </c:pt>
                <c:pt idx="265">
                  <c:v>3</c:v>
                </c:pt>
                <c:pt idx="266">
                  <c:v>2</c:v>
                </c:pt>
                <c:pt idx="267">
                  <c:v>3</c:v>
                </c:pt>
                <c:pt idx="268">
                  <c:v>4</c:v>
                </c:pt>
                <c:pt idx="269">
                  <c:v>2</c:v>
                </c:pt>
                <c:pt idx="270">
                  <c:v>4</c:v>
                </c:pt>
                <c:pt idx="271">
                  <c:v>2</c:v>
                </c:pt>
                <c:pt idx="272">
                  <c:v>4</c:v>
                </c:pt>
                <c:pt idx="273">
                  <c:v>4</c:v>
                </c:pt>
                <c:pt idx="274">
                  <c:v>4</c:v>
                </c:pt>
                <c:pt idx="275">
                  <c:v>2</c:v>
                </c:pt>
                <c:pt idx="276">
                  <c:v>4</c:v>
                </c:pt>
                <c:pt idx="277">
                  <c:v>3</c:v>
                </c:pt>
                <c:pt idx="278">
                  <c:v>1</c:v>
                </c:pt>
                <c:pt idx="279">
                  <c:v>3</c:v>
                </c:pt>
                <c:pt idx="280">
                  <c:v>2</c:v>
                </c:pt>
                <c:pt idx="281">
                  <c:v>2</c:v>
                </c:pt>
                <c:pt idx="282">
                  <c:v>3</c:v>
                </c:pt>
                <c:pt idx="283">
                  <c:v>2</c:v>
                </c:pt>
                <c:pt idx="284">
                  <c:v>3</c:v>
                </c:pt>
                <c:pt idx="285">
                  <c:v>3</c:v>
                </c:pt>
                <c:pt idx="286">
                  <c:v>2</c:v>
                </c:pt>
                <c:pt idx="287">
                  <c:v>2</c:v>
                </c:pt>
                <c:pt idx="288">
                  <c:v>1</c:v>
                </c:pt>
                <c:pt idx="289">
                  <c:v>3</c:v>
                </c:pt>
                <c:pt idx="290">
                  <c:v>3</c:v>
                </c:pt>
                <c:pt idx="291">
                  <c:v>3</c:v>
                </c:pt>
                <c:pt idx="292">
                  <c:v>4</c:v>
                </c:pt>
                <c:pt idx="293">
                  <c:v>3</c:v>
                </c:pt>
                <c:pt idx="294">
                  <c:v>4</c:v>
                </c:pt>
                <c:pt idx="295">
                  <c:v>1</c:v>
                </c:pt>
                <c:pt idx="296">
                  <c:v>2</c:v>
                </c:pt>
                <c:pt idx="297">
                  <c:v>4</c:v>
                </c:pt>
                <c:pt idx="298">
                  <c:v>3</c:v>
                </c:pt>
                <c:pt idx="299">
                  <c:v>4</c:v>
                </c:pt>
                <c:pt idx="300">
                  <c:v>3</c:v>
                </c:pt>
                <c:pt idx="301">
                  <c:v>3</c:v>
                </c:pt>
                <c:pt idx="302">
                  <c:v>3</c:v>
                </c:pt>
                <c:pt idx="303">
                  <c:v>1</c:v>
                </c:pt>
                <c:pt idx="304">
                  <c:v>1</c:v>
                </c:pt>
                <c:pt idx="305">
                  <c:v>3</c:v>
                </c:pt>
                <c:pt idx="306">
                  <c:v>2</c:v>
                </c:pt>
                <c:pt idx="307">
                  <c:v>4</c:v>
                </c:pt>
                <c:pt idx="308">
                  <c:v>3</c:v>
                </c:pt>
                <c:pt idx="309">
                  <c:v>2</c:v>
                </c:pt>
                <c:pt idx="310">
                  <c:v>4</c:v>
                </c:pt>
                <c:pt idx="311">
                  <c:v>1</c:v>
                </c:pt>
                <c:pt idx="312">
                  <c:v>3</c:v>
                </c:pt>
                <c:pt idx="313">
                  <c:v>3</c:v>
                </c:pt>
                <c:pt idx="314">
                  <c:v>3</c:v>
                </c:pt>
                <c:pt idx="315">
                  <c:v>2</c:v>
                </c:pt>
                <c:pt idx="316">
                  <c:v>3</c:v>
                </c:pt>
                <c:pt idx="317">
                  <c:v>3</c:v>
                </c:pt>
                <c:pt idx="318">
                  <c:v>3</c:v>
                </c:pt>
                <c:pt idx="319">
                  <c:v>2</c:v>
                </c:pt>
                <c:pt idx="320">
                  <c:v>4</c:v>
                </c:pt>
                <c:pt idx="321">
                  <c:v>4</c:v>
                </c:pt>
                <c:pt idx="322">
                  <c:v>4</c:v>
                </c:pt>
                <c:pt idx="323">
                  <c:v>2</c:v>
                </c:pt>
                <c:pt idx="324">
                  <c:v>4</c:v>
                </c:pt>
                <c:pt idx="325">
                  <c:v>2</c:v>
                </c:pt>
                <c:pt idx="326">
                  <c:v>4</c:v>
                </c:pt>
                <c:pt idx="327">
                  <c:v>3</c:v>
                </c:pt>
                <c:pt idx="328">
                  <c:v>2</c:v>
                </c:pt>
                <c:pt idx="329">
                  <c:v>3</c:v>
                </c:pt>
                <c:pt idx="330">
                  <c:v>4</c:v>
                </c:pt>
                <c:pt idx="331">
                  <c:v>4</c:v>
                </c:pt>
                <c:pt idx="332">
                  <c:v>2</c:v>
                </c:pt>
                <c:pt idx="333">
                  <c:v>3</c:v>
                </c:pt>
                <c:pt idx="334">
                  <c:v>3</c:v>
                </c:pt>
                <c:pt idx="335">
                  <c:v>5</c:v>
                </c:pt>
                <c:pt idx="336">
                  <c:v>1</c:v>
                </c:pt>
                <c:pt idx="337">
                  <c:v>4</c:v>
                </c:pt>
                <c:pt idx="338">
                  <c:v>4</c:v>
                </c:pt>
                <c:pt idx="339">
                  <c:v>4</c:v>
                </c:pt>
                <c:pt idx="340">
                  <c:v>2</c:v>
                </c:pt>
                <c:pt idx="341">
                  <c:v>2</c:v>
                </c:pt>
                <c:pt idx="342">
                  <c:v>4</c:v>
                </c:pt>
                <c:pt idx="343">
                  <c:v>4</c:v>
                </c:pt>
                <c:pt idx="344">
                  <c:v>4</c:v>
                </c:pt>
                <c:pt idx="345">
                  <c:v>1</c:v>
                </c:pt>
                <c:pt idx="346">
                  <c:v>1</c:v>
                </c:pt>
                <c:pt idx="347">
                  <c:v>2</c:v>
                </c:pt>
                <c:pt idx="348">
                  <c:v>2</c:v>
                </c:pt>
                <c:pt idx="349">
                  <c:v>3</c:v>
                </c:pt>
                <c:pt idx="350">
                  <c:v>3</c:v>
                </c:pt>
                <c:pt idx="351">
                  <c:v>2</c:v>
                </c:pt>
                <c:pt idx="352">
                  <c:v>3</c:v>
                </c:pt>
                <c:pt idx="353">
                  <c:v>3</c:v>
                </c:pt>
                <c:pt idx="354">
                  <c:v>4</c:v>
                </c:pt>
                <c:pt idx="355">
                  <c:v>2</c:v>
                </c:pt>
                <c:pt idx="356">
                  <c:v>4</c:v>
                </c:pt>
                <c:pt idx="357">
                  <c:v>2</c:v>
                </c:pt>
                <c:pt idx="358">
                  <c:v>4</c:v>
                </c:pt>
                <c:pt idx="359">
                  <c:v>4</c:v>
                </c:pt>
                <c:pt idx="360">
                  <c:v>4</c:v>
                </c:pt>
                <c:pt idx="361">
                  <c:v>3</c:v>
                </c:pt>
                <c:pt idx="362">
                  <c:v>3</c:v>
                </c:pt>
                <c:pt idx="363">
                  <c:v>2</c:v>
                </c:pt>
                <c:pt idx="364">
                  <c:v>3</c:v>
                </c:pt>
                <c:pt idx="365">
                  <c:v>3</c:v>
                </c:pt>
                <c:pt idx="366">
                  <c:v>2</c:v>
                </c:pt>
                <c:pt idx="367">
                  <c:v>2</c:v>
                </c:pt>
                <c:pt idx="368">
                  <c:v>2</c:v>
                </c:pt>
                <c:pt idx="369">
                  <c:v>4</c:v>
                </c:pt>
                <c:pt idx="370">
                  <c:v>4</c:v>
                </c:pt>
                <c:pt idx="371">
                  <c:v>2</c:v>
                </c:pt>
                <c:pt idx="372">
                  <c:v>2</c:v>
                </c:pt>
                <c:pt idx="373">
                  <c:v>4</c:v>
                </c:pt>
                <c:pt idx="374">
                  <c:v>2</c:v>
                </c:pt>
                <c:pt idx="375">
                  <c:v>4</c:v>
                </c:pt>
                <c:pt idx="376">
                  <c:v>2</c:v>
                </c:pt>
                <c:pt idx="377">
                  <c:v>3</c:v>
                </c:pt>
                <c:pt idx="378">
                  <c:v>3</c:v>
                </c:pt>
                <c:pt idx="379">
                  <c:v>3</c:v>
                </c:pt>
                <c:pt idx="380">
                  <c:v>3</c:v>
                </c:pt>
                <c:pt idx="381">
                  <c:v>3</c:v>
                </c:pt>
                <c:pt idx="382">
                  <c:v>3</c:v>
                </c:pt>
                <c:pt idx="383">
                  <c:v>3</c:v>
                </c:pt>
                <c:pt idx="384">
                  <c:v>2</c:v>
                </c:pt>
                <c:pt idx="385">
                  <c:v>3</c:v>
                </c:pt>
                <c:pt idx="386">
                  <c:v>4</c:v>
                </c:pt>
                <c:pt idx="387">
                  <c:v>4</c:v>
                </c:pt>
                <c:pt idx="388">
                  <c:v>4</c:v>
                </c:pt>
                <c:pt idx="389">
                  <c:v>2</c:v>
                </c:pt>
                <c:pt idx="390">
                  <c:v>3</c:v>
                </c:pt>
                <c:pt idx="391">
                  <c:v>3</c:v>
                </c:pt>
                <c:pt idx="392">
                  <c:v>4</c:v>
                </c:pt>
                <c:pt idx="393">
                  <c:v>2</c:v>
                </c:pt>
                <c:pt idx="394">
                  <c:v>4</c:v>
                </c:pt>
                <c:pt idx="395">
                  <c:v>3</c:v>
                </c:pt>
                <c:pt idx="396">
                  <c:v>4</c:v>
                </c:pt>
                <c:pt idx="397">
                  <c:v>4</c:v>
                </c:pt>
                <c:pt idx="398">
                  <c:v>3</c:v>
                </c:pt>
                <c:pt idx="399">
                  <c:v>3</c:v>
                </c:pt>
                <c:pt idx="400">
                  <c:v>4</c:v>
                </c:pt>
                <c:pt idx="401">
                  <c:v>4</c:v>
                </c:pt>
                <c:pt idx="402">
                  <c:v>3</c:v>
                </c:pt>
                <c:pt idx="403">
                  <c:v>4</c:v>
                </c:pt>
                <c:pt idx="404">
                  <c:v>4</c:v>
                </c:pt>
                <c:pt idx="405">
                  <c:v>2</c:v>
                </c:pt>
                <c:pt idx="406">
                  <c:v>2</c:v>
                </c:pt>
                <c:pt idx="407">
                  <c:v>3</c:v>
                </c:pt>
                <c:pt idx="408">
                  <c:v>2</c:v>
                </c:pt>
                <c:pt idx="409">
                  <c:v>3</c:v>
                </c:pt>
                <c:pt idx="410">
                  <c:v>4</c:v>
                </c:pt>
                <c:pt idx="411">
                  <c:v>4</c:v>
                </c:pt>
                <c:pt idx="412">
                  <c:v>4</c:v>
                </c:pt>
                <c:pt idx="413">
                  <c:v>4</c:v>
                </c:pt>
                <c:pt idx="414">
                  <c:v>4</c:v>
                </c:pt>
                <c:pt idx="415">
                  <c:v>4</c:v>
                </c:pt>
                <c:pt idx="416">
                  <c:v>4</c:v>
                </c:pt>
                <c:pt idx="417">
                  <c:v>4</c:v>
                </c:pt>
                <c:pt idx="418">
                  <c:v>4</c:v>
                </c:pt>
                <c:pt idx="419">
                  <c:v>4</c:v>
                </c:pt>
                <c:pt idx="420">
                  <c:v>4</c:v>
                </c:pt>
                <c:pt idx="421">
                  <c:v>4</c:v>
                </c:pt>
                <c:pt idx="422">
                  <c:v>3</c:v>
                </c:pt>
                <c:pt idx="423">
                  <c:v>3</c:v>
                </c:pt>
                <c:pt idx="424">
                  <c:v>5</c:v>
                </c:pt>
                <c:pt idx="425">
                  <c:v>2</c:v>
                </c:pt>
                <c:pt idx="426">
                  <c:v>4</c:v>
                </c:pt>
                <c:pt idx="427">
                  <c:v>4</c:v>
                </c:pt>
                <c:pt idx="428">
                  <c:v>2</c:v>
                </c:pt>
                <c:pt idx="429">
                  <c:v>4</c:v>
                </c:pt>
                <c:pt idx="430">
                  <c:v>3</c:v>
                </c:pt>
                <c:pt idx="431">
                  <c:v>3</c:v>
                </c:pt>
                <c:pt idx="432">
                  <c:v>2</c:v>
                </c:pt>
                <c:pt idx="433">
                  <c:v>4</c:v>
                </c:pt>
                <c:pt idx="434">
                  <c:v>4</c:v>
                </c:pt>
                <c:pt idx="435">
                  <c:v>3</c:v>
                </c:pt>
                <c:pt idx="436">
                  <c:v>1</c:v>
                </c:pt>
                <c:pt idx="437">
                  <c:v>2</c:v>
                </c:pt>
                <c:pt idx="438">
                  <c:v>4</c:v>
                </c:pt>
                <c:pt idx="439">
                  <c:v>4</c:v>
                </c:pt>
                <c:pt idx="440">
                  <c:v>4</c:v>
                </c:pt>
                <c:pt idx="441">
                  <c:v>3</c:v>
                </c:pt>
                <c:pt idx="442">
                  <c:v>4</c:v>
                </c:pt>
                <c:pt idx="443">
                  <c:v>2</c:v>
                </c:pt>
                <c:pt idx="444">
                  <c:v>4</c:v>
                </c:pt>
                <c:pt idx="445">
                  <c:v>3</c:v>
                </c:pt>
                <c:pt idx="446">
                  <c:v>3</c:v>
                </c:pt>
                <c:pt idx="447">
                  <c:v>3</c:v>
                </c:pt>
                <c:pt idx="448">
                  <c:v>3</c:v>
                </c:pt>
                <c:pt idx="449">
                  <c:v>3</c:v>
                </c:pt>
                <c:pt idx="450">
                  <c:v>3</c:v>
                </c:pt>
                <c:pt idx="451">
                  <c:v>4</c:v>
                </c:pt>
                <c:pt idx="452">
                  <c:v>4</c:v>
                </c:pt>
                <c:pt idx="453">
                  <c:v>4</c:v>
                </c:pt>
                <c:pt idx="454">
                  <c:v>3</c:v>
                </c:pt>
                <c:pt idx="455">
                  <c:v>4</c:v>
                </c:pt>
                <c:pt idx="456">
                  <c:v>4</c:v>
                </c:pt>
                <c:pt idx="457">
                  <c:v>2</c:v>
                </c:pt>
                <c:pt idx="458">
                  <c:v>3</c:v>
                </c:pt>
                <c:pt idx="459">
                  <c:v>4</c:v>
                </c:pt>
                <c:pt idx="460">
                  <c:v>3</c:v>
                </c:pt>
                <c:pt idx="461">
                  <c:v>5</c:v>
                </c:pt>
                <c:pt idx="462">
                  <c:v>1</c:v>
                </c:pt>
                <c:pt idx="463">
                  <c:v>4</c:v>
                </c:pt>
                <c:pt idx="464">
                  <c:v>4</c:v>
                </c:pt>
                <c:pt idx="465">
                  <c:v>3</c:v>
                </c:pt>
                <c:pt idx="466">
                  <c:v>1</c:v>
                </c:pt>
                <c:pt idx="467">
                  <c:v>1</c:v>
                </c:pt>
                <c:pt idx="468">
                  <c:v>1</c:v>
                </c:pt>
                <c:pt idx="469">
                  <c:v>4</c:v>
                </c:pt>
                <c:pt idx="470">
                  <c:v>4</c:v>
                </c:pt>
                <c:pt idx="471">
                  <c:v>3</c:v>
                </c:pt>
                <c:pt idx="472">
                  <c:v>3</c:v>
                </c:pt>
                <c:pt idx="473">
                  <c:v>4</c:v>
                </c:pt>
                <c:pt idx="474">
                  <c:v>2</c:v>
                </c:pt>
                <c:pt idx="475">
                  <c:v>2</c:v>
                </c:pt>
                <c:pt idx="476">
                  <c:v>4</c:v>
                </c:pt>
                <c:pt idx="477">
                  <c:v>4</c:v>
                </c:pt>
                <c:pt idx="478">
                  <c:v>4</c:v>
                </c:pt>
                <c:pt idx="479">
                  <c:v>4</c:v>
                </c:pt>
                <c:pt idx="480">
                  <c:v>3</c:v>
                </c:pt>
                <c:pt idx="481">
                  <c:v>3</c:v>
                </c:pt>
                <c:pt idx="482">
                  <c:v>2</c:v>
                </c:pt>
                <c:pt idx="483">
                  <c:v>2</c:v>
                </c:pt>
                <c:pt idx="484">
                  <c:v>1</c:v>
                </c:pt>
                <c:pt idx="485">
                  <c:v>4</c:v>
                </c:pt>
                <c:pt idx="486">
                  <c:v>1</c:v>
                </c:pt>
                <c:pt idx="487">
                  <c:v>2</c:v>
                </c:pt>
                <c:pt idx="488">
                  <c:v>2</c:v>
                </c:pt>
                <c:pt idx="489">
                  <c:v>4</c:v>
                </c:pt>
                <c:pt idx="490">
                  <c:v>3</c:v>
                </c:pt>
                <c:pt idx="491">
                  <c:v>4</c:v>
                </c:pt>
                <c:pt idx="492">
                  <c:v>2</c:v>
                </c:pt>
                <c:pt idx="493">
                  <c:v>2</c:v>
                </c:pt>
                <c:pt idx="494">
                  <c:v>2</c:v>
                </c:pt>
                <c:pt idx="495">
                  <c:v>2</c:v>
                </c:pt>
                <c:pt idx="496">
                  <c:v>3</c:v>
                </c:pt>
                <c:pt idx="497">
                  <c:v>3</c:v>
                </c:pt>
                <c:pt idx="498">
                  <c:v>3</c:v>
                </c:pt>
                <c:pt idx="499">
                  <c:v>2</c:v>
                </c:pt>
              </c:numCache>
            </c:numRef>
          </c:yVal>
          <c:smooth val="0"/>
          <c:extLst>
            <c:ext xmlns:c16="http://schemas.microsoft.com/office/drawing/2014/chart" uri="{C3380CC4-5D6E-409C-BE32-E72D297353CC}">
              <c16:uniqueId val="{00000000-85E7-4EED-87F7-59D2316D3578}"/>
            </c:ext>
          </c:extLst>
        </c:ser>
        <c:dLbls>
          <c:showLegendKey val="0"/>
          <c:showVal val="0"/>
          <c:showCatName val="0"/>
          <c:showSerName val="0"/>
          <c:showPercent val="0"/>
          <c:showBubbleSize val="0"/>
        </c:dLbls>
        <c:axId val="415640592"/>
        <c:axId val="1832464496"/>
      </c:scatterChart>
      <c:valAx>
        <c:axId val="415640592"/>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2464496"/>
        <c:crosses val="autoZero"/>
        <c:crossBetween val="midCat"/>
      </c:valAx>
      <c:valAx>
        <c:axId val="1832464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640592"/>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[HR_Employee_Analysis_07_25.xlsx]Analysis!Table4</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FF0000"/>
                </a:solidFill>
              </a:rPr>
              <a:t>Hiring</a:t>
            </a:r>
            <a:r>
              <a:rPr lang="en-US" baseline="0">
                <a:solidFill>
                  <a:srgbClr val="FF0000"/>
                </a:solidFill>
              </a:rPr>
              <a:t> Per Year</a:t>
            </a:r>
            <a:endParaRPr lang="en-US">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Analysis!$D$70</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Analysis!$C$71:$C$86</c:f>
              <c:strCache>
                <c:ptCount val="15"/>
                <c:pt idx="0">
                  <c:v>1985</c:v>
                </c:pt>
                <c:pt idx="1">
                  <c:v>1986</c:v>
                </c:pt>
                <c:pt idx="2">
                  <c:v>1987</c:v>
                </c:pt>
                <c:pt idx="3">
                  <c:v>1988</c:v>
                </c:pt>
                <c:pt idx="4">
                  <c:v>1989</c:v>
                </c:pt>
                <c:pt idx="5">
                  <c:v>1990</c:v>
                </c:pt>
                <c:pt idx="6">
                  <c:v>1991</c:v>
                </c:pt>
                <c:pt idx="7">
                  <c:v>1992</c:v>
                </c:pt>
                <c:pt idx="8">
                  <c:v>1993</c:v>
                </c:pt>
                <c:pt idx="9">
                  <c:v>1994</c:v>
                </c:pt>
                <c:pt idx="10">
                  <c:v>1995</c:v>
                </c:pt>
                <c:pt idx="11">
                  <c:v>1996</c:v>
                </c:pt>
                <c:pt idx="12">
                  <c:v>1997</c:v>
                </c:pt>
                <c:pt idx="13">
                  <c:v>1998</c:v>
                </c:pt>
                <c:pt idx="14">
                  <c:v>1999</c:v>
                </c:pt>
              </c:strCache>
            </c:strRef>
          </c:cat>
          <c:val>
            <c:numRef>
              <c:f>Analysis!$D$71:$D$86</c:f>
              <c:numCache>
                <c:formatCode>General</c:formatCode>
                <c:ptCount val="15"/>
                <c:pt idx="0">
                  <c:v>51</c:v>
                </c:pt>
                <c:pt idx="1">
                  <c:v>69</c:v>
                </c:pt>
                <c:pt idx="2">
                  <c:v>56</c:v>
                </c:pt>
                <c:pt idx="3">
                  <c:v>52</c:v>
                </c:pt>
                <c:pt idx="4">
                  <c:v>44</c:v>
                </c:pt>
                <c:pt idx="5">
                  <c:v>50</c:v>
                </c:pt>
                <c:pt idx="6">
                  <c:v>41</c:v>
                </c:pt>
                <c:pt idx="7">
                  <c:v>41</c:v>
                </c:pt>
                <c:pt idx="8">
                  <c:v>23</c:v>
                </c:pt>
                <c:pt idx="9">
                  <c:v>24</c:v>
                </c:pt>
                <c:pt idx="10">
                  <c:v>22</c:v>
                </c:pt>
                <c:pt idx="11">
                  <c:v>10</c:v>
                </c:pt>
                <c:pt idx="12">
                  <c:v>6</c:v>
                </c:pt>
                <c:pt idx="13">
                  <c:v>6</c:v>
                </c:pt>
                <c:pt idx="14">
                  <c:v>5</c:v>
                </c:pt>
              </c:numCache>
            </c:numRef>
          </c:val>
          <c:smooth val="0"/>
          <c:extLst>
            <c:ext xmlns:c16="http://schemas.microsoft.com/office/drawing/2014/chart" uri="{C3380CC4-5D6E-409C-BE32-E72D297353CC}">
              <c16:uniqueId val="{00000001-3CE9-4BA1-ADFD-D0FE1D14A701}"/>
            </c:ext>
          </c:extLst>
        </c:ser>
        <c:dLbls>
          <c:dLblPos val="t"/>
          <c:showLegendKey val="0"/>
          <c:showVal val="1"/>
          <c:showCatName val="0"/>
          <c:showSerName val="0"/>
          <c:showPercent val="0"/>
          <c:showBubbleSize val="0"/>
        </c:dLbls>
        <c:marker val="1"/>
        <c:smooth val="0"/>
        <c:axId val="1232404272"/>
        <c:axId val="1232408112"/>
      </c:lineChart>
      <c:catAx>
        <c:axId val="1232404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408112"/>
        <c:crosses val="autoZero"/>
        <c:auto val="1"/>
        <c:lblAlgn val="ctr"/>
        <c:lblOffset val="100"/>
        <c:noMultiLvlLbl val="0"/>
      </c:catAx>
      <c:valAx>
        <c:axId val="1232408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40427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[HR_Employee_Analysis_07_25.xlsx]Analysis!Table5</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FF0000"/>
                </a:solidFill>
              </a:rPr>
              <a:t>Per Dept.Hiring</a:t>
            </a:r>
            <a:r>
              <a:rPr lang="en-US" baseline="0">
                <a:solidFill>
                  <a:srgbClr val="FF0000"/>
                </a:solidFill>
              </a:rPr>
              <a:t> in last 2yrs</a:t>
            </a:r>
            <a:endParaRPr lang="en-US">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Analysis!$C$92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Analysis!$B$93:$B$100</c:f>
              <c:strCache>
                <c:ptCount val="7"/>
                <c:pt idx="0">
                  <c:v>Customer Service</c:v>
                </c:pt>
                <c:pt idx="1">
                  <c:v>Development</c:v>
                </c:pt>
                <c:pt idx="2">
                  <c:v>Finance</c:v>
                </c:pt>
                <c:pt idx="3">
                  <c:v>Marketing</c:v>
                </c:pt>
                <c:pt idx="4">
                  <c:v>Production</c:v>
                </c:pt>
                <c:pt idx="5">
                  <c:v>Quality Management</c:v>
                </c:pt>
                <c:pt idx="6">
                  <c:v>Research</c:v>
                </c:pt>
              </c:strCache>
            </c:strRef>
          </c:cat>
          <c:val>
            <c:numRef>
              <c:f>Analysis!$C$93:$C$100</c:f>
              <c:numCache>
                <c:formatCode>General</c:formatCode>
                <c:ptCount val="7"/>
                <c:pt idx="0">
                  <c:v>2</c:v>
                </c:pt>
                <c:pt idx="1">
                  <c:v>8</c:v>
                </c:pt>
                <c:pt idx="2">
                  <c:v>3</c:v>
                </c:pt>
                <c:pt idx="3">
                  <c:v>1</c:v>
                </c:pt>
                <c:pt idx="4">
                  <c:v>5</c:v>
                </c:pt>
                <c:pt idx="5">
                  <c:v>1</c:v>
                </c:pt>
                <c:pt idx="6">
                  <c:v>3</c:v>
                </c:pt>
              </c:numCache>
            </c:numRef>
          </c:val>
          <c:extLst>
            <c:ext xmlns:c16="http://schemas.microsoft.com/office/drawing/2014/chart" uri="{C3380CC4-5D6E-409C-BE32-E72D297353CC}">
              <c16:uniqueId val="{00000000-25AB-4BBB-9155-4953A1E0FEBA}"/>
            </c:ext>
          </c:extLst>
        </c:ser>
        <c:dLbls>
          <c:dLblPos val="outEnd"/>
          <c:showLegendKey val="0"/>
          <c:showVal val="1"/>
          <c:showCatName val="0"/>
          <c:showSerName val="0"/>
          <c:showPercent val="0"/>
          <c:showBubbleSize val="0"/>
        </c:dLbls>
        <c:gapWidth val="182"/>
        <c:axId val="961439984"/>
        <c:axId val="961456784"/>
      </c:barChart>
      <c:catAx>
        <c:axId val="961439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456784"/>
        <c:crosses val="autoZero"/>
        <c:auto val="1"/>
        <c:lblAlgn val="ctr"/>
        <c:lblOffset val="100"/>
        <c:noMultiLvlLbl val="0"/>
      </c:catAx>
      <c:valAx>
        <c:axId val="9614567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4399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[HR_Employee_Analysis_07_25.xlsx]Analysis!PivotTable9</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FF0000"/>
                </a:solidFill>
              </a:rPr>
              <a:t>Avg.salary</a:t>
            </a:r>
            <a:r>
              <a:rPr lang="en-US" baseline="0">
                <a:solidFill>
                  <a:srgbClr val="FF0000"/>
                </a:solidFill>
              </a:rPr>
              <a:t> per Dept</a:t>
            </a:r>
            <a:endParaRPr lang="en-US">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Analysis!$E$46</c:f>
              <c:strCache>
                <c:ptCount val="1"/>
                <c:pt idx="0">
                  <c:v>Total</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strRef>
              <c:f>Analysis!$D$47:$D$56</c:f>
              <c:strCache>
                <c:ptCount val="9"/>
                <c:pt idx="0">
                  <c:v>Customer Service</c:v>
                </c:pt>
                <c:pt idx="1">
                  <c:v>Development</c:v>
                </c:pt>
                <c:pt idx="2">
                  <c:v>Finance</c:v>
                </c:pt>
                <c:pt idx="3">
                  <c:v>Human Resources</c:v>
                </c:pt>
                <c:pt idx="4">
                  <c:v>Marketing</c:v>
                </c:pt>
                <c:pt idx="5">
                  <c:v>Production</c:v>
                </c:pt>
                <c:pt idx="6">
                  <c:v>Quality Management</c:v>
                </c:pt>
                <c:pt idx="7">
                  <c:v>Research</c:v>
                </c:pt>
                <c:pt idx="8">
                  <c:v>Sales</c:v>
                </c:pt>
              </c:strCache>
            </c:strRef>
          </c:cat>
          <c:val>
            <c:numRef>
              <c:f>Analysis!$E$47:$E$56</c:f>
              <c:numCache>
                <c:formatCode>"₹"\ 00,000</c:formatCode>
                <c:ptCount val="9"/>
                <c:pt idx="0">
                  <c:v>48253.888888888891</c:v>
                </c:pt>
                <c:pt idx="1">
                  <c:v>48362.053846153845</c:v>
                </c:pt>
                <c:pt idx="2">
                  <c:v>59878.666666666664</c:v>
                </c:pt>
                <c:pt idx="3">
                  <c:v>48254.592592592591</c:v>
                </c:pt>
                <c:pt idx="4">
                  <c:v>65131.666666666664</c:v>
                </c:pt>
                <c:pt idx="5">
                  <c:v>48702.5</c:v>
                </c:pt>
                <c:pt idx="6">
                  <c:v>49048.037037037036</c:v>
                </c:pt>
                <c:pt idx="7">
                  <c:v>48469.92682926829</c:v>
                </c:pt>
                <c:pt idx="8">
                  <c:v>69925.346666666665</c:v>
                </c:pt>
              </c:numCache>
            </c:numRef>
          </c:val>
          <c:extLst>
            <c:ext xmlns:c16="http://schemas.microsoft.com/office/drawing/2014/chart" uri="{C3380CC4-5D6E-409C-BE32-E72D297353CC}">
              <c16:uniqueId val="{00000000-FE99-4018-A02D-63673538D552}"/>
            </c:ext>
          </c:extLst>
        </c:ser>
        <c:dLbls>
          <c:showLegendKey val="0"/>
          <c:showVal val="0"/>
          <c:showCatName val="0"/>
          <c:showSerName val="0"/>
          <c:showPercent val="0"/>
          <c:showBubbleSize val="0"/>
        </c:dLbls>
        <c:gapWidth val="219"/>
        <c:overlap val="-27"/>
        <c:axId val="762884239"/>
        <c:axId val="762875599"/>
      </c:barChart>
      <c:catAx>
        <c:axId val="762884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875599"/>
        <c:crosses val="autoZero"/>
        <c:auto val="1"/>
        <c:lblAlgn val="ctr"/>
        <c:lblOffset val="100"/>
        <c:noMultiLvlLbl val="0"/>
      </c:catAx>
      <c:valAx>
        <c:axId val="76287559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88423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[HR_Employee_Analysis_07_25.xlsx]Analysis!Table1</c:name>
    <c:fmtId val="6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FF0000"/>
                </a:solidFill>
              </a:rPr>
              <a:t>Higest</a:t>
            </a:r>
            <a:r>
              <a:rPr lang="en-US" baseline="0">
                <a:solidFill>
                  <a:srgbClr val="FF0000"/>
                </a:solidFill>
              </a:rPr>
              <a:t> Perfomance per Dept.      </a:t>
            </a:r>
            <a:endParaRPr lang="en-US">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Analysis!$F$31</c:f>
              <c:strCache>
                <c:ptCount val="1"/>
                <c:pt idx="0">
                  <c:v>Total</c:v>
                </c:pt>
              </c:strCache>
            </c:strRef>
          </c:tx>
          <c:spPr>
            <a:solidFill>
              <a:schemeClr val="accent1"/>
            </a:solidFill>
            <a:ln>
              <a:noFill/>
            </a:ln>
            <a:effectLst/>
            <a:sp3d/>
          </c:spPr>
          <c:invertIfNegative val="0"/>
          <c:cat>
            <c:strRef>
              <c:f>Analysis!$E$32:$E$36</c:f>
              <c:strCache>
                <c:ptCount val="4"/>
                <c:pt idx="0">
                  <c:v>Production</c:v>
                </c:pt>
                <c:pt idx="1">
                  <c:v>Customer Service</c:v>
                </c:pt>
                <c:pt idx="2">
                  <c:v>Development</c:v>
                </c:pt>
                <c:pt idx="3">
                  <c:v>Finance</c:v>
                </c:pt>
              </c:strCache>
            </c:strRef>
          </c:cat>
          <c:val>
            <c:numRef>
              <c:f>Analysis!$F$32:$F$36</c:f>
              <c:numCache>
                <c:formatCode>0.0</c:formatCode>
                <c:ptCount val="4"/>
                <c:pt idx="0">
                  <c:v>4</c:v>
                </c:pt>
                <c:pt idx="1">
                  <c:v>3</c:v>
                </c:pt>
                <c:pt idx="2">
                  <c:v>2.4</c:v>
                </c:pt>
                <c:pt idx="3">
                  <c:v>2</c:v>
                </c:pt>
              </c:numCache>
            </c:numRef>
          </c:val>
          <c:extLst>
            <c:ext xmlns:c16="http://schemas.microsoft.com/office/drawing/2014/chart" uri="{C3380CC4-5D6E-409C-BE32-E72D297353CC}">
              <c16:uniqueId val="{00000000-63B3-4D97-8964-633998623558}"/>
            </c:ext>
          </c:extLst>
        </c:ser>
        <c:dLbls>
          <c:showLegendKey val="0"/>
          <c:showVal val="0"/>
          <c:showCatName val="0"/>
          <c:showSerName val="0"/>
          <c:showPercent val="0"/>
          <c:showBubbleSize val="0"/>
        </c:dLbls>
        <c:gapWidth val="150"/>
        <c:shape val="box"/>
        <c:axId val="961403024"/>
        <c:axId val="961403984"/>
        <c:axId val="0"/>
      </c:bar3DChart>
      <c:catAx>
        <c:axId val="9614030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403984"/>
        <c:crosses val="autoZero"/>
        <c:auto val="1"/>
        <c:lblAlgn val="ctr"/>
        <c:lblOffset val="100"/>
        <c:noMultiLvlLbl val="0"/>
      </c:catAx>
      <c:valAx>
        <c:axId val="96140398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4030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[HR_Employee_Analysis_07_25.xlsx]Analysis!Table2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solidFill>
                  <a:srgbClr val="FF0000"/>
                </a:solidFill>
              </a:rPr>
              <a:t>Male &amp; Female Avg.Salary</a:t>
            </a:r>
            <a:endParaRPr lang="en-US">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Analysis!$D$60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893-464D-854E-946A81BECD8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893-464D-854E-946A81BECD8E}"/>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Analysis!$C$61:$C$63</c:f>
              <c:strCache>
                <c:ptCount val="2"/>
                <c:pt idx="0">
                  <c:v>F</c:v>
                </c:pt>
                <c:pt idx="1">
                  <c:v>M</c:v>
                </c:pt>
              </c:strCache>
            </c:strRef>
          </c:cat>
          <c:val>
            <c:numRef>
              <c:f>Analysis!$D$61:$D$63</c:f>
              <c:numCache>
                <c:formatCode>"₹"\ 00,000</c:formatCode>
                <c:ptCount val="2"/>
                <c:pt idx="0">
                  <c:v>50986.75</c:v>
                </c:pt>
                <c:pt idx="1">
                  <c:v>51695.36363636364</c:v>
                </c:pt>
              </c:numCache>
            </c:numRef>
          </c:val>
          <c:extLst>
            <c:ext xmlns:c16="http://schemas.microsoft.com/office/drawing/2014/chart" uri="{C3380CC4-5D6E-409C-BE32-E72D297353CC}">
              <c16:uniqueId val="{00000000-C7F1-434E-9971-20287FDEC470}"/>
            </c:ext>
          </c:extLst>
        </c:ser>
        <c:dLbls>
          <c:showLegendKey val="0"/>
          <c:showVal val="0"/>
          <c:showCatName val="0"/>
          <c:showSerName val="0"/>
          <c:showPercent val="0"/>
          <c:showBubbleSize val="0"/>
          <c:showLeaderLines val="0"/>
        </c:dLbls>
        <c:firstSliceAng val="0"/>
      </c:pieChart>
      <c:spPr>
        <a:noFill/>
        <a:ln>
          <a:noFill/>
        </a:ln>
        <a:effectLst/>
      </c:spPr>
    </c:plotArea>
    <c:legend>
      <c:legendPos val="r"/>
      <c:layout>
        <c:manualLayout>
          <c:xMode val="edge"/>
          <c:yMode val="edge"/>
          <c:x val="0.81283799083938024"/>
          <c:y val="5.0837947376719227E-2"/>
          <c:w val="0.13487442746127323"/>
          <c:h val="0.298146963078378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[HR_Employee_Analysis_07_25.xlsx]Analysis!Table4</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FF0000"/>
                </a:solidFill>
              </a:rPr>
              <a:t>Hiring</a:t>
            </a:r>
            <a:r>
              <a:rPr lang="en-US" baseline="0">
                <a:solidFill>
                  <a:srgbClr val="FF0000"/>
                </a:solidFill>
              </a:rPr>
              <a:t> Per Year</a:t>
            </a:r>
            <a:endParaRPr lang="en-US">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Analysis!$D$70</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Analysis!$C$71:$C$86</c:f>
              <c:strCache>
                <c:ptCount val="15"/>
                <c:pt idx="0">
                  <c:v>1985</c:v>
                </c:pt>
                <c:pt idx="1">
                  <c:v>1986</c:v>
                </c:pt>
                <c:pt idx="2">
                  <c:v>1987</c:v>
                </c:pt>
                <c:pt idx="3">
                  <c:v>1988</c:v>
                </c:pt>
                <c:pt idx="4">
                  <c:v>1989</c:v>
                </c:pt>
                <c:pt idx="5">
                  <c:v>1990</c:v>
                </c:pt>
                <c:pt idx="6">
                  <c:v>1991</c:v>
                </c:pt>
                <c:pt idx="7">
                  <c:v>1992</c:v>
                </c:pt>
                <c:pt idx="8">
                  <c:v>1993</c:v>
                </c:pt>
                <c:pt idx="9">
                  <c:v>1994</c:v>
                </c:pt>
                <c:pt idx="10">
                  <c:v>1995</c:v>
                </c:pt>
                <c:pt idx="11">
                  <c:v>1996</c:v>
                </c:pt>
                <c:pt idx="12">
                  <c:v>1997</c:v>
                </c:pt>
                <c:pt idx="13">
                  <c:v>1998</c:v>
                </c:pt>
                <c:pt idx="14">
                  <c:v>1999</c:v>
                </c:pt>
              </c:strCache>
            </c:strRef>
          </c:cat>
          <c:val>
            <c:numRef>
              <c:f>Analysis!$D$71:$D$86</c:f>
              <c:numCache>
                <c:formatCode>General</c:formatCode>
                <c:ptCount val="15"/>
                <c:pt idx="0">
                  <c:v>51</c:v>
                </c:pt>
                <c:pt idx="1">
                  <c:v>69</c:v>
                </c:pt>
                <c:pt idx="2">
                  <c:v>56</c:v>
                </c:pt>
                <c:pt idx="3">
                  <c:v>52</c:v>
                </c:pt>
                <c:pt idx="4">
                  <c:v>44</c:v>
                </c:pt>
                <c:pt idx="5">
                  <c:v>50</c:v>
                </c:pt>
                <c:pt idx="6">
                  <c:v>41</c:v>
                </c:pt>
                <c:pt idx="7">
                  <c:v>41</c:v>
                </c:pt>
                <c:pt idx="8">
                  <c:v>23</c:v>
                </c:pt>
                <c:pt idx="9">
                  <c:v>24</c:v>
                </c:pt>
                <c:pt idx="10">
                  <c:v>22</c:v>
                </c:pt>
                <c:pt idx="11">
                  <c:v>10</c:v>
                </c:pt>
                <c:pt idx="12">
                  <c:v>6</c:v>
                </c:pt>
                <c:pt idx="13">
                  <c:v>6</c:v>
                </c:pt>
                <c:pt idx="14">
                  <c:v>5</c:v>
                </c:pt>
              </c:numCache>
            </c:numRef>
          </c:val>
          <c:smooth val="0"/>
          <c:extLst>
            <c:ext xmlns:c16="http://schemas.microsoft.com/office/drawing/2014/chart" uri="{C3380CC4-5D6E-409C-BE32-E72D297353CC}">
              <c16:uniqueId val="{00000000-EE01-4E31-B1B1-1C1375D584E6}"/>
            </c:ext>
          </c:extLst>
        </c:ser>
        <c:dLbls>
          <c:dLblPos val="t"/>
          <c:showLegendKey val="0"/>
          <c:showVal val="1"/>
          <c:showCatName val="0"/>
          <c:showSerName val="0"/>
          <c:showPercent val="0"/>
          <c:showBubbleSize val="0"/>
        </c:dLbls>
        <c:marker val="1"/>
        <c:smooth val="0"/>
        <c:axId val="1232404272"/>
        <c:axId val="1232408112"/>
      </c:lineChart>
      <c:catAx>
        <c:axId val="1232404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408112"/>
        <c:crosses val="autoZero"/>
        <c:auto val="1"/>
        <c:lblAlgn val="ctr"/>
        <c:lblOffset val="100"/>
        <c:noMultiLvlLbl val="0"/>
      </c:catAx>
      <c:valAx>
        <c:axId val="1232408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40427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[HR_Employee_Analysis_07_25.xlsx]Analysis!Table5</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FF0000"/>
                </a:solidFill>
              </a:rPr>
              <a:t>Per Dept.Hiring</a:t>
            </a:r>
            <a:r>
              <a:rPr lang="en-US" baseline="0">
                <a:solidFill>
                  <a:srgbClr val="FF0000"/>
                </a:solidFill>
              </a:rPr>
              <a:t> in last 2yrs</a:t>
            </a:r>
            <a:endParaRPr lang="en-US">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Analysis!$C$92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Analysis!$B$93:$B$100</c:f>
              <c:strCache>
                <c:ptCount val="7"/>
                <c:pt idx="0">
                  <c:v>Customer Service</c:v>
                </c:pt>
                <c:pt idx="1">
                  <c:v>Development</c:v>
                </c:pt>
                <c:pt idx="2">
                  <c:v>Finance</c:v>
                </c:pt>
                <c:pt idx="3">
                  <c:v>Marketing</c:v>
                </c:pt>
                <c:pt idx="4">
                  <c:v>Production</c:v>
                </c:pt>
                <c:pt idx="5">
                  <c:v>Quality Management</c:v>
                </c:pt>
                <c:pt idx="6">
                  <c:v>Research</c:v>
                </c:pt>
              </c:strCache>
            </c:strRef>
          </c:cat>
          <c:val>
            <c:numRef>
              <c:f>Analysis!$C$93:$C$100</c:f>
              <c:numCache>
                <c:formatCode>General</c:formatCode>
                <c:ptCount val="7"/>
                <c:pt idx="0">
                  <c:v>2</c:v>
                </c:pt>
                <c:pt idx="1">
                  <c:v>8</c:v>
                </c:pt>
                <c:pt idx="2">
                  <c:v>3</c:v>
                </c:pt>
                <c:pt idx="3">
                  <c:v>1</c:v>
                </c:pt>
                <c:pt idx="4">
                  <c:v>5</c:v>
                </c:pt>
                <c:pt idx="5">
                  <c:v>1</c:v>
                </c:pt>
                <c:pt idx="6">
                  <c:v>3</c:v>
                </c:pt>
              </c:numCache>
            </c:numRef>
          </c:val>
          <c:extLst>
            <c:ext xmlns:c16="http://schemas.microsoft.com/office/drawing/2014/chart" uri="{C3380CC4-5D6E-409C-BE32-E72D297353CC}">
              <c16:uniqueId val="{00000000-F91E-4F60-AD37-BD6DD46B44F6}"/>
            </c:ext>
          </c:extLst>
        </c:ser>
        <c:dLbls>
          <c:dLblPos val="outEnd"/>
          <c:showLegendKey val="0"/>
          <c:showVal val="1"/>
          <c:showCatName val="0"/>
          <c:showSerName val="0"/>
          <c:showPercent val="0"/>
          <c:showBubbleSize val="0"/>
        </c:dLbls>
        <c:gapWidth val="182"/>
        <c:axId val="961439984"/>
        <c:axId val="961456784"/>
      </c:barChart>
      <c:catAx>
        <c:axId val="961439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456784"/>
        <c:crosses val="autoZero"/>
        <c:auto val="1"/>
        <c:lblAlgn val="ctr"/>
        <c:lblOffset val="100"/>
        <c:noMultiLvlLbl val="0"/>
      </c:catAx>
      <c:valAx>
        <c:axId val="9614567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4399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[HR_Employee_Analysis_07_25.xlsx]Analysis!Table1</c:name>
    <c:fmtId val="6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FF0000"/>
                </a:solidFill>
              </a:rPr>
              <a:t>Higest</a:t>
            </a:r>
            <a:r>
              <a:rPr lang="en-US" baseline="0">
                <a:solidFill>
                  <a:srgbClr val="FF0000"/>
                </a:solidFill>
              </a:rPr>
              <a:t> Perfomance per Dept.      </a:t>
            </a:r>
            <a:endParaRPr lang="en-US">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Analysis!$F$31</c:f>
              <c:strCache>
                <c:ptCount val="1"/>
                <c:pt idx="0">
                  <c:v>Total</c:v>
                </c:pt>
              </c:strCache>
            </c:strRef>
          </c:tx>
          <c:spPr>
            <a:solidFill>
              <a:schemeClr val="accent1"/>
            </a:solidFill>
            <a:ln>
              <a:noFill/>
            </a:ln>
            <a:effectLst/>
            <a:sp3d/>
          </c:spPr>
          <c:invertIfNegative val="0"/>
          <c:cat>
            <c:strRef>
              <c:f>Analysis!$E$32:$E$36</c:f>
              <c:strCache>
                <c:ptCount val="4"/>
                <c:pt idx="0">
                  <c:v>Production</c:v>
                </c:pt>
                <c:pt idx="1">
                  <c:v>Customer Service</c:v>
                </c:pt>
                <c:pt idx="2">
                  <c:v>Development</c:v>
                </c:pt>
                <c:pt idx="3">
                  <c:v>Finance</c:v>
                </c:pt>
              </c:strCache>
            </c:strRef>
          </c:cat>
          <c:val>
            <c:numRef>
              <c:f>Analysis!$F$32:$F$36</c:f>
              <c:numCache>
                <c:formatCode>0.0</c:formatCode>
                <c:ptCount val="4"/>
                <c:pt idx="0">
                  <c:v>4</c:v>
                </c:pt>
                <c:pt idx="1">
                  <c:v>3</c:v>
                </c:pt>
                <c:pt idx="2">
                  <c:v>2.4</c:v>
                </c:pt>
                <c:pt idx="3">
                  <c:v>2</c:v>
                </c:pt>
              </c:numCache>
            </c:numRef>
          </c:val>
          <c:extLst>
            <c:ext xmlns:c16="http://schemas.microsoft.com/office/drawing/2014/chart" uri="{C3380CC4-5D6E-409C-BE32-E72D297353CC}">
              <c16:uniqueId val="{00000000-62DC-4D41-A52E-BA33B75D358E}"/>
            </c:ext>
          </c:extLst>
        </c:ser>
        <c:dLbls>
          <c:showLegendKey val="0"/>
          <c:showVal val="0"/>
          <c:showCatName val="0"/>
          <c:showSerName val="0"/>
          <c:showPercent val="0"/>
          <c:showBubbleSize val="0"/>
        </c:dLbls>
        <c:gapWidth val="150"/>
        <c:shape val="box"/>
        <c:axId val="961403024"/>
        <c:axId val="961403984"/>
        <c:axId val="0"/>
      </c:bar3DChart>
      <c:catAx>
        <c:axId val="9614030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403984"/>
        <c:crosses val="autoZero"/>
        <c:auto val="1"/>
        <c:lblAlgn val="ctr"/>
        <c:lblOffset val="100"/>
        <c:noMultiLvlLbl val="0"/>
      </c:catAx>
      <c:valAx>
        <c:axId val="96140398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4030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[HR_Employee_Analysis_07_25.xlsx]Analysis!PivotTable9</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FF0000"/>
                </a:solidFill>
              </a:rPr>
              <a:t>Avg.salary</a:t>
            </a:r>
            <a:r>
              <a:rPr lang="en-US" baseline="0">
                <a:solidFill>
                  <a:srgbClr val="FF0000"/>
                </a:solidFill>
              </a:rPr>
              <a:t> per Dept</a:t>
            </a:r>
            <a:endParaRPr lang="en-US">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Analysis!$E$46</c:f>
              <c:strCache>
                <c:ptCount val="1"/>
                <c:pt idx="0">
                  <c:v>Total</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strRef>
              <c:f>Analysis!$D$47:$D$56</c:f>
              <c:strCache>
                <c:ptCount val="9"/>
                <c:pt idx="0">
                  <c:v>Customer Service</c:v>
                </c:pt>
                <c:pt idx="1">
                  <c:v>Development</c:v>
                </c:pt>
                <c:pt idx="2">
                  <c:v>Finance</c:v>
                </c:pt>
                <c:pt idx="3">
                  <c:v>Human Resources</c:v>
                </c:pt>
                <c:pt idx="4">
                  <c:v>Marketing</c:v>
                </c:pt>
                <c:pt idx="5">
                  <c:v>Production</c:v>
                </c:pt>
                <c:pt idx="6">
                  <c:v>Quality Management</c:v>
                </c:pt>
                <c:pt idx="7">
                  <c:v>Research</c:v>
                </c:pt>
                <c:pt idx="8">
                  <c:v>Sales</c:v>
                </c:pt>
              </c:strCache>
            </c:strRef>
          </c:cat>
          <c:val>
            <c:numRef>
              <c:f>Analysis!$E$47:$E$56</c:f>
              <c:numCache>
                <c:formatCode>"₹"\ 00,000</c:formatCode>
                <c:ptCount val="9"/>
                <c:pt idx="0">
                  <c:v>48253.888888888891</c:v>
                </c:pt>
                <c:pt idx="1">
                  <c:v>48362.053846153845</c:v>
                </c:pt>
                <c:pt idx="2">
                  <c:v>59878.666666666664</c:v>
                </c:pt>
                <c:pt idx="3">
                  <c:v>48254.592592592591</c:v>
                </c:pt>
                <c:pt idx="4">
                  <c:v>65131.666666666664</c:v>
                </c:pt>
                <c:pt idx="5">
                  <c:v>48702.5</c:v>
                </c:pt>
                <c:pt idx="6">
                  <c:v>49048.037037037036</c:v>
                </c:pt>
                <c:pt idx="7">
                  <c:v>48469.92682926829</c:v>
                </c:pt>
                <c:pt idx="8">
                  <c:v>69925.346666666665</c:v>
                </c:pt>
              </c:numCache>
            </c:numRef>
          </c:val>
          <c:extLst>
            <c:ext xmlns:c16="http://schemas.microsoft.com/office/drawing/2014/chart" uri="{C3380CC4-5D6E-409C-BE32-E72D297353CC}">
              <c16:uniqueId val="{00000001-D0E0-449F-B7B0-26E7162B0BF9}"/>
            </c:ext>
          </c:extLst>
        </c:ser>
        <c:dLbls>
          <c:showLegendKey val="0"/>
          <c:showVal val="0"/>
          <c:showCatName val="0"/>
          <c:showSerName val="0"/>
          <c:showPercent val="0"/>
          <c:showBubbleSize val="0"/>
        </c:dLbls>
        <c:gapWidth val="219"/>
        <c:overlap val="-27"/>
        <c:axId val="762884239"/>
        <c:axId val="762875599"/>
      </c:barChart>
      <c:catAx>
        <c:axId val="762884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875599"/>
        <c:crosses val="autoZero"/>
        <c:auto val="1"/>
        <c:lblAlgn val="ctr"/>
        <c:lblOffset val="100"/>
        <c:noMultiLvlLbl val="0"/>
      </c:catAx>
      <c:valAx>
        <c:axId val="76287559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88423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[HR_Employee_Analysis_07_25.xlsx]Analysis!Table2</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solidFill>
                  <a:srgbClr val="FF0000"/>
                </a:solidFill>
              </a:rPr>
              <a:t>Male &amp; Female Avg.Salary</a:t>
            </a:r>
            <a:endParaRPr lang="en-US">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Analysis!$D$60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1F1-4B7D-9F73-516FA7CF11C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1F1-4B7D-9F73-516FA7CF11C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1F1-4B7D-9F73-516FA7CF11CB}"/>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Analysis!$C$61:$C$63</c:f>
              <c:strCache>
                <c:ptCount val="2"/>
                <c:pt idx="0">
                  <c:v>F</c:v>
                </c:pt>
                <c:pt idx="1">
                  <c:v>M</c:v>
                </c:pt>
              </c:strCache>
            </c:strRef>
          </c:cat>
          <c:val>
            <c:numRef>
              <c:f>Analysis!$D$61:$D$63</c:f>
              <c:numCache>
                <c:formatCode>"₹"\ 00,000</c:formatCode>
                <c:ptCount val="2"/>
                <c:pt idx="0">
                  <c:v>50986.75</c:v>
                </c:pt>
                <c:pt idx="1">
                  <c:v>51695.36363636364</c:v>
                </c:pt>
              </c:numCache>
            </c:numRef>
          </c:val>
          <c:extLst>
            <c:ext xmlns:c16="http://schemas.microsoft.com/office/drawing/2014/chart" uri="{C3380CC4-5D6E-409C-BE32-E72D297353CC}">
              <c16:uniqueId val="{00000006-11F1-4B7D-9F73-516FA7CF11CB}"/>
            </c:ext>
          </c:extLst>
        </c:ser>
        <c:dLbls>
          <c:showLegendKey val="0"/>
          <c:showVal val="0"/>
          <c:showCatName val="0"/>
          <c:showSerName val="0"/>
          <c:showPercent val="0"/>
          <c:showBubbleSize val="0"/>
          <c:showLeaderLines val="0"/>
        </c:dLbls>
        <c:firstSliceAng val="0"/>
      </c:pieChart>
      <c:spPr>
        <a:noFill/>
        <a:ln>
          <a:noFill/>
        </a:ln>
        <a:effectLst/>
      </c:spPr>
    </c:plotArea>
    <c:legend>
      <c:legendPos val="r"/>
      <c:layout>
        <c:manualLayout>
          <c:xMode val="edge"/>
          <c:yMode val="edge"/>
          <c:x val="0.81283799083938024"/>
          <c:y val="5.0837947376719227E-2"/>
          <c:w val="0.13487442746127323"/>
          <c:h val="0.298146963078378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image" Target="../media/image1.png"/><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0</xdr:colOff>
      <xdr:row>16</xdr:row>
      <xdr:rowOff>0</xdr:rowOff>
    </xdr:from>
    <xdr:to>
      <xdr:col>10</xdr:col>
      <xdr:colOff>243840</xdr:colOff>
      <xdr:row>26</xdr:row>
      <xdr:rowOff>177020</xdr:rowOff>
    </xdr:to>
    <xdr:graphicFrame macro="">
      <xdr:nvGraphicFramePr>
        <xdr:cNvPr id="2" name="Chart 1">
          <a:extLst>
            <a:ext uri="{FF2B5EF4-FFF2-40B4-BE49-F238E27FC236}">
              <a16:creationId xmlns:a16="http://schemas.microsoft.com/office/drawing/2014/main" id="{EB75EB66-AF28-4EB5-B4EF-76C7C17319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624840</xdr:colOff>
      <xdr:row>45</xdr:row>
      <xdr:rowOff>22860</xdr:rowOff>
    </xdr:from>
    <xdr:to>
      <xdr:col>15</xdr:col>
      <xdr:colOff>327660</xdr:colOff>
      <xdr:row>56</xdr:row>
      <xdr:rowOff>175260</xdr:rowOff>
    </xdr:to>
    <xdr:graphicFrame macro="">
      <xdr:nvGraphicFramePr>
        <xdr:cNvPr id="16" name="Table2">
          <a:extLst>
            <a:ext uri="{FF2B5EF4-FFF2-40B4-BE49-F238E27FC236}">
              <a16:creationId xmlns:a16="http://schemas.microsoft.com/office/drawing/2014/main" id="{D6DFB840-716F-F01E-C400-E84095F135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198120</xdr:colOff>
      <xdr:row>30</xdr:row>
      <xdr:rowOff>22860</xdr:rowOff>
    </xdr:from>
    <xdr:to>
      <xdr:col>16</xdr:col>
      <xdr:colOff>342900</xdr:colOff>
      <xdr:row>41</xdr:row>
      <xdr:rowOff>99060</xdr:rowOff>
    </xdr:to>
    <xdr:graphicFrame macro="">
      <xdr:nvGraphicFramePr>
        <xdr:cNvPr id="4" name="Chart 3">
          <a:extLst>
            <a:ext uri="{FF2B5EF4-FFF2-40B4-BE49-F238E27FC236}">
              <a16:creationId xmlns:a16="http://schemas.microsoft.com/office/drawing/2014/main" id="{2B8429FF-C057-7AAD-1585-E090D87818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579120</xdr:colOff>
      <xdr:row>59</xdr:row>
      <xdr:rowOff>15240</xdr:rowOff>
    </xdr:from>
    <xdr:to>
      <xdr:col>14</xdr:col>
      <xdr:colOff>190500</xdr:colOff>
      <xdr:row>69</xdr:row>
      <xdr:rowOff>22860</xdr:rowOff>
    </xdr:to>
    <xdr:graphicFrame macro="">
      <xdr:nvGraphicFramePr>
        <xdr:cNvPr id="5" name="Chart 4">
          <a:extLst>
            <a:ext uri="{FF2B5EF4-FFF2-40B4-BE49-F238E27FC236}">
              <a16:creationId xmlns:a16="http://schemas.microsoft.com/office/drawing/2014/main" id="{BE4512A5-A679-E907-BC77-7CD75B21EE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312420</xdr:colOff>
      <xdr:row>69</xdr:row>
      <xdr:rowOff>205740</xdr:rowOff>
    </xdr:from>
    <xdr:to>
      <xdr:col>15</xdr:col>
      <xdr:colOff>198120</xdr:colOff>
      <xdr:row>84</xdr:row>
      <xdr:rowOff>114300</xdr:rowOff>
    </xdr:to>
    <xdr:graphicFrame macro="">
      <xdr:nvGraphicFramePr>
        <xdr:cNvPr id="7" name="Chart 6">
          <a:extLst>
            <a:ext uri="{FF2B5EF4-FFF2-40B4-BE49-F238E27FC236}">
              <a16:creationId xmlns:a16="http://schemas.microsoft.com/office/drawing/2014/main" id="{9AA5A8D6-BCAA-DED1-0538-480FABB514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266700</xdr:colOff>
      <xdr:row>89</xdr:row>
      <xdr:rowOff>160020</xdr:rowOff>
    </xdr:from>
    <xdr:to>
      <xdr:col>13</xdr:col>
      <xdr:colOff>381000</xdr:colOff>
      <xdr:row>104</xdr:row>
      <xdr:rowOff>160020</xdr:rowOff>
    </xdr:to>
    <xdr:graphicFrame macro="">
      <xdr:nvGraphicFramePr>
        <xdr:cNvPr id="8" name="Chart 7">
          <a:extLst>
            <a:ext uri="{FF2B5EF4-FFF2-40B4-BE49-F238E27FC236}">
              <a16:creationId xmlns:a16="http://schemas.microsoft.com/office/drawing/2014/main" id="{2B5456F2-9CFD-D785-D27C-542A7A908F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6</xdr:col>
      <xdr:colOff>152400</xdr:colOff>
      <xdr:row>2</xdr:row>
      <xdr:rowOff>68580</xdr:rowOff>
    </xdr:from>
    <xdr:ext cx="1569720" cy="297180"/>
    <xdr:sp macro="" textlink="">
      <xdr:nvSpPr>
        <xdr:cNvPr id="3" name="TextBox 2">
          <a:extLst>
            <a:ext uri="{FF2B5EF4-FFF2-40B4-BE49-F238E27FC236}">
              <a16:creationId xmlns:a16="http://schemas.microsoft.com/office/drawing/2014/main" id="{F42C67D2-1870-4684-3E44-EBA571154928}"/>
            </a:ext>
          </a:extLst>
        </xdr:cNvPr>
        <xdr:cNvSpPr txBox="1"/>
      </xdr:nvSpPr>
      <xdr:spPr>
        <a:xfrm>
          <a:off x="3200400" y="617220"/>
          <a:ext cx="1569720" cy="29718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1100" b="1"/>
            <a:t>Employees</a:t>
          </a:r>
          <a:r>
            <a:rPr lang="en-IN" sz="1100" baseline="0"/>
            <a:t> </a:t>
          </a:r>
          <a:r>
            <a:rPr lang="en-IN" sz="1100" b="1" baseline="0"/>
            <a:t>Left</a:t>
          </a:r>
          <a:endParaRPr lang="en-IN" sz="1100" b="1"/>
        </a:p>
      </xdr:txBody>
    </xdr:sp>
    <xdr:clientData/>
  </xdr:oneCellAnchor>
  <xdr:oneCellAnchor>
    <xdr:from>
      <xdr:col>9</xdr:col>
      <xdr:colOff>114300</xdr:colOff>
      <xdr:row>2</xdr:row>
      <xdr:rowOff>60960</xdr:rowOff>
    </xdr:from>
    <xdr:ext cx="1592580" cy="264560"/>
    <xdr:sp macro="" textlink="">
      <xdr:nvSpPr>
        <xdr:cNvPr id="4" name="TextBox 3">
          <a:extLst>
            <a:ext uri="{FF2B5EF4-FFF2-40B4-BE49-F238E27FC236}">
              <a16:creationId xmlns:a16="http://schemas.microsoft.com/office/drawing/2014/main" id="{7E24451B-AEE1-9F17-CBA6-5EB2A4AE5D86}"/>
            </a:ext>
          </a:extLst>
        </xdr:cNvPr>
        <xdr:cNvSpPr txBox="1"/>
      </xdr:nvSpPr>
      <xdr:spPr>
        <a:xfrm>
          <a:off x="4991100" y="609600"/>
          <a:ext cx="1592580" cy="26456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1100" b="1">
              <a:solidFill>
                <a:schemeClr val="tx1"/>
              </a:solidFill>
            </a:rPr>
            <a:t>Total</a:t>
          </a:r>
          <a:r>
            <a:rPr lang="en-IN" sz="1100"/>
            <a:t> </a:t>
          </a:r>
          <a:r>
            <a:rPr lang="en-IN" sz="1100" b="1"/>
            <a:t>Employees</a:t>
          </a:r>
        </a:p>
      </xdr:txBody>
    </xdr:sp>
    <xdr:clientData/>
  </xdr:oneCellAnchor>
  <xdr:twoCellAnchor>
    <xdr:from>
      <xdr:col>12</xdr:col>
      <xdr:colOff>99060</xdr:colOff>
      <xdr:row>2</xdr:row>
      <xdr:rowOff>68580</xdr:rowOff>
    </xdr:from>
    <xdr:to>
      <xdr:col>14</xdr:col>
      <xdr:colOff>464820</xdr:colOff>
      <xdr:row>3</xdr:row>
      <xdr:rowOff>160020</xdr:rowOff>
    </xdr:to>
    <xdr:sp macro="" textlink="">
      <xdr:nvSpPr>
        <xdr:cNvPr id="5" name="TextBox 4">
          <a:extLst>
            <a:ext uri="{FF2B5EF4-FFF2-40B4-BE49-F238E27FC236}">
              <a16:creationId xmlns:a16="http://schemas.microsoft.com/office/drawing/2014/main" id="{3EB858D1-B071-F383-FC26-50C149994C80}"/>
            </a:ext>
          </a:extLst>
        </xdr:cNvPr>
        <xdr:cNvSpPr txBox="1"/>
      </xdr:nvSpPr>
      <xdr:spPr>
        <a:xfrm>
          <a:off x="6804660" y="617220"/>
          <a:ext cx="1584960" cy="274320"/>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t>Ledership Role</a:t>
          </a:r>
        </a:p>
      </xdr:txBody>
    </xdr:sp>
    <xdr:clientData/>
  </xdr:twoCellAnchor>
  <xdr:twoCellAnchor editAs="oneCell">
    <xdr:from>
      <xdr:col>0</xdr:col>
      <xdr:colOff>89286</xdr:colOff>
      <xdr:row>0</xdr:row>
      <xdr:rowOff>137160</xdr:rowOff>
    </xdr:from>
    <xdr:to>
      <xdr:col>1</xdr:col>
      <xdr:colOff>297180</xdr:colOff>
      <xdr:row>1</xdr:row>
      <xdr:rowOff>259080</xdr:rowOff>
    </xdr:to>
    <xdr:pic>
      <xdr:nvPicPr>
        <xdr:cNvPr id="11" name="Picture 10">
          <a:extLst>
            <a:ext uri="{FF2B5EF4-FFF2-40B4-BE49-F238E27FC236}">
              <a16:creationId xmlns:a16="http://schemas.microsoft.com/office/drawing/2014/main" id="{A3672031-A122-AB79-DDF8-BFA529E1C59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9286" y="137160"/>
          <a:ext cx="817494" cy="358140"/>
        </a:xfrm>
        <a:prstGeom prst="rect">
          <a:avLst/>
        </a:prstGeom>
      </xdr:spPr>
    </xdr:pic>
    <xdr:clientData/>
  </xdr:twoCellAnchor>
  <xdr:twoCellAnchor editAs="oneCell">
    <xdr:from>
      <xdr:col>22</xdr:col>
      <xdr:colOff>327660</xdr:colOff>
      <xdr:row>0</xdr:row>
      <xdr:rowOff>152400</xdr:rowOff>
    </xdr:from>
    <xdr:to>
      <xdr:col>23</xdr:col>
      <xdr:colOff>535554</xdr:colOff>
      <xdr:row>1</xdr:row>
      <xdr:rowOff>274320</xdr:rowOff>
    </xdr:to>
    <xdr:pic>
      <xdr:nvPicPr>
        <xdr:cNvPr id="13" name="Picture 12">
          <a:extLst>
            <a:ext uri="{FF2B5EF4-FFF2-40B4-BE49-F238E27FC236}">
              <a16:creationId xmlns:a16="http://schemas.microsoft.com/office/drawing/2014/main" id="{1D23B7B1-DFA9-447B-8764-8E0821D71C4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738860" y="152400"/>
          <a:ext cx="817494" cy="358140"/>
        </a:xfrm>
        <a:prstGeom prst="rect">
          <a:avLst/>
        </a:prstGeom>
      </xdr:spPr>
    </xdr:pic>
    <xdr:clientData/>
  </xdr:twoCellAnchor>
  <xdr:twoCellAnchor>
    <xdr:from>
      <xdr:col>18</xdr:col>
      <xdr:colOff>129540</xdr:colOff>
      <xdr:row>2</xdr:row>
      <xdr:rowOff>91440</xdr:rowOff>
    </xdr:from>
    <xdr:to>
      <xdr:col>20</xdr:col>
      <xdr:colOff>480060</xdr:colOff>
      <xdr:row>3</xdr:row>
      <xdr:rowOff>160020</xdr:rowOff>
    </xdr:to>
    <xdr:sp macro="" textlink="">
      <xdr:nvSpPr>
        <xdr:cNvPr id="14" name="TextBox 13">
          <a:extLst>
            <a:ext uri="{FF2B5EF4-FFF2-40B4-BE49-F238E27FC236}">
              <a16:creationId xmlns:a16="http://schemas.microsoft.com/office/drawing/2014/main" id="{53CB55FF-FFDA-4B4F-AC2E-448673018F8F}"/>
            </a:ext>
          </a:extLst>
        </xdr:cNvPr>
        <xdr:cNvSpPr txBox="1"/>
      </xdr:nvSpPr>
      <xdr:spPr>
        <a:xfrm>
          <a:off x="10492740" y="640080"/>
          <a:ext cx="1569720" cy="251460"/>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t>Avg.Tenure</a:t>
          </a:r>
          <a:r>
            <a:rPr lang="en-IN" sz="1100" b="1" baseline="0"/>
            <a:t> who Left</a:t>
          </a:r>
          <a:endParaRPr lang="en-IN" sz="1100" b="1"/>
        </a:p>
      </xdr:txBody>
    </xdr:sp>
    <xdr:clientData/>
  </xdr:twoCellAnchor>
  <xdr:twoCellAnchor>
    <xdr:from>
      <xdr:col>15</xdr:col>
      <xdr:colOff>106680</xdr:colOff>
      <xdr:row>2</xdr:row>
      <xdr:rowOff>45720</xdr:rowOff>
    </xdr:from>
    <xdr:to>
      <xdr:col>17</xdr:col>
      <xdr:colOff>510540</xdr:colOff>
      <xdr:row>3</xdr:row>
      <xdr:rowOff>152400</xdr:rowOff>
    </xdr:to>
    <xdr:sp macro="" textlink="">
      <xdr:nvSpPr>
        <xdr:cNvPr id="15" name="TextBox 14">
          <a:extLst>
            <a:ext uri="{FF2B5EF4-FFF2-40B4-BE49-F238E27FC236}">
              <a16:creationId xmlns:a16="http://schemas.microsoft.com/office/drawing/2014/main" id="{4D36DFD5-2ED3-4E5A-A19C-8E4367145D58}"/>
            </a:ext>
          </a:extLst>
        </xdr:cNvPr>
        <xdr:cNvSpPr txBox="1"/>
      </xdr:nvSpPr>
      <xdr:spPr>
        <a:xfrm>
          <a:off x="8641080" y="594360"/>
          <a:ext cx="1623060" cy="289560"/>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t>%age left</a:t>
          </a:r>
        </a:p>
        <a:p>
          <a:pPr algn="ctr"/>
          <a:endParaRPr lang="en-IN" sz="1100" b="1"/>
        </a:p>
      </xdr:txBody>
    </xdr:sp>
    <xdr:clientData/>
  </xdr:twoCellAnchor>
  <xdr:twoCellAnchor>
    <xdr:from>
      <xdr:col>3</xdr:col>
      <xdr:colOff>60960</xdr:colOff>
      <xdr:row>2</xdr:row>
      <xdr:rowOff>99060</xdr:rowOff>
    </xdr:from>
    <xdr:to>
      <xdr:col>5</xdr:col>
      <xdr:colOff>563880</xdr:colOff>
      <xdr:row>3</xdr:row>
      <xdr:rowOff>137160</xdr:rowOff>
    </xdr:to>
    <xdr:sp macro="" textlink="">
      <xdr:nvSpPr>
        <xdr:cNvPr id="2" name="TextBox 1">
          <a:extLst>
            <a:ext uri="{FF2B5EF4-FFF2-40B4-BE49-F238E27FC236}">
              <a16:creationId xmlns:a16="http://schemas.microsoft.com/office/drawing/2014/main" id="{30ACD301-136E-266E-5C85-F8E8D204050C}"/>
            </a:ext>
          </a:extLst>
        </xdr:cNvPr>
        <xdr:cNvSpPr txBox="1"/>
      </xdr:nvSpPr>
      <xdr:spPr>
        <a:xfrm>
          <a:off x="1280160" y="647700"/>
          <a:ext cx="1722120" cy="220980"/>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Rating V/S Performance</a:t>
          </a:r>
        </a:p>
      </xdr:txBody>
    </xdr:sp>
    <xdr:clientData/>
  </xdr:twoCellAnchor>
  <xdr:twoCellAnchor>
    <xdr:from>
      <xdr:col>3</xdr:col>
      <xdr:colOff>0</xdr:colOff>
      <xdr:row>5</xdr:row>
      <xdr:rowOff>0</xdr:rowOff>
    </xdr:from>
    <xdr:to>
      <xdr:col>12</xdr:col>
      <xdr:colOff>0</xdr:colOff>
      <xdr:row>18</xdr:row>
      <xdr:rowOff>0</xdr:rowOff>
    </xdr:to>
    <xdr:graphicFrame macro="">
      <xdr:nvGraphicFramePr>
        <xdr:cNvPr id="6" name="Chart 5">
          <a:extLst>
            <a:ext uri="{FF2B5EF4-FFF2-40B4-BE49-F238E27FC236}">
              <a16:creationId xmlns:a16="http://schemas.microsoft.com/office/drawing/2014/main" id="{FADAFAD4-B34C-4E02-99CD-C3E3B5D001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5</xdr:row>
      <xdr:rowOff>7620</xdr:rowOff>
    </xdr:from>
    <xdr:to>
      <xdr:col>21</xdr:col>
      <xdr:colOff>0</xdr:colOff>
      <xdr:row>18</xdr:row>
      <xdr:rowOff>22860</xdr:rowOff>
    </xdr:to>
    <xdr:graphicFrame macro="">
      <xdr:nvGraphicFramePr>
        <xdr:cNvPr id="7" name="Table2">
          <a:extLst>
            <a:ext uri="{FF2B5EF4-FFF2-40B4-BE49-F238E27FC236}">
              <a16:creationId xmlns:a16="http://schemas.microsoft.com/office/drawing/2014/main" id="{66D4B0E2-1DE9-41A3-A733-1946312653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18</xdr:row>
      <xdr:rowOff>0</xdr:rowOff>
    </xdr:from>
    <xdr:to>
      <xdr:col>9</xdr:col>
      <xdr:colOff>0</xdr:colOff>
      <xdr:row>33</xdr:row>
      <xdr:rowOff>0</xdr:rowOff>
    </xdr:to>
    <xdr:graphicFrame macro="">
      <xdr:nvGraphicFramePr>
        <xdr:cNvPr id="8" name="Chart 7">
          <a:extLst>
            <a:ext uri="{FF2B5EF4-FFF2-40B4-BE49-F238E27FC236}">
              <a16:creationId xmlns:a16="http://schemas.microsoft.com/office/drawing/2014/main" id="{BD4E0B6E-EA08-4015-BA54-F7C1C57B02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0</xdr:colOff>
      <xdr:row>18</xdr:row>
      <xdr:rowOff>0</xdr:rowOff>
    </xdr:from>
    <xdr:to>
      <xdr:col>15</xdr:col>
      <xdr:colOff>0</xdr:colOff>
      <xdr:row>33</xdr:row>
      <xdr:rowOff>0</xdr:rowOff>
    </xdr:to>
    <xdr:graphicFrame macro="">
      <xdr:nvGraphicFramePr>
        <xdr:cNvPr id="9" name="Chart 8">
          <a:extLst>
            <a:ext uri="{FF2B5EF4-FFF2-40B4-BE49-F238E27FC236}">
              <a16:creationId xmlns:a16="http://schemas.microsoft.com/office/drawing/2014/main" id="{A611F78C-3A30-4DDE-AC47-642546274A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0</xdr:colOff>
      <xdr:row>18</xdr:row>
      <xdr:rowOff>0</xdr:rowOff>
    </xdr:from>
    <xdr:to>
      <xdr:col>21</xdr:col>
      <xdr:colOff>0</xdr:colOff>
      <xdr:row>33</xdr:row>
      <xdr:rowOff>0</xdr:rowOff>
    </xdr:to>
    <xdr:graphicFrame macro="">
      <xdr:nvGraphicFramePr>
        <xdr:cNvPr id="10" name="Chart 9">
          <a:extLst>
            <a:ext uri="{FF2B5EF4-FFF2-40B4-BE49-F238E27FC236}">
              <a16:creationId xmlns:a16="http://schemas.microsoft.com/office/drawing/2014/main" id="{F853714C-16EC-42EE-9821-E4DFFDEBE8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1</xdr:row>
      <xdr:rowOff>299085</xdr:rowOff>
    </xdr:from>
    <xdr:to>
      <xdr:col>3</xdr:col>
      <xdr:colOff>0</xdr:colOff>
      <xdr:row>8</xdr:row>
      <xdr:rowOff>0</xdr:rowOff>
    </xdr:to>
    <mc:AlternateContent xmlns:mc="http://schemas.openxmlformats.org/markup-compatibility/2006">
      <mc:Choice xmlns:a14="http://schemas.microsoft.com/office/drawing/2010/main" Requires="a14">
        <xdr:graphicFrame macro="">
          <xdr:nvGraphicFramePr>
            <xdr:cNvPr id="12" name="Gender">
              <a:extLst>
                <a:ext uri="{FF2B5EF4-FFF2-40B4-BE49-F238E27FC236}">
                  <a16:creationId xmlns:a16="http://schemas.microsoft.com/office/drawing/2014/main" id="{AD9E56A4-D001-AA63-831A-83C8DA23C00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532167"/>
              <a:ext cx="1828800" cy="10904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0</xdr:colOff>
      <xdr:row>7</xdr:row>
      <xdr:rowOff>167641</xdr:rowOff>
    </xdr:from>
    <xdr:to>
      <xdr:col>3</xdr:col>
      <xdr:colOff>0</xdr:colOff>
      <xdr:row>14</xdr:row>
      <xdr:rowOff>1</xdr:rowOff>
    </xdr:to>
    <mc:AlternateContent xmlns:mc="http://schemas.openxmlformats.org/markup-compatibility/2006">
      <mc:Choice xmlns:a14="http://schemas.microsoft.com/office/drawing/2010/main" Requires="a14">
        <xdr:graphicFrame macro="">
          <xdr:nvGraphicFramePr>
            <xdr:cNvPr id="16" name="Left?">
              <a:extLst>
                <a:ext uri="{FF2B5EF4-FFF2-40B4-BE49-F238E27FC236}">
                  <a16:creationId xmlns:a16="http://schemas.microsoft.com/office/drawing/2014/main" id="{397982EB-0C88-A7E2-57E1-9E718977B105}"/>
                </a:ext>
              </a:extLst>
            </xdr:cNvPr>
            <xdr:cNvGraphicFramePr/>
          </xdr:nvGraphicFramePr>
          <xdr:xfrm>
            <a:off x="0" y="0"/>
            <a:ext cx="0" cy="0"/>
          </xdr:xfrm>
          <a:graphic>
            <a:graphicData uri="http://schemas.microsoft.com/office/drawing/2010/slicer">
              <sle:slicer xmlns:sle="http://schemas.microsoft.com/office/drawing/2010/slicer" name="Left?"/>
            </a:graphicData>
          </a:graphic>
        </xdr:graphicFrame>
      </mc:Choice>
      <mc:Fallback>
        <xdr:sp macro="" textlink="">
          <xdr:nvSpPr>
            <xdr:cNvPr id="0" name=""/>
            <xdr:cNvSpPr>
              <a:spLocks noTextEdit="1"/>
            </xdr:cNvSpPr>
          </xdr:nvSpPr>
          <xdr:spPr>
            <a:xfrm>
              <a:off x="0" y="1610959"/>
              <a:ext cx="1828800" cy="10874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0</xdr:colOff>
      <xdr:row>13</xdr:row>
      <xdr:rowOff>182879</xdr:rowOff>
    </xdr:from>
    <xdr:to>
      <xdr:col>3</xdr:col>
      <xdr:colOff>0</xdr:colOff>
      <xdr:row>24</xdr:row>
      <xdr:rowOff>0</xdr:rowOff>
    </xdr:to>
    <mc:AlternateContent xmlns:mc="http://schemas.openxmlformats.org/markup-compatibility/2006">
      <mc:Choice xmlns:a14="http://schemas.microsoft.com/office/drawing/2010/main" Requires="a14">
        <xdr:graphicFrame macro="">
          <xdr:nvGraphicFramePr>
            <xdr:cNvPr id="17" name="Title">
              <a:extLst>
                <a:ext uri="{FF2B5EF4-FFF2-40B4-BE49-F238E27FC236}">
                  <a16:creationId xmlns:a16="http://schemas.microsoft.com/office/drawing/2014/main" id="{CF14889A-0D9D-0F20-B23A-D380AE69A62E}"/>
                </a:ext>
              </a:extLst>
            </xdr:cNvPr>
            <xdr:cNvGraphicFramePr/>
          </xdr:nvGraphicFramePr>
          <xdr:xfrm>
            <a:off x="0" y="0"/>
            <a:ext cx="0" cy="0"/>
          </xdr:xfrm>
          <a:graphic>
            <a:graphicData uri="http://schemas.microsoft.com/office/drawing/2010/slicer">
              <sle:slicer xmlns:sle="http://schemas.microsoft.com/office/drawing/2010/slicer" name="Title"/>
            </a:graphicData>
          </a:graphic>
        </xdr:graphicFrame>
      </mc:Choice>
      <mc:Fallback>
        <xdr:sp macro="" textlink="">
          <xdr:nvSpPr>
            <xdr:cNvPr id="0" name=""/>
            <xdr:cNvSpPr>
              <a:spLocks noTextEdit="1"/>
            </xdr:cNvSpPr>
          </xdr:nvSpPr>
          <xdr:spPr>
            <a:xfrm>
              <a:off x="0" y="2701961"/>
              <a:ext cx="1828800" cy="17893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0</xdr:colOff>
      <xdr:row>24</xdr:row>
      <xdr:rowOff>1</xdr:rowOff>
    </xdr:from>
    <xdr:to>
      <xdr:col>3</xdr:col>
      <xdr:colOff>0</xdr:colOff>
      <xdr:row>33</xdr:row>
      <xdr:rowOff>1</xdr:rowOff>
    </xdr:to>
    <mc:AlternateContent xmlns:mc="http://schemas.openxmlformats.org/markup-compatibility/2006">
      <mc:Choice xmlns:a14="http://schemas.microsoft.com/office/drawing/2010/main" Requires="a14">
        <xdr:graphicFrame macro="">
          <xdr:nvGraphicFramePr>
            <xdr:cNvPr id="18" name="Dept_name">
              <a:extLst>
                <a:ext uri="{FF2B5EF4-FFF2-40B4-BE49-F238E27FC236}">
                  <a16:creationId xmlns:a16="http://schemas.microsoft.com/office/drawing/2014/main" id="{B56C1760-01F1-8A23-DDD0-A274F8E61890}"/>
                </a:ext>
              </a:extLst>
            </xdr:cNvPr>
            <xdr:cNvGraphicFramePr/>
          </xdr:nvGraphicFramePr>
          <xdr:xfrm>
            <a:off x="0" y="0"/>
            <a:ext cx="0" cy="0"/>
          </xdr:xfrm>
          <a:graphic>
            <a:graphicData uri="http://schemas.microsoft.com/office/drawing/2010/slicer">
              <sle:slicer xmlns:sle="http://schemas.microsoft.com/office/drawing/2010/slicer" name="Dept_name"/>
            </a:graphicData>
          </a:graphic>
        </xdr:graphicFrame>
      </mc:Choice>
      <mc:Fallback>
        <xdr:sp macro="" textlink="">
          <xdr:nvSpPr>
            <xdr:cNvPr id="0" name=""/>
            <xdr:cNvSpPr>
              <a:spLocks noTextEdit="1"/>
            </xdr:cNvSpPr>
          </xdr:nvSpPr>
          <xdr:spPr>
            <a:xfrm>
              <a:off x="0" y="4491319"/>
              <a:ext cx="1828800" cy="16136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3</xdr:col>
      <xdr:colOff>0</xdr:colOff>
      <xdr:row>33</xdr:row>
      <xdr:rowOff>0</xdr:rowOff>
    </xdr:from>
    <xdr:to>
      <xdr:col>21</xdr:col>
      <xdr:colOff>0</xdr:colOff>
      <xdr:row>40</xdr:row>
      <xdr:rowOff>91440</xdr:rowOff>
    </xdr:to>
    <mc:AlternateContent xmlns:mc="http://schemas.openxmlformats.org/markup-compatibility/2006">
      <mc:Choice xmlns:tsle="http://schemas.microsoft.com/office/drawing/2012/timeslicer" Requires="tsle">
        <xdr:graphicFrame macro="">
          <xdr:nvGraphicFramePr>
            <xdr:cNvPr id="19" name="DoJ">
              <a:extLst>
                <a:ext uri="{FF2B5EF4-FFF2-40B4-BE49-F238E27FC236}">
                  <a16:creationId xmlns:a16="http://schemas.microsoft.com/office/drawing/2014/main" id="{7BF6657B-E4CB-508D-DEDA-FEFE091FB069}"/>
                </a:ext>
              </a:extLst>
            </xdr:cNvPr>
            <xdr:cNvGraphicFramePr/>
          </xdr:nvGraphicFramePr>
          <xdr:xfrm>
            <a:off x="0" y="0"/>
            <a:ext cx="0" cy="0"/>
          </xdr:xfrm>
          <a:graphic>
            <a:graphicData uri="http://schemas.microsoft.com/office/drawing/2012/timeslicer">
              <tsle:timeslicer xmlns:tsle="http://schemas.microsoft.com/office/drawing/2012/timeslicer" name="DoJ"/>
            </a:graphicData>
          </a:graphic>
        </xdr:graphicFrame>
      </mc:Choice>
      <mc:Fallback>
        <xdr:sp macro="" textlink="">
          <xdr:nvSpPr>
            <xdr:cNvPr id="0" name=""/>
            <xdr:cNvSpPr>
              <a:spLocks noTextEdit="1"/>
            </xdr:cNvSpPr>
          </xdr:nvSpPr>
          <xdr:spPr>
            <a:xfrm>
              <a:off x="1828800" y="6104965"/>
              <a:ext cx="10972800" cy="134649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fLock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ul Kumar" refreshedDate="45906.778008217596" createdVersion="8" refreshedVersion="8" minRefreshableVersion="3" recordCount="501" xr:uid="{E25D5CB3-A1DE-48F5-B089-E9AD844E285A}">
  <cacheSource type="worksheet">
    <worksheetSource ref="A1:P1048576" sheet="Employee_Info"/>
  </cacheSource>
  <cacheFields count="19">
    <cacheField name="Emp_Id" numFmtId="0">
      <sharedItems containsString="0" containsBlank="1" containsNumber="1" containsInteger="1" minValue="10001" maxValue="469619" count="450">
        <n v="10001"/>
        <n v="10003"/>
        <n v="10004"/>
        <n v="10006"/>
        <n v="10002"/>
        <n v="10005"/>
        <n v="421786"/>
        <n v="57444"/>
        <n v="10007"/>
        <n v="10008"/>
        <n v="282238"/>
        <n v="10009"/>
        <n v="10010"/>
        <n v="263976"/>
        <n v="10011"/>
        <n v="273487"/>
        <n v="10012"/>
        <n v="10013"/>
        <n v="461591"/>
        <n v="10014"/>
        <n v="10015"/>
        <n v="10016"/>
        <n v="10017"/>
        <n v="219881"/>
        <n v="10018"/>
        <n v="29920"/>
        <n v="10019"/>
        <n v="10020"/>
        <n v="208153"/>
        <n v="10021"/>
        <n v="10022"/>
        <n v="13616"/>
        <n v="10023"/>
        <n v="10024"/>
        <n v="246449"/>
        <n v="10025"/>
        <n v="10026"/>
        <n v="21529"/>
        <n v="10027"/>
        <n v="10028"/>
        <n v="17934"/>
        <n v="10029"/>
        <n v="48085"/>
        <n v="10030"/>
        <n v="10031"/>
        <n v="239838"/>
        <n v="10032"/>
        <n v="10033"/>
        <n v="240129"/>
        <n v="10034"/>
        <n v="10035"/>
        <n v="205246"/>
        <n v="10036"/>
        <n v="10037"/>
        <n v="10038"/>
        <n v="10039"/>
        <n v="424270"/>
        <n v="10040"/>
        <n v="71530"/>
        <n v="10041"/>
        <n v="10042"/>
        <n v="427958"/>
        <n v="10043"/>
        <n v="10044"/>
        <n v="280408"/>
        <n v="10045"/>
        <n v="10046"/>
        <n v="104639"/>
        <n v="10047"/>
        <n v="10048"/>
        <n v="214555"/>
        <n v="10049"/>
        <n v="10050"/>
        <n v="229010"/>
        <n v="10051"/>
        <n v="35916"/>
        <n v="10052"/>
        <n v="10053"/>
        <n v="61583"/>
        <n v="10054"/>
        <n v="10055"/>
        <n v="67799"/>
        <n v="10056"/>
        <n v="10057"/>
        <n v="37061"/>
        <n v="10058"/>
        <n v="10059"/>
        <n v="411412"/>
        <n v="10060"/>
        <n v="422587"/>
        <n v="10061"/>
        <n v="10062"/>
        <n v="35270"/>
        <n v="10063"/>
        <n v="10064"/>
        <n v="105597"/>
        <n v="10065"/>
        <n v="10066"/>
        <n v="244689"/>
        <n v="10067"/>
        <n v="10068"/>
        <n v="48885"/>
        <n v="10069"/>
        <n v="10070"/>
        <n v="244492"/>
        <n v="10071"/>
        <n v="215615"/>
        <n v="10072"/>
        <n v="10073"/>
        <n v="95280"/>
        <n v="10074"/>
        <n v="10075"/>
        <n v="37473"/>
        <n v="10076"/>
        <n v="10077"/>
        <n v="43471"/>
        <n v="10078"/>
        <n v="10079"/>
        <n v="289261"/>
        <n v="10080"/>
        <n v="26941"/>
        <n v="10081"/>
        <n v="10082"/>
        <n v="465253"/>
        <n v="10083"/>
        <n v="10084"/>
        <n v="444985"/>
        <n v="10085"/>
        <n v="10086"/>
        <n v="299898"/>
        <n v="10087"/>
        <n v="10088"/>
        <n v="10089"/>
        <n v="425023"/>
        <n v="10090"/>
        <n v="10091"/>
        <n v="411614"/>
        <n v="10092"/>
        <n v="10093"/>
        <n v="425656"/>
        <n v="10094"/>
        <n v="10095"/>
        <n v="252000"/>
        <n v="10096"/>
        <n v="10097"/>
        <n v="10098"/>
        <n v="103676"/>
        <n v="10099"/>
        <n v="10100"/>
        <n v="93916"/>
        <n v="10101"/>
        <n v="10102"/>
        <n v="430653"/>
        <n v="10103"/>
        <n v="10104"/>
        <n v="293744"/>
        <n v="10105"/>
        <n v="10106"/>
        <n v="222134"/>
        <n v="10107"/>
        <n v="10108"/>
        <n v="465348"/>
        <n v="10109"/>
        <n v="92149"/>
        <n v="10110"/>
        <n v="10111"/>
        <n v="406318"/>
        <n v="10112"/>
        <n v="10113"/>
        <n v="259126"/>
        <n v="10114"/>
        <n v="10115"/>
        <n v="42625"/>
        <n v="10116"/>
        <n v="85093"/>
        <n v="10117"/>
        <n v="10118"/>
        <n v="281320"/>
        <n v="10119"/>
        <n v="10120"/>
        <n v="402202"/>
        <n v="10121"/>
        <n v="10122"/>
        <n v="419277"/>
        <n v="10123"/>
        <n v="10124"/>
        <n v="451259"/>
        <n v="10125"/>
        <n v="225842"/>
        <n v="10126"/>
        <n v="10127"/>
        <n v="62038"/>
        <n v="10128"/>
        <n v="10129"/>
        <n v="256701"/>
        <n v="10130"/>
        <n v="10131"/>
        <n v="205366"/>
        <n v="10132"/>
        <n v="10133"/>
        <n v="101013"/>
        <n v="10134"/>
        <n v="212882"/>
        <n v="10135"/>
        <n v="10136"/>
        <n v="21620"/>
        <n v="10137"/>
        <n v="10138"/>
        <n v="223670"/>
        <n v="10139"/>
        <n v="10140"/>
        <n v="209422"/>
        <n v="10141"/>
        <n v="10142"/>
        <n v="403328"/>
        <n v="10143"/>
        <n v="10144"/>
        <n v="292694"/>
        <n v="10145"/>
        <n v="10146"/>
        <n v="10147"/>
        <n v="270554"/>
        <n v="10148"/>
        <n v="10149"/>
        <n v="37601"/>
        <n v="10150"/>
        <n v="10151"/>
        <n v="437985"/>
        <n v="10152"/>
        <n v="10153"/>
        <n v="14097"/>
        <n v="10154"/>
        <n v="10155"/>
        <n v="221689"/>
        <n v="10156"/>
        <n v="62117"/>
        <n v="10157"/>
        <n v="10158"/>
        <n v="213813"/>
        <n v="10159"/>
        <n v="10160"/>
        <n v="28823"/>
        <n v="10161"/>
        <n v="10162"/>
        <n v="284330"/>
        <n v="10163"/>
        <n v="10164"/>
        <n v="107258"/>
        <n v="10165"/>
        <n v="209527"/>
        <n v="10166"/>
        <n v="10167"/>
        <n v="207774"/>
        <n v="10168"/>
        <n v="10169"/>
        <n v="11980"/>
        <n v="10170"/>
        <n v="10171"/>
        <n v="270258"/>
        <n v="10172"/>
        <n v="10173"/>
        <n v="10174"/>
        <n v="457800"/>
        <n v="10175"/>
        <n v="10176"/>
        <n v="446142"/>
        <n v="10177"/>
        <n v="10178"/>
        <n v="201769"/>
        <n v="10179"/>
        <n v="10180"/>
        <n v="56049"/>
        <n v="10181"/>
        <n v="10182"/>
        <n v="414537"/>
        <n v="10183"/>
        <n v="414885"/>
        <n v="10184"/>
        <n v="10185"/>
        <n v="10186"/>
        <n v="10187"/>
        <n v="250218"/>
        <n v="10188"/>
        <n v="10189"/>
        <n v="451340"/>
        <n v="10190"/>
        <n v="10191"/>
        <n v="413842"/>
        <n v="10192"/>
        <n v="464798"/>
        <n v="10193"/>
        <n v="10194"/>
        <n v="37176"/>
        <n v="10195"/>
        <n v="10196"/>
        <n v="109820"/>
        <n v="10197"/>
        <n v="10198"/>
        <n v="246896"/>
        <n v="10199"/>
        <n v="10200"/>
        <n v="10201"/>
        <n v="217945"/>
        <n v="10202"/>
        <n v="10203"/>
        <n v="109600"/>
        <n v="10204"/>
        <n v="10205"/>
        <n v="230858"/>
        <n v="10206"/>
        <n v="10207"/>
        <n v="279661"/>
        <n v="10208"/>
        <n v="10209"/>
        <n v="287414"/>
        <n v="10210"/>
        <n v="210499"/>
        <n v="10211"/>
        <n v="10212"/>
        <n v="268566"/>
        <n v="10213"/>
        <n v="10214"/>
        <n v="53312"/>
        <n v="10215"/>
        <n v="10216"/>
        <n v="214747"/>
        <n v="10217"/>
        <n v="10218"/>
        <n v="231751"/>
        <n v="10219"/>
        <n v="201452"/>
        <n v="10220"/>
        <n v="10221"/>
        <n v="435436"/>
        <n v="10222"/>
        <n v="10223"/>
        <n v="98882"/>
        <n v="10224"/>
        <n v="10225"/>
        <n v="42924"/>
        <n v="10226"/>
        <n v="10227"/>
        <n v="78316"/>
        <n v="10228"/>
        <n v="430484"/>
        <n v="10229"/>
        <n v="10230"/>
        <n v="401368"/>
        <n v="10231"/>
        <n v="10232"/>
        <n v="211383"/>
        <n v="10233"/>
        <n v="10234"/>
        <n v="452859"/>
        <n v="10235"/>
        <n v="10236"/>
        <n v="11842"/>
        <n v="10237"/>
        <n v="10238"/>
        <n v="439095"/>
        <n v="10239"/>
        <n v="427027"/>
        <n v="10240"/>
        <n v="10241"/>
        <n v="10242"/>
        <n v="10243"/>
        <n v="219797"/>
        <n v="10244"/>
        <n v="10245"/>
        <n v="293183"/>
        <n v="10246"/>
        <n v="10247"/>
        <n v="439788"/>
        <n v="10248"/>
        <n v="10249"/>
        <n v="431759"/>
        <n v="10250"/>
        <n v="426193"/>
        <n v="10251"/>
        <n v="10252"/>
        <n v="416364"/>
        <n v="10253"/>
        <n v="10254"/>
        <n v="207791"/>
        <n v="10255"/>
        <n v="10256"/>
        <n v="277176"/>
        <n v="10257"/>
        <n v="10258"/>
        <n v="22638"/>
        <n v="10259"/>
        <n v="205714"/>
        <n v="10260"/>
        <n v="10261"/>
        <n v="218042"/>
        <n v="10262"/>
        <n v="10263"/>
        <n v="36965"/>
        <n v="10264"/>
        <n v="10265"/>
        <n v="218058"/>
        <n v="10266"/>
        <n v="10267"/>
        <n v="10966"/>
        <n v="10268"/>
        <n v="423740"/>
        <n v="10269"/>
        <n v="10270"/>
        <n v="468180"/>
        <n v="10271"/>
        <n v="10272"/>
        <n v="207996"/>
        <n v="10273"/>
        <n v="10274"/>
        <n v="286451"/>
        <n v="10275"/>
        <n v="10276"/>
        <n v="30871"/>
        <n v="10277"/>
        <n v="10278"/>
        <n v="260621"/>
        <n v="10279"/>
        <n v="24103"/>
        <n v="10280"/>
        <n v="10281"/>
        <n v="78524"/>
        <n v="10282"/>
        <n v="10283"/>
        <n v="10284"/>
        <n v="10285"/>
        <n v="239616"/>
        <n v="10286"/>
        <n v="10287"/>
        <n v="469619"/>
        <n v="10288"/>
        <n v="36372"/>
        <n v="10289"/>
        <n v="10290"/>
        <n v="260402"/>
        <n v="10291"/>
        <n v="10292"/>
        <n v="469215"/>
        <n v="10293"/>
        <n v="10294"/>
        <n v="69005"/>
        <n v="10295"/>
        <n v="10296"/>
        <n v="279559"/>
        <n v="10297"/>
        <m/>
      </sharedItems>
    </cacheField>
    <cacheField name="DOB" numFmtId="0">
      <sharedItems containsNonDate="0" containsDate="1" containsString="0" containsBlank="1" minDate="1952-02-10T00:00:00" maxDate="1965-02-02T00:00:00"/>
    </cacheField>
    <cacheField name="first_name" numFmtId="0">
      <sharedItems containsBlank="1"/>
    </cacheField>
    <cacheField name="last_name" numFmtId="0">
      <sharedItems containsBlank="1"/>
    </cacheField>
    <cacheField name="Gender" numFmtId="0">
      <sharedItems containsBlank="1" count="3">
        <s v="M"/>
        <s v="F"/>
        <m/>
      </sharedItems>
    </cacheField>
    <cacheField name="DoJ" numFmtId="0">
      <sharedItems containsNonDate="0" containsDate="1" containsString="0" containsBlank="1" minDate="1985-02-15T00:00:00" maxDate="1999-09-15T00:00:00" count="431">
        <d v="1986-06-26T00:00:00"/>
        <d v="1986-08-28T00:00:00"/>
        <d v="1986-12-01T00:00:00"/>
        <d v="1989-06-02T00:00:00"/>
        <d v="1985-11-21T00:00:00"/>
        <d v="1989-09-12T00:00:00"/>
        <d v="1987-11-26T00:00:00"/>
        <d v="1992-03-21T00:00:00"/>
        <d v="1989-02-10T00:00:00"/>
        <d v="1994-09-15T00:00:00"/>
        <d v="1991-01-18T00:00:00"/>
        <d v="1985-02-18T00:00:00"/>
        <d v="1989-08-24T00:00:00"/>
        <d v="1986-11-14T00:00:00"/>
        <d v="1990-01-22T00:00:00"/>
        <d v="1991-06-28T00:00:00"/>
        <d v="1992-12-18T00:00:00"/>
        <d v="1985-10-20T00:00:00"/>
        <d v="1985-11-13T00:00:00"/>
        <d v="1987-03-11T00:00:00"/>
        <d v="1987-07-02T00:00:00"/>
        <d v="1995-01-27T00:00:00"/>
        <d v="1993-08-03T00:00:00"/>
        <d v="1993-02-14T00:00:00"/>
        <d v="1987-04-03T00:00:00"/>
        <d v="1995-01-17T00:00:00"/>
        <d v="1999-04-30T00:00:00"/>
        <d v="1991-01-26T00:00:00"/>
        <d v="1989-04-08T00:00:00"/>
        <d v="1988-02-10T00:00:00"/>
        <d v="1995-08-22T00:00:00"/>
        <d v="1991-08-03T00:00:00"/>
        <d v="1989-12-17T00:00:00"/>
        <d v="1997-05-19T00:00:00"/>
        <d v="1988-03-25T00:00:00"/>
        <d v="1987-08-17T00:00:00"/>
        <d v="1995-03-20T00:00:00"/>
        <d v="1986-10-14T00:00:00"/>
        <d v="1989-07-07T00:00:00"/>
        <d v="1991-10-22T00:00:00"/>
        <d v="1993-10-06T00:00:00"/>
        <d v="1985-11-20T00:00:00"/>
        <d v="1993-06-28T00:00:00"/>
        <d v="1994-02-17T00:00:00"/>
        <d v="1991-09-01T00:00:00"/>
        <d v="1993-06-06T00:00:00"/>
        <d v="1990-06-20T00:00:00"/>
        <d v="1987-03-18T00:00:00"/>
        <d v="1985-05-29T00:00:00"/>
        <d v="1988-09-21T00:00:00"/>
        <d v="1988-09-05T00:00:00"/>
        <d v="1986-05-18T00:00:00"/>
        <d v="1992-01-03T00:00:00"/>
        <d v="1990-12-05T00:00:00"/>
        <d v="1989-09-20T00:00:00"/>
        <d v="1988-01-19T00:00:00"/>
        <d v="1995-05-08T00:00:00"/>
        <d v="1989-03-31T00:00:00"/>
        <d v="1989-11-12T00:00:00"/>
        <d v="1993-03-21T00:00:00"/>
        <d v="1985-05-11T00:00:00"/>
        <d v="1990-10-20T00:00:00"/>
        <d v="1994-05-21T00:00:00"/>
        <d v="1987-10-29T00:00:00"/>
        <d v="1989-09-02T00:00:00"/>
        <d v="1992-06-20T00:00:00"/>
        <d v="1999-09-14T00:00:00"/>
        <d v="1985-02-24T00:00:00"/>
        <d v="1987-10-27T00:00:00"/>
        <d v="1992-05-04T00:00:00"/>
        <d v="1990-12-25T00:00:00"/>
        <d v="1990-05-07T00:00:00"/>
        <d v="1992-10-15T00:00:00"/>
        <d v="1985-03-20T00:00:00"/>
        <d v="1988-05-21T00:00:00"/>
        <d v="1986-02-04T00:00:00"/>
        <d v="1986-07-03T00:00:00"/>
        <d v="1995-03-13T00:00:00"/>
        <d v="1992-04-27T00:00:00"/>
        <d v="1994-01-28T00:00:00"/>
        <d v="1990-02-01T00:00:00"/>
        <d v="1992-01-15T00:00:00"/>
        <d v="1990-04-12T00:00:00"/>
        <d v="1987-04-13T00:00:00"/>
        <d v="1991-06-26T00:00:00"/>
        <d v="1987-12-24T00:00:00"/>
        <d v="1987-11-02T00:00:00"/>
        <d v="1986-01-14T00:00:00"/>
        <d v="1985-09-17T00:00:00"/>
        <d v="1991-08-30T00:00:00"/>
        <d v="1991-02-05T00:00:00"/>
        <d v="1987-05-11T00:00:00"/>
        <d v="1988-05-18T00:00:00"/>
        <d v="1986-02-26T00:00:00"/>
        <d v="1991-09-02T00:00:00"/>
        <d v="1987-03-04T00:00:00"/>
        <d v="1987-08-07T00:00:00"/>
        <d v="1993-02-18T00:00:00"/>
        <d v="1989-11-05T00:00:00"/>
        <d v="1985-10-14T00:00:00"/>
        <d v="1994-07-19T00:00:00"/>
        <d v="1987-10-01T00:00:00"/>
        <d v="1990-01-08T00:00:00"/>
        <d v="1988-07-21T00:00:00"/>
        <d v="1991-12-01T00:00:00"/>
        <d v="1985-08-07T00:00:00"/>
        <d v="1990-08-13T00:00:00"/>
        <d v="1987-03-19T00:00:00"/>
        <d v="1994-02-16T00:00:00"/>
        <d v="1985-07-09T00:00:00"/>
        <d v="1990-03-02T00:00:00"/>
        <d v="1995-05-10T00:00:00"/>
        <d v="1987-05-26T00:00:00"/>
        <d v="1986-03-27T00:00:00"/>
        <d v="1985-10-01T00:00:00"/>
        <d v="1985-11-19T00:00:00"/>
        <d v="1989-08-27T00:00:00"/>
        <d v="1986-10-30T00:00:00"/>
        <d v="1990-01-03T00:00:00"/>
        <d v="1990-07-23T00:00:00"/>
        <d v="1987-03-31T00:00:00"/>
        <d v="1995-12-15T00:00:00"/>
        <d v="1990-03-17T00:00:00"/>
        <d v="1994-04-09T00:00:00"/>
        <d v="1990-02-16T00:00:00"/>
        <d v="1988-12-11T00:00:00"/>
        <d v="1986-09-08T00:00:00"/>
        <d v="1988-09-02T00:00:00"/>
        <d v="1986-08-12T00:00:00"/>
        <d v="1990-11-18T00:00:00"/>
        <d v="1986-03-14T00:00:00"/>
        <d v="1992-11-18T00:00:00"/>
        <d v="1992-02-15T00:00:00"/>
        <d v="1989-09-22T00:00:00"/>
        <d v="1996-11-05T00:00:00"/>
        <d v="1987-07-01T00:00:00"/>
        <d v="1987-04-18T00:00:00"/>
        <d v="1986-07-15T00:00:00"/>
        <d v="1989-03-02T00:00:00"/>
        <d v="1990-01-14T00:00:00"/>
        <d v="1990-09-15T00:00:00"/>
        <d v="1985-05-13T00:00:00"/>
        <d v="1987-08-06T00:00:00"/>
        <d v="1988-10-18T00:00:00"/>
        <d v="1987-09-21T00:00:00"/>
        <d v="1998-11-07T00:00:00"/>
        <d v="1992-12-28T00:00:00"/>
        <d v="1994-01-26T00:00:00"/>
        <d v="1989-09-30T00:00:00"/>
        <d v="1986-12-02T00:00:00"/>
        <d v="1987-04-16T00:00:00"/>
        <d v="1987-06-30T00:00:00"/>
        <d v="1999-03-23T00:00:00"/>
        <d v="1990-12-19T00:00:00"/>
        <d v="1986-02-13T00:00:00"/>
        <d v="1994-03-22T00:00:00"/>
        <d v="1986-10-02T00:00:00"/>
        <d v="1992-02-09T00:00:00"/>
        <d v="1993-06-16T00:00:00"/>
        <d v="1988-09-14T00:00:00"/>
        <d v="1986-08-22T00:00:00"/>
        <d v="1988-06-19T00:00:00"/>
        <d v="1987-11-22T00:00:00"/>
        <d v="1985-10-08T00:00:00"/>
        <d v="1989-12-24T00:00:00"/>
        <d v="1986-08-02T00:00:00"/>
        <d v="1992-07-17T00:00:00"/>
        <d v="1986-01-23T00:00:00"/>
        <d v="1986-05-28T00:00:00"/>
        <d v="1985-05-28T00:00:00"/>
        <d v="1990-04-24T00:00:00"/>
        <d v="1990-05-28T00:00:00"/>
        <d v="1990-09-13T00:00:00"/>
        <d v="1995-02-10T00:00:00"/>
        <d v="1996-07-06T00:00:00"/>
        <d v="1995-01-29T00:00:00"/>
        <d v="1989-05-03T00:00:00"/>
        <d v="1992-12-23T00:00:00"/>
        <d v="1986-12-20T00:00:00"/>
        <d v="1993-01-15T00:00:00"/>
        <d v="1991-09-05T00:00:00"/>
        <d v="1986-08-04T00:00:00"/>
        <d v="1990-10-26T00:00:00"/>
        <d v="1986-05-30T00:00:00"/>
        <d v="1985-09-08T00:00:00"/>
        <d v="1989-01-14T00:00:00"/>
        <d v="1987-09-03T00:00:00"/>
        <d v="1988-06-06T00:00:00"/>
        <d v="1985-12-10T00:00:00"/>
        <d v="1988-07-10T00:00:00"/>
        <d v="1988-06-21T00:00:00"/>
        <d v="1994-11-17T00:00:00"/>
        <d v="1987-04-15T00:00:00"/>
        <d v="1994-10-30T00:00:00"/>
        <d v="1985-12-15T00:00:00"/>
        <d v="1989-11-19T00:00:00"/>
        <d v="1987-12-12T00:00:00"/>
        <d v="1992-02-13T00:00:00"/>
        <d v="1988-02-19T00:00:00"/>
        <d v="1986-02-11T00:00:00"/>
        <d v="1992-12-27T00:00:00"/>
        <d v="1986-09-18T00:00:00"/>
        <d v="1990-07-01T00:00:00"/>
        <d v="1998-03-15T00:00:00"/>
        <d v="1991-03-14T00:00:00"/>
        <d v="1999-01-12T00:00:00"/>
        <d v="1993-05-06T00:00:00"/>
        <d v="1993-10-28T00:00:00"/>
        <d v="1994-09-22T00:00:00"/>
        <d v="1988-09-30T00:00:00"/>
        <d v="1990-12-08T00:00:00"/>
        <d v="1987-08-01T00:00:00"/>
        <d v="1988-06-28T00:00:00"/>
        <d v="1986-08-21T00:00:00"/>
        <d v="1993-08-16T00:00:00"/>
        <d v="1995-10-10T00:00:00"/>
        <d v="1986-11-05T00:00:00"/>
        <d v="1992-09-19T00:00:00"/>
        <d v="1986-11-16T00:00:00"/>
        <d v="1990-04-10T00:00:00"/>
        <d v="1986-04-13T00:00:00"/>
        <d v="1986-01-27T00:00:00"/>
        <d v="1987-04-08T00:00:00"/>
        <d v="1990-12-04T00:00:00"/>
        <d v="1990-12-12T00:00:00"/>
        <d v="1990-01-05T00:00:00"/>
        <d v="1987-01-01T00:00:00"/>
        <d v="1985-03-10T00:00:00"/>
        <d v="1994-06-10T00:00:00"/>
        <d v="1985-11-02T00:00:00"/>
        <d v="1986-01-29T00:00:00"/>
        <d v="1989-01-07T00:00:00"/>
        <d v="1991-05-29T00:00:00"/>
        <d v="1989-01-30T00:00:00"/>
        <d v="1988-06-20T00:00:00"/>
        <d v="1988-04-03T00:00:00"/>
        <d v="1991-05-01T00:00:00"/>
        <d v="1996-09-30T00:00:00"/>
        <d v="1989-07-19T00:00:00"/>
        <d v="1985-11-12T00:00:00"/>
        <d v="1987-04-04T00:00:00"/>
        <d v="1988-05-17T00:00:00"/>
        <d v="1998-01-30T00:00:00"/>
        <d v="1993-01-01T00:00:00"/>
        <d v="1992-04-04T00:00:00"/>
        <d v="1988-05-02T00:00:00"/>
        <d v="1986-12-06T00:00:00"/>
        <d v="1992-07-24T00:00:00"/>
        <d v="1992-01-20T00:00:00"/>
        <d v="1986-01-02T00:00:00"/>
        <d v="1989-07-22T00:00:00"/>
        <d v="1995-03-05T00:00:00"/>
        <d v="1995-10-13T00:00:00"/>
        <d v="1987-06-01T00:00:00"/>
        <d v="1988-01-11T00:00:00"/>
        <d v="1994-12-22T00:00:00"/>
        <d v="1993-07-10T00:00:00"/>
        <d v="1993-02-06T00:00:00"/>
        <d v="1986-10-07T00:00:00"/>
        <d v="1992-09-26T00:00:00"/>
        <d v="1990-10-04T00:00:00"/>
        <d v="1986-02-25T00:00:00"/>
        <d v="1988-01-15T00:00:00"/>
        <d v="1988-06-22T00:00:00"/>
        <d v="1990-09-02T00:00:00"/>
        <d v="1987-01-04T00:00:00"/>
        <d v="1996-08-11T00:00:00"/>
        <d v="1995-08-27T00:00:00"/>
        <d v="1986-03-01T00:00:00"/>
        <d v="1986-03-28T00:00:00"/>
        <d v="1991-06-01T00:00:00"/>
        <d v="1988-01-25T00:00:00"/>
        <d v="1987-08-27T00:00:00"/>
        <d v="1989-10-05T00:00:00"/>
        <d v="1987-10-09T00:00:00"/>
        <d v="1986-06-23T00:00:00"/>
        <d v="1986-04-10T00:00:00"/>
        <d v="1990-10-09T00:00:00"/>
        <d v="1988-06-13T00:00:00"/>
        <d v="1989-03-23T00:00:00"/>
        <d v="1991-07-28T00:00:00"/>
        <d v="1989-05-15T00:00:00"/>
        <d v="1985-02-15T00:00:00"/>
        <d v="1994-11-16T00:00:00"/>
        <d v="1986-12-13T00:00:00"/>
        <d v="1993-11-22T00:00:00"/>
        <d v="1985-08-31T00:00:00"/>
        <d v="1996-07-24T00:00:00"/>
        <d v="1997-04-29T00:00:00"/>
        <d v="1985-10-16T00:00:00"/>
        <d v="1986-11-22T00:00:00"/>
        <d v="1986-11-30T00:00:00"/>
        <d v="1991-10-06T00:00:00"/>
        <d v="1989-04-06T00:00:00"/>
        <d v="1986-12-04T00:00:00"/>
        <d v="1993-08-23T00:00:00"/>
        <d v="1990-08-29T00:00:00"/>
        <d v="1988-04-19T00:00:00"/>
        <d v="1992-10-11T00:00:00"/>
        <d v="1986-04-29T00:00:00"/>
        <d v="1991-12-23T00:00:00"/>
        <d v="1991-11-23T00:00:00"/>
        <d v="1988-07-01T00:00:00"/>
        <d v="1994-05-10T00:00:00"/>
        <d v="1988-11-09T00:00:00"/>
        <d v="1989-11-18T00:00:00"/>
        <d v="1990-07-11T00:00:00"/>
        <d v="1997-04-04T00:00:00"/>
        <d v="1992-11-06T00:00:00"/>
        <d v="1988-02-29T00:00:00"/>
        <d v="1987-11-07T00:00:00"/>
        <d v="1987-10-19T00:00:00"/>
        <d v="1987-10-30T00:00:00"/>
        <d v="1990-12-30T00:00:00"/>
        <d v="1986-05-12T00:00:00"/>
        <d v="1997-01-15T00:00:00"/>
        <d v="1992-11-25T00:00:00"/>
        <d v="1993-03-31T00:00:00"/>
        <d v="1998-02-19T00:00:00"/>
        <d v="1992-06-25T00:00:00"/>
        <d v="1988-06-08T00:00:00"/>
        <d v="1995-10-20T00:00:00"/>
        <d v="1986-06-08T00:00:00"/>
        <d v="1985-11-18T00:00:00"/>
        <d v="1989-11-17T00:00:00"/>
        <d v="1988-01-09T00:00:00"/>
        <d v="1986-06-19T00:00:00"/>
        <d v="1992-03-20T00:00:00"/>
        <d v="1989-10-27T00:00:00"/>
        <d v="1994-04-24T00:00:00"/>
        <d v="1995-03-15T00:00:00"/>
        <d v="1991-08-26T00:00:00"/>
        <d v="1987-03-14T00:00:00"/>
        <d v="1996-06-16T00:00:00"/>
        <d v="1991-12-04T00:00:00"/>
        <d v="1996-04-13T00:00:00"/>
        <d v="1992-06-04T00:00:00"/>
        <d v="1992-11-17T00:00:00"/>
        <d v="1985-07-05T00:00:00"/>
        <d v="1990-11-19T00:00:00"/>
        <d v="1988-08-28T00:00:00"/>
        <d v="1995-04-06T00:00:00"/>
        <d v="1996-08-30T00:00:00"/>
        <d v="1991-12-11T00:00:00"/>
        <d v="1989-08-11T00:00:00"/>
        <d v="1986-11-19T00:00:00"/>
        <d v="1989-12-06T00:00:00"/>
        <d v="1987-08-22T00:00:00"/>
        <d v="1998-10-06T00:00:00"/>
        <d v="1988-06-12T00:00:00"/>
        <d v="1988-01-18T00:00:00"/>
        <d v="1985-11-24T00:00:00"/>
        <d v="1990-03-04T00:00:00"/>
        <d v="1985-12-23T00:00:00"/>
        <d v="1985-04-26T00:00:00"/>
        <d v="1986-10-01T00:00:00"/>
        <d v="1987-07-12T00:00:00"/>
        <d v="1992-08-14T00:00:00"/>
        <d v="1986-08-10T00:00:00"/>
        <d v="1991-08-13T00:00:00"/>
        <d v="1991-12-08T00:00:00"/>
        <d v="1987-11-05T00:00:00"/>
        <d v="1992-08-30T00:00:00"/>
        <d v="1985-03-23T00:00:00"/>
        <d v="1990-11-08T00:00:00"/>
        <d v="1989-11-26T00:00:00"/>
        <d v="1985-02-21T00:00:00"/>
        <d v="1990-06-14T00:00:00"/>
        <d v="1988-08-20T00:00:00"/>
        <d v="1993-05-12T00:00:00"/>
        <d v="1985-10-12T00:00:00"/>
        <d v="1994-12-18T00:00:00"/>
        <d v="1986-08-05T00:00:00"/>
        <d v="1985-05-17T00:00:00"/>
        <d v="1988-08-10T00:00:00"/>
        <d v="1986-06-25T00:00:00"/>
        <d v="1991-12-12T00:00:00"/>
        <d v="1991-04-13T00:00:00"/>
        <d v="1993-10-20T00:00:00"/>
        <d v="1995-08-08T00:00:00"/>
        <d v="1992-07-27T00:00:00"/>
        <d v="1994-02-05T00:00:00"/>
        <d v="1988-03-08T00:00:00"/>
        <d v="1997-07-16T00:00:00"/>
        <d v="1989-07-13T00:00:00"/>
        <d v="1988-08-30T00:00:00"/>
        <d v="1990-05-25T00:00:00"/>
        <d v="1996-12-11T00:00:00"/>
        <d v="1989-11-07T00:00:00"/>
        <d v="1986-12-17T00:00:00"/>
        <d v="1987-12-01T00:00:00"/>
        <d v="1988-07-24T00:00:00"/>
        <d v="1990-04-26T00:00:00"/>
        <d v="1992-07-01T00:00:00"/>
        <d v="1986-05-23T00:00:00"/>
        <d v="1988-05-23T00:00:00"/>
        <d v="1985-11-06T00:00:00"/>
        <d v="1991-04-21T00:00:00"/>
        <d v="1987-09-08T00:00:00"/>
        <d v="1985-07-21T00:00:00"/>
        <d v="1987-03-02T00:00:00"/>
        <d v="1985-06-16T00:00:00"/>
        <d v="1991-05-17T00:00:00"/>
        <d v="1991-02-12T00:00:00"/>
        <d v="1994-12-20T00:00:00"/>
        <d v="1985-03-27T00:00:00"/>
        <d v="1988-03-18T00:00:00"/>
        <d v="1994-12-03T00:00:00"/>
        <d v="1988-08-11T00:00:00"/>
        <d v="1986-06-04T00:00:00"/>
        <d v="1988-05-25T00:00:00"/>
        <d v="1997-07-02T00:00:00"/>
        <d v="1995-02-27T00:00:00"/>
        <d v="1990-03-30T00:00:00"/>
        <d v="1988-03-21T00:00:00"/>
        <d v="1989-12-01T00:00:00"/>
        <d v="1994-08-29T00:00:00"/>
        <d v="1992-06-29T00:00:00"/>
        <d v="1990-06-06T00:00:00"/>
        <d v="1991-09-18T00:00:00"/>
        <d v="1990-04-25T00:00:00"/>
        <d v="1986-09-29T00:00:00"/>
        <d v="1989-06-05T00:00:00"/>
        <d v="1987-09-15T00:00:00"/>
        <d v="1992-12-12T00:00:00"/>
        <d v="1996-04-08T00:00:00"/>
        <d v="1991-06-10T00:00:00"/>
        <d v="1990-08-27T00:00:00"/>
        <d v="1989-09-16T00:00:00"/>
        <d v="1992-10-27T00:00:00"/>
        <m/>
      </sharedItems>
      <fieldGroup par="18"/>
    </cacheField>
    <cacheField name="no_of_projects" numFmtId="0">
      <sharedItems containsString="0" containsBlank="1" containsNumber="1" containsInteger="1" minValue="1" maxValue="10"/>
    </cacheField>
    <cacheField name="Last_performance_rating" numFmtId="0">
      <sharedItems containsBlank="1"/>
    </cacheField>
    <cacheField name="Left?" numFmtId="0">
      <sharedItems containsString="0" containsBlank="1" containsNumber="1" containsInteger="1" minValue="0" maxValue="1" count="3">
        <n v="1"/>
        <n v="0"/>
        <m/>
      </sharedItems>
    </cacheField>
    <cacheField name="last_date" numFmtId="0">
      <sharedItems containsNonDate="0" containsDate="1" containsString="0" containsBlank="1" minDate="1987-08-19T00:00:00" maxDate="2009-06-17T00:00:00"/>
    </cacheField>
    <cacheField name="Salary" numFmtId="0">
      <sharedItems containsString="0" containsBlank="1" containsNumber="1" containsInteger="1" minValue="40000" maxValue="100715" count="309">
        <n v="60117"/>
        <n v="40006"/>
        <n v="40054"/>
        <n v="40000"/>
        <n v="65828"/>
        <n v="78228"/>
        <n v="48973"/>
        <n v="56724"/>
        <n v="46671"/>
        <n v="60929"/>
        <n v="72488"/>
        <n v="42365"/>
        <n v="56087"/>
        <n v="46168"/>
        <n v="70889"/>
        <n v="71380"/>
        <n v="55881"/>
        <n v="44276"/>
        <n v="50183"/>
        <n v="55025"/>
        <n v="47883"/>
        <n v="83733"/>
        <n v="87084"/>
        <n v="47585"/>
        <n v="48859"/>
        <n v="48795"/>
        <n v="63163"/>
        <n v="63016"/>
        <n v="66956"/>
        <n v="57715"/>
        <n v="48426"/>
        <n v="51258"/>
        <n v="43548"/>
        <n v="47561"/>
        <n v="41538"/>
        <n v="80252"/>
        <n v="42819"/>
        <n v="60678"/>
        <n v="52153"/>
        <n v="69148"/>
        <n v="56893"/>
        <n v="81662"/>
        <n v="63377"/>
        <n v="49324"/>
        <n v="40919"/>
        <n v="75963"/>
        <n v="41971"/>
        <n v="54982"/>
        <n v="74366"/>
        <n v="48817"/>
        <n v="57212"/>
        <n v="67854"/>
        <n v="50801"/>
        <n v="80024"/>
        <n v="48111"/>
        <n v="48857"/>
        <n v="49616"/>
        <n v="52787"/>
        <n v="71218"/>
        <n v="42348"/>
        <n v="74686"/>
        <n v="68577"/>
        <n v="55685"/>
        <n v="40338"/>
        <n v="43841"/>
        <n v="69736"/>
        <n v="44642"/>
        <n v="87964"/>
        <n v="55736"/>
        <n v="67932"/>
        <n v="55999"/>
        <n v="63685"/>
        <n v="56473"/>
        <n v="61714"/>
        <n v="43815"/>
        <n v="55963"/>
        <n v="47319"/>
        <n v="40023"/>
        <n v="47280"/>
        <n v="53492"/>
        <n v="63068"/>
        <n v="54916"/>
        <n v="55786"/>
        <n v="48935"/>
        <n v="43653"/>
        <n v="69811"/>
        <n v="71042"/>
        <n v="81613"/>
        <n v="63315"/>
        <n v="96750"/>
        <n v="65957"/>
        <n v="56469"/>
        <n v="45682"/>
        <n v="44978"/>
        <n v="54770"/>
        <n v="53977"/>
        <n v="67856"/>
        <n v="58001"/>
        <n v="63668"/>
        <n v="61395"/>
        <n v="44886"/>
        <n v="62128"/>
        <n v="68781"/>
        <n v="54398"/>
        <n v="53040"/>
        <n v="66591"/>
        <n v="44380"/>
        <n v="69077"/>
        <n v="68158"/>
        <n v="45312"/>
        <n v="59258"/>
        <n v="62928"/>
        <n v="48391"/>
        <n v="93159"/>
        <n v="69585"/>
        <n v="46836"/>
        <n v="55145"/>
        <n v="49500"/>
        <n v="69856"/>
        <n v="70329"/>
        <n v="49593"/>
        <n v="55095"/>
        <n v="44034"/>
        <n v="97816"/>
        <n v="52284"/>
        <n v="41600"/>
        <n v="53551"/>
        <n v="46292"/>
        <n v="41006"/>
        <n v="43772"/>
        <n v="42284"/>
        <n v="46833"/>
        <n v="71524"/>
        <n v="40583"/>
        <n v="46138"/>
        <n v="58249"/>
        <n v="60105"/>
        <n v="48475"/>
        <n v="80518"/>
        <n v="61590"/>
        <n v="68550"/>
        <n v="82420"/>
        <n v="53574"/>
        <n v="61352"/>
        <n v="72780"/>
        <n v="62907"/>
        <n v="56720"/>
        <n v="47612"/>
        <n v="60394"/>
        <n v="63021"/>
        <n v="88740"/>
        <n v="58896"/>
        <n v="70122"/>
        <n v="90741"/>
        <n v="53517"/>
        <n v="54246"/>
        <n v="70604"/>
        <n v="40040"/>
        <n v="67589"/>
        <n v="49879"/>
        <n v="48770"/>
        <n v="40725"/>
        <n v="51196"/>
        <n v="52881"/>
        <n v="91622"/>
        <n v="62549"/>
        <n v="43149"/>
        <n v="43654"/>
        <n v="41603"/>
        <n v="52043"/>
        <n v="87036"/>
        <n v="43991"/>
        <n v="51586"/>
        <n v="56990"/>
        <n v="53722"/>
        <n v="51818"/>
        <n v="70303"/>
        <n v="58241"/>
        <n v="47183"/>
        <n v="41311"/>
        <n v="41197"/>
        <n v="85757"/>
        <n v="59520"/>
        <n v="64014"/>
        <n v="72285"/>
        <n v="54635"/>
        <n v="48041"/>
        <n v="50568"/>
        <n v="48427"/>
        <n v="52444"/>
        <n v="76782"/>
        <n v="40380"/>
        <n v="78474"/>
        <n v="81272"/>
        <n v="48586"/>
        <n v="68334"/>
        <n v="71454"/>
        <n v="41127"/>
        <n v="62365"/>
        <n v="41222"/>
        <n v="46791"/>
        <n v="48733"/>
        <n v="64941"/>
        <n v="45396"/>
        <n v="86671"/>
        <n v="44076"/>
        <n v="60075"/>
        <n v="42042"/>
        <n v="46879"/>
        <n v="88260"/>
        <n v="47338"/>
        <n v="78057"/>
        <n v="57381"/>
        <n v="52783"/>
        <n v="58554"/>
        <n v="61890"/>
        <n v="57996"/>
        <n v="51536"/>
        <n v="71701"/>
        <n v="49032"/>
        <n v="65938"/>
        <n v="73481"/>
        <n v="58341"/>
        <n v="70268"/>
        <n v="43944"/>
        <n v="40788"/>
        <n v="58639"/>
        <n v="58883"/>
        <n v="57821"/>
        <n v="55903"/>
        <n v="62922"/>
        <n v="79456"/>
        <n v="53497"/>
        <n v="79474"/>
        <n v="58321"/>
        <n v="47531"/>
        <n v="89606"/>
        <n v="54215"/>
        <n v="84584"/>
        <n v="57777"/>
        <n v="41941"/>
        <n v="80469"/>
        <n v="100715"/>
        <n v="52764"/>
        <n v="72075"/>
        <n v="65146"/>
        <n v="73874"/>
        <n v="59332"/>
        <n v="56292"/>
        <n v="56376"/>
        <n v="58918"/>
        <n v="72192"/>
        <n v="44859"/>
        <n v="50330"/>
        <n v="75063"/>
        <n v="61743"/>
        <n v="64980"/>
        <n v="62494"/>
        <n v="60222"/>
        <n v="43645"/>
        <n v="63822"/>
        <n v="71305"/>
        <n v="57027"/>
        <n v="66280"/>
        <n v="68821"/>
        <n v="88991"/>
        <n v="51903"/>
        <n v="60879"/>
        <n v="74213"/>
        <n v="63005"/>
        <n v="67883"/>
        <n v="51883"/>
        <n v="60522"/>
        <n v="46382"/>
        <n v="67484"/>
        <n v="47093"/>
        <n v="70464"/>
        <n v="41017"/>
        <n v="46599"/>
        <n v="42081"/>
        <n v="59348"/>
        <n v="53680"/>
        <n v="58070"/>
        <n v="63332"/>
        <n v="75148"/>
        <n v="86164"/>
        <n v="59534"/>
        <n v="51703"/>
        <n v="54758"/>
        <n v="66695"/>
        <n v="46123"/>
        <n v="63123"/>
        <n v="62075"/>
        <n v="48836"/>
        <n v="55732"/>
        <n v="47456"/>
        <n v="80474"/>
        <n v="74338"/>
        <n v="44274"/>
        <n v="57430"/>
        <n v="78370"/>
        <n v="56042"/>
        <n v="44200"/>
        <n v="66448"/>
        <n v="46398"/>
        <n v="77788"/>
        <n v="83729"/>
        <n v="63061"/>
        <m/>
      </sharedItems>
    </cacheField>
    <cacheField name="Dept_Id" numFmtId="0">
      <sharedItems containsBlank="1"/>
    </cacheField>
    <cacheField name="Title" numFmtId="0">
      <sharedItems containsBlank="1" count="7">
        <s v="Senior Engineer"/>
        <s v="Staff"/>
        <s v="Engineer"/>
        <s v="Assistant Engineer"/>
        <s v="Senior Staff"/>
        <s v="Technique Leader"/>
        <m/>
      </sharedItems>
    </cacheField>
    <cacheField name="Dept_name" numFmtId="0">
      <sharedItems containsBlank="1" count="10">
        <s v="Development"/>
        <s v="Production"/>
        <s v="Sales"/>
        <s v="Human Resources"/>
        <s v="Research"/>
        <s v="Quality Management"/>
        <s v="Customer Service"/>
        <s v="Finance"/>
        <s v="Marketing"/>
        <m/>
      </sharedItems>
    </cacheField>
    <cacheField name="Tenure" numFmtId="0">
      <sharedItems containsBlank="1" containsMixedTypes="1" containsNumber="1" minValue="1.4674880219028064" maxValue="13.656399726214921"/>
    </cacheField>
    <cacheField name="Rating" numFmtId="0">
      <sharedItems containsString="0" containsBlank="1" containsNumber="1" containsInteger="1" minValue="1" maxValue="5"/>
    </cacheField>
    <cacheField name="Months (DoJ)" numFmtId="0" databaseField="0">
      <fieldGroup base="5">
        <rangePr groupBy="months" startDate="1985-02-15T00:00:00" endDate="1999-09-15T00:00:00"/>
        <groupItems count="14">
          <s v="&lt;15-02-1985"/>
          <s v="Jan"/>
          <s v="Feb"/>
          <s v="Mar"/>
          <s v="Apr"/>
          <s v="May"/>
          <s v="Jun"/>
          <s v="Jul"/>
          <s v="Aug"/>
          <s v="Sep"/>
          <s v="Oct"/>
          <s v="Nov"/>
          <s v="Dec"/>
          <s v="&gt;15-09-1999"/>
        </groupItems>
      </fieldGroup>
    </cacheField>
    <cacheField name="Quarters (DoJ)" numFmtId="0" databaseField="0">
      <fieldGroup base="5">
        <rangePr groupBy="quarters" startDate="1985-02-15T00:00:00" endDate="1999-09-15T00:00:00"/>
        <groupItems count="6">
          <s v="&lt;15-02-1985"/>
          <s v="Qtr1"/>
          <s v="Qtr2"/>
          <s v="Qtr3"/>
          <s v="Qtr4"/>
          <s v="&gt;15-09-1999"/>
        </groupItems>
      </fieldGroup>
    </cacheField>
    <cacheField name="Years (DoJ)" numFmtId="0" databaseField="0">
      <fieldGroup base="5">
        <rangePr groupBy="years" startDate="1985-02-15T00:00:00" endDate="1999-09-15T00:00:00"/>
        <groupItems count="17">
          <s v="&lt;15-02-1985"/>
          <s v="1985"/>
          <s v="1986"/>
          <s v="1987"/>
          <s v="1988"/>
          <s v="1989"/>
          <s v="1990"/>
          <s v="1991"/>
          <s v="1992"/>
          <s v="1993"/>
          <s v="1994"/>
          <s v="1995"/>
          <s v="1996"/>
          <s v="1997"/>
          <s v="1998"/>
          <s v="1999"/>
          <s v="&gt;15-09-1999"/>
        </groupItems>
      </fieldGroup>
    </cacheField>
  </cacheFields>
  <extLst>
    <ext xmlns:x14="http://schemas.microsoft.com/office/spreadsheetml/2009/9/main" uri="{725AE2AE-9491-48be-B2B4-4EB974FC3084}">
      <x14:pivotCacheDefinition pivotCacheId="8282977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1">
  <r>
    <x v="0"/>
    <d v="1953-09-02T00:00:00"/>
    <s v="Georgi"/>
    <s v="Facello"/>
    <x v="0"/>
    <x v="0"/>
    <n v="9"/>
    <s v="C"/>
    <x v="0"/>
    <d v="1994-07-30T00:00:00"/>
    <x v="0"/>
    <s v="d005"/>
    <x v="0"/>
    <x v="0"/>
    <n v="8.0930869267624921"/>
    <n v="2"/>
  </r>
  <r>
    <x v="1"/>
    <d v="1959-12-03T00:00:00"/>
    <s v="Parto"/>
    <s v="Bamford"/>
    <x v="0"/>
    <x v="1"/>
    <n v="1"/>
    <s v="C"/>
    <x v="1"/>
    <m/>
    <x v="1"/>
    <s v="d004"/>
    <x v="0"/>
    <x v="1"/>
    <s v=""/>
    <n v="2"/>
  </r>
  <r>
    <x v="2"/>
    <d v="1954-05-01T00:00:00"/>
    <s v="Chirstian"/>
    <s v="Koblick"/>
    <x v="0"/>
    <x v="2"/>
    <n v="5"/>
    <s v="A"/>
    <x v="1"/>
    <m/>
    <x v="2"/>
    <s v="d004"/>
    <x v="0"/>
    <x v="1"/>
    <s v=""/>
    <n v="4"/>
  </r>
  <r>
    <x v="3"/>
    <d v="1953-04-20T00:00:00"/>
    <s v="Anneke"/>
    <s v="Preusig"/>
    <x v="1"/>
    <x v="3"/>
    <n v="10"/>
    <s v="B"/>
    <x v="1"/>
    <m/>
    <x v="3"/>
    <s v="d005"/>
    <x v="0"/>
    <x v="0"/>
    <s v=""/>
    <n v="3"/>
  </r>
  <r>
    <x v="4"/>
    <d v="1964-06-02T00:00:00"/>
    <s v="Bezalel"/>
    <s v="Simmel"/>
    <x v="1"/>
    <x v="4"/>
    <n v="8"/>
    <s v="B"/>
    <x v="1"/>
    <m/>
    <x v="4"/>
    <s v="d007"/>
    <x v="1"/>
    <x v="2"/>
    <s v=""/>
    <n v="3"/>
  </r>
  <r>
    <x v="5"/>
    <d v="1955-01-21T00:00:00"/>
    <s v="Kyoichi"/>
    <s v="Maliniak"/>
    <x v="0"/>
    <x v="5"/>
    <n v="6"/>
    <s v="A"/>
    <x v="1"/>
    <m/>
    <x v="5"/>
    <s v="d003"/>
    <x v="1"/>
    <x v="3"/>
    <s v=""/>
    <n v="4"/>
  </r>
  <r>
    <x v="6"/>
    <d v="1957-09-28T00:00:00"/>
    <s v="Xiong"/>
    <s v="Verhoeff"/>
    <x v="0"/>
    <x v="6"/>
    <n v="2"/>
    <s v="C"/>
    <x v="1"/>
    <m/>
    <x v="3"/>
    <s v="d003"/>
    <x v="1"/>
    <x v="3"/>
    <s v=""/>
    <n v="2"/>
  </r>
  <r>
    <x v="7"/>
    <d v="1958-01-30T00:00:00"/>
    <s v="Berry"/>
    <s v="Babb"/>
    <x v="1"/>
    <x v="7"/>
    <n v="9"/>
    <s v="A"/>
    <x v="1"/>
    <m/>
    <x v="6"/>
    <s v="d004"/>
    <x v="2"/>
    <x v="1"/>
    <s v=""/>
    <n v="4"/>
  </r>
  <r>
    <x v="8"/>
    <d v="1957-05-23T00:00:00"/>
    <s v="Tzvetan"/>
    <s v="Zielinski"/>
    <x v="1"/>
    <x v="8"/>
    <n v="6"/>
    <s v="B"/>
    <x v="0"/>
    <d v="2002-09-18T00:00:00"/>
    <x v="7"/>
    <s v="d008"/>
    <x v="1"/>
    <x v="4"/>
    <n v="13.60164271047228"/>
    <n v="3"/>
  </r>
  <r>
    <x v="9"/>
    <d v="1958-02-19T00:00:00"/>
    <s v="Saniya"/>
    <s v="Kalloufi"/>
    <x v="0"/>
    <x v="9"/>
    <n v="9"/>
    <s v="C"/>
    <x v="1"/>
    <m/>
    <x v="8"/>
    <s v="d005"/>
    <x v="3"/>
    <x v="0"/>
    <s v=""/>
    <n v="2"/>
  </r>
  <r>
    <x v="10"/>
    <d v="1952-10-28T00:00:00"/>
    <s v="Abdelkader"/>
    <s v="Baumann"/>
    <x v="1"/>
    <x v="10"/>
    <n v="6"/>
    <s v="B"/>
    <x v="1"/>
    <m/>
    <x v="3"/>
    <s v="d006"/>
    <x v="0"/>
    <x v="5"/>
    <s v=""/>
    <n v="3"/>
  </r>
  <r>
    <x v="11"/>
    <d v="1952-04-19T00:00:00"/>
    <s v="Sumant"/>
    <s v="Peac"/>
    <x v="1"/>
    <x v="11"/>
    <n v="8"/>
    <s v="B"/>
    <x v="1"/>
    <m/>
    <x v="9"/>
    <s v="d006"/>
    <x v="0"/>
    <x v="5"/>
    <s v=""/>
    <n v="3"/>
  </r>
  <r>
    <x v="12"/>
    <d v="1963-06-01T00:00:00"/>
    <s v="Duangkaew"/>
    <s v="Piveteau"/>
    <x v="1"/>
    <x v="12"/>
    <n v="4"/>
    <s v="A"/>
    <x v="1"/>
    <m/>
    <x v="10"/>
    <s v="d004"/>
    <x v="2"/>
    <x v="1"/>
    <s v=""/>
    <n v="4"/>
  </r>
  <r>
    <x v="12"/>
    <d v="1963-06-01T00:00:00"/>
    <s v="Duangkaew"/>
    <s v="Piveteau"/>
    <x v="1"/>
    <x v="12"/>
    <n v="4"/>
    <s v="A"/>
    <x v="1"/>
    <m/>
    <x v="10"/>
    <s v="d006"/>
    <x v="2"/>
    <x v="5"/>
    <s v=""/>
    <n v="4"/>
  </r>
  <r>
    <x v="13"/>
    <d v="1959-10-30T00:00:00"/>
    <s v="Eran"/>
    <s v="Cusworth"/>
    <x v="0"/>
    <x v="13"/>
    <n v="8"/>
    <s v="B"/>
    <x v="0"/>
    <d v="1993-08-21T00:00:00"/>
    <x v="3"/>
    <s v="d006"/>
    <x v="0"/>
    <x v="5"/>
    <n v="6.7679671457905544"/>
    <n v="3"/>
  </r>
  <r>
    <x v="14"/>
    <d v="1953-11-07T00:00:00"/>
    <s v="Mary"/>
    <s v="Sluis"/>
    <x v="1"/>
    <x v="14"/>
    <n v="6"/>
    <s v="C"/>
    <x v="1"/>
    <m/>
    <x v="11"/>
    <s v="d009"/>
    <x v="1"/>
    <x v="6"/>
    <s v=""/>
    <n v="2"/>
  </r>
  <r>
    <x v="15"/>
    <d v="1957-04-14T00:00:00"/>
    <s v="Christoph"/>
    <s v="Parfitt"/>
    <x v="0"/>
    <x v="15"/>
    <n v="10"/>
    <s v="A"/>
    <x v="1"/>
    <m/>
    <x v="12"/>
    <s v="d003"/>
    <x v="1"/>
    <x v="3"/>
    <s v=""/>
    <n v="4"/>
  </r>
  <r>
    <x v="16"/>
    <d v="1960-10-04T00:00:00"/>
    <s v="Patricio"/>
    <s v="Bridgland"/>
    <x v="0"/>
    <x v="16"/>
    <n v="3"/>
    <s v="A"/>
    <x v="1"/>
    <m/>
    <x v="3"/>
    <s v="d005"/>
    <x v="0"/>
    <x v="0"/>
    <s v=""/>
    <n v="4"/>
  </r>
  <r>
    <x v="17"/>
    <d v="1963-06-07T00:00:00"/>
    <s v="Eberhardt"/>
    <s v="Terkki"/>
    <x v="0"/>
    <x v="17"/>
    <n v="6"/>
    <s v="C"/>
    <x v="1"/>
    <m/>
    <x v="3"/>
    <s v="d003"/>
    <x v="4"/>
    <x v="3"/>
    <s v=""/>
    <n v="2"/>
  </r>
  <r>
    <x v="18"/>
    <d v="1964-11-17T00:00:00"/>
    <s v="Xudong"/>
    <s v="Samarati"/>
    <x v="0"/>
    <x v="18"/>
    <n v="2"/>
    <s v="A"/>
    <x v="0"/>
    <d v="1994-08-21T00:00:00"/>
    <x v="3"/>
    <s v="d002"/>
    <x v="4"/>
    <x v="7"/>
    <n v="8.7693360711841208"/>
    <n v="4"/>
  </r>
  <r>
    <x v="19"/>
    <d v="1956-02-12T00:00:00"/>
    <s v="Berni"/>
    <s v="Genin"/>
    <x v="0"/>
    <x v="19"/>
    <n v="9"/>
    <s v="B"/>
    <x v="1"/>
    <m/>
    <x v="13"/>
    <s v="d005"/>
    <x v="2"/>
    <x v="0"/>
    <s v=""/>
    <n v="3"/>
  </r>
  <r>
    <x v="20"/>
    <d v="1959-08-19T00:00:00"/>
    <s v="Guoxiang"/>
    <s v="Nooteboom"/>
    <x v="0"/>
    <x v="20"/>
    <n v="4"/>
    <s v="B"/>
    <x v="1"/>
    <m/>
    <x v="3"/>
    <s v="d008"/>
    <x v="4"/>
    <x v="4"/>
    <s v=""/>
    <n v="3"/>
  </r>
  <r>
    <x v="21"/>
    <d v="1961-05-02T00:00:00"/>
    <s v="Kazuhito"/>
    <s v="Cappelletti"/>
    <x v="0"/>
    <x v="21"/>
    <n v="5"/>
    <s v="C"/>
    <x v="1"/>
    <m/>
    <x v="14"/>
    <s v="d007"/>
    <x v="1"/>
    <x v="2"/>
    <s v=""/>
    <n v="2"/>
  </r>
  <r>
    <x v="22"/>
    <d v="1958-07-06T00:00:00"/>
    <s v="Cristinel"/>
    <s v="Bouloucos"/>
    <x v="1"/>
    <x v="22"/>
    <n v="10"/>
    <s v="A"/>
    <x v="1"/>
    <m/>
    <x v="15"/>
    <s v="d001"/>
    <x v="1"/>
    <x v="8"/>
    <s v=""/>
    <n v="4"/>
  </r>
  <r>
    <x v="23"/>
    <d v="1956-04-24T00:00:00"/>
    <s v="Kwangyoen"/>
    <s v="Speek"/>
    <x v="1"/>
    <x v="23"/>
    <n v="6"/>
    <s v="B"/>
    <x v="1"/>
    <m/>
    <x v="3"/>
    <s v="d009"/>
    <x v="4"/>
    <x v="6"/>
    <s v=""/>
    <n v="3"/>
  </r>
  <r>
    <x v="24"/>
    <d v="1954-06-19T00:00:00"/>
    <s v="Kazuhide"/>
    <s v="Peha"/>
    <x v="1"/>
    <x v="24"/>
    <n v="4"/>
    <s v="B"/>
    <x v="1"/>
    <m/>
    <x v="16"/>
    <s v="d004"/>
    <x v="0"/>
    <x v="1"/>
    <s v=""/>
    <n v="3"/>
  </r>
  <r>
    <x v="24"/>
    <d v="1954-06-19T00:00:00"/>
    <s v="Kazuhide"/>
    <s v="Peha"/>
    <x v="1"/>
    <x v="24"/>
    <n v="4"/>
    <s v="B"/>
    <x v="1"/>
    <m/>
    <x v="16"/>
    <s v="d005"/>
    <x v="0"/>
    <x v="0"/>
    <s v=""/>
    <n v="3"/>
  </r>
  <r>
    <x v="25"/>
    <d v="1961-12-31T00:00:00"/>
    <s v="Shuichi"/>
    <s v="Tyugu"/>
    <x v="1"/>
    <x v="25"/>
    <n v="1"/>
    <s v="PIP"/>
    <x v="1"/>
    <m/>
    <x v="3"/>
    <s v="d004"/>
    <x v="2"/>
    <x v="1"/>
    <s v=""/>
    <n v="1"/>
  </r>
  <r>
    <x v="26"/>
    <d v="1953-01-23T00:00:00"/>
    <s v="Lillian"/>
    <s v="Haddadi"/>
    <x v="0"/>
    <x v="26"/>
    <n v="4"/>
    <s v="B"/>
    <x v="1"/>
    <m/>
    <x v="17"/>
    <s v="d008"/>
    <x v="1"/>
    <x v="4"/>
    <s v=""/>
    <n v="3"/>
  </r>
  <r>
    <x v="27"/>
    <d v="1952-12-24T00:00:00"/>
    <s v="Mayuko"/>
    <s v="Warwick"/>
    <x v="0"/>
    <x v="27"/>
    <n v="7"/>
    <s v="B"/>
    <x v="1"/>
    <m/>
    <x v="3"/>
    <s v="d004"/>
    <x v="2"/>
    <x v="1"/>
    <s v=""/>
    <n v="3"/>
  </r>
  <r>
    <x v="28"/>
    <d v="1961-10-25T00:00:00"/>
    <s v="Abdulah"/>
    <s v="Lunn"/>
    <x v="0"/>
    <x v="28"/>
    <n v="8"/>
    <s v="C"/>
    <x v="0"/>
    <d v="2000-08-02T00:00:00"/>
    <x v="18"/>
    <s v="d005"/>
    <x v="0"/>
    <x v="0"/>
    <n v="11.318275154004107"/>
    <n v="2"/>
  </r>
  <r>
    <x v="29"/>
    <d v="1960-02-20T00:00:00"/>
    <s v="Ramzi"/>
    <s v="Erde"/>
    <x v="0"/>
    <x v="29"/>
    <n v="1"/>
    <s v="B"/>
    <x v="1"/>
    <m/>
    <x v="19"/>
    <s v="d005"/>
    <x v="5"/>
    <x v="0"/>
    <s v=""/>
    <n v="3"/>
  </r>
  <r>
    <x v="30"/>
    <d v="1952-07-08T00:00:00"/>
    <s v="Shahaf"/>
    <s v="Famili"/>
    <x v="0"/>
    <x v="30"/>
    <n v="9"/>
    <s v="B"/>
    <x v="0"/>
    <d v="2005-11-04T00:00:00"/>
    <x v="3"/>
    <s v="d005"/>
    <x v="2"/>
    <x v="0"/>
    <n v="10.203969883641342"/>
    <n v="3"/>
  </r>
  <r>
    <x v="31"/>
    <d v="1961-08-30T00:00:00"/>
    <s v="Perry"/>
    <s v="Lorho"/>
    <x v="1"/>
    <x v="31"/>
    <n v="7"/>
    <s v="C"/>
    <x v="1"/>
    <m/>
    <x v="3"/>
    <s v="d005"/>
    <x v="0"/>
    <x v="0"/>
    <s v=""/>
    <n v="2"/>
  </r>
  <r>
    <x v="31"/>
    <d v="1961-08-30T00:00:00"/>
    <s v="Perry"/>
    <s v="Lorho"/>
    <x v="1"/>
    <x v="31"/>
    <n v="7"/>
    <s v="C"/>
    <x v="1"/>
    <m/>
    <x v="3"/>
    <s v="d008"/>
    <x v="0"/>
    <x v="4"/>
    <s v=""/>
    <n v="2"/>
  </r>
  <r>
    <x v="32"/>
    <d v="1953-09-29T00:00:00"/>
    <s v="Bojan"/>
    <s v="Montemayor"/>
    <x v="1"/>
    <x v="32"/>
    <n v="8"/>
    <s v="A"/>
    <x v="1"/>
    <m/>
    <x v="20"/>
    <s v="d005"/>
    <x v="2"/>
    <x v="0"/>
    <s v=""/>
    <n v="4"/>
  </r>
  <r>
    <x v="33"/>
    <d v="1958-09-05T00:00:00"/>
    <s v="Suzette"/>
    <s v="Pettey"/>
    <x v="1"/>
    <x v="33"/>
    <n v="3"/>
    <s v="A"/>
    <x v="1"/>
    <m/>
    <x v="21"/>
    <s v="d004"/>
    <x v="3"/>
    <x v="1"/>
    <s v=""/>
    <n v="4"/>
  </r>
  <r>
    <x v="34"/>
    <d v="1958-03-23T00:00:00"/>
    <s v="Subbu"/>
    <s v="Bultermann"/>
    <x v="1"/>
    <x v="34"/>
    <n v="9"/>
    <s v="C"/>
    <x v="1"/>
    <m/>
    <x v="22"/>
    <s v="d007"/>
    <x v="1"/>
    <x v="2"/>
    <s v=""/>
    <n v="2"/>
  </r>
  <r>
    <x v="35"/>
    <d v="1958-10-31T00:00:00"/>
    <s v="Prasadram"/>
    <s v="Heyers"/>
    <x v="0"/>
    <x v="35"/>
    <n v="6"/>
    <s v="C"/>
    <x v="1"/>
    <m/>
    <x v="3"/>
    <s v="d005"/>
    <x v="5"/>
    <x v="0"/>
    <s v=""/>
    <n v="2"/>
  </r>
  <r>
    <x v="36"/>
    <d v="1953-04-03T00:00:00"/>
    <s v="Yongqiao"/>
    <s v="Berztiss"/>
    <x v="0"/>
    <x v="36"/>
    <n v="1"/>
    <s v="PIP"/>
    <x v="1"/>
    <m/>
    <x v="23"/>
    <s v="d004"/>
    <x v="0"/>
    <x v="1"/>
    <s v=""/>
    <n v="1"/>
  </r>
  <r>
    <x v="37"/>
    <d v="1959-05-19T00:00:00"/>
    <s v="Bojan"/>
    <s v="Zallocco"/>
    <x v="0"/>
    <x v="37"/>
    <n v="7"/>
    <s v="C"/>
    <x v="1"/>
    <m/>
    <x v="3"/>
    <s v="d005"/>
    <x v="2"/>
    <x v="0"/>
    <s v=""/>
    <n v="2"/>
  </r>
  <r>
    <x v="38"/>
    <d v="1962-07-10T00:00:00"/>
    <s v="Divier"/>
    <s v="Reistad"/>
    <x v="1"/>
    <x v="38"/>
    <n v="10"/>
    <s v="B"/>
    <x v="1"/>
    <m/>
    <x v="3"/>
    <s v="d005"/>
    <x v="0"/>
    <x v="0"/>
    <s v=""/>
    <n v="3"/>
  </r>
  <r>
    <x v="39"/>
    <d v="1963-11-26T00:00:00"/>
    <s v="Domenick"/>
    <s v="Tempesti"/>
    <x v="0"/>
    <x v="39"/>
    <n v="8"/>
    <s v="B"/>
    <x v="1"/>
    <m/>
    <x v="24"/>
    <s v="d005"/>
    <x v="2"/>
    <x v="0"/>
    <s v=""/>
    <n v="3"/>
  </r>
  <r>
    <x v="40"/>
    <d v="1963-07-12T00:00:00"/>
    <s v="Bilhanan"/>
    <s v="Wuwongse"/>
    <x v="0"/>
    <x v="40"/>
    <n v="7"/>
    <s v="C"/>
    <x v="1"/>
    <m/>
    <x v="25"/>
    <s v="d005"/>
    <x v="5"/>
    <x v="0"/>
    <s v=""/>
    <n v="2"/>
  </r>
  <r>
    <x v="41"/>
    <d v="1956-12-13T00:00:00"/>
    <s v="Otmar"/>
    <s v="Herbst"/>
    <x v="0"/>
    <x v="41"/>
    <n v="6"/>
    <s v="C"/>
    <x v="1"/>
    <m/>
    <x v="26"/>
    <s v="d004"/>
    <x v="0"/>
    <x v="1"/>
    <s v=""/>
    <n v="2"/>
  </r>
  <r>
    <x v="41"/>
    <d v="1956-12-13T00:00:00"/>
    <s v="Otmar"/>
    <s v="Herbst"/>
    <x v="0"/>
    <x v="41"/>
    <n v="6"/>
    <s v="C"/>
    <x v="1"/>
    <m/>
    <x v="26"/>
    <s v="d006"/>
    <x v="0"/>
    <x v="5"/>
    <s v=""/>
    <n v="2"/>
  </r>
  <r>
    <x v="42"/>
    <d v="1964-01-19T00:00:00"/>
    <s v="Venkatesan"/>
    <s v="Gilg"/>
    <x v="0"/>
    <x v="42"/>
    <n v="9"/>
    <s v="B"/>
    <x v="1"/>
    <m/>
    <x v="27"/>
    <s v="d002"/>
    <x v="1"/>
    <x v="7"/>
    <s v=""/>
    <n v="3"/>
  </r>
  <r>
    <x v="43"/>
    <d v="1958-07-14T00:00:00"/>
    <s v="Elvis"/>
    <s v="Demeyer"/>
    <x v="0"/>
    <x v="43"/>
    <n v="10"/>
    <s v="A"/>
    <x v="1"/>
    <m/>
    <x v="28"/>
    <s v="d004"/>
    <x v="0"/>
    <x v="1"/>
    <s v=""/>
    <n v="4"/>
  </r>
  <r>
    <x v="44"/>
    <d v="1959-01-27T00:00:00"/>
    <s v="Karsten"/>
    <s v="Joslin"/>
    <x v="0"/>
    <x v="44"/>
    <n v="2"/>
    <s v="C"/>
    <x v="0"/>
    <d v="1999-08-03T00:00:00"/>
    <x v="3"/>
    <s v="d005"/>
    <x v="0"/>
    <x v="0"/>
    <n v="7.9206023271731691"/>
    <n v="2"/>
  </r>
  <r>
    <x v="45"/>
    <d v="1957-12-11T00:00:00"/>
    <s v="Naftali"/>
    <s v="Dulli"/>
    <x v="0"/>
    <x v="45"/>
    <n v="3"/>
    <s v="A"/>
    <x v="1"/>
    <m/>
    <x v="29"/>
    <s v="d004"/>
    <x v="2"/>
    <x v="1"/>
    <s v=""/>
    <n v="4"/>
  </r>
  <r>
    <x v="46"/>
    <d v="1960-08-09T00:00:00"/>
    <s v="Jeong"/>
    <s v="Reistad"/>
    <x v="1"/>
    <x v="46"/>
    <n v="9"/>
    <s v="C"/>
    <x v="1"/>
    <m/>
    <x v="30"/>
    <s v="d004"/>
    <x v="0"/>
    <x v="1"/>
    <s v=""/>
    <n v="2"/>
  </r>
  <r>
    <x v="47"/>
    <d v="1956-11-14T00:00:00"/>
    <s v="Arif"/>
    <s v="Merlo"/>
    <x v="0"/>
    <x v="47"/>
    <n v="9"/>
    <s v="A"/>
    <x v="1"/>
    <m/>
    <x v="31"/>
    <s v="d006"/>
    <x v="5"/>
    <x v="5"/>
    <s v=""/>
    <n v="4"/>
  </r>
  <r>
    <x v="48"/>
    <d v="1952-08-11T00:00:00"/>
    <s v="Roddy"/>
    <s v="Karnin"/>
    <x v="0"/>
    <x v="48"/>
    <n v="10"/>
    <s v="C"/>
    <x v="1"/>
    <m/>
    <x v="32"/>
    <s v="d006"/>
    <x v="5"/>
    <x v="5"/>
    <s v=""/>
    <n v="2"/>
  </r>
  <r>
    <x v="49"/>
    <d v="1962-12-29T00:00:00"/>
    <s v="Bader"/>
    <s v="Swan"/>
    <x v="0"/>
    <x v="49"/>
    <n v="8"/>
    <s v="C"/>
    <x v="1"/>
    <m/>
    <x v="33"/>
    <s v="d007"/>
    <x v="1"/>
    <x v="2"/>
    <s v=""/>
    <n v="2"/>
  </r>
  <r>
    <x v="50"/>
    <d v="1953-02-08T00:00:00"/>
    <s v="Alain"/>
    <s v="Chappelet"/>
    <x v="0"/>
    <x v="50"/>
    <n v="6"/>
    <s v="B"/>
    <x v="1"/>
    <m/>
    <x v="34"/>
    <s v="d004"/>
    <x v="0"/>
    <x v="1"/>
    <s v=""/>
    <n v="3"/>
  </r>
  <r>
    <x v="51"/>
    <d v="1958-11-25T00:00:00"/>
    <s v="Nevio"/>
    <s v="Demizu"/>
    <x v="1"/>
    <x v="51"/>
    <n v="8"/>
    <s v="B"/>
    <x v="1"/>
    <m/>
    <x v="35"/>
    <s v="d007"/>
    <x v="4"/>
    <x v="2"/>
    <s v=""/>
    <n v="3"/>
  </r>
  <r>
    <x v="52"/>
    <d v="1959-08-10T00:00:00"/>
    <s v="Adamantios"/>
    <s v="Portugali"/>
    <x v="0"/>
    <x v="52"/>
    <n v="5"/>
    <s v="C"/>
    <x v="1"/>
    <m/>
    <x v="36"/>
    <s v="d003"/>
    <x v="4"/>
    <x v="3"/>
    <s v=""/>
    <n v="2"/>
  </r>
  <r>
    <x v="53"/>
    <d v="1963-07-22T00:00:00"/>
    <s v="Pradeep"/>
    <s v="Makrucki"/>
    <x v="0"/>
    <x v="53"/>
    <n v="4"/>
    <s v="A"/>
    <x v="1"/>
    <m/>
    <x v="3"/>
    <s v="d005"/>
    <x v="0"/>
    <x v="0"/>
    <s v=""/>
    <n v="4"/>
  </r>
  <r>
    <x v="54"/>
    <d v="1960-07-20T00:00:00"/>
    <s v="Huan"/>
    <s v="Lortz"/>
    <x v="0"/>
    <x v="54"/>
    <n v="5"/>
    <s v="A"/>
    <x v="1"/>
    <m/>
    <x v="3"/>
    <s v="d009"/>
    <x v="1"/>
    <x v="6"/>
    <s v=""/>
    <n v="4"/>
  </r>
  <r>
    <x v="55"/>
    <d v="1959-10-01T00:00:00"/>
    <s v="Alejandro"/>
    <s v="Brender"/>
    <x v="0"/>
    <x v="55"/>
    <n v="1"/>
    <s v="B"/>
    <x v="1"/>
    <m/>
    <x v="3"/>
    <s v="d003"/>
    <x v="1"/>
    <x v="3"/>
    <s v=""/>
    <n v="3"/>
  </r>
  <r>
    <x v="56"/>
    <d v="1963-01-15T00:00:00"/>
    <s v="Kellyn"/>
    <s v="Yoshizawa"/>
    <x v="1"/>
    <x v="56"/>
    <n v="8"/>
    <s v="A"/>
    <x v="1"/>
    <m/>
    <x v="37"/>
    <s v="d002"/>
    <x v="1"/>
    <x v="7"/>
    <s v=""/>
    <n v="4"/>
  </r>
  <r>
    <x v="56"/>
    <d v="1963-01-15T00:00:00"/>
    <s v="Kellyn"/>
    <s v="Yoshizawa"/>
    <x v="1"/>
    <x v="56"/>
    <n v="8"/>
    <s v="A"/>
    <x v="1"/>
    <m/>
    <x v="37"/>
    <s v="d007"/>
    <x v="1"/>
    <x v="2"/>
    <s v=""/>
    <n v="4"/>
  </r>
  <r>
    <x v="57"/>
    <d v="1959-09-13T00:00:00"/>
    <s v="Weiyi"/>
    <s v="Meriste"/>
    <x v="1"/>
    <x v="23"/>
    <n v="6"/>
    <s v="A"/>
    <x v="1"/>
    <m/>
    <x v="38"/>
    <s v="d005"/>
    <x v="0"/>
    <x v="0"/>
    <s v=""/>
    <n v="4"/>
  </r>
  <r>
    <x v="57"/>
    <d v="1959-09-13T00:00:00"/>
    <s v="Weiyi"/>
    <s v="Meriste"/>
    <x v="1"/>
    <x v="23"/>
    <n v="6"/>
    <s v="A"/>
    <x v="1"/>
    <m/>
    <x v="38"/>
    <s v="d008"/>
    <x v="0"/>
    <x v="4"/>
    <s v=""/>
    <n v="4"/>
  </r>
  <r>
    <x v="58"/>
    <d v="1959-02-09T00:00:00"/>
    <s v="Venkatesan"/>
    <s v="McAlpine"/>
    <x v="0"/>
    <x v="57"/>
    <n v="5"/>
    <s v="A"/>
    <x v="1"/>
    <m/>
    <x v="39"/>
    <s v="d005"/>
    <x v="0"/>
    <x v="0"/>
    <s v=""/>
    <n v="4"/>
  </r>
  <r>
    <x v="59"/>
    <d v="1959-08-27T00:00:00"/>
    <s v="Uri"/>
    <s v="Lenart"/>
    <x v="1"/>
    <x v="58"/>
    <n v="7"/>
    <s v="A"/>
    <x v="1"/>
    <m/>
    <x v="40"/>
    <s v="d007"/>
    <x v="1"/>
    <x v="2"/>
    <s v=""/>
    <n v="4"/>
  </r>
  <r>
    <x v="60"/>
    <d v="1956-02-26T00:00:00"/>
    <s v="Magy"/>
    <s v="Stamatiou"/>
    <x v="1"/>
    <x v="59"/>
    <n v="4"/>
    <s v="B"/>
    <x v="1"/>
    <m/>
    <x v="41"/>
    <s v="d002"/>
    <x v="1"/>
    <x v="7"/>
    <s v=""/>
    <n v="3"/>
  </r>
  <r>
    <x v="61"/>
    <d v="1957-05-03T00:00:00"/>
    <s v="Feixiong"/>
    <s v="Poujol"/>
    <x v="1"/>
    <x v="60"/>
    <n v="10"/>
    <s v="C"/>
    <x v="1"/>
    <m/>
    <x v="42"/>
    <s v="d001"/>
    <x v="1"/>
    <x v="8"/>
    <s v=""/>
    <n v="2"/>
  </r>
  <r>
    <x v="62"/>
    <d v="1960-09-19T00:00:00"/>
    <s v="Yishay"/>
    <s v="Tzvieli"/>
    <x v="0"/>
    <x v="61"/>
    <n v="6"/>
    <s v="C"/>
    <x v="1"/>
    <m/>
    <x v="43"/>
    <s v="d005"/>
    <x v="0"/>
    <x v="0"/>
    <s v=""/>
    <n v="2"/>
  </r>
  <r>
    <x v="63"/>
    <d v="1961-09-21T00:00:00"/>
    <s v="Mingsen"/>
    <s v="Casley"/>
    <x v="1"/>
    <x v="62"/>
    <n v="1"/>
    <s v="C"/>
    <x v="1"/>
    <m/>
    <x v="44"/>
    <s v="d004"/>
    <x v="5"/>
    <x v="1"/>
    <s v=""/>
    <n v="2"/>
  </r>
  <r>
    <x v="64"/>
    <d v="1964-09-19T00:00:00"/>
    <s v="Elliott"/>
    <s v="Perl"/>
    <x v="0"/>
    <x v="63"/>
    <n v="7"/>
    <s v="A"/>
    <x v="1"/>
    <m/>
    <x v="45"/>
    <s v="d007"/>
    <x v="1"/>
    <x v="2"/>
    <s v=""/>
    <n v="4"/>
  </r>
  <r>
    <x v="65"/>
    <d v="1957-08-14T00:00:00"/>
    <s v="Moss"/>
    <s v="Shanbhogue"/>
    <x v="0"/>
    <x v="64"/>
    <n v="5"/>
    <s v="C"/>
    <x v="1"/>
    <m/>
    <x v="46"/>
    <s v="d004"/>
    <x v="2"/>
    <x v="1"/>
    <s v=""/>
    <n v="2"/>
  </r>
  <r>
    <x v="66"/>
    <d v="1960-07-23T00:00:00"/>
    <s v="Lucien"/>
    <s v="Rosenbaum"/>
    <x v="0"/>
    <x v="65"/>
    <n v="1"/>
    <s v="B"/>
    <x v="1"/>
    <m/>
    <x v="3"/>
    <s v="d008"/>
    <x v="1"/>
    <x v="4"/>
    <s v=""/>
    <n v="3"/>
  </r>
  <r>
    <x v="67"/>
    <d v="1960-06-19T00:00:00"/>
    <s v="Theron"/>
    <s v="Escriba"/>
    <x v="1"/>
    <x v="66"/>
    <n v="6"/>
    <s v="B"/>
    <x v="1"/>
    <m/>
    <x v="3"/>
    <s v="d005"/>
    <x v="0"/>
    <x v="0"/>
    <s v=""/>
    <n v="3"/>
  </r>
  <r>
    <x v="67"/>
    <d v="1960-06-19T00:00:00"/>
    <s v="Theron"/>
    <s v="Escriba"/>
    <x v="1"/>
    <x v="66"/>
    <n v="6"/>
    <s v="B"/>
    <x v="1"/>
    <m/>
    <x v="3"/>
    <s v="d008"/>
    <x v="0"/>
    <x v="4"/>
    <s v=""/>
    <n v="3"/>
  </r>
  <r>
    <x v="68"/>
    <d v="1952-06-29T00:00:00"/>
    <s v="Zvonko"/>
    <s v="Nyanchama"/>
    <x v="0"/>
    <x v="57"/>
    <n v="10"/>
    <s v="C"/>
    <x v="0"/>
    <d v="1991-04-23T00:00:00"/>
    <x v="47"/>
    <s v="d004"/>
    <x v="0"/>
    <x v="1"/>
    <n v="2.0616016427104724"/>
    <n v="2"/>
  </r>
  <r>
    <x v="69"/>
    <d v="1963-07-11T00:00:00"/>
    <s v="Florian"/>
    <s v="Syrotiuk"/>
    <x v="0"/>
    <x v="67"/>
    <n v="9"/>
    <s v="B"/>
    <x v="1"/>
    <m/>
    <x v="3"/>
    <s v="d005"/>
    <x v="2"/>
    <x v="0"/>
    <s v=""/>
    <n v="3"/>
  </r>
  <r>
    <x v="70"/>
    <d v="1960-10-08T00:00:00"/>
    <s v="Nechama"/>
    <s v="Copas"/>
    <x v="1"/>
    <x v="68"/>
    <n v="8"/>
    <s v="A"/>
    <x v="1"/>
    <m/>
    <x v="3"/>
    <s v="d005"/>
    <x v="0"/>
    <x v="0"/>
    <s v=""/>
    <n v="4"/>
  </r>
  <r>
    <x v="71"/>
    <d v="1961-04-24T00:00:00"/>
    <s v="Basil"/>
    <s v="Tramer"/>
    <x v="1"/>
    <x v="69"/>
    <n v="3"/>
    <s v="B"/>
    <x v="1"/>
    <m/>
    <x v="3"/>
    <s v="d009"/>
    <x v="1"/>
    <x v="6"/>
    <s v=""/>
    <n v="3"/>
  </r>
  <r>
    <x v="72"/>
    <d v="1958-05-21T00:00:00"/>
    <s v="Yinghua"/>
    <s v="Dredge"/>
    <x v="0"/>
    <x v="70"/>
    <n v="6"/>
    <s v="C"/>
    <x v="1"/>
    <m/>
    <x v="48"/>
    <s v="d002"/>
    <x v="1"/>
    <x v="7"/>
    <s v=""/>
    <n v="2"/>
  </r>
  <r>
    <x v="72"/>
    <d v="1958-05-21T00:00:00"/>
    <s v="Yinghua"/>
    <s v="Dredge"/>
    <x v="0"/>
    <x v="70"/>
    <n v="6"/>
    <s v="C"/>
    <x v="1"/>
    <m/>
    <x v="48"/>
    <s v="d007"/>
    <x v="1"/>
    <x v="2"/>
    <s v=""/>
    <n v="2"/>
  </r>
  <r>
    <x v="73"/>
    <d v="1961-11-12T00:00:00"/>
    <s v="Mark"/>
    <s v="Cappelli"/>
    <x v="0"/>
    <x v="71"/>
    <n v="9"/>
    <s v="B"/>
    <x v="1"/>
    <m/>
    <x v="3"/>
    <s v="d003"/>
    <x v="1"/>
    <x v="3"/>
    <s v=""/>
    <n v="3"/>
  </r>
  <r>
    <x v="74"/>
    <d v="1953-07-28T00:00:00"/>
    <s v="Hidefumi"/>
    <s v="Caine"/>
    <x v="0"/>
    <x v="72"/>
    <n v="2"/>
    <s v="A"/>
    <x v="1"/>
    <m/>
    <x v="49"/>
    <s v="d004"/>
    <x v="0"/>
    <x v="1"/>
    <s v=""/>
    <n v="4"/>
  </r>
  <r>
    <x v="75"/>
    <d v="1953-08-15T00:00:00"/>
    <s v="Wonhee"/>
    <s v="Talmon"/>
    <x v="1"/>
    <x v="73"/>
    <n v="1"/>
    <s v="A"/>
    <x v="1"/>
    <m/>
    <x v="3"/>
    <s v="d005"/>
    <x v="0"/>
    <x v="0"/>
    <s v=""/>
    <n v="4"/>
  </r>
  <r>
    <x v="76"/>
    <d v="1961-02-26T00:00:00"/>
    <s v="Heping"/>
    <s v="Nitsch"/>
    <x v="0"/>
    <x v="74"/>
    <n v="5"/>
    <s v="B"/>
    <x v="1"/>
    <m/>
    <x v="50"/>
    <s v="d008"/>
    <x v="1"/>
    <x v="4"/>
    <s v=""/>
    <n v="3"/>
  </r>
  <r>
    <x v="77"/>
    <d v="1954-09-13T00:00:00"/>
    <s v="Sanjiv"/>
    <s v="Zschoche"/>
    <x v="1"/>
    <x v="75"/>
    <n v="4"/>
    <s v="B"/>
    <x v="1"/>
    <m/>
    <x v="51"/>
    <s v="d007"/>
    <x v="4"/>
    <x v="2"/>
    <s v=""/>
    <n v="3"/>
  </r>
  <r>
    <x v="78"/>
    <d v="1957-06-04T00:00:00"/>
    <s v="Ziva"/>
    <s v="Vecchi"/>
    <x v="0"/>
    <x v="76"/>
    <n v="6"/>
    <s v="B"/>
    <x v="1"/>
    <m/>
    <x v="52"/>
    <s v="d005"/>
    <x v="0"/>
    <x v="0"/>
    <s v=""/>
    <n v="3"/>
  </r>
  <r>
    <x v="79"/>
    <d v="1957-04-04T00:00:00"/>
    <s v="Mayumi"/>
    <s v="Schueller"/>
    <x v="0"/>
    <x v="77"/>
    <n v="8"/>
    <s v="A"/>
    <x v="1"/>
    <m/>
    <x v="3"/>
    <s v="d003"/>
    <x v="1"/>
    <x v="3"/>
    <s v=""/>
    <n v="4"/>
  </r>
  <r>
    <x v="80"/>
    <d v="1956-06-06T00:00:00"/>
    <s v="Georgy"/>
    <s v="Dredge"/>
    <x v="0"/>
    <x v="78"/>
    <n v="4"/>
    <s v="A"/>
    <x v="1"/>
    <m/>
    <x v="53"/>
    <s v="d001"/>
    <x v="1"/>
    <x v="8"/>
    <s v=""/>
    <n v="4"/>
  </r>
  <r>
    <x v="81"/>
    <d v="1961-10-17T00:00:00"/>
    <s v="Pantung"/>
    <s v="Cools"/>
    <x v="0"/>
    <x v="79"/>
    <n v="9"/>
    <s v="B"/>
    <x v="1"/>
    <m/>
    <x v="54"/>
    <s v="d006"/>
    <x v="2"/>
    <x v="5"/>
    <s v=""/>
    <n v="3"/>
  </r>
  <r>
    <x v="82"/>
    <d v="1961-09-01T00:00:00"/>
    <s v="Brendon"/>
    <s v="Bernini"/>
    <x v="1"/>
    <x v="80"/>
    <n v="4"/>
    <s v="C"/>
    <x v="1"/>
    <m/>
    <x v="55"/>
    <s v="d005"/>
    <x v="0"/>
    <x v="0"/>
    <s v=""/>
    <n v="2"/>
  </r>
  <r>
    <x v="83"/>
    <d v="1954-05-30T00:00:00"/>
    <s v="Ebbe"/>
    <s v="Callaway"/>
    <x v="1"/>
    <x v="81"/>
    <n v="9"/>
    <s v="S"/>
    <x v="1"/>
    <m/>
    <x v="56"/>
    <s v="d005"/>
    <x v="0"/>
    <x v="0"/>
    <s v=""/>
    <n v="5"/>
  </r>
  <r>
    <x v="84"/>
    <d v="1964-06-25T00:00:00"/>
    <s v="Piyawadee"/>
    <s v="Herbst"/>
    <x v="1"/>
    <x v="82"/>
    <n v="10"/>
    <s v="C"/>
    <x v="1"/>
    <m/>
    <x v="3"/>
    <s v="d003"/>
    <x v="1"/>
    <x v="3"/>
    <s v=""/>
    <n v="2"/>
  </r>
  <r>
    <x v="85"/>
    <d v="1954-10-01T00:00:00"/>
    <s v="Berhard"/>
    <s v="McFarlin"/>
    <x v="0"/>
    <x v="83"/>
    <n v="7"/>
    <s v="A"/>
    <x v="1"/>
    <m/>
    <x v="57"/>
    <s v="d001"/>
    <x v="4"/>
    <x v="8"/>
    <s v=""/>
    <n v="4"/>
  </r>
  <r>
    <x v="86"/>
    <d v="1953-09-19T00:00:00"/>
    <s v="Alejandro"/>
    <s v="McAlpine"/>
    <x v="1"/>
    <x v="84"/>
    <n v="2"/>
    <s v="C"/>
    <x v="1"/>
    <m/>
    <x v="58"/>
    <s v="d002"/>
    <x v="4"/>
    <x v="7"/>
    <s v=""/>
    <n v="2"/>
  </r>
  <r>
    <x v="87"/>
    <d v="1953-01-11T00:00:00"/>
    <s v="Hairong"/>
    <s v="Schaar"/>
    <x v="0"/>
    <x v="85"/>
    <n v="2"/>
    <s v="A"/>
    <x v="1"/>
    <m/>
    <x v="59"/>
    <s v="d004"/>
    <x v="0"/>
    <x v="1"/>
    <s v=""/>
    <n v="4"/>
  </r>
  <r>
    <x v="88"/>
    <d v="1961-10-15T00:00:00"/>
    <s v="Breannda"/>
    <s v="Billingsley"/>
    <x v="0"/>
    <x v="86"/>
    <n v="7"/>
    <s v="A"/>
    <x v="1"/>
    <m/>
    <x v="60"/>
    <s v="d007"/>
    <x v="1"/>
    <x v="2"/>
    <s v=""/>
    <n v="4"/>
  </r>
  <r>
    <x v="88"/>
    <d v="1961-10-15T00:00:00"/>
    <s v="Breannda"/>
    <s v="Billingsley"/>
    <x v="0"/>
    <x v="86"/>
    <n v="7"/>
    <s v="A"/>
    <x v="1"/>
    <m/>
    <x v="60"/>
    <s v="d009"/>
    <x v="1"/>
    <x v="6"/>
    <s v=""/>
    <n v="4"/>
  </r>
  <r>
    <x v="89"/>
    <d v="1954-07-03T00:00:00"/>
    <s v="Mohit"/>
    <s v="Speek"/>
    <x v="1"/>
    <x v="87"/>
    <n v="10"/>
    <s v="C"/>
    <x v="1"/>
    <m/>
    <x v="3"/>
    <s v="d005"/>
    <x v="0"/>
    <x v="0"/>
    <s v=""/>
    <n v="2"/>
  </r>
  <r>
    <x v="90"/>
    <d v="1962-10-19T00:00:00"/>
    <s v="Tse"/>
    <s v="Herber"/>
    <x v="0"/>
    <x v="88"/>
    <n v="1"/>
    <s v="B"/>
    <x v="1"/>
    <m/>
    <x v="61"/>
    <s v="d007"/>
    <x v="4"/>
    <x v="2"/>
    <s v=""/>
    <n v="3"/>
  </r>
  <r>
    <x v="91"/>
    <d v="1961-11-02T00:00:00"/>
    <s v="Anoosh"/>
    <s v="Peyn"/>
    <x v="0"/>
    <x v="89"/>
    <n v="7"/>
    <s v="B"/>
    <x v="0"/>
    <d v="1993-02-16T00:00:00"/>
    <x v="62"/>
    <s v="d005"/>
    <x v="0"/>
    <x v="0"/>
    <n v="1.4674880219028064"/>
    <n v="3"/>
  </r>
  <r>
    <x v="92"/>
    <d v="1953-01-02T00:00:00"/>
    <s v="Masali"/>
    <s v="Bakhtari"/>
    <x v="0"/>
    <x v="90"/>
    <n v="4"/>
    <s v="A"/>
    <x v="1"/>
    <m/>
    <x v="63"/>
    <s v="d004"/>
    <x v="5"/>
    <x v="1"/>
    <s v=""/>
    <n v="4"/>
  </r>
  <r>
    <x v="93"/>
    <d v="1952-08-06T00:00:00"/>
    <s v="Gino"/>
    <s v="Leonhardt"/>
    <x v="1"/>
    <x v="28"/>
    <n v="1"/>
    <s v="A"/>
    <x v="1"/>
    <m/>
    <x v="3"/>
    <s v="d004"/>
    <x v="0"/>
    <x v="1"/>
    <s v=""/>
    <n v="4"/>
  </r>
  <r>
    <x v="94"/>
    <d v="1959-04-07T00:00:00"/>
    <s v="Udi"/>
    <s v="Jansch"/>
    <x v="0"/>
    <x v="41"/>
    <n v="2"/>
    <s v="A"/>
    <x v="1"/>
    <m/>
    <x v="3"/>
    <s v="d008"/>
    <x v="1"/>
    <x v="4"/>
    <s v=""/>
    <n v="4"/>
  </r>
  <r>
    <x v="95"/>
    <d v="1956-08-14T00:00:00"/>
    <s v="Christfried"/>
    <s v="Kabayashi"/>
    <x v="0"/>
    <x v="91"/>
    <n v="2"/>
    <s v="A"/>
    <x v="1"/>
    <m/>
    <x v="64"/>
    <s v="d003"/>
    <x v="4"/>
    <x v="3"/>
    <s v=""/>
    <n v="4"/>
  </r>
  <r>
    <x v="96"/>
    <d v="1963-04-14T00:00:00"/>
    <s v="Satosi"/>
    <s v="Awdeh"/>
    <x v="0"/>
    <x v="92"/>
    <n v="5"/>
    <s v="B"/>
    <x v="1"/>
    <m/>
    <x v="3"/>
    <s v="d005"/>
    <x v="2"/>
    <x v="0"/>
    <s v=""/>
    <n v="3"/>
  </r>
  <r>
    <x v="97"/>
    <d v="1952-11-13T00:00:00"/>
    <s v="Kwee"/>
    <s v="Schusler"/>
    <x v="0"/>
    <x v="93"/>
    <n v="1"/>
    <s v="PIP"/>
    <x v="1"/>
    <m/>
    <x v="65"/>
    <s v="d005"/>
    <x v="0"/>
    <x v="0"/>
    <s v=""/>
    <n v="1"/>
  </r>
  <r>
    <x v="98"/>
    <d v="1956-04-13T00:00:00"/>
    <s v="Urs"/>
    <s v="Saoudi"/>
    <x v="0"/>
    <x v="94"/>
    <n v="7"/>
    <s v="B"/>
    <x v="1"/>
    <m/>
    <x v="3"/>
    <s v="d001"/>
    <x v="1"/>
    <x v="8"/>
    <s v=""/>
    <n v="3"/>
  </r>
  <r>
    <x v="98"/>
    <d v="1956-04-13T00:00:00"/>
    <s v="Urs"/>
    <s v="Saoudi"/>
    <x v="0"/>
    <x v="94"/>
    <n v="7"/>
    <s v="B"/>
    <x v="1"/>
    <m/>
    <x v="3"/>
    <s v="d003"/>
    <x v="1"/>
    <x v="3"/>
    <s v=""/>
    <n v="3"/>
  </r>
  <r>
    <x v="99"/>
    <d v="1953-01-07T00:00:00"/>
    <s v="Claudi"/>
    <s v="Stavenow"/>
    <x v="0"/>
    <x v="95"/>
    <n v="2"/>
    <s v="C"/>
    <x v="1"/>
    <m/>
    <x v="66"/>
    <s v="d006"/>
    <x v="0"/>
    <x v="5"/>
    <s v=""/>
    <n v="2"/>
  </r>
  <r>
    <x v="100"/>
    <d v="1962-11-26T00:00:00"/>
    <s v="Charlene"/>
    <s v="Brattka"/>
    <x v="0"/>
    <x v="96"/>
    <n v="6"/>
    <s v="A"/>
    <x v="1"/>
    <m/>
    <x v="67"/>
    <s v="d007"/>
    <x v="1"/>
    <x v="2"/>
    <s v=""/>
    <n v="4"/>
  </r>
  <r>
    <x v="101"/>
    <d v="1958-08-28T00:00:00"/>
    <s v="Phuoc"/>
    <s v="Antonisse"/>
    <x v="0"/>
    <x v="97"/>
    <n v="9"/>
    <s v="B"/>
    <x v="1"/>
    <m/>
    <x v="68"/>
    <s v="d005"/>
    <x v="0"/>
    <x v="0"/>
    <s v=""/>
    <n v="3"/>
  </r>
  <r>
    <x v="102"/>
    <d v="1960-09-06T00:00:00"/>
    <s v="Margareta"/>
    <s v="Bierman"/>
    <x v="1"/>
    <x v="98"/>
    <n v="10"/>
    <s v="A"/>
    <x v="1"/>
    <m/>
    <x v="69"/>
    <s v="d004"/>
    <x v="5"/>
    <x v="1"/>
    <s v=""/>
    <n v="4"/>
  </r>
  <r>
    <x v="103"/>
    <d v="1955-08-20T00:00:00"/>
    <s v="Reuven"/>
    <s v="Garigliano"/>
    <x v="0"/>
    <x v="99"/>
    <n v="7"/>
    <s v="A"/>
    <x v="1"/>
    <m/>
    <x v="70"/>
    <s v="d005"/>
    <x v="5"/>
    <x v="0"/>
    <s v=""/>
    <n v="4"/>
  </r>
  <r>
    <x v="103"/>
    <d v="1955-08-20T00:00:00"/>
    <s v="Reuven"/>
    <s v="Garigliano"/>
    <x v="0"/>
    <x v="99"/>
    <n v="7"/>
    <s v="A"/>
    <x v="1"/>
    <m/>
    <x v="70"/>
    <s v="d008"/>
    <x v="5"/>
    <x v="4"/>
    <s v=""/>
    <n v="4"/>
  </r>
  <r>
    <x v="104"/>
    <d v="1958-05-22T00:00:00"/>
    <s v="Shaunak"/>
    <s v="Pettit"/>
    <x v="0"/>
    <x v="100"/>
    <n v="3"/>
    <s v="C"/>
    <x v="0"/>
    <d v="2000-11-14T00:00:00"/>
    <x v="71"/>
    <s v="d005"/>
    <x v="0"/>
    <x v="0"/>
    <n v="6.324435318275154"/>
    <n v="2"/>
  </r>
  <r>
    <x v="105"/>
    <d v="1958-01-21T00:00:00"/>
    <s v="Hisao"/>
    <s v="Lipner"/>
    <x v="0"/>
    <x v="101"/>
    <n v="4"/>
    <s v="B"/>
    <x v="1"/>
    <m/>
    <x v="3"/>
    <s v="d003"/>
    <x v="1"/>
    <x v="3"/>
    <s v=""/>
    <n v="3"/>
  </r>
  <r>
    <x v="106"/>
    <d v="1957-02-13T00:00:00"/>
    <s v="Bader"/>
    <s v="Chinal"/>
    <x v="1"/>
    <x v="102"/>
    <n v="10"/>
    <s v="C"/>
    <x v="1"/>
    <m/>
    <x v="3"/>
    <s v="d004"/>
    <x v="2"/>
    <x v="1"/>
    <s v=""/>
    <n v="2"/>
  </r>
  <r>
    <x v="106"/>
    <d v="1957-02-13T00:00:00"/>
    <s v="Bader"/>
    <s v="Chinal"/>
    <x v="1"/>
    <x v="102"/>
    <n v="10"/>
    <s v="C"/>
    <x v="1"/>
    <m/>
    <x v="3"/>
    <s v="d006"/>
    <x v="2"/>
    <x v="5"/>
    <s v=""/>
    <n v="2"/>
  </r>
  <r>
    <x v="107"/>
    <d v="1952-05-15T00:00:00"/>
    <s v="Hironoby"/>
    <s v="Sidou"/>
    <x v="1"/>
    <x v="103"/>
    <n v="8"/>
    <s v="B"/>
    <x v="1"/>
    <m/>
    <x v="3"/>
    <s v="d005"/>
    <x v="0"/>
    <x v="0"/>
    <s v=""/>
    <n v="3"/>
  </r>
  <r>
    <x v="108"/>
    <d v="1954-02-23T00:00:00"/>
    <s v="Shir"/>
    <s v="McClurg"/>
    <x v="0"/>
    <x v="104"/>
    <n v="5"/>
    <s v="C"/>
    <x v="1"/>
    <m/>
    <x v="72"/>
    <s v="d006"/>
    <x v="2"/>
    <x v="5"/>
    <s v=""/>
    <n v="2"/>
  </r>
  <r>
    <x v="109"/>
    <d v="1960-02-14T00:00:00"/>
    <s v="Owen"/>
    <s v="Hiraishi"/>
    <x v="1"/>
    <x v="105"/>
    <n v="10"/>
    <s v="S"/>
    <x v="1"/>
    <m/>
    <x v="3"/>
    <s v="d004"/>
    <x v="0"/>
    <x v="1"/>
    <s v=""/>
    <n v="5"/>
  </r>
  <r>
    <x v="110"/>
    <d v="1955-08-28T00:00:00"/>
    <s v="Mokhtar"/>
    <s v="Bernatsky"/>
    <x v="1"/>
    <x v="106"/>
    <n v="8"/>
    <s v="PIP"/>
    <x v="0"/>
    <d v="1995-05-22T00:00:00"/>
    <x v="73"/>
    <s v="d005"/>
    <x v="5"/>
    <x v="0"/>
    <n v="4.7720739219712529"/>
    <n v="1"/>
  </r>
  <r>
    <x v="111"/>
    <d v="1960-03-09T00:00:00"/>
    <s v="Gao"/>
    <s v="Dolinsky"/>
    <x v="1"/>
    <x v="107"/>
    <n v="4"/>
    <s v="B"/>
    <x v="1"/>
    <m/>
    <x v="74"/>
    <s v="d005"/>
    <x v="0"/>
    <x v="0"/>
    <s v=""/>
    <n v="3"/>
  </r>
  <r>
    <x v="112"/>
    <d v="1952-03-06T00:00:00"/>
    <s v="Prasadram"/>
    <s v="Valette"/>
    <x v="0"/>
    <x v="108"/>
    <n v="3"/>
    <s v="PIP"/>
    <x v="1"/>
    <m/>
    <x v="75"/>
    <s v="d002"/>
    <x v="1"/>
    <x v="7"/>
    <s v=""/>
    <n v="1"/>
  </r>
  <r>
    <x v="113"/>
    <d v="1952-06-13T00:00:00"/>
    <s v="Erez"/>
    <s v="Ritzmann"/>
    <x v="1"/>
    <x v="109"/>
    <n v="9"/>
    <s v="B"/>
    <x v="1"/>
    <m/>
    <x v="76"/>
    <s v="d005"/>
    <x v="0"/>
    <x v="0"/>
    <s v=""/>
    <n v="3"/>
  </r>
  <r>
    <x v="114"/>
    <d v="1964-04-18T00:00:00"/>
    <s v="Mona"/>
    <s v="Azuma"/>
    <x v="0"/>
    <x v="110"/>
    <n v="2"/>
    <s v="C"/>
    <x v="1"/>
    <m/>
    <x v="3"/>
    <s v="d003"/>
    <x v="1"/>
    <x v="3"/>
    <s v=""/>
    <n v="2"/>
  </r>
  <r>
    <x v="115"/>
    <d v="1964-01-10T00:00:00"/>
    <s v="Mechthild"/>
    <s v="Gihr"/>
    <x v="1"/>
    <x v="111"/>
    <n v="6"/>
    <s v="B"/>
    <x v="0"/>
    <d v="2007-05-11T00:00:00"/>
    <x v="77"/>
    <s v="d004"/>
    <x v="2"/>
    <x v="1"/>
    <n v="12.002737850787133"/>
    <n v="3"/>
  </r>
  <r>
    <x v="116"/>
    <d v="1959-12-25T00:00:00"/>
    <s v="Danel"/>
    <s v="Mondadori"/>
    <x v="1"/>
    <x v="112"/>
    <n v="10"/>
    <s v="A"/>
    <x v="1"/>
    <m/>
    <x v="78"/>
    <s v="d005"/>
    <x v="2"/>
    <x v="0"/>
    <s v=""/>
    <n v="4"/>
  </r>
  <r>
    <x v="117"/>
    <d v="1961-10-05T00:00:00"/>
    <s v="Kshitij"/>
    <s v="Gils"/>
    <x v="1"/>
    <x v="113"/>
    <n v="2"/>
    <s v="B"/>
    <x v="1"/>
    <m/>
    <x v="79"/>
    <s v="d005"/>
    <x v="5"/>
    <x v="0"/>
    <s v=""/>
    <n v="3"/>
  </r>
  <r>
    <x v="118"/>
    <d v="1958-02-04T00:00:00"/>
    <s v="Gad"/>
    <s v="Nollmann"/>
    <x v="0"/>
    <x v="114"/>
    <n v="5"/>
    <s v="B"/>
    <x v="1"/>
    <m/>
    <x v="80"/>
    <s v="d007"/>
    <x v="1"/>
    <x v="2"/>
    <s v=""/>
    <n v="3"/>
  </r>
  <r>
    <x v="119"/>
    <d v="1957-12-03T00:00:00"/>
    <s v="Premal"/>
    <s v="Baek"/>
    <x v="0"/>
    <x v="115"/>
    <n v="3"/>
    <s v="A"/>
    <x v="1"/>
    <m/>
    <x v="81"/>
    <s v="d002"/>
    <x v="1"/>
    <x v="7"/>
    <s v=""/>
    <n v="4"/>
  </r>
  <r>
    <x v="119"/>
    <d v="1957-12-03T00:00:00"/>
    <s v="Premal"/>
    <s v="Baek"/>
    <x v="0"/>
    <x v="115"/>
    <n v="3"/>
    <s v="A"/>
    <x v="1"/>
    <m/>
    <x v="81"/>
    <s v="d003"/>
    <x v="1"/>
    <x v="3"/>
    <s v=""/>
    <n v="4"/>
  </r>
  <r>
    <x v="120"/>
    <d v="1963-12-02T00:00:00"/>
    <s v="Shigeu"/>
    <s v="Masamoto"/>
    <x v="0"/>
    <x v="116"/>
    <n v="7"/>
    <s v="C"/>
    <x v="1"/>
    <m/>
    <x v="3"/>
    <s v="d005"/>
    <x v="0"/>
    <x v="0"/>
    <s v=""/>
    <n v="2"/>
  </r>
  <r>
    <x v="121"/>
    <d v="1960-12-17T00:00:00"/>
    <s v="Zhongwei"/>
    <s v="Rosen"/>
    <x v="0"/>
    <x v="117"/>
    <n v="5"/>
    <s v="A"/>
    <x v="1"/>
    <m/>
    <x v="82"/>
    <s v="d004"/>
    <x v="0"/>
    <x v="1"/>
    <s v=""/>
    <n v="4"/>
  </r>
  <r>
    <x v="122"/>
    <d v="1963-09-09T00:00:00"/>
    <s v="Parviz"/>
    <s v="Lortz"/>
    <x v="0"/>
    <x v="118"/>
    <n v="9"/>
    <s v="C"/>
    <x v="0"/>
    <d v="2000-04-15T00:00:00"/>
    <x v="83"/>
    <s v="d008"/>
    <x v="1"/>
    <x v="4"/>
    <n v="10.28062970568104"/>
    <n v="2"/>
  </r>
  <r>
    <x v="123"/>
    <d v="1957-08-06T00:00:00"/>
    <s v="Gladys"/>
    <s v="Yoshimura"/>
    <x v="1"/>
    <x v="119"/>
    <n v="5"/>
    <s v="B"/>
    <x v="1"/>
    <m/>
    <x v="84"/>
    <s v="d004"/>
    <x v="0"/>
    <x v="1"/>
    <s v=""/>
    <n v="3"/>
  </r>
  <r>
    <x v="124"/>
    <d v="1959-07-23T00:00:00"/>
    <s v="Vishv"/>
    <s v="Zockler"/>
    <x v="0"/>
    <x v="120"/>
    <n v="5"/>
    <s v="C"/>
    <x v="1"/>
    <m/>
    <x v="3"/>
    <s v="d004"/>
    <x v="0"/>
    <x v="1"/>
    <s v=""/>
    <n v="2"/>
  </r>
  <r>
    <x v="125"/>
    <d v="1960-05-25T00:00:00"/>
    <s v="Tuval"/>
    <s v="Kalloufi"/>
    <x v="0"/>
    <x v="121"/>
    <n v="7"/>
    <s v="A"/>
    <x v="1"/>
    <m/>
    <x v="85"/>
    <s v="d004"/>
    <x v="0"/>
    <x v="1"/>
    <s v=""/>
    <n v="4"/>
  </r>
  <r>
    <x v="126"/>
    <d v="1956-01-20T00:00:00"/>
    <s v="Giap"/>
    <s v="Verspoor"/>
    <x v="1"/>
    <x v="122"/>
    <n v="2"/>
    <s v="B"/>
    <x v="1"/>
    <m/>
    <x v="86"/>
    <s v="d007"/>
    <x v="1"/>
    <x v="2"/>
    <s v=""/>
    <n v="3"/>
  </r>
  <r>
    <x v="127"/>
    <d v="1962-11-07T00:00:00"/>
    <s v="Kenroku"/>
    <s v="Malabarba"/>
    <x v="0"/>
    <x v="123"/>
    <n v="4"/>
    <s v="A"/>
    <x v="1"/>
    <m/>
    <x v="3"/>
    <s v="d004"/>
    <x v="0"/>
    <x v="1"/>
    <s v=""/>
    <n v="4"/>
  </r>
  <r>
    <x v="128"/>
    <d v="1962-11-19T00:00:00"/>
    <s v="Somnath"/>
    <s v="Foote"/>
    <x v="0"/>
    <x v="124"/>
    <n v="1"/>
    <s v="B"/>
    <x v="1"/>
    <m/>
    <x v="87"/>
    <s v="d003"/>
    <x v="1"/>
    <x v="3"/>
    <s v=""/>
    <n v="3"/>
  </r>
  <r>
    <x v="129"/>
    <d v="1964-02-15T00:00:00"/>
    <s v="Munehiko"/>
    <s v="Janocha"/>
    <x v="0"/>
    <x v="125"/>
    <n v="8"/>
    <s v="A"/>
    <x v="1"/>
    <m/>
    <x v="88"/>
    <s v="d001"/>
    <x v="1"/>
    <x v="8"/>
    <s v=""/>
    <n v="4"/>
  </r>
  <r>
    <x v="130"/>
    <d v="1959-07-23T00:00:00"/>
    <s v="Xinglin"/>
    <s v="Eugenio"/>
    <x v="1"/>
    <x v="126"/>
    <n v="9"/>
    <s v="A"/>
    <x v="1"/>
    <m/>
    <x v="89"/>
    <s v="d007"/>
    <x v="1"/>
    <x v="2"/>
    <s v=""/>
    <n v="4"/>
  </r>
  <r>
    <x v="131"/>
    <d v="1954-02-25T00:00:00"/>
    <s v="Jungsoon"/>
    <s v="Syrzycki"/>
    <x v="1"/>
    <x v="127"/>
    <n v="9"/>
    <s v="A"/>
    <x v="0"/>
    <d v="1998-06-18T00:00:00"/>
    <x v="90"/>
    <s v="d007"/>
    <x v="1"/>
    <x v="2"/>
    <n v="9.7905544147843937"/>
    <n v="4"/>
  </r>
  <r>
    <x v="131"/>
    <d v="1954-02-25T00:00:00"/>
    <s v="Jungsoon"/>
    <s v="Syrzycki"/>
    <x v="1"/>
    <x v="127"/>
    <n v="9"/>
    <s v="A"/>
    <x v="0"/>
    <d v="1998-06-18T00:00:00"/>
    <x v="90"/>
    <s v="d009"/>
    <x v="1"/>
    <x v="6"/>
    <n v="9.7905544147843937"/>
    <n v="4"/>
  </r>
  <r>
    <x v="132"/>
    <d v="1963-03-21T00:00:00"/>
    <s v="Sudharsan"/>
    <s v="Flasterstein"/>
    <x v="1"/>
    <x v="128"/>
    <n v="4"/>
    <s v="C"/>
    <x v="1"/>
    <m/>
    <x v="91"/>
    <s v="d007"/>
    <x v="1"/>
    <x v="2"/>
    <s v=""/>
    <n v="2"/>
  </r>
  <r>
    <x v="133"/>
    <d v="1953-08-04T00:00:00"/>
    <s v="Shaowen"/>
    <s v="Krone"/>
    <x v="0"/>
    <x v="129"/>
    <n v="8"/>
    <s v="C"/>
    <x v="1"/>
    <m/>
    <x v="92"/>
    <s v="d005"/>
    <x v="0"/>
    <x v="0"/>
    <s v=""/>
    <n v="2"/>
  </r>
  <r>
    <x v="134"/>
    <d v="1961-05-30T00:00:00"/>
    <s v="Kendra"/>
    <s v="Hofting"/>
    <x v="0"/>
    <x v="130"/>
    <n v="7"/>
    <s v="C"/>
    <x v="1"/>
    <m/>
    <x v="93"/>
    <s v="d005"/>
    <x v="0"/>
    <x v="0"/>
    <s v=""/>
    <n v="2"/>
  </r>
  <r>
    <x v="135"/>
    <d v="1955-10-04T00:00:00"/>
    <s v="Amabile"/>
    <s v="Gomatam"/>
    <x v="0"/>
    <x v="131"/>
    <n v="5"/>
    <s v="A"/>
    <x v="1"/>
    <m/>
    <x v="3"/>
    <s v="d005"/>
    <x v="0"/>
    <x v="0"/>
    <s v=""/>
    <n v="4"/>
  </r>
  <r>
    <x v="136"/>
    <d v="1958-03-29T00:00:00"/>
    <s v="Martins"/>
    <s v="Wynblatt"/>
    <x v="0"/>
    <x v="132"/>
    <n v="1"/>
    <s v="B"/>
    <x v="1"/>
    <m/>
    <x v="94"/>
    <s v="d005"/>
    <x v="0"/>
    <x v="0"/>
    <s v=""/>
    <n v="3"/>
  </r>
  <r>
    <x v="137"/>
    <d v="1964-10-18T00:00:00"/>
    <s v="Valdiodio"/>
    <s v="Niizuma"/>
    <x v="1"/>
    <x v="133"/>
    <n v="10"/>
    <s v="C"/>
    <x v="1"/>
    <m/>
    <x v="95"/>
    <s v="d005"/>
    <x v="2"/>
    <x v="0"/>
    <s v=""/>
    <n v="2"/>
  </r>
  <r>
    <x v="138"/>
    <d v="1964-06-11T00:00:00"/>
    <s v="Sailaja"/>
    <s v="Desikan"/>
    <x v="0"/>
    <x v="134"/>
    <n v="8"/>
    <s v="B"/>
    <x v="1"/>
    <m/>
    <x v="96"/>
    <s v="d007"/>
    <x v="1"/>
    <x v="2"/>
    <s v=""/>
    <n v="3"/>
  </r>
  <r>
    <x v="139"/>
    <d v="1964-10-10T00:00:00"/>
    <s v="Basem"/>
    <s v="Imataki"/>
    <x v="0"/>
    <x v="135"/>
    <n v="4"/>
    <s v="B"/>
    <x v="1"/>
    <m/>
    <x v="3"/>
    <s v="d008"/>
    <x v="1"/>
    <x v="4"/>
    <s v=""/>
    <n v="3"/>
  </r>
  <r>
    <x v="140"/>
    <d v="1957-05-25T00:00:00"/>
    <s v="Arumugam"/>
    <s v="Ossenbruggen"/>
    <x v="1"/>
    <x v="136"/>
    <n v="10"/>
    <s v="B"/>
    <x v="1"/>
    <m/>
    <x v="97"/>
    <s v="d008"/>
    <x v="4"/>
    <x v="4"/>
    <s v=""/>
    <n v="3"/>
  </r>
  <r>
    <x v="141"/>
    <d v="1965-01-03T00:00:00"/>
    <s v="Hilari"/>
    <s v="Morton"/>
    <x v="0"/>
    <x v="137"/>
    <n v="8"/>
    <s v="C"/>
    <x v="1"/>
    <m/>
    <x v="98"/>
    <s v="d007"/>
    <x v="1"/>
    <x v="2"/>
    <s v=""/>
    <n v="2"/>
  </r>
  <r>
    <x v="142"/>
    <d v="1952-12-03T00:00:00"/>
    <s v="Zhonghui"/>
    <s v="Gyimothy"/>
    <x v="1"/>
    <x v="138"/>
    <n v="10"/>
    <s v="B"/>
    <x v="1"/>
    <m/>
    <x v="3"/>
    <s v="d006"/>
    <x v="3"/>
    <x v="5"/>
    <s v=""/>
    <n v="3"/>
  </r>
  <r>
    <x v="143"/>
    <d v="1954-09-16T00:00:00"/>
    <s v="Jayson"/>
    <s v="Mandell"/>
    <x v="0"/>
    <x v="139"/>
    <n v="1"/>
    <s v="S"/>
    <x v="1"/>
    <m/>
    <x v="99"/>
    <s v="d004"/>
    <x v="2"/>
    <x v="1"/>
    <s v=""/>
    <n v="5"/>
  </r>
  <r>
    <x v="144"/>
    <d v="1952-02-27T00:00:00"/>
    <s v="Remzi"/>
    <s v="Waschkowski"/>
    <x v="0"/>
    <x v="140"/>
    <n v="2"/>
    <s v="A"/>
    <x v="1"/>
    <m/>
    <x v="100"/>
    <s v="d008"/>
    <x v="1"/>
    <x v="4"/>
    <s v=""/>
    <n v="4"/>
  </r>
  <r>
    <x v="145"/>
    <d v="1961-09-23T00:00:00"/>
    <s v="Sreekrishna"/>
    <s v="Servieres"/>
    <x v="1"/>
    <x v="141"/>
    <n v="4"/>
    <s v="A"/>
    <x v="1"/>
    <m/>
    <x v="3"/>
    <s v="d004"/>
    <x v="0"/>
    <x v="1"/>
    <s v=""/>
    <n v="4"/>
  </r>
  <r>
    <x v="145"/>
    <d v="1961-09-23T00:00:00"/>
    <s v="Sreekrishna"/>
    <s v="Servieres"/>
    <x v="1"/>
    <x v="141"/>
    <n v="4"/>
    <s v="A"/>
    <x v="1"/>
    <m/>
    <x v="3"/>
    <s v="d009"/>
    <x v="0"/>
    <x v="6"/>
    <s v=""/>
    <n v="4"/>
  </r>
  <r>
    <x v="146"/>
    <d v="1964-12-02T00:00:00"/>
    <s v="Karoline"/>
    <s v="Matzov"/>
    <x v="1"/>
    <x v="142"/>
    <n v="3"/>
    <s v="B"/>
    <x v="1"/>
    <m/>
    <x v="101"/>
    <s v="d004"/>
    <x v="0"/>
    <x v="1"/>
    <s v=""/>
    <n v="3"/>
  </r>
  <r>
    <x v="146"/>
    <d v="1964-12-02T00:00:00"/>
    <s v="Karoline"/>
    <s v="Matzov"/>
    <x v="1"/>
    <x v="142"/>
    <n v="3"/>
    <s v="B"/>
    <x v="1"/>
    <m/>
    <x v="101"/>
    <s v="d005"/>
    <x v="0"/>
    <x v="0"/>
    <s v=""/>
    <n v="3"/>
  </r>
  <r>
    <x v="147"/>
    <d v="1956-05-25T00:00:00"/>
    <s v="Valter"/>
    <s v="Sullins"/>
    <x v="1"/>
    <x v="143"/>
    <n v="5"/>
    <s v="C"/>
    <x v="1"/>
    <m/>
    <x v="102"/>
    <s v="d007"/>
    <x v="1"/>
    <x v="2"/>
    <s v=""/>
    <n v="2"/>
  </r>
  <r>
    <x v="148"/>
    <d v="1953-04-21T00:00:00"/>
    <s v="Hironobu"/>
    <s v="Haraldson"/>
    <x v="1"/>
    <x v="144"/>
    <n v="6"/>
    <s v="B"/>
    <x v="1"/>
    <m/>
    <x v="103"/>
    <s v="d003"/>
    <x v="1"/>
    <x v="3"/>
    <s v=""/>
    <n v="3"/>
  </r>
  <r>
    <x v="149"/>
    <d v="1957-08-14T00:00:00"/>
    <s v="Rosalie"/>
    <s v="Rousseau"/>
    <x v="1"/>
    <x v="145"/>
    <n v="3"/>
    <s v="B"/>
    <x v="1"/>
    <m/>
    <x v="104"/>
    <s v="d005"/>
    <x v="2"/>
    <x v="0"/>
    <s v=""/>
    <n v="3"/>
  </r>
  <r>
    <x v="149"/>
    <d v="1957-08-14T00:00:00"/>
    <s v="Rosalie"/>
    <s v="Rousseau"/>
    <x v="1"/>
    <x v="145"/>
    <n v="3"/>
    <s v="B"/>
    <x v="1"/>
    <m/>
    <x v="104"/>
    <s v="d008"/>
    <x v="2"/>
    <x v="4"/>
    <s v=""/>
    <n v="3"/>
  </r>
  <r>
    <x v="150"/>
    <d v="1952-04-15T00:00:00"/>
    <s v="Perla"/>
    <s v="Heyers"/>
    <x v="1"/>
    <x v="146"/>
    <n v="9"/>
    <s v="B"/>
    <x v="1"/>
    <m/>
    <x v="105"/>
    <s v="d007"/>
    <x v="1"/>
    <x v="2"/>
    <s v=""/>
    <n v="3"/>
  </r>
  <r>
    <x v="151"/>
    <d v="1959-11-04T00:00:00"/>
    <s v="Paraskevi"/>
    <s v="Luby"/>
    <x v="1"/>
    <x v="147"/>
    <n v="3"/>
    <s v="A"/>
    <x v="0"/>
    <d v="2003-01-15T00:00:00"/>
    <x v="106"/>
    <s v="d004"/>
    <x v="2"/>
    <x v="1"/>
    <n v="8.9691991786447645"/>
    <n v="4"/>
  </r>
  <r>
    <x v="152"/>
    <d v="1960-08-25T00:00:00"/>
    <s v="Masoud"/>
    <s v="Peroz"/>
    <x v="1"/>
    <x v="148"/>
    <n v="4"/>
    <s v="A"/>
    <x v="1"/>
    <m/>
    <x v="107"/>
    <s v="d005"/>
    <x v="0"/>
    <x v="0"/>
    <s v=""/>
    <n v="4"/>
  </r>
  <r>
    <x v="153"/>
    <d v="1953-11-26T00:00:00"/>
    <s v="Akemi"/>
    <s v="Birch"/>
    <x v="0"/>
    <x v="149"/>
    <n v="5"/>
    <s v="B"/>
    <x v="1"/>
    <m/>
    <x v="108"/>
    <s v="d005"/>
    <x v="2"/>
    <x v="0"/>
    <s v=""/>
    <n v="3"/>
  </r>
  <r>
    <x v="154"/>
    <d v="1961-11-19T00:00:00"/>
    <s v="Xinyu"/>
    <s v="Warwick"/>
    <x v="0"/>
    <x v="150"/>
    <n v="5"/>
    <s v="B"/>
    <x v="1"/>
    <m/>
    <x v="109"/>
    <s v="d008"/>
    <x v="4"/>
    <x v="4"/>
    <s v=""/>
    <n v="3"/>
  </r>
  <r>
    <x v="155"/>
    <d v="1952-04-29T00:00:00"/>
    <s v="Kolar"/>
    <s v="Carrere"/>
    <x v="0"/>
    <x v="151"/>
    <n v="2"/>
    <s v="B"/>
    <x v="1"/>
    <m/>
    <x v="3"/>
    <s v="d002"/>
    <x v="1"/>
    <x v="7"/>
    <s v=""/>
    <n v="3"/>
  </r>
  <r>
    <x v="155"/>
    <d v="1952-04-29T00:00:00"/>
    <s v="Kolar"/>
    <s v="Carrere"/>
    <x v="0"/>
    <x v="151"/>
    <n v="2"/>
    <s v="B"/>
    <x v="1"/>
    <m/>
    <x v="3"/>
    <s v="d003"/>
    <x v="1"/>
    <x v="3"/>
    <s v=""/>
    <n v="3"/>
  </r>
  <r>
    <x v="156"/>
    <d v="1962-02-05T00:00:00"/>
    <s v="Hironoby"/>
    <s v="Piveteau"/>
    <x v="0"/>
    <x v="152"/>
    <n v="2"/>
    <s v="C"/>
    <x v="1"/>
    <m/>
    <x v="110"/>
    <s v="d003"/>
    <x v="1"/>
    <x v="3"/>
    <s v=""/>
    <n v="2"/>
  </r>
  <r>
    <x v="157"/>
    <d v="1952-08-29T00:00:00"/>
    <s v="Eben"/>
    <s v="Aingworth"/>
    <x v="0"/>
    <x v="153"/>
    <n v="4"/>
    <s v="C"/>
    <x v="1"/>
    <m/>
    <x v="111"/>
    <s v="d004"/>
    <x v="0"/>
    <x v="1"/>
    <s v=""/>
    <n v="2"/>
  </r>
  <r>
    <x v="158"/>
    <d v="1962-03-10T00:00:00"/>
    <s v="Qunsheng"/>
    <s v="Speer"/>
    <x v="0"/>
    <x v="154"/>
    <n v="3"/>
    <s v="A"/>
    <x v="1"/>
    <m/>
    <x v="112"/>
    <s v="d005"/>
    <x v="0"/>
    <x v="0"/>
    <s v=""/>
    <n v="4"/>
  </r>
  <r>
    <x v="159"/>
    <d v="1956-06-13T00:00:00"/>
    <s v="Dung"/>
    <s v="Baca"/>
    <x v="1"/>
    <x v="155"/>
    <n v="7"/>
    <s v="S"/>
    <x v="1"/>
    <m/>
    <x v="113"/>
    <s v="d007"/>
    <x v="4"/>
    <x v="2"/>
    <s v=""/>
    <n v="5"/>
  </r>
  <r>
    <x v="160"/>
    <d v="1952-04-07T00:00:00"/>
    <s v="Lunjin"/>
    <s v="Giveon"/>
    <x v="0"/>
    <x v="156"/>
    <n v="2"/>
    <s v="A"/>
    <x v="1"/>
    <m/>
    <x v="3"/>
    <s v="d001"/>
    <x v="1"/>
    <x v="8"/>
    <s v=""/>
    <n v="4"/>
  </r>
  <r>
    <x v="160"/>
    <d v="1952-04-07T00:00:00"/>
    <s v="Lunjin"/>
    <s v="Giveon"/>
    <x v="0"/>
    <x v="156"/>
    <n v="2"/>
    <s v="A"/>
    <x v="1"/>
    <m/>
    <x v="3"/>
    <s v="d003"/>
    <x v="1"/>
    <x v="3"/>
    <s v=""/>
    <n v="4"/>
  </r>
  <r>
    <x v="161"/>
    <d v="1958-07-10T00:00:00"/>
    <s v="Limsoon"/>
    <s v="Beznosov"/>
    <x v="0"/>
    <x v="157"/>
    <n v="3"/>
    <s v="B"/>
    <x v="1"/>
    <m/>
    <x v="3"/>
    <s v="d005"/>
    <x v="2"/>
    <x v="0"/>
    <s v=""/>
    <n v="3"/>
  </r>
  <r>
    <x v="162"/>
    <d v="1958-11-25T00:00:00"/>
    <s v="Mariusz"/>
    <s v="Prampolini"/>
    <x v="1"/>
    <x v="158"/>
    <n v="7"/>
    <s v="A"/>
    <x v="1"/>
    <m/>
    <x v="3"/>
    <s v="d004"/>
    <x v="0"/>
    <x v="1"/>
    <s v=""/>
    <n v="4"/>
  </r>
  <r>
    <x v="163"/>
    <d v="1957-03-19T00:00:00"/>
    <s v="Serenella"/>
    <s v="Kamber"/>
    <x v="1"/>
    <x v="159"/>
    <n v="4"/>
    <s v="B"/>
    <x v="1"/>
    <m/>
    <x v="114"/>
    <s v="d002"/>
    <x v="1"/>
    <x v="7"/>
    <s v=""/>
    <n v="3"/>
  </r>
  <r>
    <x v="164"/>
    <d v="1957-03-07T00:00:00"/>
    <s v="Xuejia"/>
    <s v="Ullian"/>
    <x v="1"/>
    <x v="160"/>
    <n v="9"/>
    <s v="A"/>
    <x v="1"/>
    <m/>
    <x v="115"/>
    <s v="d003"/>
    <x v="1"/>
    <x v="3"/>
    <s v=""/>
    <n v="4"/>
  </r>
  <r>
    <x v="165"/>
    <d v="1963-08-29T00:00:00"/>
    <s v="Hugo"/>
    <s v="Rosis"/>
    <x v="1"/>
    <x v="161"/>
    <n v="6"/>
    <s v="A"/>
    <x v="1"/>
    <m/>
    <x v="3"/>
    <s v="d006"/>
    <x v="0"/>
    <x v="5"/>
    <s v=""/>
    <n v="4"/>
  </r>
  <r>
    <x v="166"/>
    <d v="1952-10-03T00:00:00"/>
    <s v="Hitomi"/>
    <s v="Gunderson"/>
    <x v="0"/>
    <x v="162"/>
    <n v="9"/>
    <s v="A"/>
    <x v="1"/>
    <m/>
    <x v="116"/>
    <s v="d005"/>
    <x v="0"/>
    <x v="0"/>
    <s v=""/>
    <n v="4"/>
  </r>
  <r>
    <x v="167"/>
    <d v="1963-08-13T00:00:00"/>
    <s v="Yuichiro"/>
    <s v="Swick"/>
    <x v="1"/>
    <x v="163"/>
    <n v="2"/>
    <s v="C"/>
    <x v="1"/>
    <m/>
    <x v="117"/>
    <s v="d009"/>
    <x v="1"/>
    <x v="6"/>
    <s v=""/>
    <n v="2"/>
  </r>
  <r>
    <x v="168"/>
    <d v="1963-11-13T00:00:00"/>
    <s v="Jaewon"/>
    <s v="Syrzycki"/>
    <x v="0"/>
    <x v="164"/>
    <n v="10"/>
    <s v="A"/>
    <x v="1"/>
    <m/>
    <x v="118"/>
    <s v="d004"/>
    <x v="2"/>
    <x v="1"/>
    <s v=""/>
    <n v="4"/>
  </r>
  <r>
    <x v="169"/>
    <d v="1953-07-05T00:00:00"/>
    <s v="Dines"/>
    <s v="Encarnacion"/>
    <x v="0"/>
    <x v="165"/>
    <n v="2"/>
    <s v="C"/>
    <x v="1"/>
    <m/>
    <x v="119"/>
    <s v="d001"/>
    <x v="1"/>
    <x v="8"/>
    <s v=""/>
    <n v="2"/>
  </r>
  <r>
    <x v="170"/>
    <d v="1957-02-16T00:00:00"/>
    <s v="Munir"/>
    <s v="Demeyer"/>
    <x v="1"/>
    <x v="166"/>
    <n v="6"/>
    <s v="PIP"/>
    <x v="1"/>
    <m/>
    <x v="120"/>
    <s v="d008"/>
    <x v="1"/>
    <x v="4"/>
    <s v=""/>
    <n v="1"/>
  </r>
  <r>
    <x v="171"/>
    <d v="1964-12-25T00:00:00"/>
    <s v="Chikara"/>
    <s v="Rissland"/>
    <x v="0"/>
    <x v="167"/>
    <n v="1"/>
    <s v="A"/>
    <x v="1"/>
    <m/>
    <x v="3"/>
    <s v="d009"/>
    <x v="1"/>
    <x v="6"/>
    <s v=""/>
    <n v="4"/>
  </r>
  <r>
    <x v="172"/>
    <d v="1957-12-12T00:00:00"/>
    <s v="Harngdar"/>
    <s v="Swick"/>
    <x v="1"/>
    <x v="168"/>
    <n v="1"/>
    <s v="A"/>
    <x v="1"/>
    <m/>
    <x v="121"/>
    <s v="d007"/>
    <x v="1"/>
    <x v="2"/>
    <s v=""/>
    <n v="4"/>
  </r>
  <r>
    <x v="173"/>
    <d v="1955-08-26T00:00:00"/>
    <s v="Dayanand"/>
    <s v="Czap"/>
    <x v="1"/>
    <x v="169"/>
    <n v="3"/>
    <s v="A"/>
    <x v="1"/>
    <m/>
    <x v="122"/>
    <s v="d005"/>
    <x v="0"/>
    <x v="0"/>
    <s v=""/>
    <n v="4"/>
  </r>
  <r>
    <x v="173"/>
    <d v="1955-08-26T00:00:00"/>
    <s v="Dayanand"/>
    <s v="Czap"/>
    <x v="1"/>
    <x v="169"/>
    <n v="3"/>
    <s v="A"/>
    <x v="1"/>
    <m/>
    <x v="122"/>
    <s v="d008"/>
    <x v="0"/>
    <x v="4"/>
    <s v=""/>
    <n v="4"/>
  </r>
  <r>
    <x v="174"/>
    <d v="1959-01-30T00:00:00"/>
    <s v="Nectarios"/>
    <s v="Covnot"/>
    <x v="0"/>
    <x v="170"/>
    <n v="6"/>
    <s v="A"/>
    <x v="1"/>
    <m/>
    <x v="123"/>
    <s v="d007"/>
    <x v="4"/>
    <x v="2"/>
    <s v=""/>
    <n v="4"/>
  </r>
  <r>
    <x v="175"/>
    <d v="1961-10-24T00:00:00"/>
    <s v="Kiyotoshi"/>
    <s v="Blokdijk"/>
    <x v="1"/>
    <x v="171"/>
    <n v="6"/>
    <s v="A"/>
    <x v="1"/>
    <m/>
    <x v="124"/>
    <s v="d004"/>
    <x v="0"/>
    <x v="1"/>
    <s v=""/>
    <n v="4"/>
  </r>
  <r>
    <x v="176"/>
    <d v="1957-03-29T00:00:00"/>
    <s v="Zhonghui"/>
    <s v="Zyda"/>
    <x v="1"/>
    <x v="172"/>
    <n v="6"/>
    <s v="B"/>
    <x v="1"/>
    <m/>
    <x v="3"/>
    <s v="d005"/>
    <x v="0"/>
    <x v="0"/>
    <s v=""/>
    <n v="3"/>
  </r>
  <r>
    <x v="177"/>
    <d v="1960-12-14T00:00:00"/>
    <s v="Karoline"/>
    <s v="Ratzlaff"/>
    <x v="1"/>
    <x v="173"/>
    <n v="2"/>
    <s v="C"/>
    <x v="0"/>
    <d v="1997-02-17T00:00:00"/>
    <x v="125"/>
    <s v="d005"/>
    <x v="0"/>
    <x v="0"/>
    <n v="2.020533880903491"/>
    <n v="2"/>
  </r>
  <r>
    <x v="178"/>
    <d v="1960-12-01T00:00:00"/>
    <s v="Domenick"/>
    <s v="Peltason"/>
    <x v="0"/>
    <x v="130"/>
    <n v="9"/>
    <s v="C"/>
    <x v="1"/>
    <m/>
    <x v="126"/>
    <s v="d004"/>
    <x v="2"/>
    <x v="1"/>
    <s v=""/>
    <n v="2"/>
  </r>
  <r>
    <x v="179"/>
    <d v="1960-03-26T00:00:00"/>
    <s v="Armond"/>
    <s v="Fairtlough"/>
    <x v="1"/>
    <x v="174"/>
    <n v="6"/>
    <s v="A"/>
    <x v="1"/>
    <m/>
    <x v="127"/>
    <s v="d004"/>
    <x v="2"/>
    <x v="1"/>
    <s v=""/>
    <n v="4"/>
  </r>
  <r>
    <x v="180"/>
    <d v="1959-10-14T00:00:00"/>
    <s v="Leni"/>
    <s v="Pusterhofer"/>
    <x v="0"/>
    <x v="175"/>
    <n v="10"/>
    <s v="A"/>
    <x v="1"/>
    <m/>
    <x v="128"/>
    <s v="d005"/>
    <x v="5"/>
    <x v="0"/>
    <s v=""/>
    <n v="4"/>
  </r>
  <r>
    <x v="181"/>
    <d v="1962-07-14T00:00:00"/>
    <s v="Guoxiang"/>
    <s v="Ramsay"/>
    <x v="0"/>
    <x v="176"/>
    <n v="10"/>
    <s v="B"/>
    <x v="1"/>
    <m/>
    <x v="129"/>
    <s v="d005"/>
    <x v="0"/>
    <x v="0"/>
    <s v=""/>
    <n v="3"/>
  </r>
  <r>
    <x v="182"/>
    <d v="1965-01-19T00:00:00"/>
    <s v="Ohad"/>
    <s v="Esposito"/>
    <x v="0"/>
    <x v="177"/>
    <n v="6"/>
    <s v="A"/>
    <x v="1"/>
    <m/>
    <x v="130"/>
    <s v="d005"/>
    <x v="5"/>
    <x v="0"/>
    <s v=""/>
    <n v="4"/>
  </r>
  <r>
    <x v="183"/>
    <d v="1953-10-10T00:00:00"/>
    <s v="Freyja"/>
    <s v="Uhrig"/>
    <x v="0"/>
    <x v="178"/>
    <n v="4"/>
    <s v="PIP"/>
    <x v="1"/>
    <m/>
    <x v="131"/>
    <s v="d005"/>
    <x v="5"/>
    <x v="0"/>
    <s v=""/>
    <n v="1"/>
  </r>
  <r>
    <x v="184"/>
    <d v="1962-05-12T00:00:00"/>
    <s v="Hinrich"/>
    <s v="Randi"/>
    <x v="0"/>
    <x v="179"/>
    <n v="1"/>
    <s v="A"/>
    <x v="1"/>
    <m/>
    <x v="132"/>
    <s v="d004"/>
    <x v="2"/>
    <x v="1"/>
    <s v=""/>
    <n v="4"/>
  </r>
  <r>
    <x v="185"/>
    <d v="1962-05-23T00:00:00"/>
    <s v="Geraldo"/>
    <s v="Marwedel"/>
    <x v="0"/>
    <x v="180"/>
    <n v="8"/>
    <s v="C"/>
    <x v="1"/>
    <m/>
    <x v="133"/>
    <s v="d004"/>
    <x v="0"/>
    <x v="1"/>
    <s v=""/>
    <n v="2"/>
  </r>
  <r>
    <x v="185"/>
    <d v="1962-05-23T00:00:00"/>
    <s v="Geraldo"/>
    <s v="Marwedel"/>
    <x v="0"/>
    <x v="180"/>
    <n v="8"/>
    <s v="C"/>
    <x v="1"/>
    <m/>
    <x v="133"/>
    <s v="d006"/>
    <x v="0"/>
    <x v="5"/>
    <s v=""/>
    <n v="2"/>
  </r>
  <r>
    <x v="186"/>
    <d v="1956-09-18T00:00:00"/>
    <s v="Zhenhua"/>
    <s v="Milicic"/>
    <x v="0"/>
    <x v="181"/>
    <n v="10"/>
    <s v="B"/>
    <x v="1"/>
    <m/>
    <x v="134"/>
    <s v="d003"/>
    <x v="1"/>
    <x v="3"/>
    <s v=""/>
    <n v="3"/>
  </r>
  <r>
    <x v="187"/>
    <d v="1957-09-13T00:00:00"/>
    <s v="Syozo"/>
    <s v="Hiltgen"/>
    <x v="1"/>
    <x v="182"/>
    <n v="10"/>
    <s v="C"/>
    <x v="1"/>
    <m/>
    <x v="135"/>
    <s v="d007"/>
    <x v="1"/>
    <x v="2"/>
    <s v=""/>
    <n v="2"/>
  </r>
  <r>
    <x v="188"/>
    <d v="1952-03-13T00:00:00"/>
    <s v="Bowen"/>
    <s v="Schmezko"/>
    <x v="0"/>
    <x v="183"/>
    <n v="3"/>
    <s v="B"/>
    <x v="1"/>
    <m/>
    <x v="3"/>
    <s v="d005"/>
    <x v="2"/>
    <x v="0"/>
    <s v=""/>
    <n v="3"/>
  </r>
  <r>
    <x v="189"/>
    <d v="1954-08-07T00:00:00"/>
    <s v="Kayoko"/>
    <s v="Valtorta"/>
    <x v="0"/>
    <x v="184"/>
    <n v="10"/>
    <s v="A"/>
    <x v="1"/>
    <m/>
    <x v="3"/>
    <s v="d009"/>
    <x v="1"/>
    <x v="6"/>
    <s v=""/>
    <n v="4"/>
  </r>
  <r>
    <x v="190"/>
    <d v="1952-02-24T00:00:00"/>
    <s v="Subir"/>
    <s v="Baja"/>
    <x v="1"/>
    <x v="185"/>
    <n v="3"/>
    <s v="A"/>
    <x v="0"/>
    <d v="1995-06-01T00:00:00"/>
    <x v="3"/>
    <s v="d005"/>
    <x v="0"/>
    <x v="0"/>
    <n v="6.3764544832306642"/>
    <n v="4"/>
  </r>
  <r>
    <x v="191"/>
    <d v="1959-09-27T00:00:00"/>
    <s v="Shiv"/>
    <s v="Narlikar"/>
    <x v="1"/>
    <x v="186"/>
    <n v="1"/>
    <s v="B"/>
    <x v="0"/>
    <d v="1997-04-18T00:00:00"/>
    <x v="136"/>
    <s v="d008"/>
    <x v="1"/>
    <x v="4"/>
    <n v="9.6235455167693367"/>
    <n v="3"/>
  </r>
  <r>
    <x v="192"/>
    <d v="1958-02-15T00:00:00"/>
    <s v="Babette"/>
    <s v="Lamba"/>
    <x v="1"/>
    <x v="187"/>
    <n v="5"/>
    <s v="C"/>
    <x v="1"/>
    <m/>
    <x v="3"/>
    <s v="d009"/>
    <x v="1"/>
    <x v="6"/>
    <s v=""/>
    <n v="2"/>
  </r>
  <r>
    <x v="193"/>
    <d v="1955-12-02T00:00:00"/>
    <s v="Armond"/>
    <s v="Peir"/>
    <x v="0"/>
    <x v="188"/>
    <n v="9"/>
    <s v="B"/>
    <x v="1"/>
    <m/>
    <x v="3"/>
    <s v="d005"/>
    <x v="5"/>
    <x v="0"/>
    <s v=""/>
    <n v="3"/>
  </r>
  <r>
    <x v="194"/>
    <d v="1952-11-24T00:00:00"/>
    <s v="Chikako"/>
    <s v="Veevers"/>
    <x v="1"/>
    <x v="189"/>
    <n v="1"/>
    <s v="PIP"/>
    <x v="1"/>
    <m/>
    <x v="3"/>
    <s v="d005"/>
    <x v="0"/>
    <x v="0"/>
    <s v=""/>
    <n v="1"/>
  </r>
  <r>
    <x v="195"/>
    <d v="1955-04-27T00:00:00"/>
    <s v="Nishit"/>
    <s v="Casperson"/>
    <x v="0"/>
    <x v="190"/>
    <n v="2"/>
    <s v="B"/>
    <x v="1"/>
    <m/>
    <x v="3"/>
    <s v="d004"/>
    <x v="0"/>
    <x v="1"/>
    <s v=""/>
    <n v="3"/>
  </r>
  <r>
    <x v="196"/>
    <d v="1952-02-19T00:00:00"/>
    <s v="Magdalena"/>
    <s v="Eldridge"/>
    <x v="0"/>
    <x v="191"/>
    <n v="8"/>
    <s v="A"/>
    <x v="1"/>
    <m/>
    <x v="137"/>
    <s v="d004"/>
    <x v="2"/>
    <x v="1"/>
    <s v=""/>
    <n v="4"/>
  </r>
  <r>
    <x v="197"/>
    <d v="1964-02-21T00:00:00"/>
    <s v="Kazuhira"/>
    <s v="Shimshoni"/>
    <x v="1"/>
    <x v="192"/>
    <n v="9"/>
    <s v="A"/>
    <x v="1"/>
    <m/>
    <x v="138"/>
    <s v="d007"/>
    <x v="4"/>
    <x v="2"/>
    <s v=""/>
    <n v="4"/>
  </r>
  <r>
    <x v="197"/>
    <d v="1964-02-21T00:00:00"/>
    <s v="Kazuhira"/>
    <s v="Shimshoni"/>
    <x v="1"/>
    <x v="192"/>
    <n v="9"/>
    <s v="A"/>
    <x v="1"/>
    <m/>
    <x v="138"/>
    <s v="d009"/>
    <x v="4"/>
    <x v="6"/>
    <s v=""/>
    <n v="4"/>
  </r>
  <r>
    <x v="198"/>
    <d v="1956-12-15T00:00:00"/>
    <s v="Ayakannu"/>
    <s v="Skrikant"/>
    <x v="0"/>
    <x v="193"/>
    <n v="6"/>
    <s v="A"/>
    <x v="1"/>
    <m/>
    <x v="139"/>
    <s v="d002"/>
    <x v="1"/>
    <x v="7"/>
    <s v=""/>
    <n v="4"/>
  </r>
  <r>
    <x v="199"/>
    <d v="1963-12-12T00:00:00"/>
    <s v="Giri"/>
    <s v="Isaak"/>
    <x v="0"/>
    <x v="194"/>
    <n v="7"/>
    <s v="B"/>
    <x v="1"/>
    <m/>
    <x v="3"/>
    <s v="d004"/>
    <x v="0"/>
    <x v="1"/>
    <s v=""/>
    <n v="3"/>
  </r>
  <r>
    <x v="200"/>
    <d v="1961-02-24T00:00:00"/>
    <s v="Leen"/>
    <s v="Pappas"/>
    <x v="0"/>
    <x v="195"/>
    <n v="10"/>
    <s v="A"/>
    <x v="1"/>
    <m/>
    <x v="140"/>
    <s v="d004"/>
    <x v="0"/>
    <x v="1"/>
    <s v=""/>
    <n v="4"/>
  </r>
  <r>
    <x v="201"/>
    <d v="1953-04-15T00:00:00"/>
    <s v="Diederik"/>
    <s v="Siprelle"/>
    <x v="0"/>
    <x v="196"/>
    <n v="7"/>
    <s v="A"/>
    <x v="1"/>
    <m/>
    <x v="3"/>
    <s v="d004"/>
    <x v="0"/>
    <x v="1"/>
    <s v=""/>
    <n v="4"/>
  </r>
  <r>
    <x v="201"/>
    <d v="1953-04-15T00:00:00"/>
    <s v="Diederik"/>
    <s v="Siprelle"/>
    <x v="0"/>
    <x v="196"/>
    <n v="7"/>
    <s v="A"/>
    <x v="1"/>
    <m/>
    <x v="3"/>
    <s v="d005"/>
    <x v="0"/>
    <x v="0"/>
    <s v=""/>
    <n v="4"/>
  </r>
  <r>
    <x v="202"/>
    <d v="1958-12-26T00:00:00"/>
    <s v="Changho"/>
    <s v="Pietracaprina"/>
    <x v="1"/>
    <x v="197"/>
    <n v="2"/>
    <s v="A"/>
    <x v="1"/>
    <m/>
    <x v="3"/>
    <s v="d009"/>
    <x v="1"/>
    <x v="6"/>
    <s v=""/>
    <n v="4"/>
  </r>
  <r>
    <x v="203"/>
    <d v="1956-12-23T00:00:00"/>
    <s v="Nathan"/>
    <s v="Monkewich"/>
    <x v="0"/>
    <x v="198"/>
    <n v="7"/>
    <s v="C"/>
    <x v="1"/>
    <m/>
    <x v="3"/>
    <s v="d004"/>
    <x v="2"/>
    <x v="1"/>
    <s v=""/>
    <n v="2"/>
  </r>
  <r>
    <x v="204"/>
    <d v="1961-09-14T00:00:00"/>
    <s v="Zissis"/>
    <s v="Pintelas"/>
    <x v="0"/>
    <x v="199"/>
    <n v="10"/>
    <s v="C"/>
    <x v="1"/>
    <m/>
    <x v="141"/>
    <s v="d007"/>
    <x v="1"/>
    <x v="2"/>
    <s v=""/>
    <n v="2"/>
  </r>
  <r>
    <x v="205"/>
    <d v="1960-11-24T00:00:00"/>
    <s v="Shaowen"/>
    <s v="Pramanik"/>
    <x v="0"/>
    <x v="200"/>
    <n v="8"/>
    <s v="PIP"/>
    <x v="1"/>
    <m/>
    <x v="3"/>
    <s v="d008"/>
    <x v="1"/>
    <x v="4"/>
    <s v=""/>
    <n v="1"/>
  </r>
  <r>
    <x v="206"/>
    <d v="1959-07-30T00:00:00"/>
    <s v="Maren"/>
    <s v="Hutton"/>
    <x v="0"/>
    <x v="11"/>
    <n v="3"/>
    <s v="B"/>
    <x v="1"/>
    <m/>
    <x v="3"/>
    <s v="d009"/>
    <x v="1"/>
    <x v="6"/>
    <s v=""/>
    <n v="3"/>
  </r>
  <r>
    <x v="207"/>
    <d v="1955-04-24T00:00:00"/>
    <s v="Perry"/>
    <s v="Shimshoni"/>
    <x v="0"/>
    <x v="201"/>
    <n v="5"/>
    <s v="C"/>
    <x v="1"/>
    <m/>
    <x v="142"/>
    <s v="d006"/>
    <x v="0"/>
    <x v="5"/>
    <s v=""/>
    <n v="2"/>
  </r>
  <r>
    <x v="208"/>
    <d v="1952-08-08T00:00:00"/>
    <s v="Erez"/>
    <s v="Chinin"/>
    <x v="1"/>
    <x v="202"/>
    <n v="1"/>
    <s v="A"/>
    <x v="0"/>
    <d v="1993-08-28T00:00:00"/>
    <x v="3"/>
    <s v="d005"/>
    <x v="0"/>
    <x v="0"/>
    <n v="3.159479808350445"/>
    <n v="4"/>
  </r>
  <r>
    <x v="209"/>
    <d v="1963-03-03T00:00:00"/>
    <s v="Ewing"/>
    <s v="Foong"/>
    <x v="1"/>
    <x v="203"/>
    <n v="7"/>
    <s v="S"/>
    <x v="1"/>
    <m/>
    <x v="3"/>
    <s v="d005"/>
    <x v="2"/>
    <x v="0"/>
    <s v=""/>
    <n v="5"/>
  </r>
  <r>
    <x v="210"/>
    <d v="1957-03-11T00:00:00"/>
    <s v="Yucel"/>
    <s v="Auria"/>
    <x v="1"/>
    <x v="204"/>
    <n v="2"/>
    <s v="B"/>
    <x v="1"/>
    <m/>
    <x v="143"/>
    <s v="d001"/>
    <x v="1"/>
    <x v="8"/>
    <s v=""/>
    <n v="3"/>
  </r>
  <r>
    <x v="211"/>
    <d v="1964-07-28T00:00:00"/>
    <s v="Reinhard"/>
    <s v="Gischer"/>
    <x v="0"/>
    <x v="205"/>
    <n v="2"/>
    <s v="B"/>
    <x v="1"/>
    <m/>
    <x v="144"/>
    <s v="d004"/>
    <x v="2"/>
    <x v="1"/>
    <s v=""/>
    <n v="3"/>
  </r>
  <r>
    <x v="212"/>
    <d v="1960-01-17T00:00:00"/>
    <s v="Shahaf"/>
    <s v="Ishibashi"/>
    <x v="1"/>
    <x v="206"/>
    <n v="9"/>
    <s v="PIP"/>
    <x v="0"/>
    <d v="2004-04-13T00:00:00"/>
    <x v="145"/>
    <s v="d008"/>
    <x v="4"/>
    <x v="4"/>
    <n v="10.937713894592745"/>
    <n v="1"/>
  </r>
  <r>
    <x v="213"/>
    <d v="1956-08-29T00:00:00"/>
    <s v="Tzvetan"/>
    <s v="Hettesheimer"/>
    <x v="0"/>
    <x v="207"/>
    <n v="5"/>
    <s v="C"/>
    <x v="1"/>
    <m/>
    <x v="3"/>
    <s v="d005"/>
    <x v="0"/>
    <x v="0"/>
    <s v=""/>
    <n v="2"/>
  </r>
  <r>
    <x v="214"/>
    <d v="1959-03-28T00:00:00"/>
    <s v="Shem"/>
    <s v="Kroha"/>
    <x v="0"/>
    <x v="208"/>
    <n v="4"/>
    <s v="C"/>
    <x v="1"/>
    <m/>
    <x v="3"/>
    <s v="d004"/>
    <x v="0"/>
    <x v="1"/>
    <s v=""/>
    <n v="2"/>
  </r>
  <r>
    <x v="214"/>
    <d v="1959-03-28T00:00:00"/>
    <s v="Shem"/>
    <s v="Kroha"/>
    <x v="0"/>
    <x v="208"/>
    <n v="4"/>
    <s v="C"/>
    <x v="1"/>
    <m/>
    <x v="3"/>
    <s v="d009"/>
    <x v="0"/>
    <x v="6"/>
    <s v=""/>
    <n v="2"/>
  </r>
  <r>
    <x v="215"/>
    <d v="1961-07-16T00:00:00"/>
    <s v="Sakthirel"/>
    <s v="Bakhtari"/>
    <x v="0"/>
    <x v="209"/>
    <n v="7"/>
    <s v="A"/>
    <x v="1"/>
    <m/>
    <x v="3"/>
    <s v="d005"/>
    <x v="0"/>
    <x v="0"/>
    <s v=""/>
    <n v="4"/>
  </r>
  <r>
    <x v="216"/>
    <d v="1959-06-17T00:00:00"/>
    <s v="Marla"/>
    <s v="Brendel"/>
    <x v="0"/>
    <x v="99"/>
    <n v="1"/>
    <s v="A"/>
    <x v="1"/>
    <m/>
    <x v="146"/>
    <s v="d002"/>
    <x v="1"/>
    <x v="7"/>
    <s v=""/>
    <n v="4"/>
  </r>
  <r>
    <x v="216"/>
    <d v="1959-06-17T00:00:00"/>
    <s v="Marla"/>
    <s v="Brendel"/>
    <x v="0"/>
    <x v="99"/>
    <n v="1"/>
    <s v="A"/>
    <x v="1"/>
    <m/>
    <x v="146"/>
    <s v="d003"/>
    <x v="1"/>
    <x v="3"/>
    <s v=""/>
    <n v="4"/>
  </r>
  <r>
    <x v="217"/>
    <d v="1964-06-20T00:00:00"/>
    <s v="Kauko"/>
    <s v="Demizu"/>
    <x v="0"/>
    <x v="210"/>
    <n v="10"/>
    <s v="C"/>
    <x v="1"/>
    <m/>
    <x v="3"/>
    <s v="d004"/>
    <x v="0"/>
    <x v="1"/>
    <s v=""/>
    <n v="2"/>
  </r>
  <r>
    <x v="218"/>
    <d v="1956-03-30T00:00:00"/>
    <s v="Akemi"/>
    <s v="Esposito"/>
    <x v="1"/>
    <x v="211"/>
    <n v="4"/>
    <s v="A"/>
    <x v="1"/>
    <m/>
    <x v="147"/>
    <s v="d005"/>
    <x v="2"/>
    <x v="0"/>
    <s v=""/>
    <n v="4"/>
  </r>
  <r>
    <x v="219"/>
    <d v="1959-01-12T00:00:00"/>
    <s v="Chenyi"/>
    <s v="Syang"/>
    <x v="0"/>
    <x v="212"/>
    <n v="6"/>
    <s v="B"/>
    <x v="1"/>
    <m/>
    <x v="148"/>
    <s v="d002"/>
    <x v="1"/>
    <x v="7"/>
    <s v=""/>
    <n v="3"/>
  </r>
  <r>
    <x v="220"/>
    <d v="1964-10-13T00:00:00"/>
    <s v="Kazuhito"/>
    <s v="Encarnacion"/>
    <x v="0"/>
    <x v="213"/>
    <n v="1"/>
    <s v="A"/>
    <x v="1"/>
    <m/>
    <x v="3"/>
    <s v="d002"/>
    <x v="1"/>
    <x v="7"/>
    <s v=""/>
    <n v="4"/>
  </r>
  <r>
    <x v="221"/>
    <d v="1959-06-11T00:00:00"/>
    <s v="Percy"/>
    <s v="Litecky"/>
    <x v="1"/>
    <x v="214"/>
    <n v="7"/>
    <s v="A"/>
    <x v="1"/>
    <m/>
    <x v="3"/>
    <s v="d008"/>
    <x v="1"/>
    <x v="4"/>
    <s v=""/>
    <n v="4"/>
  </r>
  <r>
    <x v="222"/>
    <d v="1957-10-04T00:00:00"/>
    <s v="Douadi"/>
    <s v="Azumi"/>
    <x v="0"/>
    <x v="215"/>
    <n v="1"/>
    <s v="B"/>
    <x v="1"/>
    <m/>
    <x v="149"/>
    <s v="d007"/>
    <x v="1"/>
    <x v="2"/>
    <s v=""/>
    <n v="3"/>
  </r>
  <r>
    <x v="223"/>
    <d v="1953-05-20T00:00:00"/>
    <s v="Xiadong"/>
    <s v="Perry"/>
    <x v="1"/>
    <x v="216"/>
    <n v="7"/>
    <s v="B"/>
    <x v="1"/>
    <m/>
    <x v="150"/>
    <s v="d007"/>
    <x v="1"/>
    <x v="2"/>
    <s v=""/>
    <n v="3"/>
  </r>
  <r>
    <x v="224"/>
    <d v="1962-12-14T00:00:00"/>
    <s v="Gilbert"/>
    <s v="Naumovich"/>
    <x v="0"/>
    <x v="217"/>
    <n v="1"/>
    <s v="A"/>
    <x v="1"/>
    <m/>
    <x v="151"/>
    <s v="d007"/>
    <x v="1"/>
    <x v="2"/>
    <s v=""/>
    <n v="4"/>
  </r>
  <r>
    <x v="225"/>
    <d v="1955-01-29T00:00:00"/>
    <s v="Zhenbing"/>
    <s v="Perng"/>
    <x v="1"/>
    <x v="218"/>
    <n v="6"/>
    <s v="A"/>
    <x v="1"/>
    <m/>
    <x v="152"/>
    <s v="d005"/>
    <x v="0"/>
    <x v="0"/>
    <s v=""/>
    <n v="4"/>
  </r>
  <r>
    <x v="226"/>
    <d v="1959-03-06T00:00:00"/>
    <s v="Itzchak"/>
    <s v="Lichtner"/>
    <x v="0"/>
    <x v="219"/>
    <n v="7"/>
    <s v="C"/>
    <x v="1"/>
    <m/>
    <x v="153"/>
    <s v="d007"/>
    <x v="1"/>
    <x v="2"/>
    <s v=""/>
    <n v="2"/>
  </r>
  <r>
    <x v="227"/>
    <d v="1954-06-12T00:00:00"/>
    <s v="Reuven"/>
    <s v="Munke"/>
    <x v="0"/>
    <x v="220"/>
    <n v="4"/>
    <s v="B"/>
    <x v="1"/>
    <m/>
    <x v="154"/>
    <s v="d007"/>
    <x v="1"/>
    <x v="2"/>
    <s v=""/>
    <n v="3"/>
  </r>
  <r>
    <x v="228"/>
    <d v="1954-12-01T00:00:00"/>
    <s v="Jaques"/>
    <s v="Munro"/>
    <x v="1"/>
    <x v="221"/>
    <n v="10"/>
    <s v="C"/>
    <x v="1"/>
    <m/>
    <x v="3"/>
    <s v="d006"/>
    <x v="2"/>
    <x v="5"/>
    <s v=""/>
    <n v="2"/>
  </r>
  <r>
    <x v="229"/>
    <d v="1955-12-15T00:00:00"/>
    <s v="Heekeun"/>
    <s v="Majewski"/>
    <x v="0"/>
    <x v="222"/>
    <n v="3"/>
    <s v="A"/>
    <x v="1"/>
    <m/>
    <x v="155"/>
    <s v="d005"/>
    <x v="3"/>
    <x v="0"/>
    <s v=""/>
    <n v="4"/>
  </r>
  <r>
    <x v="230"/>
    <d v="1963-03-18T00:00:00"/>
    <s v="Khalil"/>
    <s v="Gniady"/>
    <x v="0"/>
    <x v="223"/>
    <n v="6"/>
    <s v="C"/>
    <x v="1"/>
    <m/>
    <x v="156"/>
    <s v="d002"/>
    <x v="1"/>
    <x v="7"/>
    <s v=""/>
    <n v="2"/>
  </r>
  <r>
    <x v="231"/>
    <d v="1957-01-17T00:00:00"/>
    <s v="Abdulah"/>
    <s v="Thibadeau"/>
    <x v="1"/>
    <x v="224"/>
    <n v="5"/>
    <s v="C"/>
    <x v="1"/>
    <m/>
    <x v="3"/>
    <s v="d009"/>
    <x v="1"/>
    <x v="6"/>
    <s v=""/>
    <n v="2"/>
  </r>
  <r>
    <x v="232"/>
    <d v="1959-12-07T00:00:00"/>
    <s v="Adas"/>
    <s v="Nastansky"/>
    <x v="0"/>
    <x v="225"/>
    <n v="7"/>
    <s v="PIP"/>
    <x v="1"/>
    <m/>
    <x v="157"/>
    <s v="d004"/>
    <x v="1"/>
    <x v="1"/>
    <s v=""/>
    <n v="1"/>
  </r>
  <r>
    <x v="232"/>
    <d v="1959-12-07T00:00:00"/>
    <s v="Adas"/>
    <s v="Nastansky"/>
    <x v="0"/>
    <x v="225"/>
    <n v="7"/>
    <s v="PIP"/>
    <x v="1"/>
    <m/>
    <x v="157"/>
    <s v="d008"/>
    <x v="1"/>
    <x v="4"/>
    <s v=""/>
    <n v="1"/>
  </r>
  <r>
    <x v="233"/>
    <d v="1960-02-03T00:00:00"/>
    <s v="Fayez"/>
    <s v="Harllee"/>
    <x v="1"/>
    <x v="226"/>
    <n v="8"/>
    <s v="B"/>
    <x v="1"/>
    <m/>
    <x v="158"/>
    <s v="d005"/>
    <x v="0"/>
    <x v="0"/>
    <s v=""/>
    <n v="3"/>
  </r>
  <r>
    <x v="234"/>
    <d v="1964-09-19T00:00:00"/>
    <s v="Sumali"/>
    <s v="Fargier"/>
    <x v="0"/>
    <x v="227"/>
    <n v="5"/>
    <s v="B"/>
    <x v="1"/>
    <m/>
    <x v="159"/>
    <s v="d006"/>
    <x v="0"/>
    <x v="5"/>
    <s v=""/>
    <n v="3"/>
  </r>
  <r>
    <x v="235"/>
    <d v="1964-06-25T00:00:00"/>
    <s v="Bojan"/>
    <s v="Crouzet"/>
    <x v="1"/>
    <x v="228"/>
    <n v="7"/>
    <s v="B"/>
    <x v="1"/>
    <m/>
    <x v="3"/>
    <s v="d005"/>
    <x v="0"/>
    <x v="0"/>
    <s v=""/>
    <n v="3"/>
  </r>
  <r>
    <x v="236"/>
    <d v="1954-04-23T00:00:00"/>
    <s v="Nigel"/>
    <s v="Aloisi"/>
    <x v="0"/>
    <x v="229"/>
    <n v="8"/>
    <s v="C"/>
    <x v="1"/>
    <m/>
    <x v="160"/>
    <s v="d005"/>
    <x v="0"/>
    <x v="0"/>
    <s v=""/>
    <n v="2"/>
  </r>
  <r>
    <x v="237"/>
    <d v="1958-04-01T00:00:00"/>
    <s v="Khedija"/>
    <s v="Mitsuhashi"/>
    <x v="0"/>
    <x v="230"/>
    <n v="10"/>
    <s v="A"/>
    <x v="0"/>
    <d v="1988-04-25T00:00:00"/>
    <x v="161"/>
    <s v="d004"/>
    <x v="0"/>
    <x v="1"/>
    <n v="2.236824093086927"/>
    <n v="4"/>
  </r>
  <r>
    <x v="238"/>
    <d v="1955-07-11T00:00:00"/>
    <s v="Tsuneo"/>
    <s v="Matzat"/>
    <x v="0"/>
    <x v="231"/>
    <n v="10"/>
    <s v="B"/>
    <x v="1"/>
    <m/>
    <x v="162"/>
    <s v="d002"/>
    <x v="1"/>
    <x v="7"/>
    <s v=""/>
    <n v="3"/>
  </r>
  <r>
    <x v="239"/>
    <d v="1955-03-03T00:00:00"/>
    <s v="Serif"/>
    <s v="Buescher"/>
    <x v="0"/>
    <x v="232"/>
    <n v="5"/>
    <s v="B"/>
    <x v="1"/>
    <m/>
    <x v="163"/>
    <s v="d006"/>
    <x v="0"/>
    <x v="5"/>
    <s v=""/>
    <n v="3"/>
  </r>
  <r>
    <x v="240"/>
    <d v="1953-10-18T00:00:00"/>
    <s v="Debatosh"/>
    <s v="Khasidashvili"/>
    <x v="0"/>
    <x v="233"/>
    <n v="5"/>
    <s v="C"/>
    <x v="1"/>
    <m/>
    <x v="164"/>
    <s v="d007"/>
    <x v="1"/>
    <x v="2"/>
    <s v=""/>
    <n v="2"/>
  </r>
  <r>
    <x v="241"/>
    <d v="1958-09-29T00:00:00"/>
    <s v="Tonny"/>
    <s v="Skafidas"/>
    <x v="0"/>
    <x v="234"/>
    <n v="2"/>
    <s v="B"/>
    <x v="1"/>
    <m/>
    <x v="165"/>
    <s v="d007"/>
    <x v="1"/>
    <x v="2"/>
    <s v=""/>
    <n v="3"/>
  </r>
  <r>
    <x v="242"/>
    <d v="1953-04-06T00:00:00"/>
    <s v="Hairong"/>
    <s v="Mellouli"/>
    <x v="1"/>
    <x v="235"/>
    <n v="4"/>
    <s v="A"/>
    <x v="1"/>
    <m/>
    <x v="166"/>
    <s v="d004"/>
    <x v="2"/>
    <x v="1"/>
    <s v=""/>
    <n v="4"/>
  </r>
  <r>
    <x v="243"/>
    <d v="1957-10-05T00:00:00"/>
    <s v="Florina"/>
    <s v="Eugenio"/>
    <x v="0"/>
    <x v="236"/>
    <n v="1"/>
    <s v="C"/>
    <x v="1"/>
    <m/>
    <x v="3"/>
    <s v="d004"/>
    <x v="2"/>
    <x v="1"/>
    <s v=""/>
    <n v="2"/>
  </r>
  <r>
    <x v="244"/>
    <d v="1954-04-05T00:00:00"/>
    <s v="Bangqing"/>
    <s v="Pehl"/>
    <x v="1"/>
    <x v="237"/>
    <n v="5"/>
    <s v="A"/>
    <x v="1"/>
    <m/>
    <x v="167"/>
    <s v="d004"/>
    <x v="2"/>
    <x v="1"/>
    <s v=""/>
    <n v="4"/>
  </r>
  <r>
    <x v="245"/>
    <d v="1952-09-17T00:00:00"/>
    <s v="Karsten"/>
    <s v="Szmurlo"/>
    <x v="0"/>
    <x v="238"/>
    <n v="3"/>
    <s v="C"/>
    <x v="1"/>
    <m/>
    <x v="168"/>
    <s v="d003"/>
    <x v="4"/>
    <x v="3"/>
    <s v=""/>
    <n v="2"/>
  </r>
  <r>
    <x v="246"/>
    <d v="1956-01-19T00:00:00"/>
    <s v="Jagoda"/>
    <s v="Braunmuhl"/>
    <x v="0"/>
    <x v="239"/>
    <n v="9"/>
    <s v="A"/>
    <x v="1"/>
    <m/>
    <x v="169"/>
    <s v="d004"/>
    <x v="0"/>
    <x v="1"/>
    <s v=""/>
    <n v="4"/>
  </r>
  <r>
    <x v="246"/>
    <d v="1956-01-19T00:00:00"/>
    <s v="Jagoda"/>
    <s v="Braunmuhl"/>
    <x v="0"/>
    <x v="239"/>
    <n v="9"/>
    <s v="A"/>
    <x v="1"/>
    <m/>
    <x v="169"/>
    <s v="d009"/>
    <x v="0"/>
    <x v="6"/>
    <s v=""/>
    <n v="4"/>
  </r>
  <r>
    <x v="247"/>
    <d v="1953-12-21T00:00:00"/>
    <s v="Parviz"/>
    <s v="Zaumen"/>
    <x v="1"/>
    <x v="240"/>
    <n v="4"/>
    <s v="A"/>
    <x v="1"/>
    <m/>
    <x v="170"/>
    <s v="d007"/>
    <x v="1"/>
    <x v="2"/>
    <s v=""/>
    <n v="4"/>
  </r>
  <r>
    <x v="248"/>
    <d v="1960-06-16T00:00:00"/>
    <s v="Miyeon"/>
    <s v="Macedo"/>
    <x v="0"/>
    <x v="241"/>
    <n v="5"/>
    <s v="C"/>
    <x v="1"/>
    <m/>
    <x v="171"/>
    <s v="d002"/>
    <x v="4"/>
    <x v="7"/>
    <s v=""/>
    <n v="2"/>
  </r>
  <r>
    <x v="249"/>
    <d v="1962-09-26T00:00:00"/>
    <s v="Sashi"/>
    <s v="Danlos"/>
    <x v="0"/>
    <x v="242"/>
    <n v="1"/>
    <s v="A"/>
    <x v="1"/>
    <m/>
    <x v="3"/>
    <s v="d009"/>
    <x v="1"/>
    <x v="6"/>
    <s v=""/>
    <n v="4"/>
  </r>
  <r>
    <x v="250"/>
    <d v="1953-05-10T00:00:00"/>
    <s v="Samphel"/>
    <s v="Siegrist"/>
    <x v="1"/>
    <x v="243"/>
    <n v="9"/>
    <s v="B"/>
    <x v="1"/>
    <m/>
    <x v="172"/>
    <s v="d005"/>
    <x v="2"/>
    <x v="0"/>
    <s v=""/>
    <n v="3"/>
  </r>
  <r>
    <x v="251"/>
    <d v="1958-05-23T00:00:00"/>
    <s v="Duangkaew"/>
    <s v="Rassart"/>
    <x v="0"/>
    <x v="244"/>
    <n v="5"/>
    <s v="PIP"/>
    <x v="1"/>
    <m/>
    <x v="173"/>
    <s v="d004"/>
    <x v="0"/>
    <x v="1"/>
    <s v=""/>
    <n v="1"/>
  </r>
  <r>
    <x v="252"/>
    <d v="1953-08-17T00:00:00"/>
    <s v="KayLiang"/>
    <s v="Trachtenberg"/>
    <x v="0"/>
    <x v="245"/>
    <n v="2"/>
    <s v="B"/>
    <x v="1"/>
    <m/>
    <x v="174"/>
    <s v="d003"/>
    <x v="1"/>
    <x v="3"/>
    <s v=""/>
    <n v="3"/>
  </r>
  <r>
    <x v="253"/>
    <d v="1964-09-11T00:00:00"/>
    <s v="Dharmaraja"/>
    <s v="Stassinopoulos"/>
    <x v="0"/>
    <x v="246"/>
    <n v="1"/>
    <s v="C"/>
    <x v="1"/>
    <m/>
    <x v="175"/>
    <s v="d008"/>
    <x v="1"/>
    <x v="4"/>
    <s v=""/>
    <n v="2"/>
  </r>
  <r>
    <x v="254"/>
    <d v="1961-05-03T00:00:00"/>
    <s v="Sampalli"/>
    <s v="Snedden"/>
    <x v="1"/>
    <x v="247"/>
    <n v="6"/>
    <s v="C"/>
    <x v="1"/>
    <m/>
    <x v="176"/>
    <s v="d005"/>
    <x v="2"/>
    <x v="0"/>
    <s v=""/>
    <n v="2"/>
  </r>
  <r>
    <x v="255"/>
    <d v="1955-07-03T00:00:00"/>
    <s v="Yechezkel"/>
    <s v="Pews"/>
    <x v="0"/>
    <x v="248"/>
    <n v="10"/>
    <s v="B"/>
    <x v="1"/>
    <m/>
    <x v="177"/>
    <s v="d007"/>
    <x v="1"/>
    <x v="2"/>
    <s v=""/>
    <n v="3"/>
  </r>
  <r>
    <x v="256"/>
    <d v="1960-10-03T00:00:00"/>
    <s v="Kasturi"/>
    <s v="Jenevein"/>
    <x v="1"/>
    <x v="249"/>
    <n v="6"/>
    <s v="C"/>
    <x v="1"/>
    <m/>
    <x v="178"/>
    <s v="d004"/>
    <x v="2"/>
    <x v="1"/>
    <s v=""/>
    <n v="2"/>
  </r>
  <r>
    <x v="257"/>
    <d v="1957-09-11T00:00:00"/>
    <s v="Herbert"/>
    <s v="Trachtenberg"/>
    <x v="0"/>
    <x v="250"/>
    <n v="2"/>
    <s v="B"/>
    <x v="1"/>
    <m/>
    <x v="179"/>
    <s v="d004"/>
    <x v="5"/>
    <x v="1"/>
    <s v=""/>
    <n v="3"/>
  </r>
  <r>
    <x v="258"/>
    <d v="1953-04-05T00:00:00"/>
    <s v="Feipei"/>
    <s v="Hasenauer"/>
    <x v="0"/>
    <x v="251"/>
    <n v="4"/>
    <s v="B"/>
    <x v="1"/>
    <m/>
    <x v="3"/>
    <s v="d004"/>
    <x v="0"/>
    <x v="1"/>
    <s v=""/>
    <n v="3"/>
  </r>
  <r>
    <x v="259"/>
    <d v="1957-03-25T00:00:00"/>
    <s v="Shigeu"/>
    <s v="Matzen"/>
    <x v="1"/>
    <x v="252"/>
    <n v="9"/>
    <s v="C"/>
    <x v="1"/>
    <m/>
    <x v="180"/>
    <s v="d005"/>
    <x v="2"/>
    <x v="0"/>
    <s v=""/>
    <n v="2"/>
  </r>
  <r>
    <x v="259"/>
    <d v="1957-03-25T00:00:00"/>
    <s v="Shigeu"/>
    <s v="Matzen"/>
    <x v="1"/>
    <x v="252"/>
    <n v="9"/>
    <s v="C"/>
    <x v="1"/>
    <m/>
    <x v="180"/>
    <s v="d008"/>
    <x v="2"/>
    <x v="4"/>
    <s v=""/>
    <n v="2"/>
  </r>
  <r>
    <x v="260"/>
    <d v="1962-10-28T00:00:00"/>
    <s v="Shrikanth"/>
    <s v="Mahmud"/>
    <x v="0"/>
    <x v="7"/>
    <n v="8"/>
    <s v="PIP"/>
    <x v="1"/>
    <m/>
    <x v="181"/>
    <s v="d002"/>
    <x v="1"/>
    <x v="7"/>
    <s v=""/>
    <n v="1"/>
  </r>
  <r>
    <x v="261"/>
    <d v="1959-05-15T00:00:00"/>
    <s v="Badri"/>
    <s v="Furudate"/>
    <x v="0"/>
    <x v="253"/>
    <n v="6"/>
    <s v="B"/>
    <x v="1"/>
    <m/>
    <x v="182"/>
    <s v="d004"/>
    <x v="0"/>
    <x v="1"/>
    <s v=""/>
    <n v="3"/>
  </r>
  <r>
    <x v="262"/>
    <d v="1963-09-20T00:00:00"/>
    <s v="Stabislas"/>
    <s v="Domenig"/>
    <x v="0"/>
    <x v="181"/>
    <n v="8"/>
    <s v="B"/>
    <x v="1"/>
    <m/>
    <x v="183"/>
    <s v="d002"/>
    <x v="1"/>
    <x v="7"/>
    <s v=""/>
    <n v="3"/>
  </r>
  <r>
    <x v="262"/>
    <d v="1963-09-20T00:00:00"/>
    <s v="Stabislas"/>
    <s v="Domenig"/>
    <x v="0"/>
    <x v="181"/>
    <n v="8"/>
    <s v="B"/>
    <x v="1"/>
    <m/>
    <x v="183"/>
    <s v="d007"/>
    <x v="1"/>
    <x v="2"/>
    <s v=""/>
    <n v="3"/>
  </r>
  <r>
    <x v="263"/>
    <d v="1960-01-11T00:00:00"/>
    <s v="Aleksandar"/>
    <s v="Ananiadou"/>
    <x v="1"/>
    <x v="254"/>
    <n v="7"/>
    <s v="A"/>
    <x v="1"/>
    <m/>
    <x v="184"/>
    <s v="d001"/>
    <x v="1"/>
    <x v="8"/>
    <s v=""/>
    <n v="4"/>
  </r>
  <r>
    <x v="264"/>
    <d v="1957-01-24T00:00:00"/>
    <s v="Brendon"/>
    <s v="Lenart"/>
    <x v="1"/>
    <x v="255"/>
    <n v="4"/>
    <s v="B"/>
    <x v="1"/>
    <m/>
    <x v="185"/>
    <s v="d009"/>
    <x v="1"/>
    <x v="6"/>
    <s v=""/>
    <n v="3"/>
  </r>
  <r>
    <x v="265"/>
    <d v="1961-08-22T00:00:00"/>
    <s v="Gregory"/>
    <s v="Zedlitz"/>
    <x v="1"/>
    <x v="256"/>
    <n v="6"/>
    <s v="A"/>
    <x v="1"/>
    <m/>
    <x v="3"/>
    <s v="d006"/>
    <x v="0"/>
    <x v="5"/>
    <s v=""/>
    <n v="4"/>
  </r>
  <r>
    <x v="266"/>
    <d v="1954-11-08T00:00:00"/>
    <s v="Pragnesh"/>
    <s v="Iisaka"/>
    <x v="0"/>
    <x v="257"/>
    <n v="10"/>
    <s v="PIP"/>
    <x v="1"/>
    <m/>
    <x v="186"/>
    <s v="d002"/>
    <x v="1"/>
    <x v="7"/>
    <s v=""/>
    <n v="1"/>
  </r>
  <r>
    <x v="267"/>
    <d v="1963-03-13T00:00:00"/>
    <s v="Valery"/>
    <s v="Litvinov"/>
    <x v="0"/>
    <x v="258"/>
    <n v="9"/>
    <s v="C"/>
    <x v="1"/>
    <m/>
    <x v="187"/>
    <s v="d007"/>
    <x v="1"/>
    <x v="2"/>
    <s v=""/>
    <n v="2"/>
  </r>
  <r>
    <x v="268"/>
    <d v="1961-11-06T00:00:00"/>
    <s v="Jayesh"/>
    <s v="Merel"/>
    <x v="0"/>
    <x v="259"/>
    <n v="10"/>
    <s v="A"/>
    <x v="1"/>
    <m/>
    <x v="188"/>
    <s v="d004"/>
    <x v="5"/>
    <x v="1"/>
    <s v=""/>
    <n v="4"/>
  </r>
  <r>
    <x v="269"/>
    <d v="1961-11-25T00:00:00"/>
    <s v="Deniz"/>
    <s v="Duclos"/>
    <x v="1"/>
    <x v="260"/>
    <n v="5"/>
    <s v="B"/>
    <x v="1"/>
    <m/>
    <x v="3"/>
    <s v="d005"/>
    <x v="2"/>
    <x v="0"/>
    <s v=""/>
    <n v="3"/>
  </r>
  <r>
    <x v="270"/>
    <d v="1956-01-29T00:00:00"/>
    <s v="Shaw"/>
    <s v="Wendorf"/>
    <x v="0"/>
    <x v="261"/>
    <n v="10"/>
    <s v="A"/>
    <x v="1"/>
    <m/>
    <x v="189"/>
    <s v="d002"/>
    <x v="1"/>
    <x v="7"/>
    <s v=""/>
    <n v="4"/>
  </r>
  <r>
    <x v="271"/>
    <d v="1952-07-15T00:00:00"/>
    <s v="Felicidad"/>
    <s v="Waymire"/>
    <x v="1"/>
    <x v="262"/>
    <n v="5"/>
    <s v="B"/>
    <x v="1"/>
    <m/>
    <x v="190"/>
    <s v="d001"/>
    <x v="1"/>
    <x v="8"/>
    <s v=""/>
    <n v="3"/>
  </r>
  <r>
    <x v="271"/>
    <d v="1952-07-15T00:00:00"/>
    <s v="Felicidad"/>
    <s v="Waymire"/>
    <x v="1"/>
    <x v="262"/>
    <n v="5"/>
    <s v="B"/>
    <x v="1"/>
    <m/>
    <x v="190"/>
    <s v="d009"/>
    <x v="1"/>
    <x v="6"/>
    <s v=""/>
    <n v="3"/>
  </r>
  <r>
    <x v="272"/>
    <d v="1963-01-22T00:00:00"/>
    <s v="Sibyl"/>
    <s v="Nooteboom"/>
    <x v="0"/>
    <x v="263"/>
    <n v="7"/>
    <s v="B"/>
    <x v="1"/>
    <m/>
    <x v="3"/>
    <s v="d005"/>
    <x v="0"/>
    <x v="0"/>
    <s v=""/>
    <n v="3"/>
  </r>
  <r>
    <x v="273"/>
    <d v="1961-02-04T00:00:00"/>
    <s v="Moriyoshi"/>
    <s v="Merey"/>
    <x v="1"/>
    <x v="264"/>
    <n v="5"/>
    <s v="PIP"/>
    <x v="1"/>
    <m/>
    <x v="191"/>
    <s v="d005"/>
    <x v="0"/>
    <x v="0"/>
    <s v=""/>
    <n v="1"/>
  </r>
  <r>
    <x v="273"/>
    <d v="1961-02-04T00:00:00"/>
    <s v="Moriyoshi"/>
    <s v="Merey"/>
    <x v="1"/>
    <x v="264"/>
    <n v="5"/>
    <s v="PIP"/>
    <x v="1"/>
    <m/>
    <x v="191"/>
    <s v="d008"/>
    <x v="0"/>
    <x v="4"/>
    <s v=""/>
    <n v="1"/>
  </r>
  <r>
    <x v="274"/>
    <d v="1960-08-13T00:00:00"/>
    <s v="Chikara"/>
    <s v="Businaro"/>
    <x v="0"/>
    <x v="265"/>
    <n v="10"/>
    <s v="B"/>
    <x v="1"/>
    <m/>
    <x v="192"/>
    <s v="d007"/>
    <x v="1"/>
    <x v="2"/>
    <s v=""/>
    <n v="3"/>
  </r>
  <r>
    <x v="275"/>
    <d v="1954-10-17T00:00:00"/>
    <s v="Mechthild"/>
    <s v="Bonifati"/>
    <x v="0"/>
    <x v="266"/>
    <n v="1"/>
    <s v="C"/>
    <x v="1"/>
    <m/>
    <x v="3"/>
    <s v="d009"/>
    <x v="1"/>
    <x v="6"/>
    <s v=""/>
    <n v="2"/>
  </r>
  <r>
    <x v="276"/>
    <d v="1962-08-03T00:00:00"/>
    <s v="Candido"/>
    <s v="Vecchi"/>
    <x v="0"/>
    <x v="267"/>
    <n v="7"/>
    <s v="A"/>
    <x v="1"/>
    <m/>
    <x v="193"/>
    <s v="d007"/>
    <x v="1"/>
    <x v="2"/>
    <s v=""/>
    <n v="4"/>
  </r>
  <r>
    <x v="277"/>
    <d v="1957-05-22T00:00:00"/>
    <s v="Mihalis"/>
    <s v="Lowrie"/>
    <x v="0"/>
    <x v="63"/>
    <n v="10"/>
    <s v="B"/>
    <x v="1"/>
    <m/>
    <x v="194"/>
    <s v="d009"/>
    <x v="1"/>
    <x v="6"/>
    <s v=""/>
    <n v="3"/>
  </r>
  <r>
    <x v="278"/>
    <d v="1959-12-05T00:00:00"/>
    <s v="Duro"/>
    <s v="Sidhu"/>
    <x v="1"/>
    <x v="268"/>
    <n v="10"/>
    <s v="C"/>
    <x v="1"/>
    <m/>
    <x v="195"/>
    <s v="d007"/>
    <x v="1"/>
    <x v="2"/>
    <s v=""/>
    <n v="2"/>
  </r>
  <r>
    <x v="279"/>
    <d v="1953-07-16T00:00:00"/>
    <s v="Shigehito"/>
    <s v="Kropatsch"/>
    <x v="0"/>
    <x v="269"/>
    <n v="9"/>
    <s v="A"/>
    <x v="1"/>
    <m/>
    <x v="3"/>
    <s v="d002"/>
    <x v="1"/>
    <x v="7"/>
    <s v=""/>
    <n v="4"/>
  </r>
  <r>
    <x v="280"/>
    <d v="1961-05-26T00:00:00"/>
    <s v="Tommaso"/>
    <s v="Narwekar"/>
    <x v="1"/>
    <x v="270"/>
    <n v="3"/>
    <s v="PIP"/>
    <x v="0"/>
    <d v="1997-03-31T00:00:00"/>
    <x v="196"/>
    <s v="d002"/>
    <x v="1"/>
    <x v="7"/>
    <n v="5.8316221765913756"/>
    <n v="1"/>
  </r>
  <r>
    <x v="281"/>
    <d v="1953-01-30T00:00:00"/>
    <s v="Uriel"/>
    <s v="Zongker"/>
    <x v="0"/>
    <x v="271"/>
    <n v="8"/>
    <s v="B"/>
    <x v="1"/>
    <m/>
    <x v="197"/>
    <s v="d005"/>
    <x v="0"/>
    <x v="0"/>
    <s v=""/>
    <n v="3"/>
  </r>
  <r>
    <x v="281"/>
    <d v="1953-01-30T00:00:00"/>
    <s v="Uriel"/>
    <s v="Zongker"/>
    <x v="0"/>
    <x v="271"/>
    <n v="8"/>
    <s v="B"/>
    <x v="1"/>
    <m/>
    <x v="197"/>
    <s v="d008"/>
    <x v="0"/>
    <x v="4"/>
    <s v=""/>
    <n v="3"/>
  </r>
  <r>
    <x v="282"/>
    <d v="1956-07-13T00:00:00"/>
    <s v="Christ"/>
    <s v="Muchinsky"/>
    <x v="1"/>
    <x v="272"/>
    <n v="5"/>
    <s v="B"/>
    <x v="1"/>
    <m/>
    <x v="198"/>
    <s v="d004"/>
    <x v="0"/>
    <x v="1"/>
    <s v=""/>
    <n v="3"/>
  </r>
  <r>
    <x v="283"/>
    <d v="1955-11-12T00:00:00"/>
    <s v="Khalid"/>
    <s v="Erva"/>
    <x v="0"/>
    <x v="273"/>
    <n v="6"/>
    <s v="C"/>
    <x v="1"/>
    <m/>
    <x v="199"/>
    <s v="d005"/>
    <x v="2"/>
    <x v="0"/>
    <s v=""/>
    <n v="2"/>
  </r>
  <r>
    <x v="284"/>
    <d v="1961-12-08T00:00:00"/>
    <s v="Satosi"/>
    <s v="Zyda"/>
    <x v="0"/>
    <x v="274"/>
    <n v="1"/>
    <s v="B"/>
    <x v="1"/>
    <m/>
    <x v="3"/>
    <s v="d003"/>
    <x v="1"/>
    <x v="3"/>
    <s v=""/>
    <n v="3"/>
  </r>
  <r>
    <x v="285"/>
    <d v="1964-12-11T00:00:00"/>
    <s v="Arve"/>
    <s v="Fairtlough"/>
    <x v="1"/>
    <x v="275"/>
    <n v="5"/>
    <s v="B"/>
    <x v="1"/>
    <m/>
    <x v="3"/>
    <s v="d004"/>
    <x v="0"/>
    <x v="1"/>
    <s v=""/>
    <n v="3"/>
  </r>
  <r>
    <x v="286"/>
    <d v="1959-04-08T00:00:00"/>
    <s v="Zdislav"/>
    <s v="Nastansky"/>
    <x v="0"/>
    <x v="276"/>
    <n v="4"/>
    <s v="B"/>
    <x v="1"/>
    <m/>
    <x v="3"/>
    <s v="d005"/>
    <x v="0"/>
    <x v="0"/>
    <s v=""/>
    <n v="3"/>
  </r>
  <r>
    <x v="287"/>
    <d v="1962-10-20T00:00:00"/>
    <s v="Christoph"/>
    <s v="Bahr"/>
    <x v="1"/>
    <x v="277"/>
    <n v="3"/>
    <s v="C"/>
    <x v="1"/>
    <m/>
    <x v="3"/>
    <s v="d004"/>
    <x v="0"/>
    <x v="1"/>
    <s v=""/>
    <n v="2"/>
  </r>
  <r>
    <x v="288"/>
    <d v="1960-09-16T00:00:00"/>
    <s v="Mohua"/>
    <s v="Falck"/>
    <x v="0"/>
    <x v="278"/>
    <n v="10"/>
    <s v="A"/>
    <x v="1"/>
    <m/>
    <x v="3"/>
    <s v="d004"/>
    <x v="0"/>
    <x v="1"/>
    <s v=""/>
    <n v="4"/>
  </r>
  <r>
    <x v="288"/>
    <d v="1960-09-16T00:00:00"/>
    <s v="Mohua"/>
    <s v="Falck"/>
    <x v="0"/>
    <x v="278"/>
    <n v="10"/>
    <s v="A"/>
    <x v="1"/>
    <m/>
    <x v="3"/>
    <s v="d006"/>
    <x v="0"/>
    <x v="5"/>
    <s v=""/>
    <n v="4"/>
  </r>
  <r>
    <x v="289"/>
    <d v="1954-02-18T00:00:00"/>
    <s v="Gen"/>
    <s v="Merey"/>
    <x v="0"/>
    <x v="279"/>
    <n v="3"/>
    <s v="A"/>
    <x v="1"/>
    <m/>
    <x v="200"/>
    <s v="d004"/>
    <x v="0"/>
    <x v="1"/>
    <s v=""/>
    <n v="4"/>
  </r>
  <r>
    <x v="290"/>
    <d v="1960-06-29T00:00:00"/>
    <s v="Masaru"/>
    <s v="Cheshire"/>
    <x v="0"/>
    <x v="280"/>
    <n v="1"/>
    <s v="C"/>
    <x v="1"/>
    <m/>
    <x v="201"/>
    <s v="d005"/>
    <x v="2"/>
    <x v="0"/>
    <s v=""/>
    <n v="2"/>
  </r>
  <r>
    <x v="291"/>
    <d v="1954-01-29T00:00:00"/>
    <s v="Josyula"/>
    <s v="Hofmeyr"/>
    <x v="1"/>
    <x v="281"/>
    <n v="3"/>
    <s v="A"/>
    <x v="1"/>
    <m/>
    <x v="202"/>
    <s v="d002"/>
    <x v="1"/>
    <x v="7"/>
    <s v=""/>
    <n v="4"/>
  </r>
  <r>
    <x v="292"/>
    <d v="1955-03-01T00:00:00"/>
    <s v="Panayotis"/>
    <s v="Daescu"/>
    <x v="0"/>
    <x v="271"/>
    <n v="10"/>
    <s v="C"/>
    <x v="1"/>
    <m/>
    <x v="203"/>
    <s v="d004"/>
    <x v="0"/>
    <x v="1"/>
    <s v=""/>
    <n v="2"/>
  </r>
  <r>
    <x v="293"/>
    <d v="1963-11-13T00:00:00"/>
    <s v="Annemarie"/>
    <s v="Redmiles"/>
    <x v="0"/>
    <x v="282"/>
    <n v="4"/>
    <s v="A"/>
    <x v="1"/>
    <m/>
    <x v="3"/>
    <s v="d004"/>
    <x v="0"/>
    <x v="1"/>
    <s v=""/>
    <n v="4"/>
  </r>
  <r>
    <x v="294"/>
    <d v="1954-01-27T00:00:00"/>
    <s v="Marc"/>
    <s v="Hellwagner"/>
    <x v="0"/>
    <x v="283"/>
    <n v="6"/>
    <s v="B"/>
    <x v="1"/>
    <m/>
    <x v="204"/>
    <s v="d002"/>
    <x v="1"/>
    <x v="7"/>
    <s v=""/>
    <n v="3"/>
  </r>
  <r>
    <x v="295"/>
    <d v="1952-11-11T00:00:00"/>
    <s v="Juichirou"/>
    <s v="Ghelli"/>
    <x v="1"/>
    <x v="284"/>
    <n v="1"/>
    <s v="C"/>
    <x v="1"/>
    <m/>
    <x v="3"/>
    <s v="d005"/>
    <x v="3"/>
    <x v="0"/>
    <s v=""/>
    <n v="2"/>
  </r>
  <r>
    <x v="296"/>
    <d v="1963-08-06T00:00:00"/>
    <s v="Kasidit"/>
    <s v="Krzyzanowski"/>
    <x v="1"/>
    <x v="285"/>
    <n v="2"/>
    <s v="B"/>
    <x v="1"/>
    <m/>
    <x v="3"/>
    <s v="d005"/>
    <x v="0"/>
    <x v="0"/>
    <s v=""/>
    <n v="3"/>
  </r>
  <r>
    <x v="297"/>
    <d v="1953-05-28T00:00:00"/>
    <s v="Pranav"/>
    <s v="Furedi"/>
    <x v="0"/>
    <x v="286"/>
    <n v="10"/>
    <s v="A"/>
    <x v="1"/>
    <m/>
    <x v="205"/>
    <s v="d005"/>
    <x v="0"/>
    <x v="0"/>
    <s v=""/>
    <n v="4"/>
  </r>
  <r>
    <x v="298"/>
    <d v="1958-03-14T00:00:00"/>
    <s v="Francoise"/>
    <s v="Baik"/>
    <x v="1"/>
    <x v="287"/>
    <n v="6"/>
    <s v="A"/>
    <x v="1"/>
    <m/>
    <x v="206"/>
    <s v="d004"/>
    <x v="2"/>
    <x v="1"/>
    <s v=""/>
    <n v="4"/>
  </r>
  <r>
    <x v="299"/>
    <d v="1959-04-07T00:00:00"/>
    <s v="Kazuhisa"/>
    <s v="Ranta"/>
    <x v="0"/>
    <x v="288"/>
    <n v="8"/>
    <s v="C"/>
    <x v="1"/>
    <m/>
    <x v="207"/>
    <s v="d007"/>
    <x v="1"/>
    <x v="2"/>
    <s v=""/>
    <n v="2"/>
  </r>
  <r>
    <x v="300"/>
    <d v="1961-12-31T00:00:00"/>
    <s v="Vidya"/>
    <s v="Awdeh"/>
    <x v="0"/>
    <x v="289"/>
    <n v="3"/>
    <s v="B"/>
    <x v="1"/>
    <m/>
    <x v="208"/>
    <s v="d004"/>
    <x v="0"/>
    <x v="1"/>
    <s v=""/>
    <n v="3"/>
  </r>
  <r>
    <x v="300"/>
    <d v="1961-12-31T00:00:00"/>
    <s v="Vidya"/>
    <s v="Awdeh"/>
    <x v="0"/>
    <x v="289"/>
    <n v="3"/>
    <s v="B"/>
    <x v="1"/>
    <m/>
    <x v="208"/>
    <s v="d006"/>
    <x v="0"/>
    <x v="5"/>
    <s v=""/>
    <n v="3"/>
  </r>
  <r>
    <x v="301"/>
    <d v="1956-12-15T00:00:00"/>
    <s v="Idoia"/>
    <s v="Kavraki"/>
    <x v="1"/>
    <x v="290"/>
    <n v="1"/>
    <s v="S"/>
    <x v="1"/>
    <m/>
    <x v="3"/>
    <s v="d005"/>
    <x v="0"/>
    <x v="0"/>
    <s v=""/>
    <n v="5"/>
  </r>
  <r>
    <x v="302"/>
    <d v="1953-03-19T00:00:00"/>
    <s v="Shmuel"/>
    <s v="Georg"/>
    <x v="0"/>
    <x v="291"/>
    <n v="7"/>
    <s v="PIP"/>
    <x v="1"/>
    <m/>
    <x v="209"/>
    <s v="d007"/>
    <x v="4"/>
    <x v="2"/>
    <s v=""/>
    <n v="1"/>
  </r>
  <r>
    <x v="303"/>
    <d v="1956-01-05T00:00:00"/>
    <s v="Greger"/>
    <s v="Lichtner"/>
    <x v="0"/>
    <x v="292"/>
    <n v="5"/>
    <s v="A"/>
    <x v="1"/>
    <m/>
    <x v="210"/>
    <s v="d005"/>
    <x v="0"/>
    <x v="0"/>
    <s v=""/>
    <n v="4"/>
  </r>
  <r>
    <x v="304"/>
    <d v="1955-07-27T00:00:00"/>
    <s v="Steen"/>
    <s v="Escriba"/>
    <x v="0"/>
    <x v="293"/>
    <n v="5"/>
    <s v="A"/>
    <x v="1"/>
    <m/>
    <x v="3"/>
    <s v="d008"/>
    <x v="1"/>
    <x v="4"/>
    <s v=""/>
    <n v="4"/>
  </r>
  <r>
    <x v="305"/>
    <d v="1955-04-12T00:00:00"/>
    <s v="Xuejun"/>
    <s v="Chvatal"/>
    <x v="0"/>
    <x v="39"/>
    <n v="9"/>
    <s v="A"/>
    <x v="1"/>
    <m/>
    <x v="211"/>
    <s v="d007"/>
    <x v="1"/>
    <x v="2"/>
    <s v=""/>
    <n v="4"/>
  </r>
  <r>
    <x v="306"/>
    <d v="1956-12-09T00:00:00"/>
    <s v="Nevio"/>
    <s v="Ritcey"/>
    <x v="1"/>
    <x v="294"/>
    <n v="7"/>
    <s v="C"/>
    <x v="1"/>
    <m/>
    <x v="3"/>
    <s v="d005"/>
    <x v="2"/>
    <x v="0"/>
    <s v=""/>
    <n v="2"/>
  </r>
  <r>
    <x v="307"/>
    <d v="1953-05-20T00:00:00"/>
    <s v="Mabhin"/>
    <s v="Leijenhorst"/>
    <x v="1"/>
    <x v="295"/>
    <n v="4"/>
    <s v="C"/>
    <x v="1"/>
    <m/>
    <x v="3"/>
    <s v="d004"/>
    <x v="0"/>
    <x v="1"/>
    <s v=""/>
    <n v="2"/>
  </r>
  <r>
    <x v="308"/>
    <d v="1960-05-13T00:00:00"/>
    <s v="Conal"/>
    <s v="Dayana"/>
    <x v="1"/>
    <x v="296"/>
    <n v="4"/>
    <s v="A"/>
    <x v="1"/>
    <m/>
    <x v="212"/>
    <s v="d001"/>
    <x v="1"/>
    <x v="8"/>
    <s v=""/>
    <n v="4"/>
  </r>
  <r>
    <x v="309"/>
    <d v="1960-09-19T00:00:00"/>
    <s v="Alassane"/>
    <s v="Iwayama"/>
    <x v="1"/>
    <x v="297"/>
    <n v="8"/>
    <s v="A"/>
    <x v="1"/>
    <m/>
    <x v="3"/>
    <s v="d005"/>
    <x v="5"/>
    <x v="0"/>
    <s v=""/>
    <n v="4"/>
  </r>
  <r>
    <x v="310"/>
    <d v="1955-05-28T00:00:00"/>
    <s v="Girolamo"/>
    <s v="Anandan"/>
    <x v="1"/>
    <x v="298"/>
    <n v="8"/>
    <s v="A"/>
    <x v="1"/>
    <m/>
    <x v="213"/>
    <s v="d005"/>
    <x v="0"/>
    <x v="0"/>
    <s v=""/>
    <n v="4"/>
  </r>
  <r>
    <x v="311"/>
    <d v="1954-03-09T00:00:00"/>
    <s v="Xiadong"/>
    <s v="Bach"/>
    <x v="0"/>
    <x v="299"/>
    <n v="6"/>
    <s v="PIP"/>
    <x v="1"/>
    <m/>
    <x v="214"/>
    <s v="d007"/>
    <x v="4"/>
    <x v="2"/>
    <s v=""/>
    <n v="1"/>
  </r>
  <r>
    <x v="312"/>
    <d v="1960-01-02T00:00:00"/>
    <s v="Xiping"/>
    <s v="Klerer"/>
    <x v="0"/>
    <x v="300"/>
    <n v="7"/>
    <s v="PIP"/>
    <x v="1"/>
    <m/>
    <x v="215"/>
    <s v="d001"/>
    <x v="1"/>
    <x v="8"/>
    <s v=""/>
    <n v="1"/>
  </r>
  <r>
    <x v="313"/>
    <d v="1956-12-12T00:00:00"/>
    <s v="Yolla"/>
    <s v="Ellozy"/>
    <x v="1"/>
    <x v="301"/>
    <n v="10"/>
    <s v="C"/>
    <x v="1"/>
    <m/>
    <x v="216"/>
    <s v="d002"/>
    <x v="1"/>
    <x v="7"/>
    <s v=""/>
    <n v="2"/>
  </r>
  <r>
    <x v="313"/>
    <d v="1956-12-12T00:00:00"/>
    <s v="Yolla"/>
    <s v="Ellozy"/>
    <x v="1"/>
    <x v="301"/>
    <n v="10"/>
    <s v="C"/>
    <x v="1"/>
    <m/>
    <x v="216"/>
    <s v="d007"/>
    <x v="1"/>
    <x v="2"/>
    <s v=""/>
    <n v="2"/>
  </r>
  <r>
    <x v="314"/>
    <d v="1957-06-04T00:00:00"/>
    <s v="Arie"/>
    <s v="Kamble"/>
    <x v="0"/>
    <x v="302"/>
    <n v="4"/>
    <s v="B"/>
    <x v="1"/>
    <m/>
    <x v="217"/>
    <s v="d004"/>
    <x v="0"/>
    <x v="1"/>
    <s v=""/>
    <n v="3"/>
  </r>
  <r>
    <x v="315"/>
    <d v="1958-01-24T00:00:00"/>
    <s v="Yuping"/>
    <s v="Alpin"/>
    <x v="0"/>
    <x v="303"/>
    <n v="3"/>
    <s v="B"/>
    <x v="0"/>
    <d v="2001-09-18T00:00:00"/>
    <x v="3"/>
    <s v="d009"/>
    <x v="1"/>
    <x v="6"/>
    <n v="7.3593429158110881"/>
    <n v="3"/>
  </r>
  <r>
    <x v="316"/>
    <d v="1954-07-26T00:00:00"/>
    <s v="Pintsang"/>
    <s v="Peron"/>
    <x v="0"/>
    <x v="304"/>
    <n v="5"/>
    <s v="C"/>
    <x v="1"/>
    <m/>
    <x v="218"/>
    <s v="d001"/>
    <x v="1"/>
    <x v="8"/>
    <s v=""/>
    <n v="2"/>
  </r>
  <r>
    <x v="317"/>
    <d v="1964-08-05T00:00:00"/>
    <s v="Vishu"/>
    <s v="Strehl"/>
    <x v="1"/>
    <x v="305"/>
    <n v="7"/>
    <s v="B"/>
    <x v="1"/>
    <m/>
    <x v="219"/>
    <s v="d005"/>
    <x v="0"/>
    <x v="0"/>
    <s v=""/>
    <n v="3"/>
  </r>
  <r>
    <x v="318"/>
    <d v="1959-05-09T00:00:00"/>
    <s v="Divier"/>
    <s v="Esteva"/>
    <x v="0"/>
    <x v="306"/>
    <n v="8"/>
    <s v="B"/>
    <x v="0"/>
    <d v="1995-09-22T00:00:00"/>
    <x v="220"/>
    <s v="d005"/>
    <x v="0"/>
    <x v="0"/>
    <n v="5.1991786447638599"/>
    <n v="3"/>
  </r>
  <r>
    <x v="319"/>
    <d v="1962-01-26T00:00:00"/>
    <s v="Panayotis"/>
    <s v="Parveen"/>
    <x v="0"/>
    <x v="307"/>
    <n v="8"/>
    <s v="A"/>
    <x v="1"/>
    <m/>
    <x v="221"/>
    <s v="d007"/>
    <x v="1"/>
    <x v="2"/>
    <s v=""/>
    <n v="4"/>
  </r>
  <r>
    <x v="320"/>
    <d v="1964-05-24T00:00:00"/>
    <s v="Jackson"/>
    <s v="Kakkad"/>
    <x v="0"/>
    <x v="308"/>
    <n v="8"/>
    <s v="C"/>
    <x v="1"/>
    <m/>
    <x v="3"/>
    <s v="d009"/>
    <x v="1"/>
    <x v="6"/>
    <s v=""/>
    <n v="2"/>
  </r>
  <r>
    <x v="321"/>
    <d v="1962-04-14T00:00:00"/>
    <s v="Tadahiko"/>
    <s v="Ciolek"/>
    <x v="0"/>
    <x v="309"/>
    <n v="10"/>
    <s v="A"/>
    <x v="1"/>
    <m/>
    <x v="222"/>
    <s v="d007"/>
    <x v="4"/>
    <x v="2"/>
    <s v=""/>
    <n v="4"/>
  </r>
  <r>
    <x v="322"/>
    <d v="1959-04-29T00:00:00"/>
    <s v="Quingbo"/>
    <s v="Lagarias"/>
    <x v="0"/>
    <x v="310"/>
    <n v="5"/>
    <s v="C"/>
    <x v="1"/>
    <m/>
    <x v="223"/>
    <s v="d007"/>
    <x v="1"/>
    <x v="2"/>
    <s v=""/>
    <n v="2"/>
  </r>
  <r>
    <x v="323"/>
    <d v="1954-04-02T00:00:00"/>
    <s v="Xiaobin"/>
    <s v="Duclos"/>
    <x v="0"/>
    <x v="311"/>
    <n v="1"/>
    <s v="A"/>
    <x v="1"/>
    <m/>
    <x v="224"/>
    <s v="d007"/>
    <x v="4"/>
    <x v="2"/>
    <s v=""/>
    <n v="4"/>
  </r>
  <r>
    <x v="324"/>
    <d v="1958-07-16T00:00:00"/>
    <s v="Amstein"/>
    <s v="Ghemri"/>
    <x v="0"/>
    <x v="312"/>
    <n v="5"/>
    <s v="A"/>
    <x v="0"/>
    <d v="1993-11-09T00:00:00"/>
    <x v="3"/>
    <s v="d008"/>
    <x v="1"/>
    <x v="4"/>
    <n v="6.0287474332648872"/>
    <n v="4"/>
  </r>
  <r>
    <x v="325"/>
    <d v="1954-06-03T00:00:00"/>
    <s v="Rutger"/>
    <s v="Grospietsch"/>
    <x v="1"/>
    <x v="313"/>
    <n v="3"/>
    <s v="A"/>
    <x v="0"/>
    <d v="1997-04-20T00:00:00"/>
    <x v="3"/>
    <s v="d009"/>
    <x v="1"/>
    <x v="6"/>
    <n v="6.3052703627652296"/>
    <n v="4"/>
  </r>
  <r>
    <x v="326"/>
    <d v="1954-07-07T00:00:00"/>
    <s v="Yongmin"/>
    <s v="Roison"/>
    <x v="1"/>
    <x v="314"/>
    <n v="2"/>
    <s v="B"/>
    <x v="1"/>
    <m/>
    <x v="3"/>
    <s v="d004"/>
    <x v="5"/>
    <x v="1"/>
    <s v=""/>
    <n v="3"/>
  </r>
  <r>
    <x v="327"/>
    <d v="1958-12-07T00:00:00"/>
    <s v="Zhenhua"/>
    <s v="Magalhaes"/>
    <x v="0"/>
    <x v="315"/>
    <n v="5"/>
    <s v="B"/>
    <x v="0"/>
    <d v="2003-02-28T00:00:00"/>
    <x v="225"/>
    <s v="d004"/>
    <x v="0"/>
    <x v="1"/>
    <n v="6.1190965092402463"/>
    <n v="3"/>
  </r>
  <r>
    <x v="328"/>
    <d v="1952-09-23T00:00:00"/>
    <s v="Van"/>
    <s v="Lunn"/>
    <x v="1"/>
    <x v="316"/>
    <n v="9"/>
    <s v="C"/>
    <x v="1"/>
    <m/>
    <x v="3"/>
    <s v="d009"/>
    <x v="4"/>
    <x v="6"/>
    <s v=""/>
    <n v="2"/>
  </r>
  <r>
    <x v="329"/>
    <d v="1952-05-02T00:00:00"/>
    <s v="Genta"/>
    <s v="Kolvik"/>
    <x v="0"/>
    <x v="317"/>
    <n v="2"/>
    <s v="B"/>
    <x v="1"/>
    <m/>
    <x v="3"/>
    <s v="d005"/>
    <x v="4"/>
    <x v="0"/>
    <s v=""/>
    <n v="3"/>
  </r>
  <r>
    <x v="329"/>
    <d v="1952-05-02T00:00:00"/>
    <s v="Genta"/>
    <s v="Kolvik"/>
    <x v="0"/>
    <x v="317"/>
    <n v="2"/>
    <s v="B"/>
    <x v="1"/>
    <m/>
    <x v="3"/>
    <s v="d009"/>
    <x v="4"/>
    <x v="6"/>
    <s v=""/>
    <n v="3"/>
  </r>
  <r>
    <x v="330"/>
    <d v="1959-04-19T00:00:00"/>
    <s v="Karsten"/>
    <s v="Alpin"/>
    <x v="0"/>
    <x v="318"/>
    <n v="6"/>
    <s v="C"/>
    <x v="1"/>
    <m/>
    <x v="226"/>
    <s v="d004"/>
    <x v="2"/>
    <x v="1"/>
    <s v=""/>
    <n v="2"/>
  </r>
  <r>
    <x v="331"/>
    <d v="1958-05-25T00:00:00"/>
    <s v="Kish"/>
    <s v="Fasbender"/>
    <x v="1"/>
    <x v="319"/>
    <n v="8"/>
    <s v="C"/>
    <x v="1"/>
    <m/>
    <x v="227"/>
    <s v="d002"/>
    <x v="1"/>
    <x v="7"/>
    <s v=""/>
    <n v="2"/>
  </r>
  <r>
    <x v="332"/>
    <d v="1957-01-03T00:00:00"/>
    <s v="Yucai"/>
    <s v="Granlund"/>
    <x v="0"/>
    <x v="320"/>
    <n v="1"/>
    <s v="C"/>
    <x v="1"/>
    <m/>
    <x v="228"/>
    <s v="d004"/>
    <x v="0"/>
    <x v="1"/>
    <s v=""/>
    <n v="2"/>
  </r>
  <r>
    <x v="333"/>
    <d v="1960-03-31T00:00:00"/>
    <s v="Tiina"/>
    <s v="Ozeki"/>
    <x v="1"/>
    <x v="321"/>
    <n v="2"/>
    <s v="A"/>
    <x v="0"/>
    <d v="2009-06-16T00:00:00"/>
    <x v="229"/>
    <s v="d004"/>
    <x v="0"/>
    <x v="1"/>
    <n v="13.656399726214921"/>
    <n v="4"/>
  </r>
  <r>
    <x v="334"/>
    <d v="1962-09-21T00:00:00"/>
    <s v="Tze"/>
    <s v="Nourani"/>
    <x v="0"/>
    <x v="322"/>
    <n v="7"/>
    <s v="A"/>
    <x v="1"/>
    <m/>
    <x v="3"/>
    <s v="d004"/>
    <x v="2"/>
    <x v="1"/>
    <s v=""/>
    <n v="4"/>
  </r>
  <r>
    <x v="335"/>
    <d v="1963-09-17T00:00:00"/>
    <s v="Carrsten"/>
    <s v="Schmiedel"/>
    <x v="1"/>
    <x v="323"/>
    <n v="1"/>
    <s v="C"/>
    <x v="1"/>
    <m/>
    <x v="230"/>
    <s v="d005"/>
    <x v="2"/>
    <x v="0"/>
    <s v=""/>
    <n v="2"/>
  </r>
  <r>
    <x v="336"/>
    <d v="1954-03-12T00:00:00"/>
    <s v="Yishay"/>
    <s v="Vanwelkenhuysen"/>
    <x v="1"/>
    <x v="324"/>
    <n v="1"/>
    <s v="C"/>
    <x v="1"/>
    <m/>
    <x v="3"/>
    <s v="d005"/>
    <x v="0"/>
    <x v="0"/>
    <s v=""/>
    <n v="2"/>
  </r>
  <r>
    <x v="337"/>
    <d v="1954-05-17T00:00:00"/>
    <s v="Leon"/>
    <s v="Trogemann"/>
    <x v="0"/>
    <x v="325"/>
    <n v="7"/>
    <s v="A"/>
    <x v="1"/>
    <m/>
    <x v="3"/>
    <s v="d004"/>
    <x v="0"/>
    <x v="1"/>
    <s v=""/>
    <n v="4"/>
  </r>
  <r>
    <x v="338"/>
    <d v="1957-02-13T00:00:00"/>
    <s v="Kellie"/>
    <s v="Chinen"/>
    <x v="1"/>
    <x v="326"/>
    <n v="7"/>
    <s v="C"/>
    <x v="1"/>
    <m/>
    <x v="3"/>
    <s v="d009"/>
    <x v="1"/>
    <x v="6"/>
    <s v=""/>
    <n v="2"/>
  </r>
  <r>
    <x v="339"/>
    <d v="1961-10-24T00:00:00"/>
    <s v="Mads"/>
    <s v="Felcyn"/>
    <x v="1"/>
    <x v="327"/>
    <n v="8"/>
    <s v="A"/>
    <x v="1"/>
    <m/>
    <x v="3"/>
    <s v="d004"/>
    <x v="0"/>
    <x v="1"/>
    <s v=""/>
    <n v="4"/>
  </r>
  <r>
    <x v="340"/>
    <d v="1964-12-28T00:00:00"/>
    <s v="Xinglin"/>
    <s v="Plessier"/>
    <x v="0"/>
    <x v="328"/>
    <n v="2"/>
    <s v="C"/>
    <x v="1"/>
    <m/>
    <x v="231"/>
    <s v="d007"/>
    <x v="1"/>
    <x v="2"/>
    <s v=""/>
    <n v="2"/>
  </r>
  <r>
    <x v="341"/>
    <d v="1957-07-04T00:00:00"/>
    <s v="Anneli"/>
    <s v="Kaiser"/>
    <x v="0"/>
    <x v="329"/>
    <n v="4"/>
    <s v="B"/>
    <x v="1"/>
    <m/>
    <x v="232"/>
    <s v="d005"/>
    <x v="5"/>
    <x v="0"/>
    <s v=""/>
    <n v="3"/>
  </r>
  <r>
    <x v="342"/>
    <d v="1962-01-14T00:00:00"/>
    <s v="Roselyn"/>
    <s v="Rahimi"/>
    <x v="0"/>
    <x v="330"/>
    <n v="9"/>
    <s v="B"/>
    <x v="1"/>
    <m/>
    <x v="3"/>
    <s v="d005"/>
    <x v="5"/>
    <x v="0"/>
    <s v=""/>
    <n v="3"/>
  </r>
  <r>
    <x v="343"/>
    <d v="1953-04-21T00:00:00"/>
    <s v="Karoline"/>
    <s v="Cesareni"/>
    <x v="1"/>
    <x v="331"/>
    <n v="8"/>
    <s v="B"/>
    <x v="1"/>
    <m/>
    <x v="233"/>
    <s v="d001"/>
    <x v="1"/>
    <x v="8"/>
    <s v=""/>
    <n v="3"/>
  </r>
  <r>
    <x v="343"/>
    <d v="1953-04-21T00:00:00"/>
    <s v="Karoline"/>
    <s v="Cesareni"/>
    <x v="1"/>
    <x v="331"/>
    <n v="8"/>
    <s v="B"/>
    <x v="1"/>
    <m/>
    <x v="233"/>
    <s v="d007"/>
    <x v="1"/>
    <x v="2"/>
    <s v=""/>
    <n v="3"/>
  </r>
  <r>
    <x v="344"/>
    <d v="1962-10-29T00:00:00"/>
    <s v="Hairong"/>
    <s v="Soicher"/>
    <x v="1"/>
    <x v="332"/>
    <n v="5"/>
    <s v="B"/>
    <x v="1"/>
    <m/>
    <x v="3"/>
    <s v="d004"/>
    <x v="0"/>
    <x v="1"/>
    <s v=""/>
    <n v="3"/>
  </r>
  <r>
    <x v="345"/>
    <d v="1952-02-10T00:00:00"/>
    <s v="Ulises"/>
    <s v="Takanami"/>
    <x v="0"/>
    <x v="162"/>
    <n v="7"/>
    <s v="B"/>
    <x v="0"/>
    <d v="1991-01-28T00:00:00"/>
    <x v="234"/>
    <s v="d006"/>
    <x v="2"/>
    <x v="5"/>
    <n v="3.184120465434634"/>
    <n v="3"/>
  </r>
  <r>
    <x v="346"/>
    <d v="1955-09-11T00:00:00"/>
    <s v="Clyde"/>
    <s v="Vernadat"/>
    <x v="0"/>
    <x v="333"/>
    <n v="7"/>
    <s v="B"/>
    <x v="1"/>
    <m/>
    <x v="235"/>
    <s v="d008"/>
    <x v="1"/>
    <x v="4"/>
    <s v=""/>
    <n v="3"/>
  </r>
  <r>
    <x v="347"/>
    <d v="1960-03-31T00:00:00"/>
    <s v="Vidar"/>
    <s v="Azumi"/>
    <x v="0"/>
    <x v="334"/>
    <n v="10"/>
    <s v="C"/>
    <x v="1"/>
    <m/>
    <x v="3"/>
    <s v="d005"/>
    <x v="2"/>
    <x v="0"/>
    <s v=""/>
    <n v="2"/>
  </r>
  <r>
    <x v="348"/>
    <d v="1963-07-21T00:00:00"/>
    <s v="Shaowen"/>
    <s v="Desikan"/>
    <x v="1"/>
    <x v="335"/>
    <n v="7"/>
    <s v="B"/>
    <x v="1"/>
    <m/>
    <x v="3"/>
    <s v="d009"/>
    <x v="1"/>
    <x v="6"/>
    <s v=""/>
    <n v="3"/>
  </r>
  <r>
    <x v="349"/>
    <d v="1956-03-11T00:00:00"/>
    <s v="Marko"/>
    <s v="Auria"/>
    <x v="1"/>
    <x v="336"/>
    <n v="9"/>
    <s v="A"/>
    <x v="0"/>
    <d v="1998-12-30T00:00:00"/>
    <x v="236"/>
    <s v="d007"/>
    <x v="1"/>
    <x v="2"/>
    <n v="6.5708418891170428"/>
    <n v="4"/>
  </r>
  <r>
    <x v="350"/>
    <d v="1960-09-24T00:00:00"/>
    <s v="Uli"/>
    <s v="Candan"/>
    <x v="0"/>
    <x v="337"/>
    <n v="9"/>
    <s v="A"/>
    <x v="1"/>
    <m/>
    <x v="237"/>
    <s v="d001"/>
    <x v="1"/>
    <x v="8"/>
    <s v=""/>
    <n v="4"/>
  </r>
  <r>
    <x v="350"/>
    <d v="1960-09-24T00:00:00"/>
    <s v="Uli"/>
    <s v="Candan"/>
    <x v="0"/>
    <x v="337"/>
    <n v="9"/>
    <s v="A"/>
    <x v="1"/>
    <m/>
    <x v="237"/>
    <s v="d007"/>
    <x v="1"/>
    <x v="2"/>
    <s v=""/>
    <n v="4"/>
  </r>
  <r>
    <x v="351"/>
    <d v="1954-04-01T00:00:00"/>
    <s v="Lein"/>
    <s v="Vendrig"/>
    <x v="1"/>
    <x v="338"/>
    <n v="1"/>
    <s v="C"/>
    <x v="1"/>
    <m/>
    <x v="3"/>
    <s v="d003"/>
    <x v="1"/>
    <x v="3"/>
    <s v=""/>
    <n v="2"/>
  </r>
  <r>
    <x v="352"/>
    <d v="1961-01-18T00:00:00"/>
    <s v="Arunachalam"/>
    <s v="Bakhtari"/>
    <x v="0"/>
    <x v="339"/>
    <n v="10"/>
    <s v="B"/>
    <x v="1"/>
    <m/>
    <x v="238"/>
    <s v="d007"/>
    <x v="1"/>
    <x v="2"/>
    <s v=""/>
    <n v="3"/>
  </r>
  <r>
    <x v="353"/>
    <d v="1960-04-13T00:00:00"/>
    <s v="Gudjon"/>
    <s v="Poupard"/>
    <x v="0"/>
    <x v="340"/>
    <n v="2"/>
    <s v="B"/>
    <x v="1"/>
    <m/>
    <x v="239"/>
    <s v="d001"/>
    <x v="1"/>
    <x v="8"/>
    <s v=""/>
    <n v="3"/>
  </r>
  <r>
    <x v="354"/>
    <d v="1958-03-27T00:00:00"/>
    <s v="Susanta"/>
    <s v="Roccetti"/>
    <x v="1"/>
    <x v="341"/>
    <n v="8"/>
    <s v="A"/>
    <x v="0"/>
    <d v="2003-09-09T00:00:00"/>
    <x v="240"/>
    <s v="d004"/>
    <x v="0"/>
    <x v="1"/>
    <n v="8.4271047227926079"/>
    <n v="4"/>
  </r>
  <r>
    <x v="355"/>
    <d v="1960-03-26T00:00:00"/>
    <s v="Susumu"/>
    <s v="Bade"/>
    <x v="1"/>
    <x v="342"/>
    <n v="10"/>
    <s v="C"/>
    <x v="1"/>
    <m/>
    <x v="241"/>
    <s v="d007"/>
    <x v="1"/>
    <x v="2"/>
    <s v=""/>
    <n v="2"/>
  </r>
  <r>
    <x v="356"/>
    <d v="1954-03-31T00:00:00"/>
    <s v="Moto"/>
    <s v="Piazza"/>
    <x v="0"/>
    <x v="343"/>
    <n v="9"/>
    <s v="A"/>
    <x v="1"/>
    <m/>
    <x v="3"/>
    <s v="d008"/>
    <x v="1"/>
    <x v="4"/>
    <s v=""/>
    <n v="4"/>
  </r>
  <r>
    <x v="357"/>
    <d v="1952-09-22T00:00:00"/>
    <s v="Yannis"/>
    <s v="Mandell"/>
    <x v="1"/>
    <x v="344"/>
    <n v="5"/>
    <s v="B"/>
    <x v="1"/>
    <m/>
    <x v="242"/>
    <s v="d007"/>
    <x v="1"/>
    <x v="2"/>
    <s v=""/>
    <n v="3"/>
  </r>
  <r>
    <x v="358"/>
    <d v="1964-11-02T00:00:00"/>
    <s v="Mototsugu"/>
    <s v="Gire"/>
    <x v="1"/>
    <x v="345"/>
    <n v="4"/>
    <s v="A"/>
    <x v="1"/>
    <m/>
    <x v="243"/>
    <s v="d005"/>
    <x v="2"/>
    <x v="0"/>
    <s v=""/>
    <n v="4"/>
  </r>
  <r>
    <x v="358"/>
    <d v="1964-11-02T00:00:00"/>
    <s v="Mototsugu"/>
    <s v="Gire"/>
    <x v="1"/>
    <x v="345"/>
    <n v="4"/>
    <s v="A"/>
    <x v="1"/>
    <m/>
    <x v="243"/>
    <s v="d008"/>
    <x v="2"/>
    <x v="4"/>
    <s v=""/>
    <n v="4"/>
  </r>
  <r>
    <x v="359"/>
    <d v="1955-04-21T00:00:00"/>
    <s v="Changho"/>
    <s v="Matzat"/>
    <x v="0"/>
    <x v="346"/>
    <n v="3"/>
    <s v="B"/>
    <x v="1"/>
    <m/>
    <x v="244"/>
    <s v="d001"/>
    <x v="1"/>
    <x v="8"/>
    <s v=""/>
    <n v="3"/>
  </r>
  <r>
    <x v="360"/>
    <d v="1955-03-31T00:00:00"/>
    <s v="Nikolaos"/>
    <s v="Llado"/>
    <x v="1"/>
    <x v="56"/>
    <n v="2"/>
    <s v="B"/>
    <x v="1"/>
    <m/>
    <x v="245"/>
    <s v="d001"/>
    <x v="1"/>
    <x v="8"/>
    <s v=""/>
    <n v="3"/>
  </r>
  <r>
    <x v="361"/>
    <d v="1964-11-04T00:00:00"/>
    <s v="Patricio"/>
    <s v="Butner"/>
    <x v="0"/>
    <x v="347"/>
    <n v="8"/>
    <s v="A"/>
    <x v="1"/>
    <m/>
    <x v="3"/>
    <s v="d009"/>
    <x v="1"/>
    <x v="6"/>
    <s v=""/>
    <n v="4"/>
  </r>
  <r>
    <x v="362"/>
    <d v="1952-04-01T00:00:00"/>
    <s v="Remko"/>
    <s v="Maccarone"/>
    <x v="0"/>
    <x v="348"/>
    <n v="9"/>
    <s v="A"/>
    <x v="1"/>
    <m/>
    <x v="246"/>
    <s v="d006"/>
    <x v="2"/>
    <x v="5"/>
    <s v=""/>
    <n v="4"/>
  </r>
  <r>
    <x v="363"/>
    <d v="1958-07-01T00:00:00"/>
    <s v="Ortrud"/>
    <s v="Murillo"/>
    <x v="0"/>
    <x v="349"/>
    <n v="2"/>
    <s v="B"/>
    <x v="1"/>
    <m/>
    <x v="3"/>
    <s v="d002"/>
    <x v="1"/>
    <x v="7"/>
    <s v=""/>
    <n v="3"/>
  </r>
  <r>
    <x v="364"/>
    <d v="1964-02-22T00:00:00"/>
    <s v="Lunjin"/>
    <s v="Ozeri"/>
    <x v="0"/>
    <x v="350"/>
    <n v="4"/>
    <s v="A"/>
    <x v="1"/>
    <m/>
    <x v="3"/>
    <s v="d004"/>
    <x v="0"/>
    <x v="1"/>
    <s v=""/>
    <n v="4"/>
  </r>
  <r>
    <x v="365"/>
    <d v="1960-12-22T00:00:00"/>
    <s v="Wonhee"/>
    <s v="Pouyioutas"/>
    <x v="0"/>
    <x v="351"/>
    <n v="2"/>
    <s v="A"/>
    <x v="1"/>
    <m/>
    <x v="247"/>
    <s v="d007"/>
    <x v="4"/>
    <x v="2"/>
    <s v=""/>
    <n v="4"/>
  </r>
  <r>
    <x v="366"/>
    <d v="1956-01-24T00:00:00"/>
    <s v="Neelam"/>
    <s v="Demeyer"/>
    <x v="0"/>
    <x v="352"/>
    <n v="4"/>
    <s v="C"/>
    <x v="1"/>
    <m/>
    <x v="3"/>
    <s v="d007"/>
    <x v="1"/>
    <x v="2"/>
    <s v=""/>
    <n v="2"/>
  </r>
  <r>
    <x v="367"/>
    <d v="1961-10-24T00:00:00"/>
    <s v="Foong"/>
    <s v="Flasterstein"/>
    <x v="0"/>
    <x v="353"/>
    <n v="8"/>
    <s v="C"/>
    <x v="1"/>
    <m/>
    <x v="248"/>
    <s v="d005"/>
    <x v="2"/>
    <x v="0"/>
    <s v=""/>
    <n v="2"/>
  </r>
  <r>
    <x v="368"/>
    <d v="1962-08-23T00:00:00"/>
    <s v="Ramalingam"/>
    <s v="Gente"/>
    <x v="1"/>
    <x v="354"/>
    <n v="1"/>
    <s v="B"/>
    <x v="1"/>
    <m/>
    <x v="3"/>
    <s v="d008"/>
    <x v="1"/>
    <x v="4"/>
    <s v=""/>
    <n v="3"/>
  </r>
  <r>
    <x v="369"/>
    <d v="1952-11-05T00:00:00"/>
    <s v="Guangming"/>
    <s v="Butterworth"/>
    <x v="1"/>
    <x v="355"/>
    <n v="7"/>
    <s v="C"/>
    <x v="1"/>
    <m/>
    <x v="249"/>
    <s v="d004"/>
    <x v="2"/>
    <x v="1"/>
    <s v=""/>
    <n v="2"/>
  </r>
  <r>
    <x v="370"/>
    <d v="1962-06-23T00:00:00"/>
    <s v="Basem"/>
    <s v="Teitelbaum"/>
    <x v="0"/>
    <x v="356"/>
    <n v="6"/>
    <s v="B"/>
    <x v="1"/>
    <m/>
    <x v="3"/>
    <s v="d004"/>
    <x v="0"/>
    <x v="1"/>
    <s v=""/>
    <n v="3"/>
  </r>
  <r>
    <x v="371"/>
    <d v="1964-06-30T00:00:00"/>
    <s v="Heon"/>
    <s v="Riefers"/>
    <x v="1"/>
    <x v="357"/>
    <n v="8"/>
    <s v="A"/>
    <x v="1"/>
    <m/>
    <x v="3"/>
    <s v="d004"/>
    <x v="0"/>
    <x v="1"/>
    <s v=""/>
    <n v="4"/>
  </r>
  <r>
    <x v="372"/>
    <d v="1958-05-14T00:00:00"/>
    <s v="Irene"/>
    <s v="Setia"/>
    <x v="1"/>
    <x v="358"/>
    <n v="1"/>
    <s v="A"/>
    <x v="1"/>
    <m/>
    <x v="3"/>
    <s v="d005"/>
    <x v="2"/>
    <x v="0"/>
    <s v=""/>
    <n v="4"/>
  </r>
  <r>
    <x v="372"/>
    <d v="1958-05-14T00:00:00"/>
    <s v="Irene"/>
    <s v="Setia"/>
    <x v="1"/>
    <x v="358"/>
    <n v="1"/>
    <s v="A"/>
    <x v="1"/>
    <m/>
    <x v="3"/>
    <s v="d008"/>
    <x v="2"/>
    <x v="4"/>
    <s v=""/>
    <n v="4"/>
  </r>
  <r>
    <x v="373"/>
    <d v="1955-09-24T00:00:00"/>
    <s v="Frederique"/>
    <s v="Tempesti"/>
    <x v="1"/>
    <x v="359"/>
    <n v="8"/>
    <s v="A"/>
    <x v="1"/>
    <m/>
    <x v="250"/>
    <s v="d007"/>
    <x v="1"/>
    <x v="2"/>
    <s v=""/>
    <n v="4"/>
  </r>
  <r>
    <x v="374"/>
    <d v="1954-06-10T00:00:00"/>
    <s v="Marie"/>
    <s v="Boreale"/>
    <x v="0"/>
    <x v="360"/>
    <n v="5"/>
    <s v="A"/>
    <x v="1"/>
    <m/>
    <x v="251"/>
    <s v="d005"/>
    <x v="0"/>
    <x v="0"/>
    <s v=""/>
    <n v="4"/>
  </r>
  <r>
    <x v="374"/>
    <d v="1954-06-10T00:00:00"/>
    <s v="Marie"/>
    <s v="Boreale"/>
    <x v="0"/>
    <x v="360"/>
    <n v="5"/>
    <s v="A"/>
    <x v="1"/>
    <m/>
    <x v="251"/>
    <s v="d008"/>
    <x v="0"/>
    <x v="4"/>
    <s v=""/>
    <n v="4"/>
  </r>
  <r>
    <x v="375"/>
    <d v="1965-02-01T00:00:00"/>
    <s v="Alassane"/>
    <s v="Ramsay"/>
    <x v="0"/>
    <x v="361"/>
    <n v="6"/>
    <s v="A"/>
    <x v="1"/>
    <m/>
    <x v="252"/>
    <s v="d004"/>
    <x v="2"/>
    <x v="1"/>
    <s v=""/>
    <n v="4"/>
  </r>
  <r>
    <x v="375"/>
    <d v="1965-02-01T00:00:00"/>
    <s v="Alassane"/>
    <s v="Ramsay"/>
    <x v="0"/>
    <x v="361"/>
    <n v="6"/>
    <s v="A"/>
    <x v="1"/>
    <m/>
    <x v="252"/>
    <s v="d006"/>
    <x v="2"/>
    <x v="5"/>
    <s v=""/>
    <n v="4"/>
  </r>
  <r>
    <x v="376"/>
    <d v="1958-08-12T00:00:00"/>
    <s v="Serap"/>
    <s v="Etalle"/>
    <x v="0"/>
    <x v="362"/>
    <n v="7"/>
    <s v="A"/>
    <x v="1"/>
    <m/>
    <x v="253"/>
    <s v="d006"/>
    <x v="0"/>
    <x v="5"/>
    <s v=""/>
    <n v="4"/>
  </r>
  <r>
    <x v="377"/>
    <d v="1954-02-10T00:00:00"/>
    <s v="Huiqun"/>
    <s v="Rattan"/>
    <x v="0"/>
    <x v="363"/>
    <n v="7"/>
    <s v="A"/>
    <x v="0"/>
    <d v="1987-08-19T00:00:00"/>
    <x v="254"/>
    <s v="d007"/>
    <x v="1"/>
    <x v="2"/>
    <n v="2.406570841889117"/>
    <n v="4"/>
  </r>
  <r>
    <x v="378"/>
    <d v="1957-04-25T00:00:00"/>
    <s v="Alair"/>
    <s v="Rosenbaum"/>
    <x v="0"/>
    <x v="319"/>
    <n v="2"/>
    <s v="A"/>
    <x v="1"/>
    <m/>
    <x v="255"/>
    <s v="d008"/>
    <x v="1"/>
    <x v="4"/>
    <s v=""/>
    <n v="4"/>
  </r>
  <r>
    <x v="379"/>
    <d v="1961-01-30T00:00:00"/>
    <s v="Shirish"/>
    <s v="Wegerle"/>
    <x v="1"/>
    <x v="364"/>
    <n v="4"/>
    <s v="A"/>
    <x v="1"/>
    <m/>
    <x v="3"/>
    <s v="d004"/>
    <x v="0"/>
    <x v="1"/>
    <s v=""/>
    <n v="4"/>
  </r>
  <r>
    <x v="380"/>
    <d v="1962-02-05T00:00:00"/>
    <s v="Zissis"/>
    <s v="Mateescu"/>
    <x v="0"/>
    <x v="365"/>
    <n v="1"/>
    <s v="B"/>
    <x v="1"/>
    <m/>
    <x v="256"/>
    <s v="d004"/>
    <x v="0"/>
    <x v="1"/>
    <s v=""/>
    <n v="3"/>
  </r>
  <r>
    <x v="380"/>
    <d v="1962-02-05T00:00:00"/>
    <s v="Zissis"/>
    <s v="Mateescu"/>
    <x v="0"/>
    <x v="365"/>
    <n v="1"/>
    <s v="B"/>
    <x v="1"/>
    <m/>
    <x v="256"/>
    <s v="d005"/>
    <x v="0"/>
    <x v="0"/>
    <s v=""/>
    <n v="3"/>
  </r>
  <r>
    <x v="381"/>
    <d v="1964-11-12T00:00:00"/>
    <s v="Zsolt"/>
    <s v="Salinas"/>
    <x v="1"/>
    <x v="366"/>
    <n v="9"/>
    <s v="S"/>
    <x v="0"/>
    <d v="1988-10-14T00:00:00"/>
    <x v="257"/>
    <s v="d007"/>
    <x v="1"/>
    <x v="2"/>
    <n v="3.6440793976728267"/>
    <n v="5"/>
  </r>
  <r>
    <x v="382"/>
    <d v="1959-12-07T00:00:00"/>
    <s v="Shen"/>
    <s v="Brattka"/>
    <x v="0"/>
    <x v="367"/>
    <n v="5"/>
    <s v="C"/>
    <x v="0"/>
    <d v="2003-06-22T00:00:00"/>
    <x v="258"/>
    <s v="d007"/>
    <x v="1"/>
    <x v="2"/>
    <n v="13.021218343600275"/>
    <n v="2"/>
  </r>
  <r>
    <x v="383"/>
    <d v="1957-08-30T00:00:00"/>
    <s v="Jahangir"/>
    <s v="Schmittgen"/>
    <x v="0"/>
    <x v="368"/>
    <n v="3"/>
    <s v="A"/>
    <x v="1"/>
    <m/>
    <x v="259"/>
    <s v="d005"/>
    <x v="2"/>
    <x v="0"/>
    <s v=""/>
    <n v="4"/>
  </r>
  <r>
    <x v="384"/>
    <d v="1964-02-08T00:00:00"/>
    <s v="Roddy"/>
    <s v="Garnick"/>
    <x v="0"/>
    <x v="369"/>
    <n v="9"/>
    <s v="A"/>
    <x v="1"/>
    <m/>
    <x v="260"/>
    <s v="d004"/>
    <x v="0"/>
    <x v="1"/>
    <s v=""/>
    <n v="4"/>
  </r>
  <r>
    <x v="385"/>
    <d v="1960-12-02T00:00:00"/>
    <s v="Irene"/>
    <s v="Radhakrishnan"/>
    <x v="0"/>
    <x v="370"/>
    <n v="5"/>
    <s v="C"/>
    <x v="1"/>
    <m/>
    <x v="261"/>
    <s v="d007"/>
    <x v="1"/>
    <x v="2"/>
    <s v=""/>
    <n v="2"/>
  </r>
  <r>
    <x v="386"/>
    <d v="1956-07-07T00:00:00"/>
    <s v="Kyoichi"/>
    <s v="Simmel"/>
    <x v="0"/>
    <x v="371"/>
    <n v="2"/>
    <s v="A"/>
    <x v="1"/>
    <m/>
    <x v="262"/>
    <s v="d008"/>
    <x v="1"/>
    <x v="4"/>
    <s v=""/>
    <n v="4"/>
  </r>
  <r>
    <x v="387"/>
    <d v="1957-09-12T00:00:00"/>
    <s v="Aiman"/>
    <s v="Riexinger"/>
    <x v="0"/>
    <x v="372"/>
    <n v="3"/>
    <s v="B"/>
    <x v="1"/>
    <m/>
    <x v="3"/>
    <s v="d004"/>
    <x v="5"/>
    <x v="1"/>
    <s v=""/>
    <n v="3"/>
  </r>
  <r>
    <x v="388"/>
    <d v="1955-12-12T00:00:00"/>
    <s v="Basil"/>
    <s v="Ishibashi"/>
    <x v="1"/>
    <x v="373"/>
    <n v="8"/>
    <s v="B"/>
    <x v="1"/>
    <m/>
    <x v="263"/>
    <s v="d005"/>
    <x v="0"/>
    <x v="0"/>
    <s v=""/>
    <n v="3"/>
  </r>
  <r>
    <x v="389"/>
    <d v="1963-12-28T00:00:00"/>
    <s v="Mantis"/>
    <s v="Otillio"/>
    <x v="1"/>
    <x v="374"/>
    <n v="9"/>
    <s v="C"/>
    <x v="1"/>
    <m/>
    <x v="264"/>
    <s v="d005"/>
    <x v="5"/>
    <x v="0"/>
    <s v=""/>
    <n v="2"/>
  </r>
  <r>
    <x v="390"/>
    <d v="1964-11-24T00:00:00"/>
    <s v="Susanna"/>
    <s v="Vesel"/>
    <x v="0"/>
    <x v="375"/>
    <n v="1"/>
    <s v="A"/>
    <x v="1"/>
    <m/>
    <x v="265"/>
    <s v="d001"/>
    <x v="1"/>
    <x v="8"/>
    <s v=""/>
    <n v="4"/>
  </r>
  <r>
    <x v="390"/>
    <d v="1964-11-24T00:00:00"/>
    <s v="Susanna"/>
    <s v="Vesel"/>
    <x v="0"/>
    <x v="375"/>
    <n v="1"/>
    <s v="A"/>
    <x v="1"/>
    <m/>
    <x v="265"/>
    <s v="d009"/>
    <x v="1"/>
    <x v="6"/>
    <s v=""/>
    <n v="4"/>
  </r>
  <r>
    <x v="391"/>
    <d v="1954-08-27T00:00:00"/>
    <s v="Anwar"/>
    <s v="Ellozy"/>
    <x v="0"/>
    <x v="376"/>
    <n v="1"/>
    <s v="B"/>
    <x v="1"/>
    <m/>
    <x v="266"/>
    <s v="d005"/>
    <x v="0"/>
    <x v="0"/>
    <s v=""/>
    <n v="3"/>
  </r>
  <r>
    <x v="392"/>
    <d v="1961-07-14T00:00:00"/>
    <s v="Alper"/>
    <s v="Suomi"/>
    <x v="1"/>
    <x v="377"/>
    <n v="10"/>
    <s v="PIP"/>
    <x v="1"/>
    <m/>
    <x v="267"/>
    <s v="d004"/>
    <x v="0"/>
    <x v="1"/>
    <s v=""/>
    <n v="1"/>
  </r>
  <r>
    <x v="393"/>
    <d v="1959-12-25T00:00:00"/>
    <s v="Mang"/>
    <s v="Erie"/>
    <x v="0"/>
    <x v="378"/>
    <n v="4"/>
    <s v="C"/>
    <x v="1"/>
    <m/>
    <x v="3"/>
    <s v="d005"/>
    <x v="0"/>
    <x v="0"/>
    <s v=""/>
    <n v="2"/>
  </r>
  <r>
    <x v="394"/>
    <d v="1960-01-11T00:00:00"/>
    <s v="Dharmaraja"/>
    <s v="Berstel"/>
    <x v="0"/>
    <x v="379"/>
    <n v="1"/>
    <s v="A"/>
    <x v="1"/>
    <m/>
    <x v="268"/>
    <s v="d002"/>
    <x v="1"/>
    <x v="7"/>
    <s v=""/>
    <n v="4"/>
  </r>
  <r>
    <x v="395"/>
    <d v="1955-08-04T00:00:00"/>
    <s v="Mahendra"/>
    <s v="Maraist"/>
    <x v="1"/>
    <x v="380"/>
    <n v="5"/>
    <s v="A"/>
    <x v="0"/>
    <d v="1999-09-27T00:00:00"/>
    <x v="269"/>
    <s v="d007"/>
    <x v="1"/>
    <x v="2"/>
    <n v="7.1676933607118416"/>
    <n v="4"/>
  </r>
  <r>
    <x v="396"/>
    <d v="1961-02-08T00:00:00"/>
    <s v="Takahiro"/>
    <s v="Waterhouse"/>
    <x v="0"/>
    <x v="381"/>
    <n v="7"/>
    <s v="A"/>
    <x v="1"/>
    <m/>
    <x v="270"/>
    <s v="d002"/>
    <x v="1"/>
    <x v="7"/>
    <s v=""/>
    <n v="4"/>
  </r>
  <r>
    <x v="397"/>
    <d v="1953-01-07T00:00:00"/>
    <s v="Yechiam"/>
    <s v="Munch"/>
    <x v="0"/>
    <x v="382"/>
    <n v="2"/>
    <s v="B"/>
    <x v="0"/>
    <d v="1992-05-23T00:00:00"/>
    <x v="271"/>
    <s v="d005"/>
    <x v="0"/>
    <x v="0"/>
    <n v="4.2080766598220398"/>
    <n v="3"/>
  </r>
  <r>
    <x v="398"/>
    <d v="1958-09-08T00:00:00"/>
    <s v="Nalini"/>
    <s v="Kawashimo"/>
    <x v="1"/>
    <x v="383"/>
    <n v="6"/>
    <s v="A"/>
    <x v="1"/>
    <m/>
    <x v="272"/>
    <s v="d005"/>
    <x v="2"/>
    <x v="0"/>
    <s v=""/>
    <n v="4"/>
  </r>
  <r>
    <x v="399"/>
    <d v="1960-12-01T00:00:00"/>
    <s v="Ramalingam"/>
    <s v="Muniz"/>
    <x v="0"/>
    <x v="384"/>
    <n v="5"/>
    <s v="C"/>
    <x v="1"/>
    <m/>
    <x v="273"/>
    <s v="d006"/>
    <x v="0"/>
    <x v="5"/>
    <s v=""/>
    <n v="2"/>
  </r>
  <r>
    <x v="400"/>
    <d v="1958-07-27T00:00:00"/>
    <s v="Aiman"/>
    <s v="Szemeredi"/>
    <x v="0"/>
    <x v="385"/>
    <n v="1"/>
    <s v="A"/>
    <x v="1"/>
    <m/>
    <x v="274"/>
    <s v="d001"/>
    <x v="4"/>
    <x v="8"/>
    <s v=""/>
    <n v="4"/>
  </r>
  <r>
    <x v="401"/>
    <d v="1958-02-24T00:00:00"/>
    <s v="Sukumar"/>
    <s v="Rassart"/>
    <x v="0"/>
    <x v="386"/>
    <n v="7"/>
    <s v="B"/>
    <x v="1"/>
    <m/>
    <x v="275"/>
    <s v="d004"/>
    <x v="0"/>
    <x v="1"/>
    <s v=""/>
    <n v="3"/>
  </r>
  <r>
    <x v="402"/>
    <d v="1956-01-16T00:00:00"/>
    <s v="Shaunak"/>
    <s v="Cullers"/>
    <x v="0"/>
    <x v="387"/>
    <n v="1"/>
    <s v="B"/>
    <x v="1"/>
    <m/>
    <x v="3"/>
    <s v="d004"/>
    <x v="2"/>
    <x v="1"/>
    <s v=""/>
    <n v="3"/>
  </r>
  <r>
    <x v="403"/>
    <d v="1962-07-04T00:00:00"/>
    <s v="Danel"/>
    <s v="Pardalos"/>
    <x v="0"/>
    <x v="388"/>
    <n v="5"/>
    <s v="B"/>
    <x v="1"/>
    <m/>
    <x v="276"/>
    <s v="d004"/>
    <x v="1"/>
    <x v="1"/>
    <s v=""/>
    <n v="3"/>
  </r>
  <r>
    <x v="403"/>
    <d v="1962-07-04T00:00:00"/>
    <s v="Danel"/>
    <s v="Pardalos"/>
    <x v="0"/>
    <x v="388"/>
    <n v="5"/>
    <s v="B"/>
    <x v="1"/>
    <m/>
    <x v="276"/>
    <s v="d008"/>
    <x v="1"/>
    <x v="4"/>
    <s v=""/>
    <n v="3"/>
  </r>
  <r>
    <x v="404"/>
    <d v="1958-06-03T00:00:00"/>
    <s v="Nishit"/>
    <s v="Siochi"/>
    <x v="0"/>
    <x v="389"/>
    <n v="4"/>
    <s v="B"/>
    <x v="0"/>
    <d v="1996-12-24T00:00:00"/>
    <x v="277"/>
    <s v="d004"/>
    <x v="2"/>
    <x v="1"/>
    <n v="10.020533880903491"/>
    <n v="3"/>
  </r>
  <r>
    <x v="404"/>
    <d v="1958-06-03T00:00:00"/>
    <s v="Nishit"/>
    <s v="Siochi"/>
    <x v="0"/>
    <x v="389"/>
    <n v="4"/>
    <s v="B"/>
    <x v="0"/>
    <d v="1996-12-24T00:00:00"/>
    <x v="277"/>
    <s v="d005"/>
    <x v="2"/>
    <x v="0"/>
    <n v="10.020533880903491"/>
    <n v="3"/>
  </r>
  <r>
    <x v="405"/>
    <d v="1954-08-19T00:00:00"/>
    <s v="Jaroslava"/>
    <s v="Bardell"/>
    <x v="1"/>
    <x v="390"/>
    <n v="3"/>
    <s v="A"/>
    <x v="1"/>
    <m/>
    <x v="278"/>
    <s v="d005"/>
    <x v="0"/>
    <x v="0"/>
    <s v=""/>
    <n v="4"/>
  </r>
  <r>
    <x v="406"/>
    <d v="1959-10-07T00:00:00"/>
    <s v="Taizo"/>
    <s v="Oxman"/>
    <x v="1"/>
    <x v="391"/>
    <n v="3"/>
    <s v="A"/>
    <x v="1"/>
    <m/>
    <x v="3"/>
    <s v="d004"/>
    <x v="0"/>
    <x v="1"/>
    <s v=""/>
    <n v="4"/>
  </r>
  <r>
    <x v="407"/>
    <d v="1963-01-30T00:00:00"/>
    <s v="Bedir"/>
    <s v="Hartvigsen"/>
    <x v="1"/>
    <x v="392"/>
    <n v="2"/>
    <s v="A"/>
    <x v="1"/>
    <m/>
    <x v="279"/>
    <s v="d007"/>
    <x v="1"/>
    <x v="2"/>
    <s v=""/>
    <n v="4"/>
  </r>
  <r>
    <x v="408"/>
    <d v="1959-12-20T00:00:00"/>
    <s v="Mads"/>
    <s v="Swen"/>
    <x v="0"/>
    <x v="393"/>
    <n v="7"/>
    <s v="B"/>
    <x v="1"/>
    <m/>
    <x v="280"/>
    <s v="d009"/>
    <x v="1"/>
    <x v="6"/>
    <s v=""/>
    <n v="3"/>
  </r>
  <r>
    <x v="409"/>
    <d v="1962-04-24T00:00:00"/>
    <s v="Sham"/>
    <s v="Eastman"/>
    <x v="0"/>
    <x v="394"/>
    <n v="6"/>
    <s v="A"/>
    <x v="1"/>
    <m/>
    <x v="281"/>
    <s v="d005"/>
    <x v="0"/>
    <x v="0"/>
    <s v=""/>
    <n v="4"/>
  </r>
  <r>
    <x v="410"/>
    <d v="1954-11-30T00:00:00"/>
    <s v="Yishai"/>
    <s v="Cannane"/>
    <x v="0"/>
    <x v="395"/>
    <n v="4"/>
    <s v="A"/>
    <x v="1"/>
    <m/>
    <x v="282"/>
    <s v="d002"/>
    <x v="1"/>
    <x v="7"/>
    <s v=""/>
    <n v="4"/>
  </r>
  <r>
    <x v="411"/>
    <d v="1956-05-09T00:00:00"/>
    <s v="Tianruo"/>
    <s v="Milicic"/>
    <x v="1"/>
    <x v="232"/>
    <n v="4"/>
    <s v="C"/>
    <x v="0"/>
    <d v="1996-10-18T00:00:00"/>
    <x v="283"/>
    <s v="d002"/>
    <x v="1"/>
    <x v="7"/>
    <n v="5.3908281998631074"/>
    <n v="2"/>
  </r>
  <r>
    <x v="412"/>
    <d v="1962-08-29T00:00:00"/>
    <s v="Baocai"/>
    <s v="Lieblein"/>
    <x v="0"/>
    <x v="396"/>
    <n v="1"/>
    <s v="B"/>
    <x v="1"/>
    <m/>
    <x v="284"/>
    <s v="d007"/>
    <x v="1"/>
    <x v="2"/>
    <s v=""/>
    <n v="3"/>
  </r>
  <r>
    <x v="413"/>
    <d v="1957-08-23T00:00:00"/>
    <s v="Dmitri"/>
    <s v="Pearson"/>
    <x v="1"/>
    <x v="397"/>
    <n v="7"/>
    <s v="A"/>
    <x v="1"/>
    <m/>
    <x v="285"/>
    <s v="d005"/>
    <x v="2"/>
    <x v="0"/>
    <s v=""/>
    <n v="4"/>
  </r>
  <r>
    <x v="414"/>
    <d v="1960-02-10T00:00:00"/>
    <s v="Shuichi"/>
    <s v="Swiler"/>
    <x v="0"/>
    <x v="322"/>
    <n v="3"/>
    <s v="B"/>
    <x v="1"/>
    <m/>
    <x v="3"/>
    <s v="d004"/>
    <x v="0"/>
    <x v="1"/>
    <s v=""/>
    <n v="3"/>
  </r>
  <r>
    <x v="415"/>
    <d v="1961-10-22T00:00:00"/>
    <s v="Marek"/>
    <s v="Luck"/>
    <x v="1"/>
    <x v="398"/>
    <n v="5"/>
    <s v="S"/>
    <x v="0"/>
    <d v="2000-06-08T00:00:00"/>
    <x v="3"/>
    <s v="d005"/>
    <x v="0"/>
    <x v="0"/>
    <n v="12.750171115674195"/>
    <n v="5"/>
  </r>
  <r>
    <x v="416"/>
    <d v="1964-07-27T00:00:00"/>
    <s v="Xuejun"/>
    <s v="Hempstead"/>
    <x v="0"/>
    <x v="399"/>
    <n v="7"/>
    <s v="PIP"/>
    <x v="1"/>
    <m/>
    <x v="3"/>
    <s v="d005"/>
    <x v="0"/>
    <x v="0"/>
    <s v=""/>
    <n v="1"/>
  </r>
  <r>
    <x v="417"/>
    <d v="1959-06-18T00:00:00"/>
    <s v="Michaela"/>
    <s v="Glowinski"/>
    <x v="0"/>
    <x v="400"/>
    <n v="1"/>
    <s v="A"/>
    <x v="1"/>
    <m/>
    <x v="3"/>
    <s v="d004"/>
    <x v="5"/>
    <x v="1"/>
    <s v=""/>
    <n v="4"/>
  </r>
  <r>
    <x v="418"/>
    <d v="1964-08-15T00:00:00"/>
    <s v="Isaac"/>
    <s v="Schwartzbauer"/>
    <x v="0"/>
    <x v="401"/>
    <n v="5"/>
    <s v="A"/>
    <x v="1"/>
    <m/>
    <x v="286"/>
    <s v="d007"/>
    <x v="1"/>
    <x v="2"/>
    <s v=""/>
    <n v="4"/>
  </r>
  <r>
    <x v="419"/>
    <d v="1955-03-09T00:00:00"/>
    <s v="Lubomir"/>
    <s v="Nitsch"/>
    <x v="0"/>
    <x v="402"/>
    <n v="9"/>
    <s v="B"/>
    <x v="1"/>
    <m/>
    <x v="287"/>
    <s v="d005"/>
    <x v="2"/>
    <x v="0"/>
    <s v=""/>
    <n v="3"/>
  </r>
  <r>
    <x v="420"/>
    <d v="1953-05-02T00:00:00"/>
    <s v="Christophe"/>
    <s v="Binding"/>
    <x v="0"/>
    <x v="403"/>
    <n v="7"/>
    <s v="PIP"/>
    <x v="1"/>
    <m/>
    <x v="288"/>
    <s v="d004"/>
    <x v="0"/>
    <x v="1"/>
    <s v=""/>
    <n v="1"/>
  </r>
  <r>
    <x v="421"/>
    <d v="1964-08-20T00:00:00"/>
    <s v="Barton"/>
    <s v="Jumpertz"/>
    <x v="1"/>
    <x v="404"/>
    <n v="10"/>
    <s v="PIP"/>
    <x v="1"/>
    <m/>
    <x v="3"/>
    <s v="d004"/>
    <x v="2"/>
    <x v="1"/>
    <s v=""/>
    <n v="1"/>
  </r>
  <r>
    <x v="421"/>
    <d v="1964-08-20T00:00:00"/>
    <s v="Barton"/>
    <s v="Jumpertz"/>
    <x v="1"/>
    <x v="404"/>
    <n v="10"/>
    <s v="PIP"/>
    <x v="1"/>
    <m/>
    <x v="3"/>
    <s v="d009"/>
    <x v="2"/>
    <x v="6"/>
    <s v=""/>
    <n v="1"/>
  </r>
  <r>
    <x v="422"/>
    <d v="1954-05-31T00:00:00"/>
    <s v="Martins"/>
    <s v="Schaft"/>
    <x v="0"/>
    <x v="405"/>
    <n v="4"/>
    <s v="A"/>
    <x v="1"/>
    <m/>
    <x v="3"/>
    <s v="d009"/>
    <x v="1"/>
    <x v="6"/>
    <s v=""/>
    <n v="4"/>
  </r>
  <r>
    <x v="423"/>
    <d v="1964-10-29T00:00:00"/>
    <s v="Stabislas"/>
    <s v="Delgrange"/>
    <x v="0"/>
    <x v="406"/>
    <n v="2"/>
    <s v="A"/>
    <x v="1"/>
    <m/>
    <x v="289"/>
    <s v="d003"/>
    <x v="1"/>
    <x v="3"/>
    <s v=""/>
    <n v="4"/>
  </r>
  <r>
    <x v="424"/>
    <d v="1953-05-13T00:00:00"/>
    <s v="Moty"/>
    <s v="Kusakari"/>
    <x v="0"/>
    <x v="407"/>
    <n v="8"/>
    <s v="B"/>
    <x v="1"/>
    <m/>
    <x v="290"/>
    <s v="d006"/>
    <x v="0"/>
    <x v="5"/>
    <s v=""/>
    <n v="3"/>
  </r>
  <r>
    <x v="425"/>
    <d v="1954-05-08T00:00:00"/>
    <s v="Zhiwei"/>
    <s v="Bahk"/>
    <x v="1"/>
    <x v="408"/>
    <n v="5"/>
    <s v="B"/>
    <x v="0"/>
    <d v="2000-07-14T00:00:00"/>
    <x v="291"/>
    <s v="d007"/>
    <x v="1"/>
    <x v="2"/>
    <n v="11.9233401779603"/>
    <n v="3"/>
  </r>
  <r>
    <x v="426"/>
    <d v="1953-11-27T00:00:00"/>
    <s v="Hercules"/>
    <s v="Benzmuller"/>
    <x v="0"/>
    <x v="409"/>
    <n v="8"/>
    <s v="A"/>
    <x v="1"/>
    <m/>
    <x v="3"/>
    <s v="d004"/>
    <x v="2"/>
    <x v="1"/>
    <s v=""/>
    <n v="4"/>
  </r>
  <r>
    <x v="427"/>
    <d v="1953-07-08T00:00:00"/>
    <s v="Kauko"/>
    <s v="Birjandi"/>
    <x v="0"/>
    <x v="410"/>
    <n v="2"/>
    <s v="C"/>
    <x v="0"/>
    <d v="1993-08-15T00:00:00"/>
    <x v="3"/>
    <s v="d005"/>
    <x v="0"/>
    <x v="0"/>
    <n v="5.2238193018480494"/>
    <n v="2"/>
  </r>
  <r>
    <x v="428"/>
    <d v="1954-04-08T00:00:00"/>
    <s v="Masali"/>
    <s v="Murrill"/>
    <x v="1"/>
    <x v="411"/>
    <n v="6"/>
    <s v="C"/>
    <x v="1"/>
    <m/>
    <x v="3"/>
    <s v="d004"/>
    <x v="2"/>
    <x v="1"/>
    <s v=""/>
    <n v="2"/>
  </r>
  <r>
    <x v="429"/>
    <d v="1956-09-21T00:00:00"/>
    <s v="Zhonghui"/>
    <s v="Preusig"/>
    <x v="1"/>
    <x v="412"/>
    <n v="5"/>
    <s v="A"/>
    <x v="1"/>
    <m/>
    <x v="292"/>
    <s v="d008"/>
    <x v="1"/>
    <x v="4"/>
    <s v=""/>
    <n v="4"/>
  </r>
  <r>
    <x v="430"/>
    <d v="1955-02-09T00:00:00"/>
    <s v="Chenyi"/>
    <s v="Benveniste"/>
    <x v="0"/>
    <x v="413"/>
    <n v="9"/>
    <s v="A"/>
    <x v="1"/>
    <m/>
    <x v="293"/>
    <s v="d004"/>
    <x v="5"/>
    <x v="1"/>
    <s v=""/>
    <n v="4"/>
  </r>
  <r>
    <x v="430"/>
    <d v="1955-02-09T00:00:00"/>
    <s v="Chenyi"/>
    <s v="Benveniste"/>
    <x v="0"/>
    <x v="413"/>
    <n v="9"/>
    <s v="A"/>
    <x v="1"/>
    <m/>
    <x v="293"/>
    <s v="d005"/>
    <x v="5"/>
    <x v="0"/>
    <s v=""/>
    <n v="4"/>
  </r>
  <r>
    <x v="431"/>
    <d v="1952-05-14T00:00:00"/>
    <s v="Saddek"/>
    <s v="Gopalakrishnan"/>
    <x v="1"/>
    <x v="414"/>
    <n v="10"/>
    <s v="A"/>
    <x v="0"/>
    <d v="1994-03-13T00:00:00"/>
    <x v="3"/>
    <s v="d009"/>
    <x v="1"/>
    <x v="6"/>
    <n v="5.976728268309377"/>
    <n v="4"/>
  </r>
  <r>
    <x v="432"/>
    <d v="1963-11-28T00:00:00"/>
    <s v="Marie"/>
    <s v="Pietracaprina"/>
    <x v="0"/>
    <x v="146"/>
    <n v="6"/>
    <s v="B"/>
    <x v="1"/>
    <m/>
    <x v="294"/>
    <s v="d005"/>
    <x v="1"/>
    <x v="0"/>
    <s v=""/>
    <n v="3"/>
  </r>
  <r>
    <x v="432"/>
    <d v="1963-11-28T00:00:00"/>
    <s v="Marie"/>
    <s v="Pietracaprina"/>
    <x v="0"/>
    <x v="146"/>
    <n v="6"/>
    <s v="B"/>
    <x v="1"/>
    <m/>
    <x v="294"/>
    <s v="d008"/>
    <x v="1"/>
    <x v="4"/>
    <s v=""/>
    <n v="3"/>
  </r>
  <r>
    <x v="433"/>
    <d v="1955-09-17T00:00:00"/>
    <s v="Nakhoon"/>
    <s v="Bennis"/>
    <x v="0"/>
    <x v="415"/>
    <n v="8"/>
    <s v="C"/>
    <x v="1"/>
    <m/>
    <x v="295"/>
    <s v="d004"/>
    <x v="0"/>
    <x v="1"/>
    <s v=""/>
    <n v="2"/>
  </r>
  <r>
    <x v="434"/>
    <d v="1959-06-02T00:00:00"/>
    <s v="Selwyn"/>
    <s v="Perri"/>
    <x v="0"/>
    <x v="416"/>
    <n v="8"/>
    <s v="C"/>
    <x v="1"/>
    <m/>
    <x v="296"/>
    <s v="d004"/>
    <x v="5"/>
    <x v="1"/>
    <s v=""/>
    <n v="2"/>
  </r>
  <r>
    <x v="435"/>
    <d v="1953-07-24T00:00:00"/>
    <s v="Ronghao"/>
    <s v="Conta"/>
    <x v="1"/>
    <x v="417"/>
    <n v="4"/>
    <s v="PIP"/>
    <x v="1"/>
    <m/>
    <x v="297"/>
    <s v="d007"/>
    <x v="4"/>
    <x v="2"/>
    <s v=""/>
    <n v="1"/>
  </r>
  <r>
    <x v="436"/>
    <d v="1956-11-30T00:00:00"/>
    <s v="Shay"/>
    <s v="Poulakidas"/>
    <x v="0"/>
    <x v="418"/>
    <n v="6"/>
    <s v="A"/>
    <x v="1"/>
    <m/>
    <x v="3"/>
    <s v="d005"/>
    <x v="5"/>
    <x v="0"/>
    <s v=""/>
    <n v="4"/>
  </r>
  <r>
    <x v="437"/>
    <d v="1957-05-29T00:00:00"/>
    <s v="Yongmao"/>
    <s v="Pleszkun"/>
    <x v="0"/>
    <x v="419"/>
    <n v="5"/>
    <s v="PIP"/>
    <x v="1"/>
    <m/>
    <x v="298"/>
    <s v="d005"/>
    <x v="0"/>
    <x v="0"/>
    <s v=""/>
    <n v="1"/>
  </r>
  <r>
    <x v="438"/>
    <d v="1956-08-07T00:00:00"/>
    <s v="Kwok"/>
    <s v="Bach"/>
    <x v="0"/>
    <x v="420"/>
    <n v="3"/>
    <s v="C"/>
    <x v="1"/>
    <m/>
    <x v="3"/>
    <s v="d005"/>
    <x v="0"/>
    <x v="0"/>
    <s v=""/>
    <n v="2"/>
  </r>
  <r>
    <x v="439"/>
    <d v="1965-01-23T00:00:00"/>
    <s v="Dipayan"/>
    <s v="Seghrouchni"/>
    <x v="0"/>
    <x v="421"/>
    <n v="1"/>
    <s v="C"/>
    <x v="1"/>
    <m/>
    <x v="299"/>
    <s v="d007"/>
    <x v="1"/>
    <x v="2"/>
    <s v=""/>
    <n v="2"/>
  </r>
  <r>
    <x v="440"/>
    <d v="1963-01-27T00:00:00"/>
    <s v="Yucel"/>
    <s v="Ghelli"/>
    <x v="1"/>
    <x v="422"/>
    <n v="2"/>
    <s v="A"/>
    <x v="1"/>
    <m/>
    <x v="300"/>
    <s v="d007"/>
    <x v="1"/>
    <x v="2"/>
    <s v=""/>
    <n v="4"/>
  </r>
  <r>
    <x v="441"/>
    <d v="1956-01-11T00:00:00"/>
    <s v="Juyoung"/>
    <s v="Smailagic"/>
    <x v="1"/>
    <x v="423"/>
    <n v="6"/>
    <s v="B"/>
    <x v="1"/>
    <m/>
    <x v="301"/>
    <s v="d005"/>
    <x v="2"/>
    <x v="0"/>
    <s v=""/>
    <n v="3"/>
  </r>
  <r>
    <x v="442"/>
    <d v="1956-11-24T00:00:00"/>
    <s v="Mihalis"/>
    <s v="Avouris"/>
    <x v="1"/>
    <x v="424"/>
    <n v="3"/>
    <s v="A"/>
    <x v="1"/>
    <m/>
    <x v="302"/>
    <s v="d004"/>
    <x v="0"/>
    <x v="1"/>
    <s v=""/>
    <n v="4"/>
  </r>
  <r>
    <x v="443"/>
    <d v="1955-01-05T00:00:00"/>
    <s v="Rutger"/>
    <s v="Miara"/>
    <x v="0"/>
    <x v="425"/>
    <n v="1"/>
    <s v="C"/>
    <x v="1"/>
    <m/>
    <x v="303"/>
    <s v="d005"/>
    <x v="0"/>
    <x v="0"/>
    <s v=""/>
    <n v="2"/>
  </r>
  <r>
    <x v="444"/>
    <d v="1959-05-02T00:00:00"/>
    <s v="Alain"/>
    <s v="Quadeer"/>
    <x v="0"/>
    <x v="426"/>
    <n v="9"/>
    <s v="C"/>
    <x v="1"/>
    <m/>
    <x v="3"/>
    <s v="d005"/>
    <x v="0"/>
    <x v="0"/>
    <s v=""/>
    <n v="2"/>
  </r>
  <r>
    <x v="444"/>
    <d v="1959-05-02T00:00:00"/>
    <s v="Alain"/>
    <s v="Quadeer"/>
    <x v="0"/>
    <x v="426"/>
    <n v="9"/>
    <s v="C"/>
    <x v="1"/>
    <m/>
    <x v="3"/>
    <s v="d008"/>
    <x v="0"/>
    <x v="4"/>
    <s v=""/>
    <n v="2"/>
  </r>
  <r>
    <x v="445"/>
    <d v="1953-01-13T00:00:00"/>
    <s v="Kristine"/>
    <s v="Velardi"/>
    <x v="0"/>
    <x v="427"/>
    <n v="1"/>
    <s v="C"/>
    <x v="1"/>
    <m/>
    <x v="304"/>
    <s v="d002"/>
    <x v="1"/>
    <x v="7"/>
    <s v=""/>
    <n v="2"/>
  </r>
  <r>
    <x v="446"/>
    <d v="1964-05-13T00:00:00"/>
    <s v="Petter"/>
    <s v="Lorho"/>
    <x v="0"/>
    <x v="428"/>
    <n v="1"/>
    <s v="B"/>
    <x v="1"/>
    <m/>
    <x v="305"/>
    <s v="d007"/>
    <x v="1"/>
    <x v="2"/>
    <s v=""/>
    <n v="3"/>
  </r>
  <r>
    <x v="447"/>
    <d v="1957-03-17T00:00:00"/>
    <s v="Jasminko"/>
    <s v="Cronan"/>
    <x v="1"/>
    <x v="429"/>
    <n v="8"/>
    <s v="B"/>
    <x v="1"/>
    <m/>
    <x v="306"/>
    <s v="d007"/>
    <x v="1"/>
    <x v="2"/>
    <s v=""/>
    <n v="3"/>
  </r>
  <r>
    <x v="447"/>
    <d v="1957-03-17T00:00:00"/>
    <s v="Jasminko"/>
    <s v="Cronan"/>
    <x v="1"/>
    <x v="429"/>
    <n v="8"/>
    <s v="B"/>
    <x v="1"/>
    <m/>
    <x v="306"/>
    <s v="d009"/>
    <x v="1"/>
    <x v="6"/>
    <s v=""/>
    <n v="3"/>
  </r>
  <r>
    <x v="448"/>
    <d v="1956-06-17T00:00:00"/>
    <s v="Narain"/>
    <s v="Oaver"/>
    <x v="1"/>
    <x v="168"/>
    <n v="9"/>
    <s v="C"/>
    <x v="1"/>
    <m/>
    <x v="307"/>
    <s v="d004"/>
    <x v="0"/>
    <x v="1"/>
    <s v=""/>
    <n v="2"/>
  </r>
  <r>
    <x v="449"/>
    <m/>
    <m/>
    <m/>
    <x v="2"/>
    <x v="430"/>
    <m/>
    <m/>
    <x v="2"/>
    <m/>
    <x v="308"/>
    <m/>
    <x v="6"/>
    <x v="9"/>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D524F7-0F27-4A95-A4FE-A570F38A2B2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3:F4" firstHeaderRow="1" firstDataRow="1" firstDataCol="0" rowPageCount="1" colPageCount="1"/>
  <pivotFields count="19">
    <pivotField dataField="1" showAll="0"/>
    <pivotField showAll="0"/>
    <pivotField showAll="0"/>
    <pivotField showAll="0"/>
    <pivotField showAll="0"/>
    <pivotField showAll="0">
      <items count="432">
        <item x="282"/>
        <item x="11"/>
        <item x="366"/>
        <item x="67"/>
        <item x="227"/>
        <item x="73"/>
        <item x="363"/>
        <item x="405"/>
        <item x="354"/>
        <item x="60"/>
        <item x="141"/>
        <item x="373"/>
        <item x="169"/>
        <item x="48"/>
        <item x="401"/>
        <item x="338"/>
        <item x="109"/>
        <item x="399"/>
        <item x="105"/>
        <item x="286"/>
        <item x="184"/>
        <item x="88"/>
        <item x="114"/>
        <item x="163"/>
        <item x="370"/>
        <item x="99"/>
        <item x="289"/>
        <item x="17"/>
        <item x="229"/>
        <item x="396"/>
        <item x="239"/>
        <item x="18"/>
        <item x="323"/>
        <item x="115"/>
        <item x="41"/>
        <item x="4"/>
        <item x="351"/>
        <item x="188"/>
        <item x="194"/>
        <item x="353"/>
        <item x="249"/>
        <item x="87"/>
        <item x="167"/>
        <item x="221"/>
        <item x="230"/>
        <item x="75"/>
        <item x="199"/>
        <item x="154"/>
        <item x="261"/>
        <item x="93"/>
        <item x="268"/>
        <item x="130"/>
        <item x="113"/>
        <item x="269"/>
        <item x="276"/>
        <item x="220"/>
        <item x="299"/>
        <item x="314"/>
        <item x="51"/>
        <item x="394"/>
        <item x="168"/>
        <item x="183"/>
        <item x="409"/>
        <item x="322"/>
        <item x="326"/>
        <item x="275"/>
        <item x="375"/>
        <item x="0"/>
        <item x="76"/>
        <item x="137"/>
        <item x="165"/>
        <item x="181"/>
        <item x="372"/>
        <item x="358"/>
        <item x="128"/>
        <item x="213"/>
        <item x="160"/>
        <item x="1"/>
        <item x="126"/>
        <item x="201"/>
        <item x="421"/>
        <item x="355"/>
        <item x="156"/>
        <item x="258"/>
        <item x="37"/>
        <item x="117"/>
        <item x="216"/>
        <item x="13"/>
        <item x="218"/>
        <item x="345"/>
        <item x="290"/>
        <item x="291"/>
        <item x="2"/>
        <item x="149"/>
        <item x="294"/>
        <item x="246"/>
        <item x="284"/>
        <item x="389"/>
        <item x="178"/>
        <item x="226"/>
        <item x="265"/>
        <item x="400"/>
        <item x="95"/>
        <item x="19"/>
        <item x="332"/>
        <item x="47"/>
        <item x="107"/>
        <item x="120"/>
        <item x="24"/>
        <item x="240"/>
        <item x="222"/>
        <item x="83"/>
        <item x="192"/>
        <item x="150"/>
        <item x="136"/>
        <item x="91"/>
        <item x="112"/>
        <item x="253"/>
        <item x="151"/>
        <item x="135"/>
        <item x="20"/>
        <item x="356"/>
        <item x="211"/>
        <item x="142"/>
        <item x="96"/>
        <item x="35"/>
        <item x="347"/>
        <item x="272"/>
        <item x="186"/>
        <item x="398"/>
        <item x="423"/>
        <item x="144"/>
        <item x="101"/>
        <item x="274"/>
        <item x="311"/>
        <item x="68"/>
        <item x="63"/>
        <item x="312"/>
        <item x="86"/>
        <item x="361"/>
        <item x="310"/>
        <item x="162"/>
        <item x="6"/>
        <item x="390"/>
        <item x="196"/>
        <item x="85"/>
        <item x="325"/>
        <item x="254"/>
        <item x="262"/>
        <item x="350"/>
        <item x="55"/>
        <item x="271"/>
        <item x="29"/>
        <item x="198"/>
        <item x="309"/>
        <item x="382"/>
        <item x="406"/>
        <item x="414"/>
        <item x="34"/>
        <item x="235"/>
        <item x="297"/>
        <item x="245"/>
        <item x="241"/>
        <item x="92"/>
        <item x="74"/>
        <item x="395"/>
        <item x="410"/>
        <item x="187"/>
        <item x="320"/>
        <item x="349"/>
        <item x="278"/>
        <item x="161"/>
        <item x="234"/>
        <item x="190"/>
        <item x="263"/>
        <item x="212"/>
        <item x="302"/>
        <item x="189"/>
        <item x="103"/>
        <item x="391"/>
        <item x="374"/>
        <item x="408"/>
        <item x="368"/>
        <item x="340"/>
        <item x="385"/>
        <item x="127"/>
        <item x="50"/>
        <item x="159"/>
        <item x="49"/>
        <item x="209"/>
        <item x="143"/>
        <item x="304"/>
        <item x="125"/>
        <item x="231"/>
        <item x="185"/>
        <item x="233"/>
        <item x="8"/>
        <item x="138"/>
        <item x="279"/>
        <item x="57"/>
        <item x="293"/>
        <item x="28"/>
        <item x="176"/>
        <item x="281"/>
        <item x="3"/>
        <item x="422"/>
        <item x="38"/>
        <item x="384"/>
        <item x="238"/>
        <item x="250"/>
        <item x="344"/>
        <item x="12"/>
        <item x="116"/>
        <item x="64"/>
        <item x="5"/>
        <item x="428"/>
        <item x="54"/>
        <item x="133"/>
        <item x="148"/>
        <item x="273"/>
        <item x="328"/>
        <item x="98"/>
        <item x="388"/>
        <item x="58"/>
        <item x="324"/>
        <item x="305"/>
        <item x="195"/>
        <item x="365"/>
        <item x="415"/>
        <item x="346"/>
        <item x="32"/>
        <item x="164"/>
        <item x="118"/>
        <item x="225"/>
        <item x="102"/>
        <item x="139"/>
        <item x="14"/>
        <item x="80"/>
        <item x="124"/>
        <item x="110"/>
        <item x="352"/>
        <item x="122"/>
        <item x="413"/>
        <item x="219"/>
        <item x="82"/>
        <item x="170"/>
        <item x="420"/>
        <item x="392"/>
        <item x="71"/>
        <item x="386"/>
        <item x="171"/>
        <item x="418"/>
        <item x="367"/>
        <item x="46"/>
        <item x="202"/>
        <item x="306"/>
        <item x="119"/>
        <item x="106"/>
        <item x="427"/>
        <item x="296"/>
        <item x="264"/>
        <item x="172"/>
        <item x="140"/>
        <item x="260"/>
        <item x="277"/>
        <item x="61"/>
        <item x="182"/>
        <item x="364"/>
        <item x="129"/>
        <item x="339"/>
        <item x="223"/>
        <item x="53"/>
        <item x="210"/>
        <item x="224"/>
        <item x="153"/>
        <item x="70"/>
        <item x="313"/>
        <item x="10"/>
        <item x="27"/>
        <item x="90"/>
        <item x="403"/>
        <item x="204"/>
        <item x="377"/>
        <item x="397"/>
        <item x="236"/>
        <item x="402"/>
        <item x="232"/>
        <item x="270"/>
        <item x="426"/>
        <item x="84"/>
        <item x="15"/>
        <item x="280"/>
        <item x="31"/>
        <item x="359"/>
        <item x="331"/>
        <item x="89"/>
        <item x="44"/>
        <item x="94"/>
        <item x="180"/>
        <item x="419"/>
        <item x="292"/>
        <item x="39"/>
        <item x="301"/>
        <item x="104"/>
        <item x="334"/>
        <item x="360"/>
        <item x="343"/>
        <item x="376"/>
        <item x="300"/>
        <item x="52"/>
        <item x="81"/>
        <item x="248"/>
        <item x="157"/>
        <item x="197"/>
        <item x="132"/>
        <item x="327"/>
        <item x="7"/>
        <item x="244"/>
        <item x="78"/>
        <item x="69"/>
        <item x="336"/>
        <item x="65"/>
        <item x="319"/>
        <item x="417"/>
        <item x="393"/>
        <item x="166"/>
        <item x="247"/>
        <item x="380"/>
        <item x="357"/>
        <item x="362"/>
        <item x="217"/>
        <item x="259"/>
        <item x="298"/>
        <item x="72"/>
        <item x="429"/>
        <item x="308"/>
        <item x="337"/>
        <item x="131"/>
        <item x="316"/>
        <item x="424"/>
        <item x="16"/>
        <item x="177"/>
        <item x="200"/>
        <item x="146"/>
        <item x="243"/>
        <item x="179"/>
        <item x="257"/>
        <item x="23"/>
        <item x="97"/>
        <item x="59"/>
        <item x="317"/>
        <item x="206"/>
        <item x="369"/>
        <item x="45"/>
        <item x="158"/>
        <item x="42"/>
        <item x="256"/>
        <item x="22"/>
        <item x="214"/>
        <item x="295"/>
        <item x="40"/>
        <item x="378"/>
        <item x="207"/>
        <item x="285"/>
        <item x="147"/>
        <item x="79"/>
        <item x="381"/>
        <item x="108"/>
        <item x="43"/>
        <item x="155"/>
        <item x="123"/>
        <item x="329"/>
        <item x="303"/>
        <item x="62"/>
        <item x="228"/>
        <item x="100"/>
        <item x="416"/>
        <item x="9"/>
        <item x="208"/>
        <item x="193"/>
        <item x="283"/>
        <item x="191"/>
        <item x="407"/>
        <item x="371"/>
        <item x="404"/>
        <item x="255"/>
        <item x="25"/>
        <item x="21"/>
        <item x="175"/>
        <item x="173"/>
        <item x="412"/>
        <item x="251"/>
        <item x="77"/>
        <item x="330"/>
        <item x="36"/>
        <item x="341"/>
        <item x="56"/>
        <item x="111"/>
        <item x="379"/>
        <item x="30"/>
        <item x="267"/>
        <item x="215"/>
        <item x="252"/>
        <item x="321"/>
        <item x="121"/>
        <item x="425"/>
        <item x="335"/>
        <item x="333"/>
        <item x="174"/>
        <item x="287"/>
        <item x="266"/>
        <item x="342"/>
        <item x="237"/>
        <item x="134"/>
        <item x="387"/>
        <item x="315"/>
        <item x="307"/>
        <item x="288"/>
        <item x="33"/>
        <item x="411"/>
        <item x="383"/>
        <item x="242"/>
        <item x="318"/>
        <item x="203"/>
        <item x="348"/>
        <item x="145"/>
        <item x="205"/>
        <item x="152"/>
        <item x="26"/>
        <item x="66"/>
        <item x="430"/>
        <item t="default"/>
      </items>
    </pivotField>
    <pivotField showAll="0"/>
    <pivotField showAll="0"/>
    <pivotField axis="axisPage" multipleItemSelectionAllowed="1" showAll="0">
      <items count="4">
        <item h="1" x="1"/>
        <item x="0"/>
        <item h="1" x="2"/>
        <item t="default"/>
      </items>
    </pivotField>
    <pivotField showAll="0"/>
    <pivotField showAll="0"/>
    <pivotField showAll="0"/>
    <pivotField showAll="0"/>
    <pivotField showAll="0"/>
    <pivotField showAll="0"/>
    <pivotField showAll="0"/>
    <pivotField showAll="0" defaultSubtotal="0"/>
    <pivotField showAll="0" defaultSubtotal="0"/>
    <pivotField showAll="0" defaultSubtotal="0">
      <items count="17">
        <item x="0"/>
        <item x="1"/>
        <item x="2"/>
        <item x="3"/>
        <item x="4"/>
        <item x="5"/>
        <item x="6"/>
        <item x="7"/>
        <item x="8"/>
        <item x="9"/>
        <item x="10"/>
        <item x="11"/>
        <item x="12"/>
        <item x="13"/>
        <item x="14"/>
        <item x="15"/>
        <item x="16"/>
      </items>
    </pivotField>
  </pivotFields>
  <rowItems count="1">
    <i/>
  </rowItems>
  <colItems count="1">
    <i/>
  </colItems>
  <pageFields count="1">
    <pageField fld="8" hier="-1"/>
  </pageFields>
  <dataFields count="1">
    <dataField name="Count of Emp_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DD489CB-8783-4708-B4A5-3FA1282C5A55}" name="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5" rowHeaderCaption="Dept">
  <location ref="E31:F36" firstHeaderRow="1" firstDataRow="1" firstDataCol="1"/>
  <pivotFields count="19">
    <pivotField showAll="0"/>
    <pivotField showAll="0"/>
    <pivotField showAll="0"/>
    <pivotField showAll="0"/>
    <pivotField showAll="0">
      <items count="4">
        <item h="1" x="1"/>
        <item x="0"/>
        <item h="1" x="2"/>
        <item t="default"/>
      </items>
    </pivotField>
    <pivotField showAll="0">
      <items count="432">
        <item x="282"/>
        <item x="11"/>
        <item x="366"/>
        <item x="67"/>
        <item x="227"/>
        <item x="73"/>
        <item x="363"/>
        <item x="405"/>
        <item x="354"/>
        <item x="60"/>
        <item x="141"/>
        <item x="373"/>
        <item x="169"/>
        <item x="48"/>
        <item x="401"/>
        <item x="338"/>
        <item x="109"/>
        <item x="399"/>
        <item x="105"/>
        <item x="286"/>
        <item x="184"/>
        <item x="88"/>
        <item x="114"/>
        <item x="163"/>
        <item x="370"/>
        <item x="99"/>
        <item x="289"/>
        <item x="17"/>
        <item x="229"/>
        <item x="396"/>
        <item x="239"/>
        <item x="18"/>
        <item x="323"/>
        <item x="115"/>
        <item x="41"/>
        <item x="4"/>
        <item x="351"/>
        <item x="188"/>
        <item x="194"/>
        <item x="353"/>
        <item x="249"/>
        <item x="87"/>
        <item x="167"/>
        <item x="221"/>
        <item x="230"/>
        <item x="75"/>
        <item x="199"/>
        <item x="154"/>
        <item x="261"/>
        <item x="93"/>
        <item x="268"/>
        <item x="130"/>
        <item x="113"/>
        <item x="269"/>
        <item x="276"/>
        <item x="220"/>
        <item x="299"/>
        <item x="314"/>
        <item x="51"/>
        <item x="394"/>
        <item x="168"/>
        <item x="183"/>
        <item x="409"/>
        <item x="322"/>
        <item x="326"/>
        <item x="275"/>
        <item x="375"/>
        <item x="0"/>
        <item x="76"/>
        <item x="137"/>
        <item x="165"/>
        <item x="181"/>
        <item x="372"/>
        <item x="358"/>
        <item x="128"/>
        <item x="213"/>
        <item x="160"/>
        <item x="1"/>
        <item x="126"/>
        <item x="201"/>
        <item x="421"/>
        <item x="355"/>
        <item x="156"/>
        <item x="258"/>
        <item x="37"/>
        <item x="117"/>
        <item x="216"/>
        <item x="13"/>
        <item x="218"/>
        <item x="345"/>
        <item x="290"/>
        <item x="291"/>
        <item x="2"/>
        <item x="149"/>
        <item x="294"/>
        <item x="246"/>
        <item x="284"/>
        <item x="389"/>
        <item x="178"/>
        <item x="226"/>
        <item x="265"/>
        <item x="400"/>
        <item x="95"/>
        <item x="19"/>
        <item x="332"/>
        <item x="47"/>
        <item x="107"/>
        <item x="120"/>
        <item x="24"/>
        <item x="240"/>
        <item x="222"/>
        <item x="83"/>
        <item x="192"/>
        <item x="150"/>
        <item x="136"/>
        <item x="91"/>
        <item x="112"/>
        <item x="253"/>
        <item x="151"/>
        <item x="135"/>
        <item x="20"/>
        <item x="356"/>
        <item x="211"/>
        <item x="142"/>
        <item x="96"/>
        <item x="35"/>
        <item x="347"/>
        <item x="272"/>
        <item x="186"/>
        <item x="398"/>
        <item x="423"/>
        <item x="144"/>
        <item x="101"/>
        <item x="274"/>
        <item x="311"/>
        <item x="68"/>
        <item x="63"/>
        <item x="312"/>
        <item x="86"/>
        <item x="361"/>
        <item x="310"/>
        <item x="162"/>
        <item x="6"/>
        <item x="390"/>
        <item x="196"/>
        <item x="85"/>
        <item x="325"/>
        <item x="254"/>
        <item x="262"/>
        <item x="350"/>
        <item x="55"/>
        <item x="271"/>
        <item x="29"/>
        <item x="198"/>
        <item x="309"/>
        <item x="382"/>
        <item x="406"/>
        <item x="414"/>
        <item x="34"/>
        <item x="235"/>
        <item x="297"/>
        <item x="245"/>
        <item x="241"/>
        <item x="92"/>
        <item x="74"/>
        <item x="395"/>
        <item x="410"/>
        <item x="187"/>
        <item x="320"/>
        <item x="349"/>
        <item x="278"/>
        <item x="161"/>
        <item x="234"/>
        <item x="190"/>
        <item x="263"/>
        <item x="212"/>
        <item x="302"/>
        <item x="189"/>
        <item x="103"/>
        <item x="391"/>
        <item x="374"/>
        <item x="408"/>
        <item x="368"/>
        <item x="340"/>
        <item x="385"/>
        <item x="127"/>
        <item x="50"/>
        <item x="159"/>
        <item x="49"/>
        <item x="209"/>
        <item x="143"/>
        <item x="304"/>
        <item x="125"/>
        <item x="231"/>
        <item x="185"/>
        <item x="233"/>
        <item x="8"/>
        <item x="138"/>
        <item x="279"/>
        <item x="57"/>
        <item x="293"/>
        <item x="28"/>
        <item x="176"/>
        <item x="281"/>
        <item x="3"/>
        <item x="422"/>
        <item x="38"/>
        <item x="384"/>
        <item x="238"/>
        <item x="250"/>
        <item x="344"/>
        <item x="12"/>
        <item x="116"/>
        <item x="64"/>
        <item x="5"/>
        <item x="428"/>
        <item x="54"/>
        <item x="133"/>
        <item x="148"/>
        <item x="273"/>
        <item x="328"/>
        <item x="98"/>
        <item x="388"/>
        <item x="58"/>
        <item x="324"/>
        <item x="305"/>
        <item x="195"/>
        <item x="365"/>
        <item x="415"/>
        <item x="346"/>
        <item x="32"/>
        <item x="164"/>
        <item x="118"/>
        <item x="225"/>
        <item x="102"/>
        <item x="139"/>
        <item x="14"/>
        <item x="80"/>
        <item x="124"/>
        <item x="110"/>
        <item x="352"/>
        <item x="122"/>
        <item x="413"/>
        <item x="219"/>
        <item x="82"/>
        <item x="170"/>
        <item x="420"/>
        <item x="392"/>
        <item x="71"/>
        <item x="386"/>
        <item x="171"/>
        <item x="418"/>
        <item x="367"/>
        <item x="46"/>
        <item x="202"/>
        <item x="306"/>
        <item x="119"/>
        <item x="106"/>
        <item x="427"/>
        <item x="296"/>
        <item x="264"/>
        <item x="172"/>
        <item x="140"/>
        <item x="260"/>
        <item x="277"/>
        <item x="61"/>
        <item x="182"/>
        <item x="364"/>
        <item x="129"/>
        <item x="339"/>
        <item x="223"/>
        <item x="53"/>
        <item x="210"/>
        <item x="224"/>
        <item x="153"/>
        <item x="70"/>
        <item x="313"/>
        <item x="10"/>
        <item x="27"/>
        <item x="90"/>
        <item x="403"/>
        <item x="204"/>
        <item x="377"/>
        <item x="397"/>
        <item x="236"/>
        <item x="402"/>
        <item x="232"/>
        <item x="270"/>
        <item x="426"/>
        <item x="84"/>
        <item x="15"/>
        <item x="280"/>
        <item x="31"/>
        <item x="359"/>
        <item x="331"/>
        <item x="89"/>
        <item x="44"/>
        <item x="94"/>
        <item x="180"/>
        <item x="419"/>
        <item x="292"/>
        <item x="39"/>
        <item x="301"/>
        <item x="104"/>
        <item x="334"/>
        <item x="360"/>
        <item x="343"/>
        <item x="376"/>
        <item x="300"/>
        <item x="52"/>
        <item x="81"/>
        <item x="248"/>
        <item x="157"/>
        <item x="197"/>
        <item x="132"/>
        <item x="327"/>
        <item x="7"/>
        <item x="244"/>
        <item x="78"/>
        <item x="69"/>
        <item x="336"/>
        <item x="65"/>
        <item x="319"/>
        <item x="417"/>
        <item x="393"/>
        <item x="166"/>
        <item x="247"/>
        <item x="380"/>
        <item x="357"/>
        <item x="362"/>
        <item x="217"/>
        <item x="259"/>
        <item x="298"/>
        <item x="72"/>
        <item x="429"/>
        <item x="308"/>
        <item x="337"/>
        <item x="131"/>
        <item x="316"/>
        <item x="424"/>
        <item x="16"/>
        <item x="177"/>
        <item x="200"/>
        <item x="146"/>
        <item x="243"/>
        <item x="179"/>
        <item x="257"/>
        <item x="23"/>
        <item x="97"/>
        <item x="59"/>
        <item x="317"/>
        <item x="206"/>
        <item x="369"/>
        <item x="45"/>
        <item x="158"/>
        <item x="42"/>
        <item x="256"/>
        <item x="22"/>
        <item x="214"/>
        <item x="295"/>
        <item x="40"/>
        <item x="378"/>
        <item x="207"/>
        <item x="285"/>
        <item x="147"/>
        <item x="79"/>
        <item x="381"/>
        <item x="108"/>
        <item x="43"/>
        <item x="155"/>
        <item x="123"/>
        <item x="329"/>
        <item x="303"/>
        <item x="62"/>
        <item x="228"/>
        <item x="100"/>
        <item x="416"/>
        <item x="9"/>
        <item x="208"/>
        <item x="193"/>
        <item x="283"/>
        <item x="191"/>
        <item x="407"/>
        <item x="371"/>
        <item x="404"/>
        <item x="255"/>
        <item x="25"/>
        <item x="21"/>
        <item x="175"/>
        <item x="173"/>
        <item x="412"/>
        <item x="251"/>
        <item x="77"/>
        <item x="330"/>
        <item x="36"/>
        <item x="341"/>
        <item x="56"/>
        <item x="111"/>
        <item x="379"/>
        <item x="30"/>
        <item x="267"/>
        <item x="215"/>
        <item x="252"/>
        <item x="321"/>
        <item x="121"/>
        <item x="425"/>
        <item x="335"/>
        <item x="333"/>
        <item x="174"/>
        <item x="287"/>
        <item x="266"/>
        <item x="342"/>
        <item x="237"/>
        <item x="134"/>
        <item x="387"/>
        <item x="315"/>
        <item x="307"/>
        <item x="288"/>
        <item x="33"/>
        <item x="411"/>
        <item x="383"/>
        <item x="242"/>
        <item x="318"/>
        <item x="203"/>
        <item x="348"/>
        <item x="145"/>
        <item x="205"/>
        <item x="152"/>
        <item x="26"/>
        <item x="66"/>
        <item x="430"/>
        <item t="default"/>
      </items>
    </pivotField>
    <pivotField showAll="0"/>
    <pivotField showAll="0"/>
    <pivotField showAll="0">
      <items count="4">
        <item x="1"/>
        <item x="0"/>
        <item x="2"/>
        <item t="default"/>
      </items>
    </pivotField>
    <pivotField showAll="0"/>
    <pivotField showAll="0"/>
    <pivotField showAll="0"/>
    <pivotField showAll="0">
      <items count="8">
        <item x="3"/>
        <item x="2"/>
        <item x="0"/>
        <item x="4"/>
        <item x="1"/>
        <item x="5"/>
        <item x="6"/>
        <item t="default"/>
      </items>
    </pivotField>
    <pivotField axis="axisRow" showAll="0" sortType="descending">
      <items count="11">
        <item x="6"/>
        <item x="0"/>
        <item x="7"/>
        <item x="3"/>
        <item x="8"/>
        <item x="1"/>
        <item x="5"/>
        <item x="4"/>
        <item x="2"/>
        <item h="1" x="9"/>
        <item t="default"/>
      </items>
      <autoSortScope>
        <pivotArea dataOnly="0" outline="0" fieldPosition="0">
          <references count="1">
            <reference field="4294967294" count="1" selected="0">
              <x v="0"/>
            </reference>
          </references>
        </pivotArea>
      </autoSortScope>
    </pivotField>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8">
        <item x="0"/>
        <item x="1"/>
        <item x="2"/>
        <item x="3"/>
        <item x="4"/>
        <item x="5"/>
        <item x="6"/>
        <item x="7"/>
        <item x="8"/>
        <item x="9"/>
        <item x="10"/>
        <item x="11"/>
        <item x="12"/>
        <item x="13"/>
        <item x="14"/>
        <item x="15"/>
        <item x="16"/>
        <item t="default"/>
      </items>
    </pivotField>
  </pivotFields>
  <rowFields count="1">
    <field x="13"/>
  </rowFields>
  <rowItems count="5">
    <i>
      <x v="5"/>
    </i>
    <i>
      <x/>
    </i>
    <i>
      <x v="1"/>
    </i>
    <i>
      <x v="2"/>
    </i>
    <i t="grand">
      <x/>
    </i>
  </rowItems>
  <colItems count="1">
    <i/>
  </colItems>
  <dataFields count="1">
    <dataField name="Avg. Rating" fld="15" subtotal="average" baseField="13" baseItem="0"/>
  </dataFields>
  <formats count="7">
    <format dxfId="8">
      <pivotArea collapsedLevelsAreSubtotals="1" fieldPosition="0">
        <references count="1">
          <reference field="13" count="9">
            <x v="0"/>
            <x v="1"/>
            <x v="2"/>
            <x v="3"/>
            <x v="4"/>
            <x v="5"/>
            <x v="6"/>
            <x v="7"/>
            <x v="8"/>
          </reference>
        </references>
      </pivotArea>
    </format>
    <format dxfId="9">
      <pivotArea type="all" dataOnly="0" outline="0" fieldPosition="0"/>
    </format>
    <format dxfId="10">
      <pivotArea outline="0" collapsedLevelsAreSubtotals="1" fieldPosition="0"/>
    </format>
    <format dxfId="11">
      <pivotArea field="13" type="button" dataOnly="0" labelOnly="1" outline="0" axis="axisRow" fieldPosition="0"/>
    </format>
    <format dxfId="12">
      <pivotArea dataOnly="0" labelOnly="1" fieldPosition="0">
        <references count="1">
          <reference field="13" count="0"/>
        </references>
      </pivotArea>
    </format>
    <format dxfId="13">
      <pivotArea dataOnly="0" labelOnly="1" grandRow="1" outline="0" fieldPosition="0"/>
    </format>
    <format dxfId="14">
      <pivotArea dataOnly="0" labelOnly="1" outline="0" axis="axisValues" fieldPosition="0"/>
    </format>
  </formats>
  <chartFormats count="2">
    <chartFormat chart="61" format="0" series="1">
      <pivotArea type="data" outline="0" fieldPosition="0">
        <references count="1">
          <reference field="4294967294" count="1" selected="0">
            <x v="0"/>
          </reference>
        </references>
      </pivotArea>
    </chartFormat>
    <chartFormat chart="6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dateBetween" evalOrder="-1" id="299" name="DoJ">
      <autoFilter ref="A1">
        <filterColumn colId="0">
          <customFilters and="1">
            <customFilter operator="greaterThanOrEqual" val="33970"/>
            <customFilter operator="lessThanOrEqual" val="3433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7ED785-7691-40B3-B7F1-05AEEA52066D}" name="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location ref="B92:C100" firstHeaderRow="1" firstDataRow="1" firstDataCol="1" rowPageCount="1" colPageCount="1"/>
  <pivotFields count="19">
    <pivotField dataField="1" showAll="0"/>
    <pivotField showAll="0"/>
    <pivotField showAll="0"/>
    <pivotField showAll="0"/>
    <pivotField showAll="0">
      <items count="4">
        <item x="1"/>
        <item x="0"/>
        <item x="2"/>
        <item t="default"/>
      </items>
    </pivotField>
    <pivotField multipleItemSelectionAllowed="1" showAll="0">
      <items count="432">
        <item x="282"/>
        <item x="11"/>
        <item x="366"/>
        <item x="67"/>
        <item x="227"/>
        <item x="73"/>
        <item x="363"/>
        <item x="405"/>
        <item x="354"/>
        <item x="60"/>
        <item x="141"/>
        <item x="373"/>
        <item x="169"/>
        <item x="48"/>
        <item x="401"/>
        <item x="338"/>
        <item x="109"/>
        <item x="399"/>
        <item x="105"/>
        <item x="286"/>
        <item x="184"/>
        <item x="88"/>
        <item x="114"/>
        <item x="163"/>
        <item x="370"/>
        <item x="99"/>
        <item x="289"/>
        <item x="17"/>
        <item x="229"/>
        <item x="396"/>
        <item x="239"/>
        <item x="18"/>
        <item x="323"/>
        <item x="115"/>
        <item x="41"/>
        <item x="4"/>
        <item x="351"/>
        <item x="188"/>
        <item x="194"/>
        <item x="353"/>
        <item x="249"/>
        <item x="87"/>
        <item x="167"/>
        <item x="221"/>
        <item x="230"/>
        <item x="75"/>
        <item x="199"/>
        <item x="154"/>
        <item x="261"/>
        <item x="93"/>
        <item x="268"/>
        <item x="130"/>
        <item x="113"/>
        <item x="269"/>
        <item x="276"/>
        <item x="220"/>
        <item x="299"/>
        <item x="314"/>
        <item x="51"/>
        <item x="394"/>
        <item x="168"/>
        <item x="183"/>
        <item x="409"/>
        <item x="322"/>
        <item x="326"/>
        <item x="275"/>
        <item x="375"/>
        <item x="0"/>
        <item x="76"/>
        <item x="137"/>
        <item x="165"/>
        <item x="181"/>
        <item x="372"/>
        <item x="358"/>
        <item x="128"/>
        <item x="213"/>
        <item x="160"/>
        <item x="1"/>
        <item x="126"/>
        <item x="201"/>
        <item x="421"/>
        <item x="355"/>
        <item x="156"/>
        <item x="258"/>
        <item x="37"/>
        <item x="117"/>
        <item x="216"/>
        <item x="13"/>
        <item x="218"/>
        <item x="345"/>
        <item x="290"/>
        <item x="291"/>
        <item x="2"/>
        <item x="149"/>
        <item x="294"/>
        <item x="246"/>
        <item x="284"/>
        <item x="389"/>
        <item x="178"/>
        <item x="226"/>
        <item x="265"/>
        <item x="400"/>
        <item x="95"/>
        <item x="19"/>
        <item x="332"/>
        <item x="47"/>
        <item x="107"/>
        <item x="120"/>
        <item x="24"/>
        <item x="240"/>
        <item x="222"/>
        <item x="83"/>
        <item x="192"/>
        <item x="150"/>
        <item x="136"/>
        <item x="91"/>
        <item x="112"/>
        <item x="253"/>
        <item x="151"/>
        <item x="135"/>
        <item x="20"/>
        <item x="356"/>
        <item x="211"/>
        <item x="142"/>
        <item x="96"/>
        <item x="35"/>
        <item x="347"/>
        <item x="272"/>
        <item x="186"/>
        <item x="398"/>
        <item x="423"/>
        <item x="144"/>
        <item x="101"/>
        <item x="274"/>
        <item x="311"/>
        <item x="68"/>
        <item x="63"/>
        <item x="312"/>
        <item x="86"/>
        <item x="361"/>
        <item x="310"/>
        <item x="162"/>
        <item x="6"/>
        <item x="390"/>
        <item x="196"/>
        <item x="85"/>
        <item x="325"/>
        <item x="254"/>
        <item x="262"/>
        <item x="350"/>
        <item x="55"/>
        <item x="271"/>
        <item x="29"/>
        <item x="198"/>
        <item x="309"/>
        <item x="382"/>
        <item x="406"/>
        <item x="414"/>
        <item x="34"/>
        <item x="235"/>
        <item x="297"/>
        <item x="245"/>
        <item x="241"/>
        <item x="92"/>
        <item x="74"/>
        <item x="395"/>
        <item x="410"/>
        <item x="187"/>
        <item x="320"/>
        <item x="349"/>
        <item x="278"/>
        <item x="161"/>
        <item x="234"/>
        <item x="190"/>
        <item x="263"/>
        <item x="212"/>
        <item x="302"/>
        <item x="189"/>
        <item x="103"/>
        <item x="391"/>
        <item x="374"/>
        <item x="408"/>
        <item x="368"/>
        <item x="340"/>
        <item x="385"/>
        <item x="127"/>
        <item x="50"/>
        <item x="159"/>
        <item x="49"/>
        <item x="209"/>
        <item x="143"/>
        <item x="304"/>
        <item x="125"/>
        <item x="231"/>
        <item x="185"/>
        <item x="233"/>
        <item x="8"/>
        <item x="138"/>
        <item x="279"/>
        <item x="57"/>
        <item x="293"/>
        <item x="28"/>
        <item x="176"/>
        <item x="281"/>
        <item x="3"/>
        <item x="422"/>
        <item x="38"/>
        <item x="384"/>
        <item x="238"/>
        <item x="250"/>
        <item x="344"/>
        <item x="12"/>
        <item x="116"/>
        <item x="64"/>
        <item x="5"/>
        <item x="428"/>
        <item x="54"/>
        <item x="133"/>
        <item x="148"/>
        <item x="273"/>
        <item x="328"/>
        <item x="98"/>
        <item x="388"/>
        <item x="58"/>
        <item x="324"/>
        <item x="305"/>
        <item x="195"/>
        <item x="365"/>
        <item x="415"/>
        <item x="346"/>
        <item x="32"/>
        <item x="164"/>
        <item x="118"/>
        <item x="225"/>
        <item x="102"/>
        <item x="139"/>
        <item x="14"/>
        <item x="80"/>
        <item x="124"/>
        <item x="110"/>
        <item x="352"/>
        <item x="122"/>
        <item x="413"/>
        <item x="219"/>
        <item x="82"/>
        <item x="170"/>
        <item x="420"/>
        <item x="392"/>
        <item x="71"/>
        <item x="386"/>
        <item x="171"/>
        <item x="418"/>
        <item x="367"/>
        <item x="46"/>
        <item x="202"/>
        <item x="306"/>
        <item x="119"/>
        <item x="106"/>
        <item x="427"/>
        <item x="296"/>
        <item x="264"/>
        <item x="172"/>
        <item x="140"/>
        <item x="260"/>
        <item x="277"/>
        <item x="61"/>
        <item x="182"/>
        <item x="364"/>
        <item x="129"/>
        <item x="339"/>
        <item x="223"/>
        <item x="53"/>
        <item x="210"/>
        <item x="224"/>
        <item x="153"/>
        <item x="70"/>
        <item x="313"/>
        <item x="10"/>
        <item x="27"/>
        <item x="90"/>
        <item x="403"/>
        <item x="204"/>
        <item x="377"/>
        <item x="397"/>
        <item x="236"/>
        <item x="402"/>
        <item x="232"/>
        <item x="270"/>
        <item x="426"/>
        <item x="84"/>
        <item x="15"/>
        <item x="280"/>
        <item x="31"/>
        <item x="359"/>
        <item x="331"/>
        <item x="89"/>
        <item x="44"/>
        <item x="94"/>
        <item x="180"/>
        <item x="419"/>
        <item x="292"/>
        <item x="39"/>
        <item x="301"/>
        <item x="104"/>
        <item x="334"/>
        <item x="360"/>
        <item x="343"/>
        <item x="376"/>
        <item x="300"/>
        <item x="52"/>
        <item x="81"/>
        <item x="248"/>
        <item x="157"/>
        <item x="197"/>
        <item x="132"/>
        <item x="327"/>
        <item x="7"/>
        <item x="244"/>
        <item x="78"/>
        <item x="69"/>
        <item x="336"/>
        <item x="65"/>
        <item x="319"/>
        <item x="417"/>
        <item x="393"/>
        <item x="166"/>
        <item x="247"/>
        <item x="380"/>
        <item x="357"/>
        <item x="362"/>
        <item x="217"/>
        <item x="259"/>
        <item x="298"/>
        <item x="72"/>
        <item x="429"/>
        <item x="308"/>
        <item x="337"/>
        <item x="131"/>
        <item x="316"/>
        <item x="424"/>
        <item x="16"/>
        <item x="177"/>
        <item x="200"/>
        <item x="146"/>
        <item x="243"/>
        <item x="179"/>
        <item x="257"/>
        <item x="23"/>
        <item x="97"/>
        <item x="59"/>
        <item x="317"/>
        <item x="206"/>
        <item x="369"/>
        <item x="45"/>
        <item x="158"/>
        <item x="42"/>
        <item x="256"/>
        <item x="22"/>
        <item x="214"/>
        <item x="295"/>
        <item x="40"/>
        <item x="378"/>
        <item x="207"/>
        <item x="285"/>
        <item x="147"/>
        <item x="79"/>
        <item x="381"/>
        <item x="108"/>
        <item x="43"/>
        <item x="155"/>
        <item x="123"/>
        <item x="329"/>
        <item x="303"/>
        <item x="62"/>
        <item x="228"/>
        <item x="100"/>
        <item x="416"/>
        <item x="9"/>
        <item x="208"/>
        <item x="193"/>
        <item x="283"/>
        <item x="191"/>
        <item x="407"/>
        <item x="371"/>
        <item x="404"/>
        <item x="255"/>
        <item x="25"/>
        <item x="21"/>
        <item x="175"/>
        <item x="173"/>
        <item x="412"/>
        <item x="251"/>
        <item x="77"/>
        <item x="330"/>
        <item x="36"/>
        <item x="341"/>
        <item x="56"/>
        <item x="111"/>
        <item x="379"/>
        <item x="30"/>
        <item x="267"/>
        <item x="215"/>
        <item x="252"/>
        <item x="321"/>
        <item x="121"/>
        <item x="425"/>
        <item x="335"/>
        <item x="333"/>
        <item x="174"/>
        <item x="287"/>
        <item x="266"/>
        <item x="342"/>
        <item x="237"/>
        <item x="134"/>
        <item x="387"/>
        <item x="315"/>
        <item x="307"/>
        <item x="288"/>
        <item x="33"/>
        <item x="411"/>
        <item x="383"/>
        <item x="242"/>
        <item x="318"/>
        <item x="203"/>
        <item x="348"/>
        <item x="145"/>
        <item x="205"/>
        <item x="152"/>
        <item x="26"/>
        <item x="66"/>
        <item x="430"/>
        <item t="default"/>
      </items>
    </pivotField>
    <pivotField showAll="0"/>
    <pivotField showAll="0"/>
    <pivotField showAll="0">
      <items count="4">
        <item x="1"/>
        <item x="0"/>
        <item x="2"/>
        <item t="default"/>
      </items>
    </pivotField>
    <pivotField showAll="0"/>
    <pivotField showAll="0"/>
    <pivotField showAll="0"/>
    <pivotField showAll="0">
      <items count="8">
        <item x="3"/>
        <item x="2"/>
        <item x="0"/>
        <item x="4"/>
        <item x="1"/>
        <item x="5"/>
        <item x="6"/>
        <item t="default"/>
      </items>
    </pivotField>
    <pivotField axis="axisRow" showAll="0">
      <items count="11">
        <item x="6"/>
        <item x="0"/>
        <item x="7"/>
        <item x="3"/>
        <item x="8"/>
        <item x="1"/>
        <item x="5"/>
        <item x="4"/>
        <item x="2"/>
        <item h="1" x="9"/>
        <item t="default"/>
      </items>
    </pivotField>
    <pivotField showAll="0"/>
    <pivotField showAll="0"/>
    <pivotField showAll="0" defaultSubtotal="0"/>
    <pivotField showAll="0" defaultSubtotal="0"/>
    <pivotField axis="axisPage" multipleItemSelectionAllowed="1" showAll="0" defaultSubtotal="0">
      <items count="17">
        <item x="0"/>
        <item x="1"/>
        <item x="2"/>
        <item x="3"/>
        <item x="4"/>
        <item x="5"/>
        <item x="6"/>
        <item x="7"/>
        <item x="8"/>
        <item x="9"/>
        <item x="10"/>
        <item x="11"/>
        <item x="12"/>
        <item x="13"/>
        <item x="14"/>
        <item x="15"/>
        <item x="16"/>
      </items>
    </pivotField>
  </pivotFields>
  <rowFields count="1">
    <field x="13"/>
  </rowFields>
  <rowItems count="8">
    <i>
      <x/>
    </i>
    <i>
      <x v="1"/>
    </i>
    <i>
      <x v="2"/>
    </i>
    <i>
      <x v="4"/>
    </i>
    <i>
      <x v="5"/>
    </i>
    <i>
      <x v="6"/>
    </i>
    <i>
      <x v="7"/>
    </i>
    <i t="grand">
      <x/>
    </i>
  </rowItems>
  <colItems count="1">
    <i/>
  </colItems>
  <pageFields count="1">
    <pageField fld="18" hier="-1"/>
  </pageFields>
  <dataFields count="1">
    <dataField name="Count of Emp_Id" fld="0" subtotal="count" baseField="13" baseItem="0"/>
  </dataFields>
  <chartFormats count="3">
    <chartFormat chart="10"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dateBetween" evalOrder="-1" id="287" name="DoJ">
      <autoFilter ref="A1">
        <filterColumn colId="0">
          <customFilters and="1">
            <customFilter operator="greaterThanOrEqual" val="33970"/>
            <customFilter operator="lessThanOrEqual" val="3433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DBA34EB-D7A3-4BE3-9C82-844BF3063DCD}" name="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rowHeaderCaption="Year">
  <location ref="C70:D86" firstHeaderRow="1" firstDataRow="1" firstDataCol="1"/>
  <pivotFields count="19">
    <pivotField dataField="1" showAll="0"/>
    <pivotField showAll="0"/>
    <pivotField showAll="0"/>
    <pivotField showAll="0"/>
    <pivotField showAll="0"/>
    <pivotField showAll="0">
      <items count="432">
        <item x="282"/>
        <item x="11"/>
        <item x="366"/>
        <item x="67"/>
        <item x="227"/>
        <item x="73"/>
        <item x="363"/>
        <item x="405"/>
        <item x="354"/>
        <item x="60"/>
        <item x="141"/>
        <item x="373"/>
        <item x="169"/>
        <item x="48"/>
        <item x="401"/>
        <item x="338"/>
        <item x="109"/>
        <item x="399"/>
        <item x="105"/>
        <item x="286"/>
        <item x="184"/>
        <item x="88"/>
        <item x="114"/>
        <item x="163"/>
        <item x="370"/>
        <item x="99"/>
        <item x="289"/>
        <item x="17"/>
        <item x="229"/>
        <item x="396"/>
        <item x="239"/>
        <item x="18"/>
        <item x="323"/>
        <item x="115"/>
        <item x="41"/>
        <item x="4"/>
        <item x="351"/>
        <item x="188"/>
        <item x="194"/>
        <item x="353"/>
        <item x="249"/>
        <item x="87"/>
        <item x="167"/>
        <item x="221"/>
        <item x="230"/>
        <item x="75"/>
        <item x="199"/>
        <item x="154"/>
        <item x="261"/>
        <item x="93"/>
        <item x="268"/>
        <item x="130"/>
        <item x="113"/>
        <item x="269"/>
        <item x="276"/>
        <item x="220"/>
        <item x="299"/>
        <item x="314"/>
        <item x="51"/>
        <item x="394"/>
        <item x="168"/>
        <item x="183"/>
        <item x="409"/>
        <item x="322"/>
        <item x="326"/>
        <item x="275"/>
        <item x="375"/>
        <item x="0"/>
        <item x="76"/>
        <item x="137"/>
        <item x="165"/>
        <item x="181"/>
        <item x="372"/>
        <item x="358"/>
        <item x="128"/>
        <item x="213"/>
        <item x="160"/>
        <item x="1"/>
        <item x="126"/>
        <item x="201"/>
        <item x="421"/>
        <item x="355"/>
        <item x="156"/>
        <item x="258"/>
        <item x="37"/>
        <item x="117"/>
        <item x="216"/>
        <item x="13"/>
        <item x="218"/>
        <item x="345"/>
        <item x="290"/>
        <item x="291"/>
        <item x="2"/>
        <item x="149"/>
        <item x="294"/>
        <item x="246"/>
        <item x="284"/>
        <item x="389"/>
        <item x="178"/>
        <item x="226"/>
        <item x="265"/>
        <item x="400"/>
        <item x="95"/>
        <item x="19"/>
        <item x="332"/>
        <item x="47"/>
        <item x="107"/>
        <item x="120"/>
        <item x="24"/>
        <item x="240"/>
        <item x="222"/>
        <item x="83"/>
        <item x="192"/>
        <item x="150"/>
        <item x="136"/>
        <item x="91"/>
        <item x="112"/>
        <item x="253"/>
        <item x="151"/>
        <item x="135"/>
        <item x="20"/>
        <item x="356"/>
        <item x="211"/>
        <item x="142"/>
        <item x="96"/>
        <item x="35"/>
        <item x="347"/>
        <item x="272"/>
        <item x="186"/>
        <item x="398"/>
        <item x="423"/>
        <item x="144"/>
        <item x="101"/>
        <item x="274"/>
        <item x="311"/>
        <item x="68"/>
        <item x="63"/>
        <item x="312"/>
        <item x="86"/>
        <item x="361"/>
        <item x="310"/>
        <item x="162"/>
        <item x="6"/>
        <item x="390"/>
        <item x="196"/>
        <item x="85"/>
        <item x="325"/>
        <item x="254"/>
        <item x="262"/>
        <item x="350"/>
        <item x="55"/>
        <item x="271"/>
        <item x="29"/>
        <item x="198"/>
        <item x="309"/>
        <item x="382"/>
        <item x="406"/>
        <item x="414"/>
        <item x="34"/>
        <item x="235"/>
        <item x="297"/>
        <item x="245"/>
        <item x="241"/>
        <item x="92"/>
        <item x="74"/>
        <item x="395"/>
        <item x="410"/>
        <item x="187"/>
        <item x="320"/>
        <item x="349"/>
        <item x="278"/>
        <item x="161"/>
        <item x="234"/>
        <item x="190"/>
        <item x="263"/>
        <item x="212"/>
        <item x="302"/>
        <item x="189"/>
        <item x="103"/>
        <item x="391"/>
        <item x="374"/>
        <item x="408"/>
        <item x="368"/>
        <item x="340"/>
        <item x="385"/>
        <item x="127"/>
        <item x="50"/>
        <item x="159"/>
        <item x="49"/>
        <item x="209"/>
        <item x="143"/>
        <item x="304"/>
        <item x="125"/>
        <item x="231"/>
        <item x="185"/>
        <item x="233"/>
        <item x="8"/>
        <item x="138"/>
        <item x="279"/>
        <item x="57"/>
        <item x="293"/>
        <item x="28"/>
        <item x="176"/>
        <item x="281"/>
        <item x="3"/>
        <item x="422"/>
        <item x="38"/>
        <item x="384"/>
        <item x="238"/>
        <item x="250"/>
        <item x="344"/>
        <item x="12"/>
        <item x="116"/>
        <item x="64"/>
        <item x="5"/>
        <item x="428"/>
        <item x="54"/>
        <item x="133"/>
        <item x="148"/>
        <item x="273"/>
        <item x="328"/>
        <item x="98"/>
        <item x="388"/>
        <item x="58"/>
        <item x="324"/>
        <item x="305"/>
        <item x="195"/>
        <item x="365"/>
        <item x="415"/>
        <item x="346"/>
        <item x="32"/>
        <item x="164"/>
        <item x="118"/>
        <item x="225"/>
        <item x="102"/>
        <item x="139"/>
        <item x="14"/>
        <item x="80"/>
        <item x="124"/>
        <item x="110"/>
        <item x="352"/>
        <item x="122"/>
        <item x="413"/>
        <item x="219"/>
        <item x="82"/>
        <item x="170"/>
        <item x="420"/>
        <item x="392"/>
        <item x="71"/>
        <item x="386"/>
        <item x="171"/>
        <item x="418"/>
        <item x="367"/>
        <item x="46"/>
        <item x="202"/>
        <item x="306"/>
        <item x="119"/>
        <item x="106"/>
        <item x="427"/>
        <item x="296"/>
        <item x="264"/>
        <item x="172"/>
        <item x="140"/>
        <item x="260"/>
        <item x="277"/>
        <item x="61"/>
        <item x="182"/>
        <item x="364"/>
        <item x="129"/>
        <item x="339"/>
        <item x="223"/>
        <item x="53"/>
        <item x="210"/>
        <item x="224"/>
        <item x="153"/>
        <item x="70"/>
        <item x="313"/>
        <item x="10"/>
        <item x="27"/>
        <item x="90"/>
        <item x="403"/>
        <item x="204"/>
        <item x="377"/>
        <item x="397"/>
        <item x="236"/>
        <item x="402"/>
        <item x="232"/>
        <item x="270"/>
        <item x="426"/>
        <item x="84"/>
        <item x="15"/>
        <item x="280"/>
        <item x="31"/>
        <item x="359"/>
        <item x="331"/>
        <item x="89"/>
        <item x="44"/>
        <item x="94"/>
        <item x="180"/>
        <item x="419"/>
        <item x="292"/>
        <item x="39"/>
        <item x="301"/>
        <item x="104"/>
        <item x="334"/>
        <item x="360"/>
        <item x="343"/>
        <item x="376"/>
        <item x="300"/>
        <item x="52"/>
        <item x="81"/>
        <item x="248"/>
        <item x="157"/>
        <item x="197"/>
        <item x="132"/>
        <item x="327"/>
        <item x="7"/>
        <item x="244"/>
        <item x="78"/>
        <item x="69"/>
        <item x="336"/>
        <item x="65"/>
        <item x="319"/>
        <item x="417"/>
        <item x="393"/>
        <item x="166"/>
        <item x="247"/>
        <item x="380"/>
        <item x="357"/>
        <item x="362"/>
        <item x="217"/>
        <item x="259"/>
        <item x="298"/>
        <item x="72"/>
        <item x="429"/>
        <item x="308"/>
        <item x="337"/>
        <item x="131"/>
        <item x="316"/>
        <item x="424"/>
        <item x="16"/>
        <item x="177"/>
        <item x="200"/>
        <item x="146"/>
        <item x="243"/>
        <item x="179"/>
        <item x="257"/>
        <item x="23"/>
        <item x="97"/>
        <item x="59"/>
        <item x="317"/>
        <item x="206"/>
        <item x="369"/>
        <item x="45"/>
        <item x="158"/>
        <item x="42"/>
        <item x="256"/>
        <item x="22"/>
        <item x="214"/>
        <item x="295"/>
        <item x="40"/>
        <item x="378"/>
        <item x="207"/>
        <item x="285"/>
        <item x="147"/>
        <item x="79"/>
        <item x="381"/>
        <item x="108"/>
        <item x="43"/>
        <item x="155"/>
        <item x="123"/>
        <item x="329"/>
        <item x="303"/>
        <item x="62"/>
        <item x="228"/>
        <item x="100"/>
        <item x="416"/>
        <item x="9"/>
        <item x="208"/>
        <item x="193"/>
        <item x="283"/>
        <item x="191"/>
        <item x="407"/>
        <item x="371"/>
        <item x="404"/>
        <item x="255"/>
        <item x="25"/>
        <item x="21"/>
        <item x="175"/>
        <item x="173"/>
        <item x="412"/>
        <item x="251"/>
        <item x="77"/>
        <item x="330"/>
        <item x="36"/>
        <item x="341"/>
        <item x="56"/>
        <item x="111"/>
        <item x="379"/>
        <item x="30"/>
        <item x="267"/>
        <item x="215"/>
        <item x="252"/>
        <item x="321"/>
        <item x="121"/>
        <item x="425"/>
        <item x="335"/>
        <item x="333"/>
        <item x="174"/>
        <item x="287"/>
        <item x="266"/>
        <item x="342"/>
        <item x="237"/>
        <item x="134"/>
        <item x="387"/>
        <item x="315"/>
        <item x="307"/>
        <item x="288"/>
        <item x="33"/>
        <item x="411"/>
        <item x="383"/>
        <item x="242"/>
        <item x="318"/>
        <item x="203"/>
        <item x="348"/>
        <item x="145"/>
        <item x="205"/>
        <item x="152"/>
        <item x="26"/>
        <item x="66"/>
        <item x="430"/>
        <item t="default"/>
      </items>
    </pivotField>
    <pivotField showAll="0"/>
    <pivotField showAll="0"/>
    <pivotField showAll="0">
      <items count="4">
        <item x="1"/>
        <item x="0"/>
        <item x="2"/>
        <item t="default"/>
      </items>
    </pivotField>
    <pivotField showAll="0"/>
    <pivotField showAll="0"/>
    <pivotField showAll="0"/>
    <pivotField showAll="0">
      <items count="8">
        <item x="3"/>
        <item x="2"/>
        <item x="0"/>
        <item x="4"/>
        <item x="1"/>
        <item x="5"/>
        <item x="6"/>
        <item t="default"/>
      </items>
    </pivotField>
    <pivotField showAll="0">
      <items count="11">
        <item x="6"/>
        <item x="0"/>
        <item x="7"/>
        <item x="3"/>
        <item x="8"/>
        <item x="1"/>
        <item x="5"/>
        <item x="4"/>
        <item x="2"/>
        <item h="1" x="9"/>
        <item t="default"/>
      </items>
    </pivotField>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18">
        <item sd="0" x="0"/>
        <item sd="0" x="1"/>
        <item sd="0" x="2"/>
        <item sd="0" x="3"/>
        <item sd="0" x="4"/>
        <item sd="0" x="5"/>
        <item sd="0" x="6"/>
        <item sd="0" x="7"/>
        <item sd="0" x="8"/>
        <item sd="0" x="9"/>
        <item sd="0" x="10"/>
        <item sd="0" x="11"/>
        <item sd="0" x="12"/>
        <item sd="0" x="13"/>
        <item sd="0" x="14"/>
        <item sd="0" x="15"/>
        <item sd="0" x="16"/>
        <item t="default"/>
      </items>
    </pivotField>
  </pivotFields>
  <rowFields count="1">
    <field x="18"/>
  </rowFields>
  <rowItems count="16">
    <i>
      <x v="1"/>
    </i>
    <i>
      <x v="2"/>
    </i>
    <i>
      <x v="3"/>
    </i>
    <i>
      <x v="4"/>
    </i>
    <i>
      <x v="5"/>
    </i>
    <i>
      <x v="6"/>
    </i>
    <i>
      <x v="7"/>
    </i>
    <i>
      <x v="8"/>
    </i>
    <i>
      <x v="9"/>
    </i>
    <i>
      <x v="10"/>
    </i>
    <i>
      <x v="11"/>
    </i>
    <i>
      <x v="12"/>
    </i>
    <i>
      <x v="13"/>
    </i>
    <i>
      <x v="14"/>
    </i>
    <i>
      <x v="15"/>
    </i>
    <i t="grand">
      <x/>
    </i>
  </rowItems>
  <colItems count="1">
    <i/>
  </colItems>
  <dataFields count="1">
    <dataField name="Employee Hire" fld="0" subtotal="count" baseField="18" baseItem="1"/>
  </dataFields>
  <chartFormats count="2">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84004B9-A899-4149-9107-FD48F456166D}" name="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9" rowHeaderCaption="Gender">
  <location ref="C60:D63" firstHeaderRow="1" firstDataRow="1" firstDataCol="1"/>
  <pivotFields count="19">
    <pivotField showAll="0"/>
    <pivotField showAll="0"/>
    <pivotField showAll="0"/>
    <pivotField showAll="0"/>
    <pivotField axis="axisRow" showAll="0">
      <items count="4">
        <item x="1"/>
        <item x="0"/>
        <item x="2"/>
        <item t="default"/>
      </items>
    </pivotField>
    <pivotField showAll="0">
      <items count="432">
        <item x="282"/>
        <item x="11"/>
        <item x="366"/>
        <item x="67"/>
        <item x="227"/>
        <item x="73"/>
        <item x="363"/>
        <item x="405"/>
        <item x="354"/>
        <item x="60"/>
        <item x="141"/>
        <item x="373"/>
        <item x="169"/>
        <item x="48"/>
        <item x="401"/>
        <item x="338"/>
        <item x="109"/>
        <item x="399"/>
        <item x="105"/>
        <item x="286"/>
        <item x="184"/>
        <item x="88"/>
        <item x="114"/>
        <item x="163"/>
        <item x="370"/>
        <item x="99"/>
        <item x="289"/>
        <item x="17"/>
        <item x="229"/>
        <item x="396"/>
        <item x="239"/>
        <item x="18"/>
        <item x="323"/>
        <item x="115"/>
        <item x="41"/>
        <item x="4"/>
        <item x="351"/>
        <item x="188"/>
        <item x="194"/>
        <item x="353"/>
        <item x="249"/>
        <item x="87"/>
        <item x="167"/>
        <item x="221"/>
        <item x="230"/>
        <item x="75"/>
        <item x="199"/>
        <item x="154"/>
        <item x="261"/>
        <item x="93"/>
        <item x="268"/>
        <item x="130"/>
        <item x="113"/>
        <item x="269"/>
        <item x="276"/>
        <item x="220"/>
        <item x="299"/>
        <item x="314"/>
        <item x="51"/>
        <item x="394"/>
        <item x="168"/>
        <item x="183"/>
        <item x="409"/>
        <item x="322"/>
        <item x="326"/>
        <item x="275"/>
        <item x="375"/>
        <item x="0"/>
        <item x="76"/>
        <item x="137"/>
        <item x="165"/>
        <item x="181"/>
        <item x="372"/>
        <item x="358"/>
        <item x="128"/>
        <item x="213"/>
        <item x="160"/>
        <item x="1"/>
        <item x="126"/>
        <item x="201"/>
        <item x="421"/>
        <item x="355"/>
        <item x="156"/>
        <item x="258"/>
        <item x="37"/>
        <item x="117"/>
        <item x="216"/>
        <item x="13"/>
        <item x="218"/>
        <item x="345"/>
        <item x="290"/>
        <item x="291"/>
        <item x="2"/>
        <item x="149"/>
        <item x="294"/>
        <item x="246"/>
        <item x="284"/>
        <item x="389"/>
        <item x="178"/>
        <item x="226"/>
        <item x="265"/>
        <item x="400"/>
        <item x="95"/>
        <item x="19"/>
        <item x="332"/>
        <item x="47"/>
        <item x="107"/>
        <item x="120"/>
        <item x="24"/>
        <item x="240"/>
        <item x="222"/>
        <item x="83"/>
        <item x="192"/>
        <item x="150"/>
        <item x="136"/>
        <item x="91"/>
        <item x="112"/>
        <item x="253"/>
        <item x="151"/>
        <item x="135"/>
        <item x="20"/>
        <item x="356"/>
        <item x="211"/>
        <item x="142"/>
        <item x="96"/>
        <item x="35"/>
        <item x="347"/>
        <item x="272"/>
        <item x="186"/>
        <item x="398"/>
        <item x="423"/>
        <item x="144"/>
        <item x="101"/>
        <item x="274"/>
        <item x="311"/>
        <item x="68"/>
        <item x="63"/>
        <item x="312"/>
        <item x="86"/>
        <item x="361"/>
        <item x="310"/>
        <item x="162"/>
        <item x="6"/>
        <item x="390"/>
        <item x="196"/>
        <item x="85"/>
        <item x="325"/>
        <item x="254"/>
        <item x="262"/>
        <item x="350"/>
        <item x="55"/>
        <item x="271"/>
        <item x="29"/>
        <item x="198"/>
        <item x="309"/>
        <item x="382"/>
        <item x="406"/>
        <item x="414"/>
        <item x="34"/>
        <item x="235"/>
        <item x="297"/>
        <item x="245"/>
        <item x="241"/>
        <item x="92"/>
        <item x="74"/>
        <item x="395"/>
        <item x="410"/>
        <item x="187"/>
        <item x="320"/>
        <item x="349"/>
        <item x="278"/>
        <item x="161"/>
        <item x="234"/>
        <item x="190"/>
        <item x="263"/>
        <item x="212"/>
        <item x="302"/>
        <item x="189"/>
        <item x="103"/>
        <item x="391"/>
        <item x="374"/>
        <item x="408"/>
        <item x="368"/>
        <item x="340"/>
        <item x="385"/>
        <item x="127"/>
        <item x="50"/>
        <item x="159"/>
        <item x="49"/>
        <item x="209"/>
        <item x="143"/>
        <item x="304"/>
        <item x="125"/>
        <item x="231"/>
        <item x="185"/>
        <item x="233"/>
        <item x="8"/>
        <item x="138"/>
        <item x="279"/>
        <item x="57"/>
        <item x="293"/>
        <item x="28"/>
        <item x="176"/>
        <item x="281"/>
        <item x="3"/>
        <item x="422"/>
        <item x="38"/>
        <item x="384"/>
        <item x="238"/>
        <item x="250"/>
        <item x="344"/>
        <item x="12"/>
        <item x="116"/>
        <item x="64"/>
        <item x="5"/>
        <item x="428"/>
        <item x="54"/>
        <item x="133"/>
        <item x="148"/>
        <item x="273"/>
        <item x="328"/>
        <item x="98"/>
        <item x="388"/>
        <item x="58"/>
        <item x="324"/>
        <item x="305"/>
        <item x="195"/>
        <item x="365"/>
        <item x="415"/>
        <item x="346"/>
        <item x="32"/>
        <item x="164"/>
        <item x="118"/>
        <item x="225"/>
        <item x="102"/>
        <item x="139"/>
        <item x="14"/>
        <item x="80"/>
        <item x="124"/>
        <item x="110"/>
        <item x="352"/>
        <item x="122"/>
        <item x="413"/>
        <item x="219"/>
        <item x="82"/>
        <item x="170"/>
        <item x="420"/>
        <item x="392"/>
        <item x="71"/>
        <item x="386"/>
        <item x="171"/>
        <item x="418"/>
        <item x="367"/>
        <item x="46"/>
        <item x="202"/>
        <item x="306"/>
        <item x="119"/>
        <item x="106"/>
        <item x="427"/>
        <item x="296"/>
        <item x="264"/>
        <item x="172"/>
        <item x="140"/>
        <item x="260"/>
        <item x="277"/>
        <item x="61"/>
        <item x="182"/>
        <item x="364"/>
        <item x="129"/>
        <item x="339"/>
        <item x="223"/>
        <item x="53"/>
        <item x="210"/>
        <item x="224"/>
        <item x="153"/>
        <item x="70"/>
        <item x="313"/>
        <item x="10"/>
        <item x="27"/>
        <item x="90"/>
        <item x="403"/>
        <item x="204"/>
        <item x="377"/>
        <item x="397"/>
        <item x="236"/>
        <item x="402"/>
        <item x="232"/>
        <item x="270"/>
        <item x="426"/>
        <item x="84"/>
        <item x="15"/>
        <item x="280"/>
        <item x="31"/>
        <item x="359"/>
        <item x="331"/>
        <item x="89"/>
        <item x="44"/>
        <item x="94"/>
        <item x="180"/>
        <item x="419"/>
        <item x="292"/>
        <item x="39"/>
        <item x="301"/>
        <item x="104"/>
        <item x="334"/>
        <item x="360"/>
        <item x="343"/>
        <item x="376"/>
        <item x="300"/>
        <item x="52"/>
        <item x="81"/>
        <item x="248"/>
        <item x="157"/>
        <item x="197"/>
        <item x="132"/>
        <item x="327"/>
        <item x="7"/>
        <item x="244"/>
        <item x="78"/>
        <item x="69"/>
        <item x="336"/>
        <item x="65"/>
        <item x="319"/>
        <item x="417"/>
        <item x="393"/>
        <item x="166"/>
        <item x="247"/>
        <item x="380"/>
        <item x="357"/>
        <item x="362"/>
        <item x="217"/>
        <item x="259"/>
        <item x="298"/>
        <item x="72"/>
        <item x="429"/>
        <item x="308"/>
        <item x="337"/>
        <item x="131"/>
        <item x="316"/>
        <item x="424"/>
        <item x="16"/>
        <item x="177"/>
        <item x="200"/>
        <item x="146"/>
        <item x="243"/>
        <item x="179"/>
        <item x="257"/>
        <item x="23"/>
        <item x="97"/>
        <item x="59"/>
        <item x="317"/>
        <item x="206"/>
        <item x="369"/>
        <item x="45"/>
        <item x="158"/>
        <item x="42"/>
        <item x="256"/>
        <item x="22"/>
        <item x="214"/>
        <item x="295"/>
        <item x="40"/>
        <item x="378"/>
        <item x="207"/>
        <item x="285"/>
        <item x="147"/>
        <item x="79"/>
        <item x="381"/>
        <item x="108"/>
        <item x="43"/>
        <item x="155"/>
        <item x="123"/>
        <item x="329"/>
        <item x="303"/>
        <item x="62"/>
        <item x="228"/>
        <item x="100"/>
        <item x="416"/>
        <item x="9"/>
        <item x="208"/>
        <item x="193"/>
        <item x="283"/>
        <item x="191"/>
        <item x="407"/>
        <item x="371"/>
        <item x="404"/>
        <item x="255"/>
        <item x="25"/>
        <item x="21"/>
        <item x="175"/>
        <item x="173"/>
        <item x="412"/>
        <item x="251"/>
        <item x="77"/>
        <item x="330"/>
        <item x="36"/>
        <item x="341"/>
        <item x="56"/>
        <item x="111"/>
        <item x="379"/>
        <item x="30"/>
        <item x="267"/>
        <item x="215"/>
        <item x="252"/>
        <item x="321"/>
        <item x="121"/>
        <item x="425"/>
        <item x="335"/>
        <item x="333"/>
        <item x="174"/>
        <item x="287"/>
        <item x="266"/>
        <item x="342"/>
        <item x="237"/>
        <item x="134"/>
        <item x="387"/>
        <item x="315"/>
        <item x="307"/>
        <item x="288"/>
        <item x="33"/>
        <item x="411"/>
        <item x="383"/>
        <item x="242"/>
        <item x="318"/>
        <item x="203"/>
        <item x="348"/>
        <item x="145"/>
        <item x="205"/>
        <item x="152"/>
        <item x="26"/>
        <item x="66"/>
        <item x="430"/>
        <item t="default"/>
      </items>
    </pivotField>
    <pivotField showAll="0"/>
    <pivotField showAll="0"/>
    <pivotField showAll="0">
      <items count="4">
        <item x="1"/>
        <item x="0"/>
        <item x="2"/>
        <item t="default"/>
      </items>
    </pivotField>
    <pivotField showAll="0"/>
    <pivotField dataField="1" showAll="0"/>
    <pivotField showAll="0"/>
    <pivotField showAll="0">
      <items count="8">
        <item x="3"/>
        <item x="2"/>
        <item x="0"/>
        <item x="4"/>
        <item x="1"/>
        <item x="5"/>
        <item x="6"/>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8">
        <item x="0"/>
        <item x="1"/>
        <item x="2"/>
        <item x="3"/>
        <item x="4"/>
        <item x="5"/>
        <item x="6"/>
        <item x="7"/>
        <item x="8"/>
        <item x="9"/>
        <item x="10"/>
        <item x="11"/>
        <item x="12"/>
        <item x="13"/>
        <item x="14"/>
        <item x="15"/>
        <item x="16"/>
        <item t="default"/>
      </items>
    </pivotField>
  </pivotFields>
  <rowFields count="1">
    <field x="4"/>
  </rowFields>
  <rowItems count="3">
    <i>
      <x/>
    </i>
    <i>
      <x v="1"/>
    </i>
    <i t="grand">
      <x/>
    </i>
  </rowItems>
  <colItems count="1">
    <i/>
  </colItems>
  <dataFields count="1">
    <dataField name="Avg.Salary" fld="10" subtotal="average" baseField="4" baseItem="0" numFmtId="167"/>
  </dataFields>
  <formats count="7">
    <format dxfId="1">
      <pivotArea outline="0" collapsedLevelsAreSubtotals="1" fieldPosition="0"/>
    </format>
    <format dxfId="2">
      <pivotArea type="all" dataOnly="0" outline="0" fieldPosition="0"/>
    </format>
    <format dxfId="3">
      <pivotArea outline="0" collapsedLevelsAreSubtotals="1" fieldPosition="0"/>
    </format>
    <format dxfId="4">
      <pivotArea field="4" type="button" dataOnly="0" labelOnly="1" outline="0" axis="axisRow" fieldPosition="0"/>
    </format>
    <format dxfId="5">
      <pivotArea dataOnly="0" labelOnly="1" fieldPosition="0">
        <references count="1">
          <reference field="4" count="0"/>
        </references>
      </pivotArea>
    </format>
    <format dxfId="6">
      <pivotArea dataOnly="0" labelOnly="1" grandRow="1" outline="0" fieldPosition="0"/>
    </format>
    <format dxfId="7">
      <pivotArea dataOnly="0" labelOnly="1" outline="0" axis="axisValues" fieldPosition="0"/>
    </format>
  </formats>
  <chartFormats count="7">
    <chartFormat chart="14" format="0"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 chart="17" format="6">
      <pivotArea type="data" outline="0" fieldPosition="0">
        <references count="2">
          <reference field="4294967294" count="1" selected="0">
            <x v="0"/>
          </reference>
          <reference field="4" count="1" selected="0">
            <x v="0"/>
          </reference>
        </references>
      </pivotArea>
    </chartFormat>
    <chartFormat chart="17" format="7">
      <pivotArea type="data" outline="0" fieldPosition="0">
        <references count="2">
          <reference field="4294967294" count="1" selected="0">
            <x v="0"/>
          </reference>
          <reference field="4" count="1" selected="0">
            <x v="1"/>
          </reference>
        </references>
      </pivotArea>
    </chartFormat>
    <chartFormat chart="17" format="8">
      <pivotArea type="data" outline="0" fieldPosition="0">
        <references count="2">
          <reference field="4294967294" count="1" selected="0">
            <x v="0"/>
          </reference>
          <reference field="4" count="1" selected="0">
            <x v="2"/>
          </reference>
        </references>
      </pivotArea>
    </chartFormat>
    <chartFormat chart="14" format="1">
      <pivotArea type="data" outline="0" fieldPosition="0">
        <references count="2">
          <reference field="4294967294" count="1" selected="0">
            <x v="0"/>
          </reference>
          <reference field="4" count="1" selected="0">
            <x v="0"/>
          </reference>
        </references>
      </pivotArea>
    </chartFormat>
    <chartFormat chart="14" format="2">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filters count="1">
    <filter fld="5" type="dateBetween" evalOrder="-1" id="287" name="DoJ">
      <autoFilter ref="A1">
        <filterColumn colId="0">
          <customFilters and="1">
            <customFilter operator="greaterThanOrEqual" val="33970"/>
            <customFilter operator="lessThanOrEqual" val="3433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4ECF5FA-8B5D-469F-82EF-495C73C0BDE6}"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rowHeaderCaption="Dept.">
  <location ref="D46:E56" firstHeaderRow="1" firstDataRow="1" firstDataCol="1"/>
  <pivotFields count="19">
    <pivotField showAll="0"/>
    <pivotField showAll="0"/>
    <pivotField showAll="0"/>
    <pivotField showAll="0"/>
    <pivotField showAll="0"/>
    <pivotField showAll="0">
      <items count="432">
        <item x="282"/>
        <item x="11"/>
        <item x="366"/>
        <item x="67"/>
        <item x="227"/>
        <item x="73"/>
        <item x="363"/>
        <item x="405"/>
        <item x="354"/>
        <item x="60"/>
        <item x="141"/>
        <item x="373"/>
        <item x="169"/>
        <item x="48"/>
        <item x="401"/>
        <item x="338"/>
        <item x="109"/>
        <item x="399"/>
        <item x="105"/>
        <item x="286"/>
        <item x="184"/>
        <item x="88"/>
        <item x="114"/>
        <item x="163"/>
        <item x="370"/>
        <item x="99"/>
        <item x="289"/>
        <item x="17"/>
        <item x="229"/>
        <item x="396"/>
        <item x="239"/>
        <item x="18"/>
        <item x="323"/>
        <item x="115"/>
        <item x="41"/>
        <item x="4"/>
        <item x="351"/>
        <item x="188"/>
        <item x="194"/>
        <item x="353"/>
        <item x="249"/>
        <item x="87"/>
        <item x="167"/>
        <item x="221"/>
        <item x="230"/>
        <item x="75"/>
        <item x="199"/>
        <item x="154"/>
        <item x="261"/>
        <item x="93"/>
        <item x="268"/>
        <item x="130"/>
        <item x="113"/>
        <item x="269"/>
        <item x="276"/>
        <item x="220"/>
        <item x="299"/>
        <item x="314"/>
        <item x="51"/>
        <item x="394"/>
        <item x="168"/>
        <item x="183"/>
        <item x="409"/>
        <item x="322"/>
        <item x="326"/>
        <item x="275"/>
        <item x="375"/>
        <item x="0"/>
        <item x="76"/>
        <item x="137"/>
        <item x="165"/>
        <item x="181"/>
        <item x="372"/>
        <item x="358"/>
        <item x="128"/>
        <item x="213"/>
        <item x="160"/>
        <item x="1"/>
        <item x="126"/>
        <item x="201"/>
        <item x="421"/>
        <item x="355"/>
        <item x="156"/>
        <item x="258"/>
        <item x="37"/>
        <item x="117"/>
        <item x="216"/>
        <item x="13"/>
        <item x="218"/>
        <item x="345"/>
        <item x="290"/>
        <item x="291"/>
        <item x="2"/>
        <item x="149"/>
        <item x="294"/>
        <item x="246"/>
        <item x="284"/>
        <item x="389"/>
        <item x="178"/>
        <item x="226"/>
        <item x="265"/>
        <item x="400"/>
        <item x="95"/>
        <item x="19"/>
        <item x="332"/>
        <item x="47"/>
        <item x="107"/>
        <item x="120"/>
        <item x="24"/>
        <item x="240"/>
        <item x="222"/>
        <item x="83"/>
        <item x="192"/>
        <item x="150"/>
        <item x="136"/>
        <item x="91"/>
        <item x="112"/>
        <item x="253"/>
        <item x="151"/>
        <item x="135"/>
        <item x="20"/>
        <item x="356"/>
        <item x="211"/>
        <item x="142"/>
        <item x="96"/>
        <item x="35"/>
        <item x="347"/>
        <item x="272"/>
        <item x="186"/>
        <item x="398"/>
        <item x="423"/>
        <item x="144"/>
        <item x="101"/>
        <item x="274"/>
        <item x="311"/>
        <item x="68"/>
        <item x="63"/>
        <item x="312"/>
        <item x="86"/>
        <item x="361"/>
        <item x="310"/>
        <item x="162"/>
        <item x="6"/>
        <item x="390"/>
        <item x="196"/>
        <item x="85"/>
        <item x="325"/>
        <item x="254"/>
        <item x="262"/>
        <item x="350"/>
        <item x="55"/>
        <item x="271"/>
        <item x="29"/>
        <item x="198"/>
        <item x="309"/>
        <item x="382"/>
        <item x="406"/>
        <item x="414"/>
        <item x="34"/>
        <item x="235"/>
        <item x="297"/>
        <item x="245"/>
        <item x="241"/>
        <item x="92"/>
        <item x="74"/>
        <item x="395"/>
        <item x="410"/>
        <item x="187"/>
        <item x="320"/>
        <item x="349"/>
        <item x="278"/>
        <item x="161"/>
        <item x="234"/>
        <item x="190"/>
        <item x="263"/>
        <item x="212"/>
        <item x="302"/>
        <item x="189"/>
        <item x="103"/>
        <item x="391"/>
        <item x="374"/>
        <item x="408"/>
        <item x="368"/>
        <item x="340"/>
        <item x="385"/>
        <item x="127"/>
        <item x="50"/>
        <item x="159"/>
        <item x="49"/>
        <item x="209"/>
        <item x="143"/>
        <item x="304"/>
        <item x="125"/>
        <item x="231"/>
        <item x="185"/>
        <item x="233"/>
        <item x="8"/>
        <item x="138"/>
        <item x="279"/>
        <item x="57"/>
        <item x="293"/>
        <item x="28"/>
        <item x="176"/>
        <item x="281"/>
        <item x="3"/>
        <item x="422"/>
        <item x="38"/>
        <item x="384"/>
        <item x="238"/>
        <item x="250"/>
        <item x="344"/>
        <item x="12"/>
        <item x="116"/>
        <item x="64"/>
        <item x="5"/>
        <item x="428"/>
        <item x="54"/>
        <item x="133"/>
        <item x="148"/>
        <item x="273"/>
        <item x="328"/>
        <item x="98"/>
        <item x="388"/>
        <item x="58"/>
        <item x="324"/>
        <item x="305"/>
        <item x="195"/>
        <item x="365"/>
        <item x="415"/>
        <item x="346"/>
        <item x="32"/>
        <item x="164"/>
        <item x="118"/>
        <item x="225"/>
        <item x="102"/>
        <item x="139"/>
        <item x="14"/>
        <item x="80"/>
        <item x="124"/>
        <item x="110"/>
        <item x="352"/>
        <item x="122"/>
        <item x="413"/>
        <item x="219"/>
        <item x="82"/>
        <item x="170"/>
        <item x="420"/>
        <item x="392"/>
        <item x="71"/>
        <item x="386"/>
        <item x="171"/>
        <item x="418"/>
        <item x="367"/>
        <item x="46"/>
        <item x="202"/>
        <item x="306"/>
        <item x="119"/>
        <item x="106"/>
        <item x="427"/>
        <item x="296"/>
        <item x="264"/>
        <item x="172"/>
        <item x="140"/>
        <item x="260"/>
        <item x="277"/>
        <item x="61"/>
        <item x="182"/>
        <item x="364"/>
        <item x="129"/>
        <item x="339"/>
        <item x="223"/>
        <item x="53"/>
        <item x="210"/>
        <item x="224"/>
        <item x="153"/>
        <item x="70"/>
        <item x="313"/>
        <item x="10"/>
        <item x="27"/>
        <item x="90"/>
        <item x="403"/>
        <item x="204"/>
        <item x="377"/>
        <item x="397"/>
        <item x="236"/>
        <item x="402"/>
        <item x="232"/>
        <item x="270"/>
        <item x="426"/>
        <item x="84"/>
        <item x="15"/>
        <item x="280"/>
        <item x="31"/>
        <item x="359"/>
        <item x="331"/>
        <item x="89"/>
        <item x="44"/>
        <item x="94"/>
        <item x="180"/>
        <item x="419"/>
        <item x="292"/>
        <item x="39"/>
        <item x="301"/>
        <item x="104"/>
        <item x="334"/>
        <item x="360"/>
        <item x="343"/>
        <item x="376"/>
        <item x="300"/>
        <item x="52"/>
        <item x="81"/>
        <item x="248"/>
        <item x="157"/>
        <item x="197"/>
        <item x="132"/>
        <item x="327"/>
        <item x="7"/>
        <item x="244"/>
        <item x="78"/>
        <item x="69"/>
        <item x="336"/>
        <item x="65"/>
        <item x="319"/>
        <item x="417"/>
        <item x="393"/>
        <item x="166"/>
        <item x="247"/>
        <item x="380"/>
        <item x="357"/>
        <item x="362"/>
        <item x="217"/>
        <item x="259"/>
        <item x="298"/>
        <item x="72"/>
        <item x="429"/>
        <item x="308"/>
        <item x="337"/>
        <item x="131"/>
        <item x="316"/>
        <item x="424"/>
        <item x="16"/>
        <item x="177"/>
        <item x="200"/>
        <item x="146"/>
        <item x="243"/>
        <item x="179"/>
        <item x="257"/>
        <item x="23"/>
        <item x="97"/>
        <item x="59"/>
        <item x="317"/>
        <item x="206"/>
        <item x="369"/>
        <item x="45"/>
        <item x="158"/>
        <item x="42"/>
        <item x="256"/>
        <item x="22"/>
        <item x="214"/>
        <item x="295"/>
        <item x="40"/>
        <item x="378"/>
        <item x="207"/>
        <item x="285"/>
        <item x="147"/>
        <item x="79"/>
        <item x="381"/>
        <item x="108"/>
        <item x="43"/>
        <item x="155"/>
        <item x="123"/>
        <item x="329"/>
        <item x="303"/>
        <item x="62"/>
        <item x="228"/>
        <item x="100"/>
        <item x="416"/>
        <item x="9"/>
        <item x="208"/>
        <item x="193"/>
        <item x="283"/>
        <item x="191"/>
        <item x="407"/>
        <item x="371"/>
        <item x="404"/>
        <item x="255"/>
        <item x="25"/>
        <item x="21"/>
        <item x="175"/>
        <item x="173"/>
        <item x="412"/>
        <item x="251"/>
        <item x="77"/>
        <item x="330"/>
        <item x="36"/>
        <item x="341"/>
        <item x="56"/>
        <item x="111"/>
        <item x="379"/>
        <item x="30"/>
        <item x="267"/>
        <item x="215"/>
        <item x="252"/>
        <item x="321"/>
        <item x="121"/>
        <item x="425"/>
        <item x="335"/>
        <item x="333"/>
        <item x="174"/>
        <item x="287"/>
        <item x="266"/>
        <item x="342"/>
        <item x="237"/>
        <item x="134"/>
        <item x="387"/>
        <item x="315"/>
        <item x="307"/>
        <item x="288"/>
        <item x="33"/>
        <item x="411"/>
        <item x="383"/>
        <item x="242"/>
        <item x="318"/>
        <item x="203"/>
        <item x="348"/>
        <item x="145"/>
        <item x="205"/>
        <item x="152"/>
        <item x="26"/>
        <item x="66"/>
        <item x="430"/>
        <item t="default"/>
      </items>
    </pivotField>
    <pivotField showAll="0"/>
    <pivotField showAll="0"/>
    <pivotField showAll="0"/>
    <pivotField showAll="0"/>
    <pivotField dataField="1" showAll="0">
      <items count="310">
        <item x="3"/>
        <item x="1"/>
        <item x="77"/>
        <item x="157"/>
        <item x="2"/>
        <item x="63"/>
        <item x="191"/>
        <item x="133"/>
        <item x="161"/>
        <item x="225"/>
        <item x="44"/>
        <item x="128"/>
        <item x="277"/>
        <item x="197"/>
        <item x="180"/>
        <item x="199"/>
        <item x="179"/>
        <item x="34"/>
        <item x="125"/>
        <item x="168"/>
        <item x="240"/>
        <item x="46"/>
        <item x="207"/>
        <item x="279"/>
        <item x="130"/>
        <item x="59"/>
        <item x="11"/>
        <item x="36"/>
        <item x="166"/>
        <item x="32"/>
        <item x="259"/>
        <item x="84"/>
        <item x="167"/>
        <item x="129"/>
        <item x="74"/>
        <item x="64"/>
        <item x="224"/>
        <item x="171"/>
        <item x="122"/>
        <item x="205"/>
        <item x="302"/>
        <item x="298"/>
        <item x="17"/>
        <item x="106"/>
        <item x="66"/>
        <item x="252"/>
        <item x="100"/>
        <item x="93"/>
        <item x="109"/>
        <item x="203"/>
        <item x="92"/>
        <item x="290"/>
        <item x="134"/>
        <item x="13"/>
        <item x="127"/>
        <item x="273"/>
        <item x="304"/>
        <item x="278"/>
        <item x="8"/>
        <item x="200"/>
        <item x="131"/>
        <item x="115"/>
        <item x="208"/>
        <item x="275"/>
        <item x="178"/>
        <item x="78"/>
        <item x="76"/>
        <item x="210"/>
        <item x="295"/>
        <item x="235"/>
        <item x="33"/>
        <item x="23"/>
        <item x="147"/>
        <item x="20"/>
        <item x="186"/>
        <item x="54"/>
        <item x="112"/>
        <item x="30"/>
        <item x="188"/>
        <item x="137"/>
        <item x="194"/>
        <item x="201"/>
        <item x="160"/>
        <item x="25"/>
        <item x="49"/>
        <item x="293"/>
        <item x="55"/>
        <item x="24"/>
        <item x="83"/>
        <item x="6"/>
        <item x="219"/>
        <item x="43"/>
        <item x="117"/>
        <item x="120"/>
        <item x="56"/>
        <item x="159"/>
        <item x="18"/>
        <item x="253"/>
        <item x="187"/>
        <item x="52"/>
        <item x="162"/>
        <item x="31"/>
        <item x="217"/>
        <item x="172"/>
        <item x="287"/>
        <item x="175"/>
        <item x="271"/>
        <item x="266"/>
        <item x="169"/>
        <item x="38"/>
        <item x="124"/>
        <item x="189"/>
        <item x="243"/>
        <item x="213"/>
        <item x="57"/>
        <item x="163"/>
        <item x="104"/>
        <item x="79"/>
        <item x="232"/>
        <item x="154"/>
        <item x="126"/>
        <item x="142"/>
        <item x="281"/>
        <item x="174"/>
        <item x="95"/>
        <item x="237"/>
        <item x="155"/>
        <item x="103"/>
        <item x="185"/>
        <item x="288"/>
        <item x="94"/>
        <item x="81"/>
        <item x="47"/>
        <item x="19"/>
        <item x="121"/>
        <item x="116"/>
        <item x="62"/>
        <item x="294"/>
        <item x="68"/>
        <item x="82"/>
        <item x="16"/>
        <item x="229"/>
        <item x="75"/>
        <item x="70"/>
        <item x="301"/>
        <item x="12"/>
        <item x="248"/>
        <item x="249"/>
        <item x="91"/>
        <item x="72"/>
        <item x="146"/>
        <item x="7"/>
        <item x="40"/>
        <item x="173"/>
        <item x="262"/>
        <item x="50"/>
        <item x="212"/>
        <item x="299"/>
        <item x="29"/>
        <item x="239"/>
        <item x="228"/>
        <item x="216"/>
        <item x="97"/>
        <item x="282"/>
        <item x="177"/>
        <item x="135"/>
        <item x="234"/>
        <item x="222"/>
        <item x="214"/>
        <item x="226"/>
        <item x="227"/>
        <item x="151"/>
        <item x="250"/>
        <item x="110"/>
        <item x="247"/>
        <item x="280"/>
        <item x="182"/>
        <item x="286"/>
        <item x="206"/>
        <item x="136"/>
        <item x="0"/>
        <item x="258"/>
        <item x="148"/>
        <item x="272"/>
        <item x="37"/>
        <item x="267"/>
        <item x="9"/>
        <item x="143"/>
        <item x="99"/>
        <item x="139"/>
        <item x="73"/>
        <item x="255"/>
        <item x="215"/>
        <item x="292"/>
        <item x="101"/>
        <item x="198"/>
        <item x="257"/>
        <item x="165"/>
        <item x="145"/>
        <item x="230"/>
        <item x="111"/>
        <item x="269"/>
        <item x="27"/>
        <item x="149"/>
        <item x="307"/>
        <item x="80"/>
        <item x="291"/>
        <item x="26"/>
        <item x="88"/>
        <item x="283"/>
        <item x="42"/>
        <item x="98"/>
        <item x="71"/>
        <item x="260"/>
        <item x="183"/>
        <item x="202"/>
        <item x="256"/>
        <item x="245"/>
        <item x="4"/>
        <item x="220"/>
        <item x="90"/>
        <item x="263"/>
        <item x="303"/>
        <item x="105"/>
        <item x="289"/>
        <item x="28"/>
        <item x="274"/>
        <item x="158"/>
        <item x="51"/>
        <item x="96"/>
        <item x="270"/>
        <item x="69"/>
        <item x="108"/>
        <item x="195"/>
        <item x="140"/>
        <item x="61"/>
        <item x="102"/>
        <item x="264"/>
        <item x="107"/>
        <item x="39"/>
        <item x="114"/>
        <item x="65"/>
        <item x="85"/>
        <item x="118"/>
        <item x="152"/>
        <item x="223"/>
        <item x="176"/>
        <item x="119"/>
        <item x="276"/>
        <item x="156"/>
        <item x="14"/>
        <item x="86"/>
        <item x="58"/>
        <item x="261"/>
        <item x="15"/>
        <item x="196"/>
        <item x="132"/>
        <item x="218"/>
        <item x="244"/>
        <item x="251"/>
        <item x="184"/>
        <item x="10"/>
        <item x="144"/>
        <item x="221"/>
        <item x="246"/>
        <item x="268"/>
        <item x="297"/>
        <item x="48"/>
        <item x="60"/>
        <item x="254"/>
        <item x="284"/>
        <item x="45"/>
        <item x="190"/>
        <item x="305"/>
        <item x="211"/>
        <item x="5"/>
        <item x="300"/>
        <item x="192"/>
        <item x="231"/>
        <item x="233"/>
        <item x="53"/>
        <item x="35"/>
        <item x="241"/>
        <item x="296"/>
        <item x="138"/>
        <item x="193"/>
        <item x="87"/>
        <item x="41"/>
        <item x="141"/>
        <item x="306"/>
        <item x="21"/>
        <item x="238"/>
        <item x="181"/>
        <item x="285"/>
        <item x="204"/>
        <item x="170"/>
        <item x="22"/>
        <item x="67"/>
        <item x="209"/>
        <item x="150"/>
        <item x="265"/>
        <item x="236"/>
        <item x="153"/>
        <item x="164"/>
        <item x="113"/>
        <item x="89"/>
        <item x="123"/>
        <item x="242"/>
        <item x="308"/>
        <item t="default"/>
      </items>
    </pivotField>
    <pivotField showAll="0"/>
    <pivotField showAll="0"/>
    <pivotField axis="axisRow" showAll="0">
      <items count="11">
        <item x="6"/>
        <item x="0"/>
        <item x="7"/>
        <item x="3"/>
        <item x="8"/>
        <item x="1"/>
        <item x="5"/>
        <item x="4"/>
        <item x="2"/>
        <item h="1" x="9"/>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8">
        <item x="0"/>
        <item x="1"/>
        <item x="2"/>
        <item x="3"/>
        <item x="4"/>
        <item x="5"/>
        <item x="6"/>
        <item x="7"/>
        <item x="8"/>
        <item x="9"/>
        <item x="10"/>
        <item x="11"/>
        <item x="12"/>
        <item x="13"/>
        <item x="14"/>
        <item x="15"/>
        <item x="16"/>
        <item t="default"/>
      </items>
    </pivotField>
  </pivotFields>
  <rowFields count="1">
    <field x="13"/>
  </rowFields>
  <rowItems count="10">
    <i>
      <x/>
    </i>
    <i>
      <x v="1"/>
    </i>
    <i>
      <x v="2"/>
    </i>
    <i>
      <x v="3"/>
    </i>
    <i>
      <x v="4"/>
    </i>
    <i>
      <x v="5"/>
    </i>
    <i>
      <x v="6"/>
    </i>
    <i>
      <x v="7"/>
    </i>
    <i>
      <x v="8"/>
    </i>
    <i t="grand">
      <x/>
    </i>
  </rowItems>
  <colItems count="1">
    <i/>
  </colItems>
  <dataFields count="1">
    <dataField name="Avg.Salary" fld="10" subtotal="average" baseField="13" baseItem="0" numFmtId="167"/>
  </dataFields>
  <formats count="2">
    <format dxfId="16">
      <pivotArea collapsedLevelsAreSubtotals="1" fieldPosition="0">
        <references count="1">
          <reference field="13" count="9">
            <x v="0"/>
            <x v="1"/>
            <x v="2"/>
            <x v="3"/>
            <x v="4"/>
            <x v="5"/>
            <x v="6"/>
            <x v="7"/>
            <x v="8"/>
          </reference>
        </references>
      </pivotArea>
    </format>
    <format dxfId="15">
      <pivotArea outline="0" collapsedLevelsAreSubtotals="1" fieldPosition="0"/>
    </format>
  </formats>
  <chartFormats count="2">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331E209-F578-4F52-B0A9-B7C7E70555AB}" sourceName="Gender">
  <pivotTables>
    <pivotTable tabId="3" name="Table1"/>
  </pivotTables>
  <data>
    <tabular pivotCacheId="828297723">
      <items count="3">
        <i x="1"/>
        <i x="0" s="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ft?" xr10:uid="{559A5CF6-AC54-4BF5-9BBC-CB5E7230ACE4}" sourceName="Left?">
  <pivotTables>
    <pivotTable tabId="3" name="Table1"/>
    <pivotTable tabId="3" name="Table4"/>
    <pivotTable tabId="3" name="Table5"/>
  </pivotTables>
  <data>
    <tabular pivotCacheId="828297723">
      <items count="3">
        <i x="1" s="1"/>
        <i x="0" s="1"/>
        <i x="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tle" xr10:uid="{66AE4BFA-D748-4033-9806-20CAE8DB946D}" sourceName="Title">
  <pivotTables>
    <pivotTable tabId="3" name="Table1"/>
    <pivotTable tabId="3" name="Table2"/>
    <pivotTable tabId="3" name="Table4"/>
    <pivotTable tabId="3" name="Table5"/>
  </pivotTables>
  <data>
    <tabular pivotCacheId="828297723">
      <items count="7">
        <i x="3" s="1"/>
        <i x="2" s="1"/>
        <i x="0" s="1"/>
        <i x="4" s="1"/>
        <i x="1" s="1"/>
        <i x="5" s="1"/>
        <i x="6"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t_name" xr10:uid="{41DA72BE-5FC3-4D10-9AA5-96CC46E5AA8C}" sourceName="Dept_name">
  <pivotTables>
    <pivotTable tabId="3" name="Table1"/>
    <pivotTable tabId="3" name="Table4"/>
    <pivotTable tabId="3" name="Table5"/>
  </pivotTables>
  <data>
    <tabular pivotCacheId="828297723">
      <items count="10">
        <i x="6" s="1"/>
        <i x="0" s="1"/>
        <i x="7" s="1"/>
        <i x="3" s="1"/>
        <i x="8" s="1"/>
        <i x="1" s="1"/>
        <i x="5" s="1"/>
        <i x="4" s="1"/>
        <i x="2" s="1"/>
        <i x="9"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A492C7A9-8A66-4C6E-9663-C4616E139A85}" cache="Slicer_Gender" caption="Gender" rowHeight="234950"/>
  <slicer name="Left?" xr10:uid="{38E1D461-67B1-455F-B7F8-FDDAF6C4D8DB}" cache="Slicer_Left?" caption="Left?" rowHeight="234950"/>
  <slicer name="Title" xr10:uid="{CB63242D-DAB9-4A67-AAA0-3215701E5E1F}" cache="Slicer_Title" caption="Title" rowHeight="234950"/>
  <slicer name="Dept_name" xr10:uid="{6FC2CB38-CC54-4848-94D5-4A733EB8C9F0}" cache="Slicer_Dept_name" caption="Dept_nam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32E5DFA-0CF5-45BD-8197-CC8732347273}" name="Table1" displayName="Table1" ref="A1:P501" totalsRowShown="0" headerRowDxfId="41" headerRowBorderDxfId="40" tableBorderDxfId="39" totalsRowBorderDxfId="38">
  <autoFilter ref="A1:P501" xr:uid="{D32E5DFA-0CF5-45BD-8197-CC8732347273}"/>
  <tableColumns count="16">
    <tableColumn id="1" xr3:uid="{0E935475-DB58-4A34-94C3-FFBE6FCE0480}" name="Emp_Id" dataDxfId="37"/>
    <tableColumn id="2" xr3:uid="{D7954BCB-7310-46C1-A80E-9F300C3C46CE}" name="DOB" dataDxfId="36"/>
    <tableColumn id="3" xr3:uid="{5AB56329-B9F9-4CC8-8891-E187A4A00953}" name="first_name" dataDxfId="35"/>
    <tableColumn id="4" xr3:uid="{383059FB-41E9-47AD-A655-24C536F8E986}" name="last_name" dataDxfId="34"/>
    <tableColumn id="5" xr3:uid="{B9DBA40E-27E8-4671-ABAA-26B9A2FB95EA}" name="Gender" dataDxfId="33"/>
    <tableColumn id="6" xr3:uid="{0D64C2BA-C58B-4B5E-A697-F21E6968F1A7}" name="DoJ" dataDxfId="32"/>
    <tableColumn id="7" xr3:uid="{A5DBE948-C33F-49C5-A491-96BA0B882B3F}" name="no_of_projects" dataDxfId="31"/>
    <tableColumn id="8" xr3:uid="{CFE93F8C-2212-48C6-8253-75D3451D4F05}" name="Last_performance_rating" dataDxfId="30"/>
    <tableColumn id="9" xr3:uid="{20549E57-E58F-4499-9765-2FCACF2DB0E9}" name="Left?" dataDxfId="29"/>
    <tableColumn id="10" xr3:uid="{5D9593AE-9B26-42AE-B039-3BDA3941FD24}" name="last_date" dataDxfId="28"/>
    <tableColumn id="11" xr3:uid="{6F9A578F-113E-4AD7-AE53-7EED40DEFBA9}" name="Salary" dataDxfId="27"/>
    <tableColumn id="12" xr3:uid="{D325E240-7451-4CA3-A2FC-F4F1688A201E}" name="Dept_Id" dataDxfId="26"/>
    <tableColumn id="13" xr3:uid="{2D2CF128-68E7-4CC0-8CEA-25D189CB8E90}" name="Title" dataDxfId="25"/>
    <tableColumn id="14" xr3:uid="{A83EB43D-8E29-471B-B152-2FDFC3385A6F}" name="Dept_name" dataDxfId="24">
      <calculatedColumnFormula>INDEX(Table3[#All],MATCH(Table1[[#This Row],[Dept_Id]],Table3[[#All],[Dept_Id]],0),1)</calculatedColumnFormula>
    </tableColumn>
    <tableColumn id="15" xr3:uid="{9F9E6428-2214-4785-A9C8-90D1B7B9D156}" name="Tenure" dataDxfId="23">
      <calculatedColumnFormula>IFERROR(IF(ISBLANK(Table1[[#This Row],[last_date]]),"",Table1[[#This Row],[last_date]]-Table1[[#This Row],[DoJ]])/365.25,"")</calculatedColumnFormula>
    </tableColumn>
    <tableColumn id="16" xr3:uid="{006E8300-5C43-4006-BF91-098A354A20E7}" name="Rating" dataDxfId="22">
      <calculatedColumnFormula>_xlfn.IFS(Table1[[#This Row],[Last_performance_rating]]="S",5,Table1[[#This Row],[Last_performance_rating]]="A",4,Table1[[#This Row],[Last_performance_rating]]="B",3,Table1[[#This Row],[Last_performance_rating]]="C",2,Table1[[#This Row],[Last_performance_rating]]="PIP",1)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40A556A-A73C-49C9-A555-5320DEE16475}" name="Table3" displayName="Table3" ref="A1:B10" totalsRowShown="0" headerRowBorderDxfId="21" tableBorderDxfId="20" totalsRowBorderDxfId="19">
  <tableColumns count="2">
    <tableColumn id="1" xr3:uid="{85ED2395-7215-4197-A42B-C3B1ADB9B0CB}" name="Dep_Name" dataDxfId="18"/>
    <tableColumn id="2" xr3:uid="{FB8F1A54-0477-4A00-B230-8BCD2FC4BA98}" name="Dept_Id" dataDxfId="1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oJ" xr10:uid="{33BA8E19-951D-4990-AD17-36CD5A3EC7F2}" sourceName="DoJ">
  <pivotTables>
    <pivotTable tabId="3" name="Table1"/>
    <pivotTable tabId="3" name="Table5"/>
    <pivotTable tabId="3" name="Table2"/>
  </pivotTables>
  <state minimalRefreshVersion="6" lastRefreshVersion="6" pivotCacheId="828297723" filterType="dateBetween">
    <selection startDate="1993-01-01T00:00:00" endDate="1993-12-31T00:00:00"/>
    <bounds startDate="1985-01-01T00:00:00" endDate="200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oJ" xr10:uid="{51251744-C295-44FD-9E7F-38D832CDBAC1}" cache="NativeTimeline_DoJ" caption="DoJ" level="0" selectionLevel="0" scrollPosition="1985-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0952A-6FA9-431D-B905-83FC71B47AD3}">
  <dimension ref="A1:P501"/>
  <sheetViews>
    <sheetView topLeftCell="A33" zoomScale="130" zoomScaleNormal="130" workbookViewId="0">
      <selection activeCell="A2" sqref="A2:P501"/>
    </sheetView>
  </sheetViews>
  <sheetFormatPr defaultRowHeight="14.4" x14ac:dyDescent="0.3"/>
  <cols>
    <col min="1" max="1" width="9.33203125" customWidth="1"/>
    <col min="2" max="2" width="11.6640625" customWidth="1"/>
    <col min="3" max="3" width="11.88671875" customWidth="1"/>
    <col min="4" max="4" width="11.5546875" customWidth="1"/>
    <col min="5" max="5" width="9" customWidth="1"/>
    <col min="6" max="6" width="12.44140625" customWidth="1"/>
    <col min="7" max="7" width="15.6640625" customWidth="1"/>
    <col min="8" max="8" width="24" customWidth="1"/>
    <col min="10" max="10" width="10.5546875" customWidth="1"/>
    <col min="11" max="11" width="12.77734375" bestFit="1" customWidth="1"/>
    <col min="12" max="12" width="9.5546875" customWidth="1"/>
    <col min="13" max="13" width="18" customWidth="1"/>
    <col min="14" max="14" width="18.44140625" customWidth="1"/>
  </cols>
  <sheetData>
    <row r="1" spans="1:16" x14ac:dyDescent="0.3">
      <c r="A1" s="1" t="s">
        <v>0</v>
      </c>
      <c r="B1" s="2" t="s">
        <v>1</v>
      </c>
      <c r="C1" s="2" t="s">
        <v>2</v>
      </c>
      <c r="D1" s="2" t="s">
        <v>3</v>
      </c>
      <c r="E1" s="2" t="s">
        <v>4</v>
      </c>
      <c r="F1" s="2" t="s">
        <v>5</v>
      </c>
      <c r="G1" s="2" t="s">
        <v>6</v>
      </c>
      <c r="H1" s="2" t="s">
        <v>7</v>
      </c>
      <c r="I1" s="2" t="s">
        <v>8</v>
      </c>
      <c r="J1" s="2" t="s">
        <v>9</v>
      </c>
      <c r="K1" s="2" t="s">
        <v>10</v>
      </c>
      <c r="L1" s="2" t="s">
        <v>11</v>
      </c>
      <c r="M1" s="3" t="s">
        <v>12</v>
      </c>
      <c r="N1" s="2" t="s">
        <v>812</v>
      </c>
      <c r="O1" s="2" t="s">
        <v>821</v>
      </c>
      <c r="P1" s="2" t="s">
        <v>822</v>
      </c>
    </row>
    <row r="2" spans="1:16" x14ac:dyDescent="0.3">
      <c r="A2" s="4">
        <v>10001</v>
      </c>
      <c r="B2" s="12">
        <v>19604</v>
      </c>
      <c r="C2" s="5" t="s">
        <v>13</v>
      </c>
      <c r="D2" s="5" t="s">
        <v>14</v>
      </c>
      <c r="E2" s="5" t="s">
        <v>15</v>
      </c>
      <c r="F2" s="12">
        <v>31589</v>
      </c>
      <c r="G2" s="5">
        <v>9</v>
      </c>
      <c r="H2" s="5" t="s">
        <v>16</v>
      </c>
      <c r="I2" s="5">
        <v>1</v>
      </c>
      <c r="J2" s="12">
        <v>34545</v>
      </c>
      <c r="K2" s="10">
        <v>60117</v>
      </c>
      <c r="L2" s="5" t="s">
        <v>17</v>
      </c>
      <c r="M2" s="6" t="s">
        <v>18</v>
      </c>
      <c r="N2" t="str">
        <f>INDEX(Table3[#All],MATCH(Table1[[#This Row],[Dept_Id]],Table3[[#All],[Dept_Id]],0),1)</f>
        <v>Development</v>
      </c>
      <c r="O2">
        <f>IFERROR(IF(ISBLANK(Table1[[#This Row],[last_date]]),"",Table1[[#This Row],[last_date]]-Table1[[#This Row],[DoJ]])/365.25,"")</f>
        <v>8.0930869267624921</v>
      </c>
      <c r="P2">
        <f>_xlfn.IFS(Table1[[#This Row],[Last_performance_rating]]="S",5,Table1[[#This Row],[Last_performance_rating]]="A",4,Table1[[#This Row],[Last_performance_rating]]="B",3,Table1[[#This Row],[Last_performance_rating]]="C",2,Table1[[#This Row],[Last_performance_rating]]="PIP",1)</f>
        <v>2</v>
      </c>
    </row>
    <row r="3" spans="1:16" x14ac:dyDescent="0.3">
      <c r="A3" s="4">
        <v>10003</v>
      </c>
      <c r="B3" s="12">
        <v>21887</v>
      </c>
      <c r="C3" s="5" t="s">
        <v>19</v>
      </c>
      <c r="D3" s="5" t="s">
        <v>20</v>
      </c>
      <c r="E3" s="5" t="s">
        <v>15</v>
      </c>
      <c r="F3" s="12">
        <v>31652</v>
      </c>
      <c r="G3" s="5">
        <v>1</v>
      </c>
      <c r="H3" s="5" t="s">
        <v>16</v>
      </c>
      <c r="I3" s="5">
        <v>0</v>
      </c>
      <c r="J3" s="5"/>
      <c r="K3" s="10">
        <v>40006</v>
      </c>
      <c r="L3" s="5" t="s">
        <v>21</v>
      </c>
      <c r="M3" s="6" t="s">
        <v>18</v>
      </c>
      <c r="N3" t="str">
        <f>INDEX(Table3[#All],MATCH(Table1[[#This Row],[Dept_Id]],Table3[[#All],[Dept_Id]],0),1)</f>
        <v>Production</v>
      </c>
      <c r="O3" t="str">
        <f>IFERROR(IF(ISBLANK(Table1[[#This Row],[last_date]]),"",Table1[[#This Row],[last_date]]-Table1[[#This Row],[DoJ]])/365.25,"")</f>
        <v/>
      </c>
      <c r="P3">
        <f>_xlfn.IFS(Table1[[#This Row],[Last_performance_rating]]="S",5,Table1[[#This Row],[Last_performance_rating]]="A",4,Table1[[#This Row],[Last_performance_rating]]="B",3,Table1[[#This Row],[Last_performance_rating]]="C",2,Table1[[#This Row],[Last_performance_rating]]="PIP",1)</f>
        <v>2</v>
      </c>
    </row>
    <row r="4" spans="1:16" x14ac:dyDescent="0.3">
      <c r="A4" s="4">
        <v>10004</v>
      </c>
      <c r="B4" s="12">
        <v>19845</v>
      </c>
      <c r="C4" s="5" t="s">
        <v>22</v>
      </c>
      <c r="D4" s="5" t="s">
        <v>23</v>
      </c>
      <c r="E4" s="5" t="s">
        <v>15</v>
      </c>
      <c r="F4" s="12">
        <v>31747</v>
      </c>
      <c r="G4" s="5">
        <v>5</v>
      </c>
      <c r="H4" s="5" t="s">
        <v>24</v>
      </c>
      <c r="I4" s="5">
        <v>0</v>
      </c>
      <c r="J4" s="5"/>
      <c r="K4" s="10">
        <v>40054</v>
      </c>
      <c r="L4" s="5" t="s">
        <v>21</v>
      </c>
      <c r="M4" s="6" t="s">
        <v>18</v>
      </c>
      <c r="N4" t="str">
        <f>INDEX(Table3[#All],MATCH(Table1[[#This Row],[Dept_Id]],Table3[[#All],[Dept_Id]],0),1)</f>
        <v>Production</v>
      </c>
      <c r="O4" t="str">
        <f>IFERROR(IF(ISBLANK(Table1[[#This Row],[last_date]]),"",Table1[[#This Row],[last_date]]-Table1[[#This Row],[DoJ]])/365.25,"")</f>
        <v/>
      </c>
      <c r="P4">
        <f>_xlfn.IFS(Table1[[#This Row],[Last_performance_rating]]="S",5,Table1[[#This Row],[Last_performance_rating]]="A",4,Table1[[#This Row],[Last_performance_rating]]="B",3,Table1[[#This Row],[Last_performance_rating]]="C",2,Table1[[#This Row],[Last_performance_rating]]="PIP",1)</f>
        <v>4</v>
      </c>
    </row>
    <row r="5" spans="1:16" x14ac:dyDescent="0.3">
      <c r="A5" s="4">
        <v>10006</v>
      </c>
      <c r="B5" s="12">
        <v>19469</v>
      </c>
      <c r="C5" s="5" t="s">
        <v>25</v>
      </c>
      <c r="D5" s="5" t="s">
        <v>26</v>
      </c>
      <c r="E5" s="5" t="s">
        <v>27</v>
      </c>
      <c r="F5" s="12">
        <v>32661</v>
      </c>
      <c r="G5" s="5">
        <v>10</v>
      </c>
      <c r="H5" s="5" t="s">
        <v>28</v>
      </c>
      <c r="I5" s="5">
        <v>0</v>
      </c>
      <c r="J5" s="5"/>
      <c r="K5" s="10">
        <v>40000</v>
      </c>
      <c r="L5" s="5" t="s">
        <v>17</v>
      </c>
      <c r="M5" s="6" t="s">
        <v>18</v>
      </c>
      <c r="N5" t="str">
        <f>INDEX(Table3[#All],MATCH(Table1[[#This Row],[Dept_Id]],Table3[[#All],[Dept_Id]],0),1)</f>
        <v>Development</v>
      </c>
      <c r="O5" t="str">
        <f>IFERROR(IF(ISBLANK(Table1[[#This Row],[last_date]]),"",Table1[[#This Row],[last_date]]-Table1[[#This Row],[DoJ]])/365.25,"")</f>
        <v/>
      </c>
      <c r="P5">
        <f>_xlfn.IFS(Table1[[#This Row],[Last_performance_rating]]="S",5,Table1[[#This Row],[Last_performance_rating]]="A",4,Table1[[#This Row],[Last_performance_rating]]="B",3,Table1[[#This Row],[Last_performance_rating]]="C",2,Table1[[#This Row],[Last_performance_rating]]="PIP",1)</f>
        <v>3</v>
      </c>
    </row>
    <row r="6" spans="1:16" x14ac:dyDescent="0.3">
      <c r="A6" s="4">
        <v>10002</v>
      </c>
      <c r="B6" s="12">
        <v>23530</v>
      </c>
      <c r="C6" s="5" t="s">
        <v>29</v>
      </c>
      <c r="D6" s="5" t="s">
        <v>30</v>
      </c>
      <c r="E6" s="5" t="s">
        <v>27</v>
      </c>
      <c r="F6" s="12">
        <v>31372</v>
      </c>
      <c r="G6" s="5">
        <v>8</v>
      </c>
      <c r="H6" s="5" t="s">
        <v>28</v>
      </c>
      <c r="I6" s="5">
        <v>0</v>
      </c>
      <c r="J6" s="5"/>
      <c r="K6" s="10">
        <v>65828</v>
      </c>
      <c r="L6" s="5" t="s">
        <v>31</v>
      </c>
      <c r="M6" s="6" t="s">
        <v>32</v>
      </c>
      <c r="N6" t="str">
        <f>INDEX(Table3[#All],MATCH(Table1[[#This Row],[Dept_Id]],Table3[[#All],[Dept_Id]],0),1)</f>
        <v>Sales</v>
      </c>
      <c r="O6" t="str">
        <f>IFERROR(IF(ISBLANK(Table1[[#This Row],[last_date]]),"",Table1[[#This Row],[last_date]]-Table1[[#This Row],[DoJ]])/365.25,"")</f>
        <v/>
      </c>
      <c r="P6">
        <f>_xlfn.IFS(Table1[[#This Row],[Last_performance_rating]]="S",5,Table1[[#This Row],[Last_performance_rating]]="A",4,Table1[[#This Row],[Last_performance_rating]]="B",3,Table1[[#This Row],[Last_performance_rating]]="C",2,Table1[[#This Row],[Last_performance_rating]]="PIP",1)</f>
        <v>3</v>
      </c>
    </row>
    <row r="7" spans="1:16" x14ac:dyDescent="0.3">
      <c r="A7" s="4">
        <v>10005</v>
      </c>
      <c r="B7" s="12">
        <v>20110</v>
      </c>
      <c r="C7" s="5" t="s">
        <v>33</v>
      </c>
      <c r="D7" s="5" t="s">
        <v>34</v>
      </c>
      <c r="E7" s="5" t="s">
        <v>15</v>
      </c>
      <c r="F7" s="12">
        <v>32763</v>
      </c>
      <c r="G7" s="5">
        <v>6</v>
      </c>
      <c r="H7" s="5" t="s">
        <v>24</v>
      </c>
      <c r="I7" s="5">
        <v>0</v>
      </c>
      <c r="J7" s="5"/>
      <c r="K7" s="10">
        <v>78228</v>
      </c>
      <c r="L7" s="5" t="s">
        <v>35</v>
      </c>
      <c r="M7" s="6" t="s">
        <v>32</v>
      </c>
      <c r="N7" t="str">
        <f>INDEX(Table3[#All],MATCH(Table1[[#This Row],[Dept_Id]],Table3[[#All],[Dept_Id]],0),1)</f>
        <v>Human Resources</v>
      </c>
      <c r="O7" t="str">
        <f>IFERROR(IF(ISBLANK(Table1[[#This Row],[last_date]]),"",Table1[[#This Row],[last_date]]-Table1[[#This Row],[DoJ]])/365.25,"")</f>
        <v/>
      </c>
      <c r="P7">
        <f>_xlfn.IFS(Table1[[#This Row],[Last_performance_rating]]="S",5,Table1[[#This Row],[Last_performance_rating]]="A",4,Table1[[#This Row],[Last_performance_rating]]="B",3,Table1[[#This Row],[Last_performance_rating]]="C",2,Table1[[#This Row],[Last_performance_rating]]="PIP",1)</f>
        <v>4</v>
      </c>
    </row>
    <row r="8" spans="1:16" x14ac:dyDescent="0.3">
      <c r="A8" s="4">
        <v>421786</v>
      </c>
      <c r="B8" s="12">
        <v>21091</v>
      </c>
      <c r="C8" s="5" t="s">
        <v>36</v>
      </c>
      <c r="D8" s="5" t="s">
        <v>37</v>
      </c>
      <c r="E8" s="5" t="s">
        <v>15</v>
      </c>
      <c r="F8" s="12">
        <v>32107</v>
      </c>
      <c r="G8" s="5">
        <v>2</v>
      </c>
      <c r="H8" s="5" t="s">
        <v>16</v>
      </c>
      <c r="I8" s="5">
        <v>0</v>
      </c>
      <c r="J8" s="5"/>
      <c r="K8" s="10">
        <v>40000</v>
      </c>
      <c r="L8" s="5" t="s">
        <v>35</v>
      </c>
      <c r="M8" s="6" t="s">
        <v>32</v>
      </c>
      <c r="N8" t="str">
        <f>INDEX(Table3[#All],MATCH(Table1[[#This Row],[Dept_Id]],Table3[[#All],[Dept_Id]],0),1)</f>
        <v>Human Resources</v>
      </c>
      <c r="O8" t="str">
        <f>IFERROR(IF(ISBLANK(Table1[[#This Row],[last_date]]),"",Table1[[#This Row],[last_date]]-Table1[[#This Row],[DoJ]])/365.25,"")</f>
        <v/>
      </c>
      <c r="P8">
        <f>_xlfn.IFS(Table1[[#This Row],[Last_performance_rating]]="S",5,Table1[[#This Row],[Last_performance_rating]]="A",4,Table1[[#This Row],[Last_performance_rating]]="B",3,Table1[[#This Row],[Last_performance_rating]]="C",2,Table1[[#This Row],[Last_performance_rating]]="PIP",1)</f>
        <v>2</v>
      </c>
    </row>
    <row r="9" spans="1:16" x14ac:dyDescent="0.3">
      <c r="A9" s="4">
        <v>57444</v>
      </c>
      <c r="B9" s="12">
        <v>21215</v>
      </c>
      <c r="C9" s="5" t="s">
        <v>38</v>
      </c>
      <c r="D9" s="5" t="s">
        <v>39</v>
      </c>
      <c r="E9" s="5" t="s">
        <v>27</v>
      </c>
      <c r="F9" s="12">
        <v>33684</v>
      </c>
      <c r="G9" s="5">
        <v>9</v>
      </c>
      <c r="H9" s="5" t="s">
        <v>24</v>
      </c>
      <c r="I9" s="5">
        <v>0</v>
      </c>
      <c r="J9" s="5"/>
      <c r="K9" s="10">
        <v>48973</v>
      </c>
      <c r="L9" s="5" t="s">
        <v>21</v>
      </c>
      <c r="M9" s="6" t="s">
        <v>40</v>
      </c>
      <c r="N9" t="str">
        <f>INDEX(Table3[#All],MATCH(Table1[[#This Row],[Dept_Id]],Table3[[#All],[Dept_Id]],0),1)</f>
        <v>Production</v>
      </c>
      <c r="O9" t="str">
        <f>IFERROR(IF(ISBLANK(Table1[[#This Row],[last_date]]),"",Table1[[#This Row],[last_date]]-Table1[[#This Row],[DoJ]])/365.25,"")</f>
        <v/>
      </c>
      <c r="P9">
        <f>_xlfn.IFS(Table1[[#This Row],[Last_performance_rating]]="S",5,Table1[[#This Row],[Last_performance_rating]]="A",4,Table1[[#This Row],[Last_performance_rating]]="B",3,Table1[[#This Row],[Last_performance_rating]]="C",2,Table1[[#This Row],[Last_performance_rating]]="PIP",1)</f>
        <v>4</v>
      </c>
    </row>
    <row r="10" spans="1:16" x14ac:dyDescent="0.3">
      <c r="A10" s="4">
        <v>10007</v>
      </c>
      <c r="B10" s="12">
        <v>20963</v>
      </c>
      <c r="C10" s="5" t="s">
        <v>41</v>
      </c>
      <c r="D10" s="5" t="s">
        <v>42</v>
      </c>
      <c r="E10" s="5" t="s">
        <v>27</v>
      </c>
      <c r="F10" s="12">
        <v>32549</v>
      </c>
      <c r="G10" s="5">
        <v>6</v>
      </c>
      <c r="H10" s="5" t="s">
        <v>28</v>
      </c>
      <c r="I10" s="5">
        <v>1</v>
      </c>
      <c r="J10" s="12">
        <v>37517</v>
      </c>
      <c r="K10" s="10">
        <v>56724</v>
      </c>
      <c r="L10" s="5" t="s">
        <v>43</v>
      </c>
      <c r="M10" s="6" t="s">
        <v>32</v>
      </c>
      <c r="N10" t="str">
        <f>INDEX(Table3[#All],MATCH(Table1[[#This Row],[Dept_Id]],Table3[[#All],[Dept_Id]],0),1)</f>
        <v>Research</v>
      </c>
      <c r="O10">
        <f>IFERROR(IF(ISBLANK(Table1[[#This Row],[last_date]]),"",Table1[[#This Row],[last_date]]-Table1[[#This Row],[DoJ]])/365.25,"")</f>
        <v>13.60164271047228</v>
      </c>
      <c r="P10">
        <f>_xlfn.IFS(Table1[[#This Row],[Last_performance_rating]]="S",5,Table1[[#This Row],[Last_performance_rating]]="A",4,Table1[[#This Row],[Last_performance_rating]]="B",3,Table1[[#This Row],[Last_performance_rating]]="C",2,Table1[[#This Row],[Last_performance_rating]]="PIP",1)</f>
        <v>3</v>
      </c>
    </row>
    <row r="11" spans="1:16" x14ac:dyDescent="0.3">
      <c r="A11" s="4">
        <v>10008</v>
      </c>
      <c r="B11" s="12">
        <v>21235</v>
      </c>
      <c r="C11" s="5" t="s">
        <v>44</v>
      </c>
      <c r="D11" s="5" t="s">
        <v>45</v>
      </c>
      <c r="E11" s="5" t="s">
        <v>15</v>
      </c>
      <c r="F11" s="12">
        <v>34592</v>
      </c>
      <c r="G11" s="5">
        <v>9</v>
      </c>
      <c r="H11" s="5" t="s">
        <v>16</v>
      </c>
      <c r="I11" s="5">
        <v>0</v>
      </c>
      <c r="J11" s="5"/>
      <c r="K11" s="10">
        <v>46671</v>
      </c>
      <c r="L11" s="5" t="s">
        <v>17</v>
      </c>
      <c r="M11" s="6" t="s">
        <v>46</v>
      </c>
      <c r="N11" t="str">
        <f>INDEX(Table3[#All],MATCH(Table1[[#This Row],[Dept_Id]],Table3[[#All],[Dept_Id]],0),1)</f>
        <v>Development</v>
      </c>
      <c r="O11" t="str">
        <f>IFERROR(IF(ISBLANK(Table1[[#This Row],[last_date]]),"",Table1[[#This Row],[last_date]]-Table1[[#This Row],[DoJ]])/365.25,"")</f>
        <v/>
      </c>
      <c r="P11">
        <f>_xlfn.IFS(Table1[[#This Row],[Last_performance_rating]]="S",5,Table1[[#This Row],[Last_performance_rating]]="A",4,Table1[[#This Row],[Last_performance_rating]]="B",3,Table1[[#This Row],[Last_performance_rating]]="C",2,Table1[[#This Row],[Last_performance_rating]]="PIP",1)</f>
        <v>2</v>
      </c>
    </row>
    <row r="12" spans="1:16" x14ac:dyDescent="0.3">
      <c r="A12" s="4">
        <v>282238</v>
      </c>
      <c r="B12" s="12">
        <v>19295</v>
      </c>
      <c r="C12" s="5" t="s">
        <v>47</v>
      </c>
      <c r="D12" s="5" t="s">
        <v>48</v>
      </c>
      <c r="E12" s="5" t="s">
        <v>27</v>
      </c>
      <c r="F12" s="12">
        <v>33256</v>
      </c>
      <c r="G12" s="5">
        <v>6</v>
      </c>
      <c r="H12" s="5" t="s">
        <v>28</v>
      </c>
      <c r="I12" s="5">
        <v>0</v>
      </c>
      <c r="J12" s="5"/>
      <c r="K12" s="10">
        <v>40000</v>
      </c>
      <c r="L12" s="5" t="s">
        <v>49</v>
      </c>
      <c r="M12" s="6" t="s">
        <v>18</v>
      </c>
      <c r="N12" t="str">
        <f>INDEX(Table3[#All],MATCH(Table1[[#This Row],[Dept_Id]],Table3[[#All],[Dept_Id]],0),1)</f>
        <v>Quality Management</v>
      </c>
      <c r="O12" t="str">
        <f>IFERROR(IF(ISBLANK(Table1[[#This Row],[last_date]]),"",Table1[[#This Row],[last_date]]-Table1[[#This Row],[DoJ]])/365.25,"")</f>
        <v/>
      </c>
      <c r="P12">
        <f>_xlfn.IFS(Table1[[#This Row],[Last_performance_rating]]="S",5,Table1[[#This Row],[Last_performance_rating]]="A",4,Table1[[#This Row],[Last_performance_rating]]="B",3,Table1[[#This Row],[Last_performance_rating]]="C",2,Table1[[#This Row],[Last_performance_rating]]="PIP",1)</f>
        <v>3</v>
      </c>
    </row>
    <row r="13" spans="1:16" x14ac:dyDescent="0.3">
      <c r="A13" s="4">
        <v>10009</v>
      </c>
      <c r="B13" s="12">
        <v>19103</v>
      </c>
      <c r="C13" s="5" t="s">
        <v>50</v>
      </c>
      <c r="D13" s="5" t="s">
        <v>51</v>
      </c>
      <c r="E13" s="5" t="s">
        <v>27</v>
      </c>
      <c r="F13" s="12">
        <v>31096</v>
      </c>
      <c r="G13" s="5">
        <v>8</v>
      </c>
      <c r="H13" s="5" t="s">
        <v>28</v>
      </c>
      <c r="I13" s="5">
        <v>0</v>
      </c>
      <c r="J13" s="5"/>
      <c r="K13" s="10">
        <v>60929</v>
      </c>
      <c r="L13" s="5" t="s">
        <v>49</v>
      </c>
      <c r="M13" s="6" t="s">
        <v>18</v>
      </c>
      <c r="N13" t="str">
        <f>INDEX(Table3[#All],MATCH(Table1[[#This Row],[Dept_Id]],Table3[[#All],[Dept_Id]],0),1)</f>
        <v>Quality Management</v>
      </c>
      <c r="O13" t="str">
        <f>IFERROR(IF(ISBLANK(Table1[[#This Row],[last_date]]),"",Table1[[#This Row],[last_date]]-Table1[[#This Row],[DoJ]])/365.25,"")</f>
        <v/>
      </c>
      <c r="P13">
        <f>_xlfn.IFS(Table1[[#This Row],[Last_performance_rating]]="S",5,Table1[[#This Row],[Last_performance_rating]]="A",4,Table1[[#This Row],[Last_performance_rating]]="B",3,Table1[[#This Row],[Last_performance_rating]]="C",2,Table1[[#This Row],[Last_performance_rating]]="PIP",1)</f>
        <v>3</v>
      </c>
    </row>
    <row r="14" spans="1:16" x14ac:dyDescent="0.3">
      <c r="A14" s="4">
        <v>10010</v>
      </c>
      <c r="B14" s="12">
        <v>23163</v>
      </c>
      <c r="C14" s="5" t="s">
        <v>52</v>
      </c>
      <c r="D14" s="5" t="s">
        <v>53</v>
      </c>
      <c r="E14" s="5" t="s">
        <v>27</v>
      </c>
      <c r="F14" s="12">
        <v>32744</v>
      </c>
      <c r="G14" s="5">
        <v>4</v>
      </c>
      <c r="H14" s="5" t="s">
        <v>24</v>
      </c>
      <c r="I14" s="5">
        <v>0</v>
      </c>
      <c r="J14" s="5"/>
      <c r="K14" s="10">
        <v>72488</v>
      </c>
      <c r="L14" s="5" t="s">
        <v>21</v>
      </c>
      <c r="M14" s="6" t="s">
        <v>40</v>
      </c>
      <c r="N14" t="str">
        <f>INDEX(Table3[#All],MATCH(Table1[[#This Row],[Dept_Id]],Table3[[#All],[Dept_Id]],0),1)</f>
        <v>Production</v>
      </c>
      <c r="O14" t="str">
        <f>IFERROR(IF(ISBLANK(Table1[[#This Row],[last_date]]),"",Table1[[#This Row],[last_date]]-Table1[[#This Row],[DoJ]])/365.25,"")</f>
        <v/>
      </c>
      <c r="P14">
        <f>_xlfn.IFS(Table1[[#This Row],[Last_performance_rating]]="S",5,Table1[[#This Row],[Last_performance_rating]]="A",4,Table1[[#This Row],[Last_performance_rating]]="B",3,Table1[[#This Row],[Last_performance_rating]]="C",2,Table1[[#This Row],[Last_performance_rating]]="PIP",1)</f>
        <v>4</v>
      </c>
    </row>
    <row r="15" spans="1:16" x14ac:dyDescent="0.3">
      <c r="A15" s="4">
        <v>10010</v>
      </c>
      <c r="B15" s="12">
        <v>23163</v>
      </c>
      <c r="C15" s="5" t="s">
        <v>52</v>
      </c>
      <c r="D15" s="5" t="s">
        <v>53</v>
      </c>
      <c r="E15" s="5" t="s">
        <v>27</v>
      </c>
      <c r="F15" s="12">
        <v>32744</v>
      </c>
      <c r="G15" s="5">
        <v>4</v>
      </c>
      <c r="H15" s="5" t="s">
        <v>24</v>
      </c>
      <c r="I15" s="5">
        <v>0</v>
      </c>
      <c r="J15" s="5"/>
      <c r="K15" s="10">
        <v>72488</v>
      </c>
      <c r="L15" s="5" t="s">
        <v>49</v>
      </c>
      <c r="M15" s="6" t="s">
        <v>40</v>
      </c>
      <c r="N15" t="str">
        <f>INDEX(Table3[#All],MATCH(Table1[[#This Row],[Dept_Id]],Table3[[#All],[Dept_Id]],0),1)</f>
        <v>Quality Management</v>
      </c>
      <c r="O15" t="str">
        <f>IFERROR(IF(ISBLANK(Table1[[#This Row],[last_date]]),"",Table1[[#This Row],[last_date]]-Table1[[#This Row],[DoJ]])/365.25,"")</f>
        <v/>
      </c>
      <c r="P15">
        <f>_xlfn.IFS(Table1[[#This Row],[Last_performance_rating]]="S",5,Table1[[#This Row],[Last_performance_rating]]="A",4,Table1[[#This Row],[Last_performance_rating]]="B",3,Table1[[#This Row],[Last_performance_rating]]="C",2,Table1[[#This Row],[Last_performance_rating]]="PIP",1)</f>
        <v>4</v>
      </c>
    </row>
    <row r="16" spans="1:16" x14ac:dyDescent="0.3">
      <c r="A16" s="4">
        <v>263976</v>
      </c>
      <c r="B16" s="12">
        <v>21853</v>
      </c>
      <c r="C16" s="5" t="s">
        <v>54</v>
      </c>
      <c r="D16" s="5" t="s">
        <v>55</v>
      </c>
      <c r="E16" s="5" t="s">
        <v>15</v>
      </c>
      <c r="F16" s="12">
        <v>31730</v>
      </c>
      <c r="G16" s="5">
        <v>8</v>
      </c>
      <c r="H16" s="5" t="s">
        <v>28</v>
      </c>
      <c r="I16" s="5">
        <v>1</v>
      </c>
      <c r="J16" s="12">
        <v>34202</v>
      </c>
      <c r="K16" s="10">
        <v>40000</v>
      </c>
      <c r="L16" s="5" t="s">
        <v>49</v>
      </c>
      <c r="M16" s="6" t="s">
        <v>18</v>
      </c>
      <c r="N16" t="str">
        <f>INDEX(Table3[#All],MATCH(Table1[[#This Row],[Dept_Id]],Table3[[#All],[Dept_Id]],0),1)</f>
        <v>Quality Management</v>
      </c>
      <c r="O16">
        <f>IFERROR(IF(ISBLANK(Table1[[#This Row],[last_date]]),"",Table1[[#This Row],[last_date]]-Table1[[#This Row],[DoJ]])/365.25,"")</f>
        <v>6.7679671457905544</v>
      </c>
      <c r="P16">
        <f>_xlfn.IFS(Table1[[#This Row],[Last_performance_rating]]="S",5,Table1[[#This Row],[Last_performance_rating]]="A",4,Table1[[#This Row],[Last_performance_rating]]="B",3,Table1[[#This Row],[Last_performance_rating]]="C",2,Table1[[#This Row],[Last_performance_rating]]="PIP",1)</f>
        <v>3</v>
      </c>
    </row>
    <row r="17" spans="1:16" x14ac:dyDescent="0.3">
      <c r="A17" s="4">
        <v>10011</v>
      </c>
      <c r="B17" s="12">
        <v>19670</v>
      </c>
      <c r="C17" s="5" t="s">
        <v>56</v>
      </c>
      <c r="D17" s="5" t="s">
        <v>57</v>
      </c>
      <c r="E17" s="5" t="s">
        <v>27</v>
      </c>
      <c r="F17" s="12">
        <v>32895</v>
      </c>
      <c r="G17" s="5">
        <v>6</v>
      </c>
      <c r="H17" s="5" t="s">
        <v>16</v>
      </c>
      <c r="I17" s="5">
        <v>0</v>
      </c>
      <c r="J17" s="5"/>
      <c r="K17" s="10">
        <v>42365</v>
      </c>
      <c r="L17" s="5" t="s">
        <v>58</v>
      </c>
      <c r="M17" s="6" t="s">
        <v>32</v>
      </c>
      <c r="N17" t="str">
        <f>INDEX(Table3[#All],MATCH(Table1[[#This Row],[Dept_Id]],Table3[[#All],[Dept_Id]],0),1)</f>
        <v>Customer Service</v>
      </c>
      <c r="O17" t="str">
        <f>IFERROR(IF(ISBLANK(Table1[[#This Row],[last_date]]),"",Table1[[#This Row],[last_date]]-Table1[[#This Row],[DoJ]])/365.25,"")</f>
        <v/>
      </c>
      <c r="P17">
        <f>_xlfn.IFS(Table1[[#This Row],[Last_performance_rating]]="S",5,Table1[[#This Row],[Last_performance_rating]]="A",4,Table1[[#This Row],[Last_performance_rating]]="B",3,Table1[[#This Row],[Last_performance_rating]]="C",2,Table1[[#This Row],[Last_performance_rating]]="PIP",1)</f>
        <v>2</v>
      </c>
    </row>
    <row r="18" spans="1:16" x14ac:dyDescent="0.3">
      <c r="A18" s="4">
        <v>273487</v>
      </c>
      <c r="B18" s="12">
        <v>20924</v>
      </c>
      <c r="C18" s="5" t="s">
        <v>59</v>
      </c>
      <c r="D18" s="5" t="s">
        <v>60</v>
      </c>
      <c r="E18" s="5" t="s">
        <v>15</v>
      </c>
      <c r="F18" s="12">
        <v>33417</v>
      </c>
      <c r="G18" s="5">
        <v>10</v>
      </c>
      <c r="H18" s="5" t="s">
        <v>24</v>
      </c>
      <c r="I18" s="5">
        <v>0</v>
      </c>
      <c r="J18" s="5"/>
      <c r="K18" s="10">
        <v>56087</v>
      </c>
      <c r="L18" s="5" t="s">
        <v>35</v>
      </c>
      <c r="M18" s="6" t="s">
        <v>32</v>
      </c>
      <c r="N18" t="str">
        <f>INDEX(Table3[#All],MATCH(Table1[[#This Row],[Dept_Id]],Table3[[#All],[Dept_Id]],0),1)</f>
        <v>Human Resources</v>
      </c>
      <c r="O18" t="str">
        <f>IFERROR(IF(ISBLANK(Table1[[#This Row],[last_date]]),"",Table1[[#This Row],[last_date]]-Table1[[#This Row],[DoJ]])/365.25,"")</f>
        <v/>
      </c>
      <c r="P18">
        <f>_xlfn.IFS(Table1[[#This Row],[Last_performance_rating]]="S",5,Table1[[#This Row],[Last_performance_rating]]="A",4,Table1[[#This Row],[Last_performance_rating]]="B",3,Table1[[#This Row],[Last_performance_rating]]="C",2,Table1[[#This Row],[Last_performance_rating]]="PIP",1)</f>
        <v>4</v>
      </c>
    </row>
    <row r="19" spans="1:16" x14ac:dyDescent="0.3">
      <c r="A19" s="4">
        <v>10012</v>
      </c>
      <c r="B19" s="12">
        <v>22193</v>
      </c>
      <c r="C19" s="5" t="s">
        <v>61</v>
      </c>
      <c r="D19" s="5" t="s">
        <v>62</v>
      </c>
      <c r="E19" s="5" t="s">
        <v>15</v>
      </c>
      <c r="F19" s="12">
        <v>33956</v>
      </c>
      <c r="G19" s="5">
        <v>3</v>
      </c>
      <c r="H19" s="5" t="s">
        <v>24</v>
      </c>
      <c r="I19" s="5">
        <v>0</v>
      </c>
      <c r="J19" s="5"/>
      <c r="K19" s="10">
        <v>40000</v>
      </c>
      <c r="L19" s="5" t="s">
        <v>17</v>
      </c>
      <c r="M19" s="6" t="s">
        <v>18</v>
      </c>
      <c r="N19" t="str">
        <f>INDEX(Table3[#All],MATCH(Table1[[#This Row],[Dept_Id]],Table3[[#All],[Dept_Id]],0),1)</f>
        <v>Development</v>
      </c>
      <c r="O19" t="str">
        <f>IFERROR(IF(ISBLANK(Table1[[#This Row],[last_date]]),"",Table1[[#This Row],[last_date]]-Table1[[#This Row],[DoJ]])/365.25,"")</f>
        <v/>
      </c>
      <c r="P19">
        <f>_xlfn.IFS(Table1[[#This Row],[Last_performance_rating]]="S",5,Table1[[#This Row],[Last_performance_rating]]="A",4,Table1[[#This Row],[Last_performance_rating]]="B",3,Table1[[#This Row],[Last_performance_rating]]="C",2,Table1[[#This Row],[Last_performance_rating]]="PIP",1)</f>
        <v>4</v>
      </c>
    </row>
    <row r="20" spans="1:16" x14ac:dyDescent="0.3">
      <c r="A20" s="4">
        <v>10013</v>
      </c>
      <c r="B20" s="12">
        <v>23169</v>
      </c>
      <c r="C20" s="5" t="s">
        <v>63</v>
      </c>
      <c r="D20" s="5" t="s">
        <v>64</v>
      </c>
      <c r="E20" s="5" t="s">
        <v>15</v>
      </c>
      <c r="F20" s="12">
        <v>31340</v>
      </c>
      <c r="G20" s="5">
        <v>6</v>
      </c>
      <c r="H20" s="5" t="s">
        <v>16</v>
      </c>
      <c r="I20" s="5">
        <v>0</v>
      </c>
      <c r="J20" s="5"/>
      <c r="K20" s="10">
        <v>40000</v>
      </c>
      <c r="L20" s="5" t="s">
        <v>35</v>
      </c>
      <c r="M20" s="6" t="s">
        <v>65</v>
      </c>
      <c r="N20" t="str">
        <f>INDEX(Table3[#All],MATCH(Table1[[#This Row],[Dept_Id]],Table3[[#All],[Dept_Id]],0),1)</f>
        <v>Human Resources</v>
      </c>
      <c r="O20" t="str">
        <f>IFERROR(IF(ISBLANK(Table1[[#This Row],[last_date]]),"",Table1[[#This Row],[last_date]]-Table1[[#This Row],[DoJ]])/365.25,"")</f>
        <v/>
      </c>
      <c r="P20">
        <f>_xlfn.IFS(Table1[[#This Row],[Last_performance_rating]]="S",5,Table1[[#This Row],[Last_performance_rating]]="A",4,Table1[[#This Row],[Last_performance_rating]]="B",3,Table1[[#This Row],[Last_performance_rating]]="C",2,Table1[[#This Row],[Last_performance_rating]]="PIP",1)</f>
        <v>2</v>
      </c>
    </row>
    <row r="21" spans="1:16" x14ac:dyDescent="0.3">
      <c r="A21" s="4">
        <v>461591</v>
      </c>
      <c r="B21" s="12">
        <v>23698</v>
      </c>
      <c r="C21" s="5" t="s">
        <v>66</v>
      </c>
      <c r="D21" s="5" t="s">
        <v>67</v>
      </c>
      <c r="E21" s="5" t="s">
        <v>15</v>
      </c>
      <c r="F21" s="12">
        <v>31364</v>
      </c>
      <c r="G21" s="5">
        <v>2</v>
      </c>
      <c r="H21" s="5" t="s">
        <v>24</v>
      </c>
      <c r="I21" s="5">
        <v>1</v>
      </c>
      <c r="J21" s="12">
        <v>34567</v>
      </c>
      <c r="K21" s="10">
        <v>40000</v>
      </c>
      <c r="L21" s="5" t="s">
        <v>68</v>
      </c>
      <c r="M21" s="6" t="s">
        <v>65</v>
      </c>
      <c r="N21" t="str">
        <f>INDEX(Table3[#All],MATCH(Table1[[#This Row],[Dept_Id]],Table3[[#All],[Dept_Id]],0),1)</f>
        <v>Finance</v>
      </c>
      <c r="O21">
        <f>IFERROR(IF(ISBLANK(Table1[[#This Row],[last_date]]),"",Table1[[#This Row],[last_date]]-Table1[[#This Row],[DoJ]])/365.25,"")</f>
        <v>8.7693360711841208</v>
      </c>
      <c r="P21">
        <f>_xlfn.IFS(Table1[[#This Row],[Last_performance_rating]]="S",5,Table1[[#This Row],[Last_performance_rating]]="A",4,Table1[[#This Row],[Last_performance_rating]]="B",3,Table1[[#This Row],[Last_performance_rating]]="C",2,Table1[[#This Row],[Last_performance_rating]]="PIP",1)</f>
        <v>4</v>
      </c>
    </row>
    <row r="22" spans="1:16" x14ac:dyDescent="0.3">
      <c r="A22" s="4">
        <v>10014</v>
      </c>
      <c r="B22" s="12">
        <v>20497</v>
      </c>
      <c r="C22" s="5" t="s">
        <v>69</v>
      </c>
      <c r="D22" s="5" t="s">
        <v>70</v>
      </c>
      <c r="E22" s="5" t="s">
        <v>15</v>
      </c>
      <c r="F22" s="12">
        <v>31847</v>
      </c>
      <c r="G22" s="5">
        <v>9</v>
      </c>
      <c r="H22" s="5" t="s">
        <v>28</v>
      </c>
      <c r="I22" s="5">
        <v>0</v>
      </c>
      <c r="J22" s="5"/>
      <c r="K22" s="10">
        <v>46168</v>
      </c>
      <c r="L22" s="5" t="s">
        <v>17</v>
      </c>
      <c r="M22" s="6" t="s">
        <v>40</v>
      </c>
      <c r="N22" t="str">
        <f>INDEX(Table3[#All],MATCH(Table1[[#This Row],[Dept_Id]],Table3[[#All],[Dept_Id]],0),1)</f>
        <v>Development</v>
      </c>
      <c r="O22" t="str">
        <f>IFERROR(IF(ISBLANK(Table1[[#This Row],[last_date]]),"",Table1[[#This Row],[last_date]]-Table1[[#This Row],[DoJ]])/365.25,"")</f>
        <v/>
      </c>
      <c r="P22">
        <f>_xlfn.IFS(Table1[[#This Row],[Last_performance_rating]]="S",5,Table1[[#This Row],[Last_performance_rating]]="A",4,Table1[[#This Row],[Last_performance_rating]]="B",3,Table1[[#This Row],[Last_performance_rating]]="C",2,Table1[[#This Row],[Last_performance_rating]]="PIP",1)</f>
        <v>3</v>
      </c>
    </row>
    <row r="23" spans="1:16" x14ac:dyDescent="0.3">
      <c r="A23" s="4">
        <v>10015</v>
      </c>
      <c r="B23" s="12">
        <v>21781</v>
      </c>
      <c r="C23" s="5" t="s">
        <v>71</v>
      </c>
      <c r="D23" s="5" t="s">
        <v>72</v>
      </c>
      <c r="E23" s="5" t="s">
        <v>15</v>
      </c>
      <c r="F23" s="12">
        <v>31960</v>
      </c>
      <c r="G23" s="5">
        <v>4</v>
      </c>
      <c r="H23" s="5" t="s">
        <v>28</v>
      </c>
      <c r="I23" s="5">
        <v>0</v>
      </c>
      <c r="J23" s="5"/>
      <c r="K23" s="10">
        <v>40000</v>
      </c>
      <c r="L23" s="5" t="s">
        <v>43</v>
      </c>
      <c r="M23" s="6" t="s">
        <v>65</v>
      </c>
      <c r="N23" t="str">
        <f>INDEX(Table3[#All],MATCH(Table1[[#This Row],[Dept_Id]],Table3[[#All],[Dept_Id]],0),1)</f>
        <v>Research</v>
      </c>
      <c r="O23" t="str">
        <f>IFERROR(IF(ISBLANK(Table1[[#This Row],[last_date]]),"",Table1[[#This Row],[last_date]]-Table1[[#This Row],[DoJ]])/365.25,"")</f>
        <v/>
      </c>
      <c r="P23">
        <f>_xlfn.IFS(Table1[[#This Row],[Last_performance_rating]]="S",5,Table1[[#This Row],[Last_performance_rating]]="A",4,Table1[[#This Row],[Last_performance_rating]]="B",3,Table1[[#This Row],[Last_performance_rating]]="C",2,Table1[[#This Row],[Last_performance_rating]]="PIP",1)</f>
        <v>3</v>
      </c>
    </row>
    <row r="24" spans="1:16" x14ac:dyDescent="0.3">
      <c r="A24" s="4">
        <v>10016</v>
      </c>
      <c r="B24" s="12">
        <v>22403</v>
      </c>
      <c r="C24" s="5" t="s">
        <v>73</v>
      </c>
      <c r="D24" s="5" t="s">
        <v>74</v>
      </c>
      <c r="E24" s="5" t="s">
        <v>15</v>
      </c>
      <c r="F24" s="12">
        <v>34726</v>
      </c>
      <c r="G24" s="5">
        <v>5</v>
      </c>
      <c r="H24" s="5" t="s">
        <v>16</v>
      </c>
      <c r="I24" s="5">
        <v>0</v>
      </c>
      <c r="J24" s="5"/>
      <c r="K24" s="10">
        <v>70889</v>
      </c>
      <c r="L24" s="5" t="s">
        <v>31</v>
      </c>
      <c r="M24" s="6" t="s">
        <v>32</v>
      </c>
      <c r="N24" t="str">
        <f>INDEX(Table3[#All],MATCH(Table1[[#This Row],[Dept_Id]],Table3[[#All],[Dept_Id]],0),1)</f>
        <v>Sales</v>
      </c>
      <c r="O24" t="str">
        <f>IFERROR(IF(ISBLANK(Table1[[#This Row],[last_date]]),"",Table1[[#This Row],[last_date]]-Table1[[#This Row],[DoJ]])/365.25,"")</f>
        <v/>
      </c>
      <c r="P24">
        <f>_xlfn.IFS(Table1[[#This Row],[Last_performance_rating]]="S",5,Table1[[#This Row],[Last_performance_rating]]="A",4,Table1[[#This Row],[Last_performance_rating]]="B",3,Table1[[#This Row],[Last_performance_rating]]="C",2,Table1[[#This Row],[Last_performance_rating]]="PIP",1)</f>
        <v>2</v>
      </c>
    </row>
    <row r="25" spans="1:16" x14ac:dyDescent="0.3">
      <c r="A25" s="4">
        <v>10017</v>
      </c>
      <c r="B25" s="12">
        <v>21372</v>
      </c>
      <c r="C25" s="5" t="s">
        <v>75</v>
      </c>
      <c r="D25" s="5" t="s">
        <v>76</v>
      </c>
      <c r="E25" s="5" t="s">
        <v>27</v>
      </c>
      <c r="F25" s="12">
        <v>34184</v>
      </c>
      <c r="G25" s="5">
        <v>10</v>
      </c>
      <c r="H25" s="5" t="s">
        <v>24</v>
      </c>
      <c r="I25" s="5">
        <v>0</v>
      </c>
      <c r="J25" s="5"/>
      <c r="K25" s="10">
        <v>71380</v>
      </c>
      <c r="L25" s="5" t="s">
        <v>77</v>
      </c>
      <c r="M25" s="6" t="s">
        <v>32</v>
      </c>
      <c r="N25" t="str">
        <f>INDEX(Table3[#All],MATCH(Table1[[#This Row],[Dept_Id]],Table3[[#All],[Dept_Id]],0),1)</f>
        <v>Marketing</v>
      </c>
      <c r="O25" t="str">
        <f>IFERROR(IF(ISBLANK(Table1[[#This Row],[last_date]]),"",Table1[[#This Row],[last_date]]-Table1[[#This Row],[DoJ]])/365.25,"")</f>
        <v/>
      </c>
      <c r="P25">
        <f>_xlfn.IFS(Table1[[#This Row],[Last_performance_rating]]="S",5,Table1[[#This Row],[Last_performance_rating]]="A",4,Table1[[#This Row],[Last_performance_rating]]="B",3,Table1[[#This Row],[Last_performance_rating]]="C",2,Table1[[#This Row],[Last_performance_rating]]="PIP",1)</f>
        <v>4</v>
      </c>
    </row>
    <row r="26" spans="1:16" x14ac:dyDescent="0.3">
      <c r="A26" s="4">
        <v>219881</v>
      </c>
      <c r="B26" s="12">
        <v>20569</v>
      </c>
      <c r="C26" s="5" t="s">
        <v>78</v>
      </c>
      <c r="D26" s="5" t="s">
        <v>79</v>
      </c>
      <c r="E26" s="5" t="s">
        <v>27</v>
      </c>
      <c r="F26" s="12">
        <v>34014</v>
      </c>
      <c r="G26" s="5">
        <v>6</v>
      </c>
      <c r="H26" s="5" t="s">
        <v>28</v>
      </c>
      <c r="I26" s="5">
        <v>0</v>
      </c>
      <c r="J26" s="5"/>
      <c r="K26" s="10">
        <v>40000</v>
      </c>
      <c r="L26" s="5" t="s">
        <v>58</v>
      </c>
      <c r="M26" s="6" t="s">
        <v>65</v>
      </c>
      <c r="N26" t="str">
        <f>INDEX(Table3[#All],MATCH(Table1[[#This Row],[Dept_Id]],Table3[[#All],[Dept_Id]],0),1)</f>
        <v>Customer Service</v>
      </c>
      <c r="O26" t="str">
        <f>IFERROR(IF(ISBLANK(Table1[[#This Row],[last_date]]),"",Table1[[#This Row],[last_date]]-Table1[[#This Row],[DoJ]])/365.25,"")</f>
        <v/>
      </c>
      <c r="P26">
        <f>_xlfn.IFS(Table1[[#This Row],[Last_performance_rating]]="S",5,Table1[[#This Row],[Last_performance_rating]]="A",4,Table1[[#This Row],[Last_performance_rating]]="B",3,Table1[[#This Row],[Last_performance_rating]]="C",2,Table1[[#This Row],[Last_performance_rating]]="PIP",1)</f>
        <v>3</v>
      </c>
    </row>
    <row r="27" spans="1:16" x14ac:dyDescent="0.3">
      <c r="A27" s="4">
        <v>10018</v>
      </c>
      <c r="B27" s="12">
        <v>19894</v>
      </c>
      <c r="C27" s="5" t="s">
        <v>80</v>
      </c>
      <c r="D27" s="5" t="s">
        <v>81</v>
      </c>
      <c r="E27" s="5" t="s">
        <v>27</v>
      </c>
      <c r="F27" s="12">
        <v>31870</v>
      </c>
      <c r="G27" s="5">
        <v>4</v>
      </c>
      <c r="H27" s="5" t="s">
        <v>28</v>
      </c>
      <c r="I27" s="5">
        <v>0</v>
      </c>
      <c r="J27" s="5"/>
      <c r="K27" s="10">
        <v>55881</v>
      </c>
      <c r="L27" s="5" t="s">
        <v>21</v>
      </c>
      <c r="M27" s="6" t="s">
        <v>18</v>
      </c>
      <c r="N27" t="str">
        <f>INDEX(Table3[#All],MATCH(Table1[[#This Row],[Dept_Id]],Table3[[#All],[Dept_Id]],0),1)</f>
        <v>Production</v>
      </c>
      <c r="O27" t="str">
        <f>IFERROR(IF(ISBLANK(Table1[[#This Row],[last_date]]),"",Table1[[#This Row],[last_date]]-Table1[[#This Row],[DoJ]])/365.25,"")</f>
        <v/>
      </c>
      <c r="P27">
        <f>_xlfn.IFS(Table1[[#This Row],[Last_performance_rating]]="S",5,Table1[[#This Row],[Last_performance_rating]]="A",4,Table1[[#This Row],[Last_performance_rating]]="B",3,Table1[[#This Row],[Last_performance_rating]]="C",2,Table1[[#This Row],[Last_performance_rating]]="PIP",1)</f>
        <v>3</v>
      </c>
    </row>
    <row r="28" spans="1:16" x14ac:dyDescent="0.3">
      <c r="A28" s="4">
        <v>10018</v>
      </c>
      <c r="B28" s="12">
        <v>19894</v>
      </c>
      <c r="C28" s="5" t="s">
        <v>80</v>
      </c>
      <c r="D28" s="5" t="s">
        <v>81</v>
      </c>
      <c r="E28" s="5" t="s">
        <v>27</v>
      </c>
      <c r="F28" s="12">
        <v>31870</v>
      </c>
      <c r="G28" s="5">
        <v>4</v>
      </c>
      <c r="H28" s="5" t="s">
        <v>28</v>
      </c>
      <c r="I28" s="5">
        <v>0</v>
      </c>
      <c r="J28" s="5"/>
      <c r="K28" s="10">
        <v>55881</v>
      </c>
      <c r="L28" s="5" t="s">
        <v>17</v>
      </c>
      <c r="M28" s="6" t="s">
        <v>18</v>
      </c>
      <c r="N28" t="str">
        <f>INDEX(Table3[#All],MATCH(Table1[[#This Row],[Dept_Id]],Table3[[#All],[Dept_Id]],0),1)</f>
        <v>Development</v>
      </c>
      <c r="O28" t="str">
        <f>IFERROR(IF(ISBLANK(Table1[[#This Row],[last_date]]),"",Table1[[#This Row],[last_date]]-Table1[[#This Row],[DoJ]])/365.25,"")</f>
        <v/>
      </c>
      <c r="P28">
        <f>_xlfn.IFS(Table1[[#This Row],[Last_performance_rating]]="S",5,Table1[[#This Row],[Last_performance_rating]]="A",4,Table1[[#This Row],[Last_performance_rating]]="B",3,Table1[[#This Row],[Last_performance_rating]]="C",2,Table1[[#This Row],[Last_performance_rating]]="PIP",1)</f>
        <v>3</v>
      </c>
    </row>
    <row r="29" spans="1:16" x14ac:dyDescent="0.3">
      <c r="A29" s="4">
        <v>29920</v>
      </c>
      <c r="B29" s="12">
        <v>22646</v>
      </c>
      <c r="C29" s="5" t="s">
        <v>82</v>
      </c>
      <c r="D29" s="5" t="s">
        <v>83</v>
      </c>
      <c r="E29" s="5" t="s">
        <v>27</v>
      </c>
      <c r="F29" s="12">
        <v>34716</v>
      </c>
      <c r="G29" s="5">
        <v>1</v>
      </c>
      <c r="H29" s="5" t="s">
        <v>84</v>
      </c>
      <c r="I29" s="5">
        <v>0</v>
      </c>
      <c r="J29" s="5"/>
      <c r="K29" s="10">
        <v>40000</v>
      </c>
      <c r="L29" s="5" t="s">
        <v>21</v>
      </c>
      <c r="M29" s="6" t="s">
        <v>40</v>
      </c>
      <c r="N29" t="str">
        <f>INDEX(Table3[#All],MATCH(Table1[[#This Row],[Dept_Id]],Table3[[#All],[Dept_Id]],0),1)</f>
        <v>Production</v>
      </c>
      <c r="O29" t="str">
        <f>IFERROR(IF(ISBLANK(Table1[[#This Row],[last_date]]),"",Table1[[#This Row],[last_date]]-Table1[[#This Row],[DoJ]])/365.25,"")</f>
        <v/>
      </c>
      <c r="P29">
        <f>_xlfn.IFS(Table1[[#This Row],[Last_performance_rating]]="S",5,Table1[[#This Row],[Last_performance_rating]]="A",4,Table1[[#This Row],[Last_performance_rating]]="B",3,Table1[[#This Row],[Last_performance_rating]]="C",2,Table1[[#This Row],[Last_performance_rating]]="PIP",1)</f>
        <v>1</v>
      </c>
    </row>
    <row r="30" spans="1:16" x14ac:dyDescent="0.3">
      <c r="A30" s="4">
        <v>10019</v>
      </c>
      <c r="B30" s="12">
        <v>19382</v>
      </c>
      <c r="C30" s="5" t="s">
        <v>85</v>
      </c>
      <c r="D30" s="5" t="s">
        <v>86</v>
      </c>
      <c r="E30" s="5" t="s">
        <v>15</v>
      </c>
      <c r="F30" s="12">
        <v>36280</v>
      </c>
      <c r="G30" s="5">
        <v>4</v>
      </c>
      <c r="H30" s="5" t="s">
        <v>28</v>
      </c>
      <c r="I30" s="5">
        <v>0</v>
      </c>
      <c r="J30" s="5"/>
      <c r="K30" s="10">
        <v>44276</v>
      </c>
      <c r="L30" s="5" t="s">
        <v>43</v>
      </c>
      <c r="M30" s="6" t="s">
        <v>32</v>
      </c>
      <c r="N30" t="str">
        <f>INDEX(Table3[#All],MATCH(Table1[[#This Row],[Dept_Id]],Table3[[#All],[Dept_Id]],0),1)</f>
        <v>Research</v>
      </c>
      <c r="O30" t="str">
        <f>IFERROR(IF(ISBLANK(Table1[[#This Row],[last_date]]),"",Table1[[#This Row],[last_date]]-Table1[[#This Row],[DoJ]])/365.25,"")</f>
        <v/>
      </c>
      <c r="P30">
        <f>_xlfn.IFS(Table1[[#This Row],[Last_performance_rating]]="S",5,Table1[[#This Row],[Last_performance_rating]]="A",4,Table1[[#This Row],[Last_performance_rating]]="B",3,Table1[[#This Row],[Last_performance_rating]]="C",2,Table1[[#This Row],[Last_performance_rating]]="PIP",1)</f>
        <v>3</v>
      </c>
    </row>
    <row r="31" spans="1:16" x14ac:dyDescent="0.3">
      <c r="A31" s="4">
        <v>10020</v>
      </c>
      <c r="B31" s="12">
        <v>19352</v>
      </c>
      <c r="C31" s="5" t="s">
        <v>87</v>
      </c>
      <c r="D31" s="5" t="s">
        <v>88</v>
      </c>
      <c r="E31" s="5" t="s">
        <v>15</v>
      </c>
      <c r="F31" s="12">
        <v>33264</v>
      </c>
      <c r="G31" s="5">
        <v>7</v>
      </c>
      <c r="H31" s="5" t="s">
        <v>28</v>
      </c>
      <c r="I31" s="5">
        <v>0</v>
      </c>
      <c r="J31" s="5"/>
      <c r="K31" s="10">
        <v>40000</v>
      </c>
      <c r="L31" s="5" t="s">
        <v>21</v>
      </c>
      <c r="M31" s="6" t="s">
        <v>40</v>
      </c>
      <c r="N31" t="str">
        <f>INDEX(Table3[#All],MATCH(Table1[[#This Row],[Dept_Id]],Table3[[#All],[Dept_Id]],0),1)</f>
        <v>Production</v>
      </c>
      <c r="O31" t="str">
        <f>IFERROR(IF(ISBLANK(Table1[[#This Row],[last_date]]),"",Table1[[#This Row],[last_date]]-Table1[[#This Row],[DoJ]])/365.25,"")</f>
        <v/>
      </c>
      <c r="P31">
        <f>_xlfn.IFS(Table1[[#This Row],[Last_performance_rating]]="S",5,Table1[[#This Row],[Last_performance_rating]]="A",4,Table1[[#This Row],[Last_performance_rating]]="B",3,Table1[[#This Row],[Last_performance_rating]]="C",2,Table1[[#This Row],[Last_performance_rating]]="PIP",1)</f>
        <v>3</v>
      </c>
    </row>
    <row r="32" spans="1:16" x14ac:dyDescent="0.3">
      <c r="A32" s="4">
        <v>208153</v>
      </c>
      <c r="B32" s="12">
        <v>22579</v>
      </c>
      <c r="C32" s="5" t="s">
        <v>89</v>
      </c>
      <c r="D32" s="5" t="s">
        <v>90</v>
      </c>
      <c r="E32" s="5" t="s">
        <v>15</v>
      </c>
      <c r="F32" s="12">
        <v>32606</v>
      </c>
      <c r="G32" s="5">
        <v>8</v>
      </c>
      <c r="H32" s="5" t="s">
        <v>16</v>
      </c>
      <c r="I32" s="5">
        <v>1</v>
      </c>
      <c r="J32" s="12">
        <v>36740</v>
      </c>
      <c r="K32" s="10">
        <v>50183</v>
      </c>
      <c r="L32" s="5" t="s">
        <v>17</v>
      </c>
      <c r="M32" s="6" t="s">
        <v>18</v>
      </c>
      <c r="N32" t="str">
        <f>INDEX(Table3[#All],MATCH(Table1[[#This Row],[Dept_Id]],Table3[[#All],[Dept_Id]],0),1)</f>
        <v>Development</v>
      </c>
      <c r="O32">
        <f>IFERROR(IF(ISBLANK(Table1[[#This Row],[last_date]]),"",Table1[[#This Row],[last_date]]-Table1[[#This Row],[DoJ]])/365.25,"")</f>
        <v>11.318275154004107</v>
      </c>
      <c r="P32">
        <f>_xlfn.IFS(Table1[[#This Row],[Last_performance_rating]]="S",5,Table1[[#This Row],[Last_performance_rating]]="A",4,Table1[[#This Row],[Last_performance_rating]]="B",3,Table1[[#This Row],[Last_performance_rating]]="C",2,Table1[[#This Row],[Last_performance_rating]]="PIP",1)</f>
        <v>2</v>
      </c>
    </row>
    <row r="33" spans="1:16" x14ac:dyDescent="0.3">
      <c r="A33" s="4">
        <v>10021</v>
      </c>
      <c r="B33" s="12">
        <v>21966</v>
      </c>
      <c r="C33" s="5" t="s">
        <v>91</v>
      </c>
      <c r="D33" s="5" t="s">
        <v>92</v>
      </c>
      <c r="E33" s="5" t="s">
        <v>15</v>
      </c>
      <c r="F33" s="12">
        <v>32183</v>
      </c>
      <c r="G33" s="5">
        <v>1</v>
      </c>
      <c r="H33" s="5" t="s">
        <v>28</v>
      </c>
      <c r="I33" s="5">
        <v>0</v>
      </c>
      <c r="J33" s="5"/>
      <c r="K33" s="10">
        <v>55025</v>
      </c>
      <c r="L33" s="5" t="s">
        <v>17</v>
      </c>
      <c r="M33" s="6" t="s">
        <v>93</v>
      </c>
      <c r="N33" t="str">
        <f>INDEX(Table3[#All],MATCH(Table1[[#This Row],[Dept_Id]],Table3[[#All],[Dept_Id]],0),1)</f>
        <v>Development</v>
      </c>
      <c r="O33" t="str">
        <f>IFERROR(IF(ISBLANK(Table1[[#This Row],[last_date]]),"",Table1[[#This Row],[last_date]]-Table1[[#This Row],[DoJ]])/365.25,"")</f>
        <v/>
      </c>
      <c r="P33">
        <f>_xlfn.IFS(Table1[[#This Row],[Last_performance_rating]]="S",5,Table1[[#This Row],[Last_performance_rating]]="A",4,Table1[[#This Row],[Last_performance_rating]]="B",3,Table1[[#This Row],[Last_performance_rating]]="C",2,Table1[[#This Row],[Last_performance_rating]]="PIP",1)</f>
        <v>3</v>
      </c>
    </row>
    <row r="34" spans="1:16" x14ac:dyDescent="0.3">
      <c r="A34" s="4">
        <v>10022</v>
      </c>
      <c r="B34" s="12">
        <v>19183</v>
      </c>
      <c r="C34" s="5" t="s">
        <v>94</v>
      </c>
      <c r="D34" s="5" t="s">
        <v>95</v>
      </c>
      <c r="E34" s="5" t="s">
        <v>15</v>
      </c>
      <c r="F34" s="12">
        <v>34933</v>
      </c>
      <c r="G34" s="5">
        <v>9</v>
      </c>
      <c r="H34" s="5" t="s">
        <v>28</v>
      </c>
      <c r="I34" s="5">
        <v>1</v>
      </c>
      <c r="J34" s="12">
        <v>38660</v>
      </c>
      <c r="K34" s="10">
        <v>40000</v>
      </c>
      <c r="L34" s="5" t="s">
        <v>17</v>
      </c>
      <c r="M34" s="6" t="s">
        <v>40</v>
      </c>
      <c r="N34" t="str">
        <f>INDEX(Table3[#All],MATCH(Table1[[#This Row],[Dept_Id]],Table3[[#All],[Dept_Id]],0),1)</f>
        <v>Development</v>
      </c>
      <c r="O34">
        <f>IFERROR(IF(ISBLANK(Table1[[#This Row],[last_date]]),"",Table1[[#This Row],[last_date]]-Table1[[#This Row],[DoJ]])/365.25,"")</f>
        <v>10.203969883641342</v>
      </c>
      <c r="P34">
        <f>_xlfn.IFS(Table1[[#This Row],[Last_performance_rating]]="S",5,Table1[[#This Row],[Last_performance_rating]]="A",4,Table1[[#This Row],[Last_performance_rating]]="B",3,Table1[[#This Row],[Last_performance_rating]]="C",2,Table1[[#This Row],[Last_performance_rating]]="PIP",1)</f>
        <v>3</v>
      </c>
    </row>
    <row r="35" spans="1:16" x14ac:dyDescent="0.3">
      <c r="A35" s="4">
        <v>13616</v>
      </c>
      <c r="B35" s="12">
        <v>22523</v>
      </c>
      <c r="C35" s="5" t="s">
        <v>96</v>
      </c>
      <c r="D35" s="5" t="s">
        <v>97</v>
      </c>
      <c r="E35" s="5" t="s">
        <v>27</v>
      </c>
      <c r="F35" s="12">
        <v>33453</v>
      </c>
      <c r="G35" s="5">
        <v>7</v>
      </c>
      <c r="H35" s="5" t="s">
        <v>16</v>
      </c>
      <c r="I35" s="5">
        <v>0</v>
      </c>
      <c r="J35" s="5"/>
      <c r="K35" s="10">
        <v>40000</v>
      </c>
      <c r="L35" s="5" t="s">
        <v>17</v>
      </c>
      <c r="M35" s="6" t="s">
        <v>18</v>
      </c>
      <c r="N35" t="str">
        <f>INDEX(Table3[#All],MATCH(Table1[[#This Row],[Dept_Id]],Table3[[#All],[Dept_Id]],0),1)</f>
        <v>Development</v>
      </c>
      <c r="O35" t="str">
        <f>IFERROR(IF(ISBLANK(Table1[[#This Row],[last_date]]),"",Table1[[#This Row],[last_date]]-Table1[[#This Row],[DoJ]])/365.25,"")</f>
        <v/>
      </c>
      <c r="P35">
        <f>_xlfn.IFS(Table1[[#This Row],[Last_performance_rating]]="S",5,Table1[[#This Row],[Last_performance_rating]]="A",4,Table1[[#This Row],[Last_performance_rating]]="B",3,Table1[[#This Row],[Last_performance_rating]]="C",2,Table1[[#This Row],[Last_performance_rating]]="PIP",1)</f>
        <v>2</v>
      </c>
    </row>
    <row r="36" spans="1:16" x14ac:dyDescent="0.3">
      <c r="A36" s="4">
        <v>13616</v>
      </c>
      <c r="B36" s="12">
        <v>22523</v>
      </c>
      <c r="C36" s="5" t="s">
        <v>96</v>
      </c>
      <c r="D36" s="5" t="s">
        <v>97</v>
      </c>
      <c r="E36" s="5" t="s">
        <v>27</v>
      </c>
      <c r="F36" s="12">
        <v>33453</v>
      </c>
      <c r="G36" s="5">
        <v>7</v>
      </c>
      <c r="H36" s="5" t="s">
        <v>16</v>
      </c>
      <c r="I36" s="5">
        <v>0</v>
      </c>
      <c r="J36" s="5"/>
      <c r="K36" s="10">
        <v>40000</v>
      </c>
      <c r="L36" s="5" t="s">
        <v>43</v>
      </c>
      <c r="M36" s="6" t="s">
        <v>18</v>
      </c>
      <c r="N36" t="str">
        <f>INDEX(Table3[#All],MATCH(Table1[[#This Row],[Dept_Id]],Table3[[#All],[Dept_Id]],0),1)</f>
        <v>Research</v>
      </c>
      <c r="O36" t="str">
        <f>IFERROR(IF(ISBLANK(Table1[[#This Row],[last_date]]),"",Table1[[#This Row],[last_date]]-Table1[[#This Row],[DoJ]])/365.25,"")</f>
        <v/>
      </c>
      <c r="P36">
        <f>_xlfn.IFS(Table1[[#This Row],[Last_performance_rating]]="S",5,Table1[[#This Row],[Last_performance_rating]]="A",4,Table1[[#This Row],[Last_performance_rating]]="B",3,Table1[[#This Row],[Last_performance_rating]]="C",2,Table1[[#This Row],[Last_performance_rating]]="PIP",1)</f>
        <v>2</v>
      </c>
    </row>
    <row r="37" spans="1:16" x14ac:dyDescent="0.3">
      <c r="A37" s="4">
        <v>10023</v>
      </c>
      <c r="B37" s="12">
        <v>19631</v>
      </c>
      <c r="C37" s="5" t="s">
        <v>98</v>
      </c>
      <c r="D37" s="5" t="s">
        <v>99</v>
      </c>
      <c r="E37" s="5" t="s">
        <v>27</v>
      </c>
      <c r="F37" s="12">
        <v>32859</v>
      </c>
      <c r="G37" s="5">
        <v>8</v>
      </c>
      <c r="H37" s="5" t="s">
        <v>24</v>
      </c>
      <c r="I37" s="5">
        <v>0</v>
      </c>
      <c r="J37" s="5"/>
      <c r="K37" s="10">
        <v>47883</v>
      </c>
      <c r="L37" s="5" t="s">
        <v>17</v>
      </c>
      <c r="M37" s="6" t="s">
        <v>40</v>
      </c>
      <c r="N37" t="str">
        <f>INDEX(Table3[#All],MATCH(Table1[[#This Row],[Dept_Id]],Table3[[#All],[Dept_Id]],0),1)</f>
        <v>Development</v>
      </c>
      <c r="O37" t="str">
        <f>IFERROR(IF(ISBLANK(Table1[[#This Row],[last_date]]),"",Table1[[#This Row],[last_date]]-Table1[[#This Row],[DoJ]])/365.25,"")</f>
        <v/>
      </c>
      <c r="P37">
        <f>_xlfn.IFS(Table1[[#This Row],[Last_performance_rating]]="S",5,Table1[[#This Row],[Last_performance_rating]]="A",4,Table1[[#This Row],[Last_performance_rating]]="B",3,Table1[[#This Row],[Last_performance_rating]]="C",2,Table1[[#This Row],[Last_performance_rating]]="PIP",1)</f>
        <v>4</v>
      </c>
    </row>
    <row r="38" spans="1:16" x14ac:dyDescent="0.3">
      <c r="A38" s="4">
        <v>10024</v>
      </c>
      <c r="B38" s="12">
        <v>21433</v>
      </c>
      <c r="C38" s="5" t="s">
        <v>100</v>
      </c>
      <c r="D38" s="5" t="s">
        <v>101</v>
      </c>
      <c r="E38" s="5" t="s">
        <v>27</v>
      </c>
      <c r="F38" s="12">
        <v>35569</v>
      </c>
      <c r="G38" s="5">
        <v>3</v>
      </c>
      <c r="H38" s="5" t="s">
        <v>24</v>
      </c>
      <c r="I38" s="5">
        <v>0</v>
      </c>
      <c r="J38" s="5"/>
      <c r="K38" s="10">
        <v>83733</v>
      </c>
      <c r="L38" s="5" t="s">
        <v>21</v>
      </c>
      <c r="M38" s="6" t="s">
        <v>46</v>
      </c>
      <c r="N38" t="str">
        <f>INDEX(Table3[#All],MATCH(Table1[[#This Row],[Dept_Id]],Table3[[#All],[Dept_Id]],0),1)</f>
        <v>Production</v>
      </c>
      <c r="O38" t="str">
        <f>IFERROR(IF(ISBLANK(Table1[[#This Row],[last_date]]),"",Table1[[#This Row],[last_date]]-Table1[[#This Row],[DoJ]])/365.25,"")</f>
        <v/>
      </c>
      <c r="P38">
        <f>_xlfn.IFS(Table1[[#This Row],[Last_performance_rating]]="S",5,Table1[[#This Row],[Last_performance_rating]]="A",4,Table1[[#This Row],[Last_performance_rating]]="B",3,Table1[[#This Row],[Last_performance_rating]]="C",2,Table1[[#This Row],[Last_performance_rating]]="PIP",1)</f>
        <v>4</v>
      </c>
    </row>
    <row r="39" spans="1:16" x14ac:dyDescent="0.3">
      <c r="A39" s="4">
        <v>246449</v>
      </c>
      <c r="B39" s="12">
        <v>21267</v>
      </c>
      <c r="C39" s="5" t="s">
        <v>102</v>
      </c>
      <c r="D39" s="5" t="s">
        <v>103</v>
      </c>
      <c r="E39" s="5" t="s">
        <v>27</v>
      </c>
      <c r="F39" s="12">
        <v>32227</v>
      </c>
      <c r="G39" s="5">
        <v>9</v>
      </c>
      <c r="H39" s="5" t="s">
        <v>16</v>
      </c>
      <c r="I39" s="5">
        <v>0</v>
      </c>
      <c r="J39" s="5"/>
      <c r="K39" s="10">
        <v>87084</v>
      </c>
      <c r="L39" s="5" t="s">
        <v>31</v>
      </c>
      <c r="M39" s="6" t="s">
        <v>32</v>
      </c>
      <c r="N39" t="str">
        <f>INDEX(Table3[#All],MATCH(Table1[[#This Row],[Dept_Id]],Table3[[#All],[Dept_Id]],0),1)</f>
        <v>Sales</v>
      </c>
      <c r="O39" t="str">
        <f>IFERROR(IF(ISBLANK(Table1[[#This Row],[last_date]]),"",Table1[[#This Row],[last_date]]-Table1[[#This Row],[DoJ]])/365.25,"")</f>
        <v/>
      </c>
      <c r="P39">
        <f>_xlfn.IFS(Table1[[#This Row],[Last_performance_rating]]="S",5,Table1[[#This Row],[Last_performance_rating]]="A",4,Table1[[#This Row],[Last_performance_rating]]="B",3,Table1[[#This Row],[Last_performance_rating]]="C",2,Table1[[#This Row],[Last_performance_rating]]="PIP",1)</f>
        <v>2</v>
      </c>
    </row>
    <row r="40" spans="1:16" x14ac:dyDescent="0.3">
      <c r="A40" s="4">
        <v>10025</v>
      </c>
      <c r="B40" s="12">
        <v>21489</v>
      </c>
      <c r="C40" s="5" t="s">
        <v>104</v>
      </c>
      <c r="D40" s="5" t="s">
        <v>105</v>
      </c>
      <c r="E40" s="5" t="s">
        <v>15</v>
      </c>
      <c r="F40" s="12">
        <v>32006</v>
      </c>
      <c r="G40" s="5">
        <v>6</v>
      </c>
      <c r="H40" s="5" t="s">
        <v>16</v>
      </c>
      <c r="I40" s="5">
        <v>0</v>
      </c>
      <c r="J40" s="5"/>
      <c r="K40" s="10">
        <v>40000</v>
      </c>
      <c r="L40" s="5" t="s">
        <v>17</v>
      </c>
      <c r="M40" s="6" t="s">
        <v>93</v>
      </c>
      <c r="N40" t="str">
        <f>INDEX(Table3[#All],MATCH(Table1[[#This Row],[Dept_Id]],Table3[[#All],[Dept_Id]],0),1)</f>
        <v>Development</v>
      </c>
      <c r="O40" t="str">
        <f>IFERROR(IF(ISBLANK(Table1[[#This Row],[last_date]]),"",Table1[[#This Row],[last_date]]-Table1[[#This Row],[DoJ]])/365.25,"")</f>
        <v/>
      </c>
      <c r="P40">
        <f>_xlfn.IFS(Table1[[#This Row],[Last_performance_rating]]="S",5,Table1[[#This Row],[Last_performance_rating]]="A",4,Table1[[#This Row],[Last_performance_rating]]="B",3,Table1[[#This Row],[Last_performance_rating]]="C",2,Table1[[#This Row],[Last_performance_rating]]="PIP",1)</f>
        <v>2</v>
      </c>
    </row>
    <row r="41" spans="1:16" x14ac:dyDescent="0.3">
      <c r="A41" s="4">
        <v>10026</v>
      </c>
      <c r="B41" s="12">
        <v>19452</v>
      </c>
      <c r="C41" s="5" t="s">
        <v>106</v>
      </c>
      <c r="D41" s="5" t="s">
        <v>107</v>
      </c>
      <c r="E41" s="5" t="s">
        <v>15</v>
      </c>
      <c r="F41" s="12">
        <v>34778</v>
      </c>
      <c r="G41" s="5">
        <v>1</v>
      </c>
      <c r="H41" s="5" t="s">
        <v>84</v>
      </c>
      <c r="I41" s="5">
        <v>0</v>
      </c>
      <c r="J41" s="5"/>
      <c r="K41" s="10">
        <v>47585</v>
      </c>
      <c r="L41" s="5" t="s">
        <v>21</v>
      </c>
      <c r="M41" s="6" t="s">
        <v>18</v>
      </c>
      <c r="N41" t="str">
        <f>INDEX(Table3[#All],MATCH(Table1[[#This Row],[Dept_Id]],Table3[[#All],[Dept_Id]],0),1)</f>
        <v>Production</v>
      </c>
      <c r="O41" t="str">
        <f>IFERROR(IF(ISBLANK(Table1[[#This Row],[last_date]]),"",Table1[[#This Row],[last_date]]-Table1[[#This Row],[DoJ]])/365.25,"")</f>
        <v/>
      </c>
      <c r="P41">
        <f>_xlfn.IFS(Table1[[#This Row],[Last_performance_rating]]="S",5,Table1[[#This Row],[Last_performance_rating]]="A",4,Table1[[#This Row],[Last_performance_rating]]="B",3,Table1[[#This Row],[Last_performance_rating]]="C",2,Table1[[#This Row],[Last_performance_rating]]="PIP",1)</f>
        <v>1</v>
      </c>
    </row>
    <row r="42" spans="1:16" x14ac:dyDescent="0.3">
      <c r="A42" s="4">
        <v>21529</v>
      </c>
      <c r="B42" s="12">
        <v>21689</v>
      </c>
      <c r="C42" s="5" t="s">
        <v>98</v>
      </c>
      <c r="D42" s="5" t="s">
        <v>108</v>
      </c>
      <c r="E42" s="5" t="s">
        <v>15</v>
      </c>
      <c r="F42" s="12">
        <v>31699</v>
      </c>
      <c r="G42" s="5">
        <v>7</v>
      </c>
      <c r="H42" s="5" t="s">
        <v>16</v>
      </c>
      <c r="I42" s="5">
        <v>0</v>
      </c>
      <c r="J42" s="5"/>
      <c r="K42" s="10">
        <v>40000</v>
      </c>
      <c r="L42" s="5" t="s">
        <v>17</v>
      </c>
      <c r="M42" s="6" t="s">
        <v>40</v>
      </c>
      <c r="N42" t="str">
        <f>INDEX(Table3[#All],MATCH(Table1[[#This Row],[Dept_Id]],Table3[[#All],[Dept_Id]],0),1)</f>
        <v>Development</v>
      </c>
      <c r="O42" t="str">
        <f>IFERROR(IF(ISBLANK(Table1[[#This Row],[last_date]]),"",Table1[[#This Row],[last_date]]-Table1[[#This Row],[DoJ]])/365.25,"")</f>
        <v/>
      </c>
      <c r="P42">
        <f>_xlfn.IFS(Table1[[#This Row],[Last_performance_rating]]="S",5,Table1[[#This Row],[Last_performance_rating]]="A",4,Table1[[#This Row],[Last_performance_rating]]="B",3,Table1[[#This Row],[Last_performance_rating]]="C",2,Table1[[#This Row],[Last_performance_rating]]="PIP",1)</f>
        <v>2</v>
      </c>
    </row>
    <row r="43" spans="1:16" x14ac:dyDescent="0.3">
      <c r="A43" s="4">
        <v>10027</v>
      </c>
      <c r="B43" s="12">
        <v>22837</v>
      </c>
      <c r="C43" s="5" t="s">
        <v>109</v>
      </c>
      <c r="D43" s="5" t="s">
        <v>110</v>
      </c>
      <c r="E43" s="5" t="s">
        <v>27</v>
      </c>
      <c r="F43" s="12">
        <v>32696</v>
      </c>
      <c r="G43" s="5">
        <v>10</v>
      </c>
      <c r="H43" s="5" t="s">
        <v>28</v>
      </c>
      <c r="I43" s="5">
        <v>0</v>
      </c>
      <c r="J43" s="5"/>
      <c r="K43" s="10">
        <v>40000</v>
      </c>
      <c r="L43" s="5" t="s">
        <v>17</v>
      </c>
      <c r="M43" s="6" t="s">
        <v>18</v>
      </c>
      <c r="N43" t="str">
        <f>INDEX(Table3[#All],MATCH(Table1[[#This Row],[Dept_Id]],Table3[[#All],[Dept_Id]],0),1)</f>
        <v>Development</v>
      </c>
      <c r="O43" t="str">
        <f>IFERROR(IF(ISBLANK(Table1[[#This Row],[last_date]]),"",Table1[[#This Row],[last_date]]-Table1[[#This Row],[DoJ]])/365.25,"")</f>
        <v/>
      </c>
      <c r="P43">
        <f>_xlfn.IFS(Table1[[#This Row],[Last_performance_rating]]="S",5,Table1[[#This Row],[Last_performance_rating]]="A",4,Table1[[#This Row],[Last_performance_rating]]="B",3,Table1[[#This Row],[Last_performance_rating]]="C",2,Table1[[#This Row],[Last_performance_rating]]="PIP",1)</f>
        <v>3</v>
      </c>
    </row>
    <row r="44" spans="1:16" x14ac:dyDescent="0.3">
      <c r="A44" s="4">
        <v>10028</v>
      </c>
      <c r="B44" s="12">
        <v>23341</v>
      </c>
      <c r="C44" s="5" t="s">
        <v>111</v>
      </c>
      <c r="D44" s="5" t="s">
        <v>112</v>
      </c>
      <c r="E44" s="5" t="s">
        <v>15</v>
      </c>
      <c r="F44" s="12">
        <v>33533</v>
      </c>
      <c r="G44" s="5">
        <v>8</v>
      </c>
      <c r="H44" s="5" t="s">
        <v>28</v>
      </c>
      <c r="I44" s="5">
        <v>0</v>
      </c>
      <c r="J44" s="5"/>
      <c r="K44" s="10">
        <v>48859</v>
      </c>
      <c r="L44" s="5" t="s">
        <v>17</v>
      </c>
      <c r="M44" s="6" t="s">
        <v>40</v>
      </c>
      <c r="N44" t="str">
        <f>INDEX(Table3[#All],MATCH(Table1[[#This Row],[Dept_Id]],Table3[[#All],[Dept_Id]],0),1)</f>
        <v>Development</v>
      </c>
      <c r="O44" t="str">
        <f>IFERROR(IF(ISBLANK(Table1[[#This Row],[last_date]]),"",Table1[[#This Row],[last_date]]-Table1[[#This Row],[DoJ]])/365.25,"")</f>
        <v/>
      </c>
      <c r="P44">
        <f>_xlfn.IFS(Table1[[#This Row],[Last_performance_rating]]="S",5,Table1[[#This Row],[Last_performance_rating]]="A",4,Table1[[#This Row],[Last_performance_rating]]="B",3,Table1[[#This Row],[Last_performance_rating]]="C",2,Table1[[#This Row],[Last_performance_rating]]="PIP",1)</f>
        <v>3</v>
      </c>
    </row>
    <row r="45" spans="1:16" x14ac:dyDescent="0.3">
      <c r="A45" s="4">
        <v>17934</v>
      </c>
      <c r="B45" s="12">
        <v>23204</v>
      </c>
      <c r="C45" s="5" t="s">
        <v>113</v>
      </c>
      <c r="D45" s="5" t="s">
        <v>114</v>
      </c>
      <c r="E45" s="5" t="s">
        <v>15</v>
      </c>
      <c r="F45" s="12">
        <v>34248</v>
      </c>
      <c r="G45" s="5">
        <v>7</v>
      </c>
      <c r="H45" s="5" t="s">
        <v>16</v>
      </c>
      <c r="I45" s="5">
        <v>0</v>
      </c>
      <c r="J45" s="5"/>
      <c r="K45" s="10">
        <v>48795</v>
      </c>
      <c r="L45" s="5" t="s">
        <v>17</v>
      </c>
      <c r="M45" s="6" t="s">
        <v>93</v>
      </c>
      <c r="N45" t="str">
        <f>INDEX(Table3[#All],MATCH(Table1[[#This Row],[Dept_Id]],Table3[[#All],[Dept_Id]],0),1)</f>
        <v>Development</v>
      </c>
      <c r="O45" t="str">
        <f>IFERROR(IF(ISBLANK(Table1[[#This Row],[last_date]]),"",Table1[[#This Row],[last_date]]-Table1[[#This Row],[DoJ]])/365.25,"")</f>
        <v/>
      </c>
      <c r="P45">
        <f>_xlfn.IFS(Table1[[#This Row],[Last_performance_rating]]="S",5,Table1[[#This Row],[Last_performance_rating]]="A",4,Table1[[#This Row],[Last_performance_rating]]="B",3,Table1[[#This Row],[Last_performance_rating]]="C",2,Table1[[#This Row],[Last_performance_rating]]="PIP",1)</f>
        <v>2</v>
      </c>
    </row>
    <row r="46" spans="1:16" x14ac:dyDescent="0.3">
      <c r="A46" s="4">
        <v>10029</v>
      </c>
      <c r="B46" s="12">
        <v>20802</v>
      </c>
      <c r="C46" s="5" t="s">
        <v>115</v>
      </c>
      <c r="D46" s="5" t="s">
        <v>116</v>
      </c>
      <c r="E46" s="5" t="s">
        <v>15</v>
      </c>
      <c r="F46" s="12">
        <v>31371</v>
      </c>
      <c r="G46" s="5">
        <v>6</v>
      </c>
      <c r="H46" s="5" t="s">
        <v>16</v>
      </c>
      <c r="I46" s="5">
        <v>0</v>
      </c>
      <c r="J46" s="5"/>
      <c r="K46" s="10">
        <v>63163</v>
      </c>
      <c r="L46" s="5" t="s">
        <v>21</v>
      </c>
      <c r="M46" s="6" t="s">
        <v>18</v>
      </c>
      <c r="N46" t="str">
        <f>INDEX(Table3[#All],MATCH(Table1[[#This Row],[Dept_Id]],Table3[[#All],[Dept_Id]],0),1)</f>
        <v>Production</v>
      </c>
      <c r="O46" t="str">
        <f>IFERROR(IF(ISBLANK(Table1[[#This Row],[last_date]]),"",Table1[[#This Row],[last_date]]-Table1[[#This Row],[DoJ]])/365.25,"")</f>
        <v/>
      </c>
      <c r="P46">
        <f>_xlfn.IFS(Table1[[#This Row],[Last_performance_rating]]="S",5,Table1[[#This Row],[Last_performance_rating]]="A",4,Table1[[#This Row],[Last_performance_rating]]="B",3,Table1[[#This Row],[Last_performance_rating]]="C",2,Table1[[#This Row],[Last_performance_rating]]="PIP",1)</f>
        <v>2</v>
      </c>
    </row>
    <row r="47" spans="1:16" x14ac:dyDescent="0.3">
      <c r="A47" s="4">
        <v>10029</v>
      </c>
      <c r="B47" s="12">
        <v>20802</v>
      </c>
      <c r="C47" s="5" t="s">
        <v>115</v>
      </c>
      <c r="D47" s="5" t="s">
        <v>116</v>
      </c>
      <c r="E47" s="5" t="s">
        <v>15</v>
      </c>
      <c r="F47" s="12">
        <v>31371</v>
      </c>
      <c r="G47" s="5">
        <v>6</v>
      </c>
      <c r="H47" s="5" t="s">
        <v>16</v>
      </c>
      <c r="I47" s="5">
        <v>0</v>
      </c>
      <c r="J47" s="5"/>
      <c r="K47" s="10">
        <v>63163</v>
      </c>
      <c r="L47" s="5" t="s">
        <v>49</v>
      </c>
      <c r="M47" s="6" t="s">
        <v>18</v>
      </c>
      <c r="N47" t="str">
        <f>INDEX(Table3[#All],MATCH(Table1[[#This Row],[Dept_Id]],Table3[[#All],[Dept_Id]],0),1)</f>
        <v>Quality Management</v>
      </c>
      <c r="O47" t="str">
        <f>IFERROR(IF(ISBLANK(Table1[[#This Row],[last_date]]),"",Table1[[#This Row],[last_date]]-Table1[[#This Row],[DoJ]])/365.25,"")</f>
        <v/>
      </c>
      <c r="P47">
        <f>_xlfn.IFS(Table1[[#This Row],[Last_performance_rating]]="S",5,Table1[[#This Row],[Last_performance_rating]]="A",4,Table1[[#This Row],[Last_performance_rating]]="B",3,Table1[[#This Row],[Last_performance_rating]]="C",2,Table1[[#This Row],[Last_performance_rating]]="PIP",1)</f>
        <v>2</v>
      </c>
    </row>
    <row r="48" spans="1:16" x14ac:dyDescent="0.3">
      <c r="A48" s="4">
        <v>48085</v>
      </c>
      <c r="B48" s="12">
        <v>23395</v>
      </c>
      <c r="C48" s="5" t="s">
        <v>117</v>
      </c>
      <c r="D48" s="5" t="s">
        <v>118</v>
      </c>
      <c r="E48" s="5" t="s">
        <v>15</v>
      </c>
      <c r="F48" s="12">
        <v>34148</v>
      </c>
      <c r="G48" s="5">
        <v>9</v>
      </c>
      <c r="H48" s="5" t="s">
        <v>28</v>
      </c>
      <c r="I48" s="5">
        <v>0</v>
      </c>
      <c r="J48" s="5"/>
      <c r="K48" s="10">
        <v>63016</v>
      </c>
      <c r="L48" s="5" t="s">
        <v>68</v>
      </c>
      <c r="M48" s="6" t="s">
        <v>32</v>
      </c>
      <c r="N48" t="str">
        <f>INDEX(Table3[#All],MATCH(Table1[[#This Row],[Dept_Id]],Table3[[#All],[Dept_Id]],0),1)</f>
        <v>Finance</v>
      </c>
      <c r="O48" t="str">
        <f>IFERROR(IF(ISBLANK(Table1[[#This Row],[last_date]]),"",Table1[[#This Row],[last_date]]-Table1[[#This Row],[DoJ]])/365.25,"")</f>
        <v/>
      </c>
      <c r="P48">
        <f>_xlfn.IFS(Table1[[#This Row],[Last_performance_rating]]="S",5,Table1[[#This Row],[Last_performance_rating]]="A",4,Table1[[#This Row],[Last_performance_rating]]="B",3,Table1[[#This Row],[Last_performance_rating]]="C",2,Table1[[#This Row],[Last_performance_rating]]="PIP",1)</f>
        <v>3</v>
      </c>
    </row>
    <row r="49" spans="1:16" x14ac:dyDescent="0.3">
      <c r="A49" s="4">
        <v>10030</v>
      </c>
      <c r="B49" s="12">
        <v>21380</v>
      </c>
      <c r="C49" s="5" t="s">
        <v>119</v>
      </c>
      <c r="D49" s="5" t="s">
        <v>120</v>
      </c>
      <c r="E49" s="5" t="s">
        <v>15</v>
      </c>
      <c r="F49" s="12">
        <v>34382</v>
      </c>
      <c r="G49" s="5">
        <v>10</v>
      </c>
      <c r="H49" s="5" t="s">
        <v>24</v>
      </c>
      <c r="I49" s="5">
        <v>0</v>
      </c>
      <c r="J49" s="5"/>
      <c r="K49" s="10">
        <v>66956</v>
      </c>
      <c r="L49" s="5" t="s">
        <v>21</v>
      </c>
      <c r="M49" s="6" t="s">
        <v>18</v>
      </c>
      <c r="N49" t="str">
        <f>INDEX(Table3[#All],MATCH(Table1[[#This Row],[Dept_Id]],Table3[[#All],[Dept_Id]],0),1)</f>
        <v>Production</v>
      </c>
      <c r="O49" t="str">
        <f>IFERROR(IF(ISBLANK(Table1[[#This Row],[last_date]]),"",Table1[[#This Row],[last_date]]-Table1[[#This Row],[DoJ]])/365.25,"")</f>
        <v/>
      </c>
      <c r="P49">
        <f>_xlfn.IFS(Table1[[#This Row],[Last_performance_rating]]="S",5,Table1[[#This Row],[Last_performance_rating]]="A",4,Table1[[#This Row],[Last_performance_rating]]="B",3,Table1[[#This Row],[Last_performance_rating]]="C",2,Table1[[#This Row],[Last_performance_rating]]="PIP",1)</f>
        <v>4</v>
      </c>
    </row>
    <row r="50" spans="1:16" x14ac:dyDescent="0.3">
      <c r="A50" s="4">
        <v>10031</v>
      </c>
      <c r="B50" s="12">
        <v>21577</v>
      </c>
      <c r="C50" s="5" t="s">
        <v>121</v>
      </c>
      <c r="D50" s="5" t="s">
        <v>122</v>
      </c>
      <c r="E50" s="5" t="s">
        <v>15</v>
      </c>
      <c r="F50" s="12">
        <v>33482</v>
      </c>
      <c r="G50" s="5">
        <v>2</v>
      </c>
      <c r="H50" s="5" t="s">
        <v>16</v>
      </c>
      <c r="I50" s="5">
        <v>1</v>
      </c>
      <c r="J50" s="12">
        <v>36375</v>
      </c>
      <c r="K50" s="10">
        <v>40000</v>
      </c>
      <c r="L50" s="5" t="s">
        <v>17</v>
      </c>
      <c r="M50" s="6" t="s">
        <v>18</v>
      </c>
      <c r="N50" t="str">
        <f>INDEX(Table3[#All],MATCH(Table1[[#This Row],[Dept_Id]],Table3[[#All],[Dept_Id]],0),1)</f>
        <v>Development</v>
      </c>
      <c r="O50">
        <f>IFERROR(IF(ISBLANK(Table1[[#This Row],[last_date]]),"",Table1[[#This Row],[last_date]]-Table1[[#This Row],[DoJ]])/365.25,"")</f>
        <v>7.9206023271731691</v>
      </c>
      <c r="P50">
        <f>_xlfn.IFS(Table1[[#This Row],[Last_performance_rating]]="S",5,Table1[[#This Row],[Last_performance_rating]]="A",4,Table1[[#This Row],[Last_performance_rating]]="B",3,Table1[[#This Row],[Last_performance_rating]]="C",2,Table1[[#This Row],[Last_performance_rating]]="PIP",1)</f>
        <v>2</v>
      </c>
    </row>
    <row r="51" spans="1:16" x14ac:dyDescent="0.3">
      <c r="A51" s="4">
        <v>239838</v>
      </c>
      <c r="B51" s="12">
        <v>21165</v>
      </c>
      <c r="C51" s="5" t="s">
        <v>123</v>
      </c>
      <c r="D51" s="5" t="s">
        <v>124</v>
      </c>
      <c r="E51" s="5" t="s">
        <v>15</v>
      </c>
      <c r="F51" s="12">
        <v>34126</v>
      </c>
      <c r="G51" s="5">
        <v>3</v>
      </c>
      <c r="H51" s="5" t="s">
        <v>24</v>
      </c>
      <c r="I51" s="5">
        <v>0</v>
      </c>
      <c r="J51" s="5"/>
      <c r="K51" s="10">
        <v>57715</v>
      </c>
      <c r="L51" s="5" t="s">
        <v>21</v>
      </c>
      <c r="M51" s="6" t="s">
        <v>40</v>
      </c>
      <c r="N51" t="str">
        <f>INDEX(Table3[#All],MATCH(Table1[[#This Row],[Dept_Id]],Table3[[#All],[Dept_Id]],0),1)</f>
        <v>Production</v>
      </c>
      <c r="O51" t="str">
        <f>IFERROR(IF(ISBLANK(Table1[[#This Row],[last_date]]),"",Table1[[#This Row],[last_date]]-Table1[[#This Row],[DoJ]])/365.25,"")</f>
        <v/>
      </c>
      <c r="P51">
        <f>_xlfn.IFS(Table1[[#This Row],[Last_performance_rating]]="S",5,Table1[[#This Row],[Last_performance_rating]]="A",4,Table1[[#This Row],[Last_performance_rating]]="B",3,Table1[[#This Row],[Last_performance_rating]]="C",2,Table1[[#This Row],[Last_performance_rating]]="PIP",1)</f>
        <v>4</v>
      </c>
    </row>
    <row r="52" spans="1:16" x14ac:dyDescent="0.3">
      <c r="A52" s="4">
        <v>10032</v>
      </c>
      <c r="B52" s="12">
        <v>22137</v>
      </c>
      <c r="C52" s="5" t="s">
        <v>125</v>
      </c>
      <c r="D52" s="5" t="s">
        <v>110</v>
      </c>
      <c r="E52" s="5" t="s">
        <v>27</v>
      </c>
      <c r="F52" s="12">
        <v>33044</v>
      </c>
      <c r="G52" s="5">
        <v>9</v>
      </c>
      <c r="H52" s="5" t="s">
        <v>16</v>
      </c>
      <c r="I52" s="5">
        <v>0</v>
      </c>
      <c r="J52" s="5"/>
      <c r="K52" s="10">
        <v>48426</v>
      </c>
      <c r="L52" s="5" t="s">
        <v>21</v>
      </c>
      <c r="M52" s="6" t="s">
        <v>18</v>
      </c>
      <c r="N52" t="str">
        <f>INDEX(Table3[#All],MATCH(Table1[[#This Row],[Dept_Id]],Table3[[#All],[Dept_Id]],0),1)</f>
        <v>Production</v>
      </c>
      <c r="O52" t="str">
        <f>IFERROR(IF(ISBLANK(Table1[[#This Row],[last_date]]),"",Table1[[#This Row],[last_date]]-Table1[[#This Row],[DoJ]])/365.25,"")</f>
        <v/>
      </c>
      <c r="P52">
        <f>_xlfn.IFS(Table1[[#This Row],[Last_performance_rating]]="S",5,Table1[[#This Row],[Last_performance_rating]]="A",4,Table1[[#This Row],[Last_performance_rating]]="B",3,Table1[[#This Row],[Last_performance_rating]]="C",2,Table1[[#This Row],[Last_performance_rating]]="PIP",1)</f>
        <v>2</v>
      </c>
    </row>
    <row r="53" spans="1:16" x14ac:dyDescent="0.3">
      <c r="A53" s="4">
        <v>10033</v>
      </c>
      <c r="B53" s="12">
        <v>20773</v>
      </c>
      <c r="C53" s="5" t="s">
        <v>126</v>
      </c>
      <c r="D53" s="5" t="s">
        <v>127</v>
      </c>
      <c r="E53" s="5" t="s">
        <v>15</v>
      </c>
      <c r="F53" s="12">
        <v>31854</v>
      </c>
      <c r="G53" s="5">
        <v>9</v>
      </c>
      <c r="H53" s="5" t="s">
        <v>24</v>
      </c>
      <c r="I53" s="5">
        <v>0</v>
      </c>
      <c r="J53" s="5"/>
      <c r="K53" s="10">
        <v>51258</v>
      </c>
      <c r="L53" s="5" t="s">
        <v>49</v>
      </c>
      <c r="M53" s="6" t="s">
        <v>93</v>
      </c>
      <c r="N53" t="str">
        <f>INDEX(Table3[#All],MATCH(Table1[[#This Row],[Dept_Id]],Table3[[#All],[Dept_Id]],0),1)</f>
        <v>Quality Management</v>
      </c>
      <c r="O53" t="str">
        <f>IFERROR(IF(ISBLANK(Table1[[#This Row],[last_date]]),"",Table1[[#This Row],[last_date]]-Table1[[#This Row],[DoJ]])/365.25,"")</f>
        <v/>
      </c>
      <c r="P53">
        <f>_xlfn.IFS(Table1[[#This Row],[Last_performance_rating]]="S",5,Table1[[#This Row],[Last_performance_rating]]="A",4,Table1[[#This Row],[Last_performance_rating]]="B",3,Table1[[#This Row],[Last_performance_rating]]="C",2,Table1[[#This Row],[Last_performance_rating]]="PIP",1)</f>
        <v>4</v>
      </c>
    </row>
    <row r="54" spans="1:16" x14ac:dyDescent="0.3">
      <c r="A54" s="4">
        <v>240129</v>
      </c>
      <c r="B54" s="12">
        <v>19217</v>
      </c>
      <c r="C54" s="5" t="s">
        <v>128</v>
      </c>
      <c r="D54" s="5" t="s">
        <v>129</v>
      </c>
      <c r="E54" s="5" t="s">
        <v>15</v>
      </c>
      <c r="F54" s="12">
        <v>31196</v>
      </c>
      <c r="G54" s="5">
        <v>10</v>
      </c>
      <c r="H54" s="5" t="s">
        <v>16</v>
      </c>
      <c r="I54" s="5">
        <v>0</v>
      </c>
      <c r="J54" s="5"/>
      <c r="K54" s="10">
        <v>43548</v>
      </c>
      <c r="L54" s="5" t="s">
        <v>49</v>
      </c>
      <c r="M54" s="6" t="s">
        <v>93</v>
      </c>
      <c r="N54" t="str">
        <f>INDEX(Table3[#All],MATCH(Table1[[#This Row],[Dept_Id]],Table3[[#All],[Dept_Id]],0),1)</f>
        <v>Quality Management</v>
      </c>
      <c r="O54" t="str">
        <f>IFERROR(IF(ISBLANK(Table1[[#This Row],[last_date]]),"",Table1[[#This Row],[last_date]]-Table1[[#This Row],[DoJ]])/365.25,"")</f>
        <v/>
      </c>
      <c r="P54">
        <f>_xlfn.IFS(Table1[[#This Row],[Last_performance_rating]]="S",5,Table1[[#This Row],[Last_performance_rating]]="A",4,Table1[[#This Row],[Last_performance_rating]]="B",3,Table1[[#This Row],[Last_performance_rating]]="C",2,Table1[[#This Row],[Last_performance_rating]]="PIP",1)</f>
        <v>2</v>
      </c>
    </row>
    <row r="55" spans="1:16" x14ac:dyDescent="0.3">
      <c r="A55" s="4">
        <v>10034</v>
      </c>
      <c r="B55" s="12">
        <v>23009</v>
      </c>
      <c r="C55" s="5" t="s">
        <v>130</v>
      </c>
      <c r="D55" s="5" t="s">
        <v>131</v>
      </c>
      <c r="E55" s="5" t="s">
        <v>15</v>
      </c>
      <c r="F55" s="12">
        <v>32407</v>
      </c>
      <c r="G55" s="5">
        <v>8</v>
      </c>
      <c r="H55" s="5" t="s">
        <v>16</v>
      </c>
      <c r="I55" s="5">
        <v>0</v>
      </c>
      <c r="J55" s="5"/>
      <c r="K55" s="10">
        <v>47561</v>
      </c>
      <c r="L55" s="5" t="s">
        <v>31</v>
      </c>
      <c r="M55" s="6" t="s">
        <v>32</v>
      </c>
      <c r="N55" t="str">
        <f>INDEX(Table3[#All],MATCH(Table1[[#This Row],[Dept_Id]],Table3[[#All],[Dept_Id]],0),1)</f>
        <v>Sales</v>
      </c>
      <c r="O55" t="str">
        <f>IFERROR(IF(ISBLANK(Table1[[#This Row],[last_date]]),"",Table1[[#This Row],[last_date]]-Table1[[#This Row],[DoJ]])/365.25,"")</f>
        <v/>
      </c>
      <c r="P55">
        <f>_xlfn.IFS(Table1[[#This Row],[Last_performance_rating]]="S",5,Table1[[#This Row],[Last_performance_rating]]="A",4,Table1[[#This Row],[Last_performance_rating]]="B",3,Table1[[#This Row],[Last_performance_rating]]="C",2,Table1[[#This Row],[Last_performance_rating]]="PIP",1)</f>
        <v>2</v>
      </c>
    </row>
    <row r="56" spans="1:16" x14ac:dyDescent="0.3">
      <c r="A56" s="4">
        <v>10035</v>
      </c>
      <c r="B56" s="12">
        <v>19398</v>
      </c>
      <c r="C56" s="5" t="s">
        <v>132</v>
      </c>
      <c r="D56" s="5" t="s">
        <v>133</v>
      </c>
      <c r="E56" s="5" t="s">
        <v>15</v>
      </c>
      <c r="F56" s="12">
        <v>32391</v>
      </c>
      <c r="G56" s="5">
        <v>6</v>
      </c>
      <c r="H56" s="5" t="s">
        <v>28</v>
      </c>
      <c r="I56" s="5">
        <v>0</v>
      </c>
      <c r="J56" s="5"/>
      <c r="K56" s="10">
        <v>41538</v>
      </c>
      <c r="L56" s="5" t="s">
        <v>21</v>
      </c>
      <c r="M56" s="6" t="s">
        <v>18</v>
      </c>
      <c r="N56" t="str">
        <f>INDEX(Table3[#All],MATCH(Table1[[#This Row],[Dept_Id]],Table3[[#All],[Dept_Id]],0),1)</f>
        <v>Production</v>
      </c>
      <c r="O56" t="str">
        <f>IFERROR(IF(ISBLANK(Table1[[#This Row],[last_date]]),"",Table1[[#This Row],[last_date]]-Table1[[#This Row],[DoJ]])/365.25,"")</f>
        <v/>
      </c>
      <c r="P56">
        <f>_xlfn.IFS(Table1[[#This Row],[Last_performance_rating]]="S",5,Table1[[#This Row],[Last_performance_rating]]="A",4,Table1[[#This Row],[Last_performance_rating]]="B",3,Table1[[#This Row],[Last_performance_rating]]="C",2,Table1[[#This Row],[Last_performance_rating]]="PIP",1)</f>
        <v>3</v>
      </c>
    </row>
    <row r="57" spans="1:16" x14ac:dyDescent="0.3">
      <c r="A57" s="4">
        <v>205246</v>
      </c>
      <c r="B57" s="12">
        <v>21514</v>
      </c>
      <c r="C57" s="5" t="s">
        <v>134</v>
      </c>
      <c r="D57" s="5" t="s">
        <v>135</v>
      </c>
      <c r="E57" s="5" t="s">
        <v>27</v>
      </c>
      <c r="F57" s="12">
        <v>31550</v>
      </c>
      <c r="G57" s="5">
        <v>8</v>
      </c>
      <c r="H57" s="5" t="s">
        <v>28</v>
      </c>
      <c r="I57" s="5">
        <v>0</v>
      </c>
      <c r="J57" s="5"/>
      <c r="K57" s="10">
        <v>80252</v>
      </c>
      <c r="L57" s="5" t="s">
        <v>31</v>
      </c>
      <c r="M57" s="6" t="s">
        <v>65</v>
      </c>
      <c r="N57" t="str">
        <f>INDEX(Table3[#All],MATCH(Table1[[#This Row],[Dept_Id]],Table3[[#All],[Dept_Id]],0),1)</f>
        <v>Sales</v>
      </c>
      <c r="O57" t="str">
        <f>IFERROR(IF(ISBLANK(Table1[[#This Row],[last_date]]),"",Table1[[#This Row],[last_date]]-Table1[[#This Row],[DoJ]])/365.25,"")</f>
        <v/>
      </c>
      <c r="P57">
        <f>_xlfn.IFS(Table1[[#This Row],[Last_performance_rating]]="S",5,Table1[[#This Row],[Last_performance_rating]]="A",4,Table1[[#This Row],[Last_performance_rating]]="B",3,Table1[[#This Row],[Last_performance_rating]]="C",2,Table1[[#This Row],[Last_performance_rating]]="PIP",1)</f>
        <v>3</v>
      </c>
    </row>
    <row r="58" spans="1:16" x14ac:dyDescent="0.3">
      <c r="A58" s="4">
        <v>10036</v>
      </c>
      <c r="B58" s="12">
        <v>21772</v>
      </c>
      <c r="C58" s="5" t="s">
        <v>136</v>
      </c>
      <c r="D58" s="5" t="s">
        <v>137</v>
      </c>
      <c r="E58" s="5" t="s">
        <v>15</v>
      </c>
      <c r="F58" s="12">
        <v>33606</v>
      </c>
      <c r="G58" s="5">
        <v>5</v>
      </c>
      <c r="H58" s="5" t="s">
        <v>16</v>
      </c>
      <c r="I58" s="5">
        <v>0</v>
      </c>
      <c r="J58" s="5"/>
      <c r="K58" s="10">
        <v>42819</v>
      </c>
      <c r="L58" s="5" t="s">
        <v>35</v>
      </c>
      <c r="M58" s="6" t="s">
        <v>65</v>
      </c>
      <c r="N58" t="str">
        <f>INDEX(Table3[#All],MATCH(Table1[[#This Row],[Dept_Id]],Table3[[#All],[Dept_Id]],0),1)</f>
        <v>Human Resources</v>
      </c>
      <c r="O58" t="str">
        <f>IFERROR(IF(ISBLANK(Table1[[#This Row],[last_date]]),"",Table1[[#This Row],[last_date]]-Table1[[#This Row],[DoJ]])/365.25,"")</f>
        <v/>
      </c>
      <c r="P58">
        <f>_xlfn.IFS(Table1[[#This Row],[Last_performance_rating]]="S",5,Table1[[#This Row],[Last_performance_rating]]="A",4,Table1[[#This Row],[Last_performance_rating]]="B",3,Table1[[#This Row],[Last_performance_rating]]="C",2,Table1[[#This Row],[Last_performance_rating]]="PIP",1)</f>
        <v>2</v>
      </c>
    </row>
    <row r="59" spans="1:16" x14ac:dyDescent="0.3">
      <c r="A59" s="4">
        <v>10037</v>
      </c>
      <c r="B59" s="12">
        <v>23214</v>
      </c>
      <c r="C59" s="5" t="s">
        <v>138</v>
      </c>
      <c r="D59" s="5" t="s">
        <v>139</v>
      </c>
      <c r="E59" s="5" t="s">
        <v>15</v>
      </c>
      <c r="F59" s="12">
        <v>33212</v>
      </c>
      <c r="G59" s="5">
        <v>4</v>
      </c>
      <c r="H59" s="5" t="s">
        <v>24</v>
      </c>
      <c r="I59" s="5">
        <v>0</v>
      </c>
      <c r="J59" s="5"/>
      <c r="K59" s="10">
        <v>40000</v>
      </c>
      <c r="L59" s="5" t="s">
        <v>17</v>
      </c>
      <c r="M59" s="6" t="s">
        <v>18</v>
      </c>
      <c r="N59" t="str">
        <f>INDEX(Table3[#All],MATCH(Table1[[#This Row],[Dept_Id]],Table3[[#All],[Dept_Id]],0),1)</f>
        <v>Development</v>
      </c>
      <c r="O59" t="str">
        <f>IFERROR(IF(ISBLANK(Table1[[#This Row],[last_date]]),"",Table1[[#This Row],[last_date]]-Table1[[#This Row],[DoJ]])/365.25,"")</f>
        <v/>
      </c>
      <c r="P59">
        <f>_xlfn.IFS(Table1[[#This Row],[Last_performance_rating]]="S",5,Table1[[#This Row],[Last_performance_rating]]="A",4,Table1[[#This Row],[Last_performance_rating]]="B",3,Table1[[#This Row],[Last_performance_rating]]="C",2,Table1[[#This Row],[Last_performance_rating]]="PIP",1)</f>
        <v>4</v>
      </c>
    </row>
    <row r="60" spans="1:16" x14ac:dyDescent="0.3">
      <c r="A60" s="4">
        <v>10038</v>
      </c>
      <c r="B60" s="12">
        <v>22117</v>
      </c>
      <c r="C60" s="5" t="s">
        <v>140</v>
      </c>
      <c r="D60" s="5" t="s">
        <v>141</v>
      </c>
      <c r="E60" s="5" t="s">
        <v>15</v>
      </c>
      <c r="F60" s="12">
        <v>32771</v>
      </c>
      <c r="G60" s="5">
        <v>5</v>
      </c>
      <c r="H60" s="5" t="s">
        <v>24</v>
      </c>
      <c r="I60" s="5">
        <v>0</v>
      </c>
      <c r="J60" s="5"/>
      <c r="K60" s="10">
        <v>40000</v>
      </c>
      <c r="L60" s="5" t="s">
        <v>58</v>
      </c>
      <c r="M60" s="6" t="s">
        <v>32</v>
      </c>
      <c r="N60" t="str">
        <f>INDEX(Table3[#All],MATCH(Table1[[#This Row],[Dept_Id]],Table3[[#All],[Dept_Id]],0),1)</f>
        <v>Customer Service</v>
      </c>
      <c r="O60" t="str">
        <f>IFERROR(IF(ISBLANK(Table1[[#This Row],[last_date]]),"",Table1[[#This Row],[last_date]]-Table1[[#This Row],[DoJ]])/365.25,"")</f>
        <v/>
      </c>
      <c r="P60">
        <f>_xlfn.IFS(Table1[[#This Row],[Last_performance_rating]]="S",5,Table1[[#This Row],[Last_performance_rating]]="A",4,Table1[[#This Row],[Last_performance_rating]]="B",3,Table1[[#This Row],[Last_performance_rating]]="C",2,Table1[[#This Row],[Last_performance_rating]]="PIP",1)</f>
        <v>4</v>
      </c>
    </row>
    <row r="61" spans="1:16" x14ac:dyDescent="0.3">
      <c r="A61" s="4">
        <v>10039</v>
      </c>
      <c r="B61" s="12">
        <v>21824</v>
      </c>
      <c r="C61" s="5" t="s">
        <v>142</v>
      </c>
      <c r="D61" s="5" t="s">
        <v>143</v>
      </c>
      <c r="E61" s="5" t="s">
        <v>15</v>
      </c>
      <c r="F61" s="12">
        <v>32161</v>
      </c>
      <c r="G61" s="5">
        <v>1</v>
      </c>
      <c r="H61" s="5" t="s">
        <v>28</v>
      </c>
      <c r="I61" s="5">
        <v>0</v>
      </c>
      <c r="J61" s="5"/>
      <c r="K61" s="10">
        <v>40000</v>
      </c>
      <c r="L61" s="5" t="s">
        <v>35</v>
      </c>
      <c r="M61" s="6" t="s">
        <v>32</v>
      </c>
      <c r="N61" t="str">
        <f>INDEX(Table3[#All],MATCH(Table1[[#This Row],[Dept_Id]],Table3[[#All],[Dept_Id]],0),1)</f>
        <v>Human Resources</v>
      </c>
      <c r="O61" t="str">
        <f>IFERROR(IF(ISBLANK(Table1[[#This Row],[last_date]]),"",Table1[[#This Row],[last_date]]-Table1[[#This Row],[DoJ]])/365.25,"")</f>
        <v/>
      </c>
      <c r="P61">
        <f>_xlfn.IFS(Table1[[#This Row],[Last_performance_rating]]="S",5,Table1[[#This Row],[Last_performance_rating]]="A",4,Table1[[#This Row],[Last_performance_rating]]="B",3,Table1[[#This Row],[Last_performance_rating]]="C",2,Table1[[#This Row],[Last_performance_rating]]="PIP",1)</f>
        <v>3</v>
      </c>
    </row>
    <row r="62" spans="1:16" x14ac:dyDescent="0.3">
      <c r="A62" s="4">
        <v>424270</v>
      </c>
      <c r="B62" s="12">
        <v>23026</v>
      </c>
      <c r="C62" s="5" t="s">
        <v>144</v>
      </c>
      <c r="D62" s="5" t="s">
        <v>145</v>
      </c>
      <c r="E62" s="5" t="s">
        <v>27</v>
      </c>
      <c r="F62" s="12">
        <v>34827</v>
      </c>
      <c r="G62" s="5">
        <v>8</v>
      </c>
      <c r="H62" s="5" t="s">
        <v>24</v>
      </c>
      <c r="I62" s="5">
        <v>0</v>
      </c>
      <c r="J62" s="5"/>
      <c r="K62" s="10">
        <v>60678</v>
      </c>
      <c r="L62" s="5" t="s">
        <v>68</v>
      </c>
      <c r="M62" s="6" t="s">
        <v>32</v>
      </c>
      <c r="N62" t="str">
        <f>INDEX(Table3[#All],MATCH(Table1[[#This Row],[Dept_Id]],Table3[[#All],[Dept_Id]],0),1)</f>
        <v>Finance</v>
      </c>
      <c r="O62" t="str">
        <f>IFERROR(IF(ISBLANK(Table1[[#This Row],[last_date]]),"",Table1[[#This Row],[last_date]]-Table1[[#This Row],[DoJ]])/365.25,"")</f>
        <v/>
      </c>
      <c r="P62">
        <f>_xlfn.IFS(Table1[[#This Row],[Last_performance_rating]]="S",5,Table1[[#This Row],[Last_performance_rating]]="A",4,Table1[[#This Row],[Last_performance_rating]]="B",3,Table1[[#This Row],[Last_performance_rating]]="C",2,Table1[[#This Row],[Last_performance_rating]]="PIP",1)</f>
        <v>4</v>
      </c>
    </row>
    <row r="63" spans="1:16" x14ac:dyDescent="0.3">
      <c r="A63" s="4">
        <v>424270</v>
      </c>
      <c r="B63" s="12">
        <v>23026</v>
      </c>
      <c r="C63" s="5" t="s">
        <v>144</v>
      </c>
      <c r="D63" s="5" t="s">
        <v>145</v>
      </c>
      <c r="E63" s="5" t="s">
        <v>27</v>
      </c>
      <c r="F63" s="12">
        <v>34827</v>
      </c>
      <c r="G63" s="5">
        <v>8</v>
      </c>
      <c r="H63" s="5" t="s">
        <v>24</v>
      </c>
      <c r="I63" s="5">
        <v>0</v>
      </c>
      <c r="J63" s="5"/>
      <c r="K63" s="10">
        <v>60678</v>
      </c>
      <c r="L63" s="5" t="s">
        <v>31</v>
      </c>
      <c r="M63" s="6" t="s">
        <v>32</v>
      </c>
      <c r="N63" t="str">
        <f>INDEX(Table3[#All],MATCH(Table1[[#This Row],[Dept_Id]],Table3[[#All],[Dept_Id]],0),1)</f>
        <v>Sales</v>
      </c>
      <c r="O63" t="str">
        <f>IFERROR(IF(ISBLANK(Table1[[#This Row],[last_date]]),"",Table1[[#This Row],[last_date]]-Table1[[#This Row],[DoJ]])/365.25,"")</f>
        <v/>
      </c>
      <c r="P63">
        <f>_xlfn.IFS(Table1[[#This Row],[Last_performance_rating]]="S",5,Table1[[#This Row],[Last_performance_rating]]="A",4,Table1[[#This Row],[Last_performance_rating]]="B",3,Table1[[#This Row],[Last_performance_rating]]="C",2,Table1[[#This Row],[Last_performance_rating]]="PIP",1)</f>
        <v>4</v>
      </c>
    </row>
    <row r="64" spans="1:16" x14ac:dyDescent="0.3">
      <c r="A64" s="4">
        <v>10040</v>
      </c>
      <c r="B64" s="12">
        <v>21806</v>
      </c>
      <c r="C64" s="5" t="s">
        <v>146</v>
      </c>
      <c r="D64" s="5" t="s">
        <v>147</v>
      </c>
      <c r="E64" s="5" t="s">
        <v>27</v>
      </c>
      <c r="F64" s="12">
        <v>34014</v>
      </c>
      <c r="G64" s="5">
        <v>6</v>
      </c>
      <c r="H64" s="5" t="s">
        <v>24</v>
      </c>
      <c r="I64" s="5">
        <v>0</v>
      </c>
      <c r="J64" s="5"/>
      <c r="K64" s="10">
        <v>52153</v>
      </c>
      <c r="L64" s="5" t="s">
        <v>17</v>
      </c>
      <c r="M64" s="6" t="s">
        <v>18</v>
      </c>
      <c r="N64" t="str">
        <f>INDEX(Table3[#All],MATCH(Table1[[#This Row],[Dept_Id]],Table3[[#All],[Dept_Id]],0),1)</f>
        <v>Development</v>
      </c>
      <c r="O64" t="str">
        <f>IFERROR(IF(ISBLANK(Table1[[#This Row],[last_date]]),"",Table1[[#This Row],[last_date]]-Table1[[#This Row],[DoJ]])/365.25,"")</f>
        <v/>
      </c>
      <c r="P64">
        <f>_xlfn.IFS(Table1[[#This Row],[Last_performance_rating]]="S",5,Table1[[#This Row],[Last_performance_rating]]="A",4,Table1[[#This Row],[Last_performance_rating]]="B",3,Table1[[#This Row],[Last_performance_rating]]="C",2,Table1[[#This Row],[Last_performance_rating]]="PIP",1)</f>
        <v>4</v>
      </c>
    </row>
    <row r="65" spans="1:16" x14ac:dyDescent="0.3">
      <c r="A65" s="4">
        <v>10040</v>
      </c>
      <c r="B65" s="12">
        <v>21806</v>
      </c>
      <c r="C65" s="5" t="s">
        <v>146</v>
      </c>
      <c r="D65" s="5" t="s">
        <v>147</v>
      </c>
      <c r="E65" s="5" t="s">
        <v>27</v>
      </c>
      <c r="F65" s="12">
        <v>34014</v>
      </c>
      <c r="G65" s="5">
        <v>6</v>
      </c>
      <c r="H65" s="5" t="s">
        <v>24</v>
      </c>
      <c r="I65" s="5">
        <v>0</v>
      </c>
      <c r="J65" s="5"/>
      <c r="K65" s="10">
        <v>52153</v>
      </c>
      <c r="L65" s="5" t="s">
        <v>43</v>
      </c>
      <c r="M65" s="6" t="s">
        <v>18</v>
      </c>
      <c r="N65" t="str">
        <f>INDEX(Table3[#All],MATCH(Table1[[#This Row],[Dept_Id]],Table3[[#All],[Dept_Id]],0),1)</f>
        <v>Research</v>
      </c>
      <c r="O65" t="str">
        <f>IFERROR(IF(ISBLANK(Table1[[#This Row],[last_date]]),"",Table1[[#This Row],[last_date]]-Table1[[#This Row],[DoJ]])/365.25,"")</f>
        <v/>
      </c>
      <c r="P65">
        <f>_xlfn.IFS(Table1[[#This Row],[Last_performance_rating]]="S",5,Table1[[#This Row],[Last_performance_rating]]="A",4,Table1[[#This Row],[Last_performance_rating]]="B",3,Table1[[#This Row],[Last_performance_rating]]="C",2,Table1[[#This Row],[Last_performance_rating]]="PIP",1)</f>
        <v>4</v>
      </c>
    </row>
    <row r="66" spans="1:16" x14ac:dyDescent="0.3">
      <c r="A66" s="4">
        <v>71530</v>
      </c>
      <c r="B66" s="12">
        <v>21590</v>
      </c>
      <c r="C66" s="5" t="s">
        <v>117</v>
      </c>
      <c r="D66" s="5" t="s">
        <v>148</v>
      </c>
      <c r="E66" s="5" t="s">
        <v>15</v>
      </c>
      <c r="F66" s="12">
        <v>32598</v>
      </c>
      <c r="G66" s="5">
        <v>5</v>
      </c>
      <c r="H66" s="5" t="s">
        <v>24</v>
      </c>
      <c r="I66" s="5">
        <v>0</v>
      </c>
      <c r="J66" s="5"/>
      <c r="K66" s="10">
        <v>69148</v>
      </c>
      <c r="L66" s="5" t="s">
        <v>17</v>
      </c>
      <c r="M66" s="6" t="s">
        <v>18</v>
      </c>
      <c r="N66" t="str">
        <f>INDEX(Table3[#All],MATCH(Table1[[#This Row],[Dept_Id]],Table3[[#All],[Dept_Id]],0),1)</f>
        <v>Development</v>
      </c>
      <c r="O66" t="str">
        <f>IFERROR(IF(ISBLANK(Table1[[#This Row],[last_date]]),"",Table1[[#This Row],[last_date]]-Table1[[#This Row],[DoJ]])/365.25,"")</f>
        <v/>
      </c>
      <c r="P66">
        <f>_xlfn.IFS(Table1[[#This Row],[Last_performance_rating]]="S",5,Table1[[#This Row],[Last_performance_rating]]="A",4,Table1[[#This Row],[Last_performance_rating]]="B",3,Table1[[#This Row],[Last_performance_rating]]="C",2,Table1[[#This Row],[Last_performance_rating]]="PIP",1)</f>
        <v>4</v>
      </c>
    </row>
    <row r="67" spans="1:16" x14ac:dyDescent="0.3">
      <c r="A67" s="4">
        <v>10041</v>
      </c>
      <c r="B67" s="12">
        <v>21789</v>
      </c>
      <c r="C67" s="5" t="s">
        <v>149</v>
      </c>
      <c r="D67" s="5" t="s">
        <v>150</v>
      </c>
      <c r="E67" s="5" t="s">
        <v>27</v>
      </c>
      <c r="F67" s="12">
        <v>32824</v>
      </c>
      <c r="G67" s="5">
        <v>7</v>
      </c>
      <c r="H67" s="5" t="s">
        <v>24</v>
      </c>
      <c r="I67" s="5">
        <v>0</v>
      </c>
      <c r="J67" s="5"/>
      <c r="K67" s="10">
        <v>56893</v>
      </c>
      <c r="L67" s="5" t="s">
        <v>31</v>
      </c>
      <c r="M67" s="6" t="s">
        <v>32</v>
      </c>
      <c r="N67" t="str">
        <f>INDEX(Table3[#All],MATCH(Table1[[#This Row],[Dept_Id]],Table3[[#All],[Dept_Id]],0),1)</f>
        <v>Sales</v>
      </c>
      <c r="O67" t="str">
        <f>IFERROR(IF(ISBLANK(Table1[[#This Row],[last_date]]),"",Table1[[#This Row],[last_date]]-Table1[[#This Row],[DoJ]])/365.25,"")</f>
        <v/>
      </c>
      <c r="P67">
        <f>_xlfn.IFS(Table1[[#This Row],[Last_performance_rating]]="S",5,Table1[[#This Row],[Last_performance_rating]]="A",4,Table1[[#This Row],[Last_performance_rating]]="B",3,Table1[[#This Row],[Last_performance_rating]]="C",2,Table1[[#This Row],[Last_performance_rating]]="PIP",1)</f>
        <v>4</v>
      </c>
    </row>
    <row r="68" spans="1:16" x14ac:dyDescent="0.3">
      <c r="A68" s="4">
        <v>10042</v>
      </c>
      <c r="B68" s="12">
        <v>20511</v>
      </c>
      <c r="C68" s="5" t="s">
        <v>151</v>
      </c>
      <c r="D68" s="5" t="s">
        <v>152</v>
      </c>
      <c r="E68" s="5" t="s">
        <v>27</v>
      </c>
      <c r="F68" s="12">
        <v>34049</v>
      </c>
      <c r="G68" s="5">
        <v>4</v>
      </c>
      <c r="H68" s="5" t="s">
        <v>28</v>
      </c>
      <c r="I68" s="5">
        <v>0</v>
      </c>
      <c r="J68" s="5"/>
      <c r="K68" s="10">
        <v>81662</v>
      </c>
      <c r="L68" s="5" t="s">
        <v>68</v>
      </c>
      <c r="M68" s="6" t="s">
        <v>32</v>
      </c>
      <c r="N68" t="str">
        <f>INDEX(Table3[#All],MATCH(Table1[[#This Row],[Dept_Id]],Table3[[#All],[Dept_Id]],0),1)</f>
        <v>Finance</v>
      </c>
      <c r="O68" t="str">
        <f>IFERROR(IF(ISBLANK(Table1[[#This Row],[last_date]]),"",Table1[[#This Row],[last_date]]-Table1[[#This Row],[DoJ]])/365.25,"")</f>
        <v/>
      </c>
      <c r="P68">
        <f>_xlfn.IFS(Table1[[#This Row],[Last_performance_rating]]="S",5,Table1[[#This Row],[Last_performance_rating]]="A",4,Table1[[#This Row],[Last_performance_rating]]="B",3,Table1[[#This Row],[Last_performance_rating]]="C",2,Table1[[#This Row],[Last_performance_rating]]="PIP",1)</f>
        <v>3</v>
      </c>
    </row>
    <row r="69" spans="1:16" x14ac:dyDescent="0.3">
      <c r="A69" s="4">
        <v>427958</v>
      </c>
      <c r="B69" s="12">
        <v>20943</v>
      </c>
      <c r="C69" s="5" t="s">
        <v>153</v>
      </c>
      <c r="D69" s="5" t="s">
        <v>154</v>
      </c>
      <c r="E69" s="5" t="s">
        <v>27</v>
      </c>
      <c r="F69" s="12">
        <v>31178</v>
      </c>
      <c r="G69" s="5">
        <v>10</v>
      </c>
      <c r="H69" s="5" t="s">
        <v>16</v>
      </c>
      <c r="I69" s="5">
        <v>0</v>
      </c>
      <c r="J69" s="5"/>
      <c r="K69" s="10">
        <v>63377</v>
      </c>
      <c r="L69" s="5" t="s">
        <v>77</v>
      </c>
      <c r="M69" s="6" t="s">
        <v>32</v>
      </c>
      <c r="N69" t="str">
        <f>INDEX(Table3[#All],MATCH(Table1[[#This Row],[Dept_Id]],Table3[[#All],[Dept_Id]],0),1)</f>
        <v>Marketing</v>
      </c>
      <c r="O69" t="str">
        <f>IFERROR(IF(ISBLANK(Table1[[#This Row],[last_date]]),"",Table1[[#This Row],[last_date]]-Table1[[#This Row],[DoJ]])/365.25,"")</f>
        <v/>
      </c>
      <c r="P69">
        <f>_xlfn.IFS(Table1[[#This Row],[Last_performance_rating]]="S",5,Table1[[#This Row],[Last_performance_rating]]="A",4,Table1[[#This Row],[Last_performance_rating]]="B",3,Table1[[#This Row],[Last_performance_rating]]="C",2,Table1[[#This Row],[Last_performance_rating]]="PIP",1)</f>
        <v>2</v>
      </c>
    </row>
    <row r="70" spans="1:16" x14ac:dyDescent="0.3">
      <c r="A70" s="4">
        <v>10043</v>
      </c>
      <c r="B70" s="12">
        <v>22178</v>
      </c>
      <c r="C70" s="5" t="s">
        <v>155</v>
      </c>
      <c r="D70" s="5" t="s">
        <v>156</v>
      </c>
      <c r="E70" s="5" t="s">
        <v>15</v>
      </c>
      <c r="F70" s="12">
        <v>33166</v>
      </c>
      <c r="G70" s="5">
        <v>6</v>
      </c>
      <c r="H70" s="5" t="s">
        <v>16</v>
      </c>
      <c r="I70" s="5">
        <v>0</v>
      </c>
      <c r="J70" s="5"/>
      <c r="K70" s="10">
        <v>49324</v>
      </c>
      <c r="L70" s="5" t="s">
        <v>17</v>
      </c>
      <c r="M70" s="6" t="s">
        <v>18</v>
      </c>
      <c r="N70" t="str">
        <f>INDEX(Table3[#All],MATCH(Table1[[#This Row],[Dept_Id]],Table3[[#All],[Dept_Id]],0),1)</f>
        <v>Development</v>
      </c>
      <c r="O70" t="str">
        <f>IFERROR(IF(ISBLANK(Table1[[#This Row],[last_date]]),"",Table1[[#This Row],[last_date]]-Table1[[#This Row],[DoJ]])/365.25,"")</f>
        <v/>
      </c>
      <c r="P70">
        <f>_xlfn.IFS(Table1[[#This Row],[Last_performance_rating]]="S",5,Table1[[#This Row],[Last_performance_rating]]="A",4,Table1[[#This Row],[Last_performance_rating]]="B",3,Table1[[#This Row],[Last_performance_rating]]="C",2,Table1[[#This Row],[Last_performance_rating]]="PIP",1)</f>
        <v>2</v>
      </c>
    </row>
    <row r="71" spans="1:16" x14ac:dyDescent="0.3">
      <c r="A71" s="4">
        <v>10044</v>
      </c>
      <c r="B71" s="12">
        <v>22545</v>
      </c>
      <c r="C71" s="5" t="s">
        <v>157</v>
      </c>
      <c r="D71" s="5" t="s">
        <v>158</v>
      </c>
      <c r="E71" s="5" t="s">
        <v>27</v>
      </c>
      <c r="F71" s="12">
        <v>34475</v>
      </c>
      <c r="G71" s="5">
        <v>1</v>
      </c>
      <c r="H71" s="5" t="s">
        <v>16</v>
      </c>
      <c r="I71" s="5">
        <v>0</v>
      </c>
      <c r="J71" s="5"/>
      <c r="K71" s="10">
        <v>40919</v>
      </c>
      <c r="L71" s="5" t="s">
        <v>21</v>
      </c>
      <c r="M71" s="6" t="s">
        <v>93</v>
      </c>
      <c r="N71" t="str">
        <f>INDEX(Table3[#All],MATCH(Table1[[#This Row],[Dept_Id]],Table3[[#All],[Dept_Id]],0),1)</f>
        <v>Production</v>
      </c>
      <c r="O71" t="str">
        <f>IFERROR(IF(ISBLANK(Table1[[#This Row],[last_date]]),"",Table1[[#This Row],[last_date]]-Table1[[#This Row],[DoJ]])/365.25,"")</f>
        <v/>
      </c>
      <c r="P71">
        <f>_xlfn.IFS(Table1[[#This Row],[Last_performance_rating]]="S",5,Table1[[#This Row],[Last_performance_rating]]="A",4,Table1[[#This Row],[Last_performance_rating]]="B",3,Table1[[#This Row],[Last_performance_rating]]="C",2,Table1[[#This Row],[Last_performance_rating]]="PIP",1)</f>
        <v>2</v>
      </c>
    </row>
    <row r="72" spans="1:16" x14ac:dyDescent="0.3">
      <c r="A72" s="4">
        <v>280408</v>
      </c>
      <c r="B72" s="12">
        <v>23639</v>
      </c>
      <c r="C72" s="5" t="s">
        <v>159</v>
      </c>
      <c r="D72" s="5" t="s">
        <v>160</v>
      </c>
      <c r="E72" s="5" t="s">
        <v>15</v>
      </c>
      <c r="F72" s="12">
        <v>32079</v>
      </c>
      <c r="G72" s="5">
        <v>7</v>
      </c>
      <c r="H72" s="5" t="s">
        <v>24</v>
      </c>
      <c r="I72" s="5">
        <v>0</v>
      </c>
      <c r="J72" s="5"/>
      <c r="K72" s="10">
        <v>75963</v>
      </c>
      <c r="L72" s="5" t="s">
        <v>31</v>
      </c>
      <c r="M72" s="6" t="s">
        <v>32</v>
      </c>
      <c r="N72" t="str">
        <f>INDEX(Table3[#All],MATCH(Table1[[#This Row],[Dept_Id]],Table3[[#All],[Dept_Id]],0),1)</f>
        <v>Sales</v>
      </c>
      <c r="O72" t="str">
        <f>IFERROR(IF(ISBLANK(Table1[[#This Row],[last_date]]),"",Table1[[#This Row],[last_date]]-Table1[[#This Row],[DoJ]])/365.25,"")</f>
        <v/>
      </c>
      <c r="P72">
        <f>_xlfn.IFS(Table1[[#This Row],[Last_performance_rating]]="S",5,Table1[[#This Row],[Last_performance_rating]]="A",4,Table1[[#This Row],[Last_performance_rating]]="B",3,Table1[[#This Row],[Last_performance_rating]]="C",2,Table1[[#This Row],[Last_performance_rating]]="PIP",1)</f>
        <v>4</v>
      </c>
    </row>
    <row r="73" spans="1:16" x14ac:dyDescent="0.3">
      <c r="A73" s="4">
        <v>10045</v>
      </c>
      <c r="B73" s="12">
        <v>21046</v>
      </c>
      <c r="C73" s="5" t="s">
        <v>161</v>
      </c>
      <c r="D73" s="5" t="s">
        <v>162</v>
      </c>
      <c r="E73" s="5" t="s">
        <v>15</v>
      </c>
      <c r="F73" s="12">
        <v>32753</v>
      </c>
      <c r="G73" s="5">
        <v>5</v>
      </c>
      <c r="H73" s="5" t="s">
        <v>16</v>
      </c>
      <c r="I73" s="5">
        <v>0</v>
      </c>
      <c r="J73" s="5"/>
      <c r="K73" s="10">
        <v>41971</v>
      </c>
      <c r="L73" s="5" t="s">
        <v>21</v>
      </c>
      <c r="M73" s="6" t="s">
        <v>40</v>
      </c>
      <c r="N73" t="str">
        <f>INDEX(Table3[#All],MATCH(Table1[[#This Row],[Dept_Id]],Table3[[#All],[Dept_Id]],0),1)</f>
        <v>Production</v>
      </c>
      <c r="O73" t="str">
        <f>IFERROR(IF(ISBLANK(Table1[[#This Row],[last_date]]),"",Table1[[#This Row],[last_date]]-Table1[[#This Row],[DoJ]])/365.25,"")</f>
        <v/>
      </c>
      <c r="P73">
        <f>_xlfn.IFS(Table1[[#This Row],[Last_performance_rating]]="S",5,Table1[[#This Row],[Last_performance_rating]]="A",4,Table1[[#This Row],[Last_performance_rating]]="B",3,Table1[[#This Row],[Last_performance_rating]]="C",2,Table1[[#This Row],[Last_performance_rating]]="PIP",1)</f>
        <v>2</v>
      </c>
    </row>
    <row r="74" spans="1:16" x14ac:dyDescent="0.3">
      <c r="A74" s="4">
        <v>10046</v>
      </c>
      <c r="B74" s="12">
        <v>22120</v>
      </c>
      <c r="C74" s="5" t="s">
        <v>163</v>
      </c>
      <c r="D74" s="5" t="s">
        <v>164</v>
      </c>
      <c r="E74" s="5" t="s">
        <v>15</v>
      </c>
      <c r="F74" s="12">
        <v>33775</v>
      </c>
      <c r="G74" s="5">
        <v>1</v>
      </c>
      <c r="H74" s="5" t="s">
        <v>28</v>
      </c>
      <c r="I74" s="5">
        <v>0</v>
      </c>
      <c r="J74" s="5"/>
      <c r="K74" s="10">
        <v>40000</v>
      </c>
      <c r="L74" s="5" t="s">
        <v>43</v>
      </c>
      <c r="M74" s="6" t="s">
        <v>32</v>
      </c>
      <c r="N74" t="str">
        <f>INDEX(Table3[#All],MATCH(Table1[[#This Row],[Dept_Id]],Table3[[#All],[Dept_Id]],0),1)</f>
        <v>Research</v>
      </c>
      <c r="O74" t="str">
        <f>IFERROR(IF(ISBLANK(Table1[[#This Row],[last_date]]),"",Table1[[#This Row],[last_date]]-Table1[[#This Row],[DoJ]])/365.25,"")</f>
        <v/>
      </c>
      <c r="P74">
        <f>_xlfn.IFS(Table1[[#This Row],[Last_performance_rating]]="S",5,Table1[[#This Row],[Last_performance_rating]]="A",4,Table1[[#This Row],[Last_performance_rating]]="B",3,Table1[[#This Row],[Last_performance_rating]]="C",2,Table1[[#This Row],[Last_performance_rating]]="PIP",1)</f>
        <v>3</v>
      </c>
    </row>
    <row r="75" spans="1:16" x14ac:dyDescent="0.3">
      <c r="A75" s="4">
        <v>104639</v>
      </c>
      <c r="B75" s="12">
        <v>22086</v>
      </c>
      <c r="C75" s="5" t="s">
        <v>165</v>
      </c>
      <c r="D75" s="5" t="s">
        <v>166</v>
      </c>
      <c r="E75" s="5" t="s">
        <v>27</v>
      </c>
      <c r="F75" s="12">
        <v>36417</v>
      </c>
      <c r="G75" s="5">
        <v>6</v>
      </c>
      <c r="H75" s="5" t="s">
        <v>28</v>
      </c>
      <c r="I75" s="5">
        <v>0</v>
      </c>
      <c r="J75" s="5"/>
      <c r="K75" s="10">
        <v>40000</v>
      </c>
      <c r="L75" s="5" t="s">
        <v>17</v>
      </c>
      <c r="M75" s="6" t="s">
        <v>18</v>
      </c>
      <c r="N75" t="str">
        <f>INDEX(Table3[#All],MATCH(Table1[[#This Row],[Dept_Id]],Table3[[#All],[Dept_Id]],0),1)</f>
        <v>Development</v>
      </c>
      <c r="O75" t="str">
        <f>IFERROR(IF(ISBLANK(Table1[[#This Row],[last_date]]),"",Table1[[#This Row],[last_date]]-Table1[[#This Row],[DoJ]])/365.25,"")</f>
        <v/>
      </c>
      <c r="P75">
        <f>_xlfn.IFS(Table1[[#This Row],[Last_performance_rating]]="S",5,Table1[[#This Row],[Last_performance_rating]]="A",4,Table1[[#This Row],[Last_performance_rating]]="B",3,Table1[[#This Row],[Last_performance_rating]]="C",2,Table1[[#This Row],[Last_performance_rating]]="PIP",1)</f>
        <v>3</v>
      </c>
    </row>
    <row r="76" spans="1:16" x14ac:dyDescent="0.3">
      <c r="A76" s="4">
        <v>104639</v>
      </c>
      <c r="B76" s="12">
        <v>22086</v>
      </c>
      <c r="C76" s="5" t="s">
        <v>165</v>
      </c>
      <c r="D76" s="5" t="s">
        <v>166</v>
      </c>
      <c r="E76" s="5" t="s">
        <v>27</v>
      </c>
      <c r="F76" s="12">
        <v>36417</v>
      </c>
      <c r="G76" s="5">
        <v>6</v>
      </c>
      <c r="H76" s="5" t="s">
        <v>28</v>
      </c>
      <c r="I76" s="5">
        <v>0</v>
      </c>
      <c r="J76" s="5"/>
      <c r="K76" s="10">
        <v>40000</v>
      </c>
      <c r="L76" s="5" t="s">
        <v>43</v>
      </c>
      <c r="M76" s="6" t="s">
        <v>18</v>
      </c>
      <c r="N76" t="str">
        <f>INDEX(Table3[#All],MATCH(Table1[[#This Row],[Dept_Id]],Table3[[#All],[Dept_Id]],0),1)</f>
        <v>Research</v>
      </c>
      <c r="O76" t="str">
        <f>IFERROR(IF(ISBLANK(Table1[[#This Row],[last_date]]),"",Table1[[#This Row],[last_date]]-Table1[[#This Row],[DoJ]])/365.25,"")</f>
        <v/>
      </c>
      <c r="P76">
        <f>_xlfn.IFS(Table1[[#This Row],[Last_performance_rating]]="S",5,Table1[[#This Row],[Last_performance_rating]]="A",4,Table1[[#This Row],[Last_performance_rating]]="B",3,Table1[[#This Row],[Last_performance_rating]]="C",2,Table1[[#This Row],[Last_performance_rating]]="PIP",1)</f>
        <v>3</v>
      </c>
    </row>
    <row r="77" spans="1:16" x14ac:dyDescent="0.3">
      <c r="A77" s="4">
        <v>10047</v>
      </c>
      <c r="B77" s="12">
        <v>19174</v>
      </c>
      <c r="C77" s="5" t="s">
        <v>167</v>
      </c>
      <c r="D77" s="5" t="s">
        <v>168</v>
      </c>
      <c r="E77" s="5" t="s">
        <v>15</v>
      </c>
      <c r="F77" s="12">
        <v>32598</v>
      </c>
      <c r="G77" s="5">
        <v>10</v>
      </c>
      <c r="H77" s="5" t="s">
        <v>16</v>
      </c>
      <c r="I77" s="5">
        <v>1</v>
      </c>
      <c r="J77" s="12">
        <v>33351</v>
      </c>
      <c r="K77" s="10">
        <v>54982</v>
      </c>
      <c r="L77" s="5" t="s">
        <v>21</v>
      </c>
      <c r="M77" s="6" t="s">
        <v>18</v>
      </c>
      <c r="N77" t="str">
        <f>INDEX(Table3[#All],MATCH(Table1[[#This Row],[Dept_Id]],Table3[[#All],[Dept_Id]],0),1)</f>
        <v>Production</v>
      </c>
      <c r="O77">
        <f>IFERROR(IF(ISBLANK(Table1[[#This Row],[last_date]]),"",Table1[[#This Row],[last_date]]-Table1[[#This Row],[DoJ]])/365.25,"")</f>
        <v>2.0616016427104724</v>
      </c>
      <c r="P77">
        <f>_xlfn.IFS(Table1[[#This Row],[Last_performance_rating]]="S",5,Table1[[#This Row],[Last_performance_rating]]="A",4,Table1[[#This Row],[Last_performance_rating]]="B",3,Table1[[#This Row],[Last_performance_rating]]="C",2,Table1[[#This Row],[Last_performance_rating]]="PIP",1)</f>
        <v>2</v>
      </c>
    </row>
    <row r="78" spans="1:16" x14ac:dyDescent="0.3">
      <c r="A78" s="4">
        <v>10048</v>
      </c>
      <c r="B78" s="12">
        <v>23203</v>
      </c>
      <c r="C78" s="5" t="s">
        <v>169</v>
      </c>
      <c r="D78" s="5" t="s">
        <v>170</v>
      </c>
      <c r="E78" s="5" t="s">
        <v>15</v>
      </c>
      <c r="F78" s="12">
        <v>31102</v>
      </c>
      <c r="G78" s="5">
        <v>9</v>
      </c>
      <c r="H78" s="5" t="s">
        <v>28</v>
      </c>
      <c r="I78" s="5">
        <v>0</v>
      </c>
      <c r="J78" s="5"/>
      <c r="K78" s="10">
        <v>40000</v>
      </c>
      <c r="L78" s="5" t="s">
        <v>17</v>
      </c>
      <c r="M78" s="6" t="s">
        <v>40</v>
      </c>
      <c r="N78" t="str">
        <f>INDEX(Table3[#All],MATCH(Table1[[#This Row],[Dept_Id]],Table3[[#All],[Dept_Id]],0),1)</f>
        <v>Development</v>
      </c>
      <c r="O78" t="str">
        <f>IFERROR(IF(ISBLANK(Table1[[#This Row],[last_date]]),"",Table1[[#This Row],[last_date]]-Table1[[#This Row],[DoJ]])/365.25,"")</f>
        <v/>
      </c>
      <c r="P78">
        <f>_xlfn.IFS(Table1[[#This Row],[Last_performance_rating]]="S",5,Table1[[#This Row],[Last_performance_rating]]="A",4,Table1[[#This Row],[Last_performance_rating]]="B",3,Table1[[#This Row],[Last_performance_rating]]="C",2,Table1[[#This Row],[Last_performance_rating]]="PIP",1)</f>
        <v>3</v>
      </c>
    </row>
    <row r="79" spans="1:16" x14ac:dyDescent="0.3">
      <c r="A79" s="4">
        <v>214555</v>
      </c>
      <c r="B79" s="12">
        <v>22197</v>
      </c>
      <c r="C79" s="5" t="s">
        <v>171</v>
      </c>
      <c r="D79" s="5" t="s">
        <v>172</v>
      </c>
      <c r="E79" s="5" t="s">
        <v>27</v>
      </c>
      <c r="F79" s="12">
        <v>32077</v>
      </c>
      <c r="G79" s="5">
        <v>8</v>
      </c>
      <c r="H79" s="5" t="s">
        <v>24</v>
      </c>
      <c r="I79" s="5">
        <v>0</v>
      </c>
      <c r="J79" s="5"/>
      <c r="K79" s="10">
        <v>40000</v>
      </c>
      <c r="L79" s="5" t="s">
        <v>17</v>
      </c>
      <c r="M79" s="6" t="s">
        <v>18</v>
      </c>
      <c r="N79" t="str">
        <f>INDEX(Table3[#All],MATCH(Table1[[#This Row],[Dept_Id]],Table3[[#All],[Dept_Id]],0),1)</f>
        <v>Development</v>
      </c>
      <c r="O79" t="str">
        <f>IFERROR(IF(ISBLANK(Table1[[#This Row],[last_date]]),"",Table1[[#This Row],[last_date]]-Table1[[#This Row],[DoJ]])/365.25,"")</f>
        <v/>
      </c>
      <c r="P79">
        <f>_xlfn.IFS(Table1[[#This Row],[Last_performance_rating]]="S",5,Table1[[#This Row],[Last_performance_rating]]="A",4,Table1[[#This Row],[Last_performance_rating]]="B",3,Table1[[#This Row],[Last_performance_rating]]="C",2,Table1[[#This Row],[Last_performance_rating]]="PIP",1)</f>
        <v>4</v>
      </c>
    </row>
    <row r="80" spans="1:16" x14ac:dyDescent="0.3">
      <c r="A80" s="4">
        <v>10049</v>
      </c>
      <c r="B80" s="12">
        <v>22395</v>
      </c>
      <c r="C80" s="5" t="s">
        <v>173</v>
      </c>
      <c r="D80" s="5" t="s">
        <v>174</v>
      </c>
      <c r="E80" s="5" t="s">
        <v>27</v>
      </c>
      <c r="F80" s="12">
        <v>33728</v>
      </c>
      <c r="G80" s="5">
        <v>3</v>
      </c>
      <c r="H80" s="5" t="s">
        <v>28</v>
      </c>
      <c r="I80" s="5">
        <v>0</v>
      </c>
      <c r="J80" s="5"/>
      <c r="K80" s="10">
        <v>40000</v>
      </c>
      <c r="L80" s="5" t="s">
        <v>58</v>
      </c>
      <c r="M80" s="6" t="s">
        <v>32</v>
      </c>
      <c r="N80" t="str">
        <f>INDEX(Table3[#All],MATCH(Table1[[#This Row],[Dept_Id]],Table3[[#All],[Dept_Id]],0),1)</f>
        <v>Customer Service</v>
      </c>
      <c r="O80" t="str">
        <f>IFERROR(IF(ISBLANK(Table1[[#This Row],[last_date]]),"",Table1[[#This Row],[last_date]]-Table1[[#This Row],[DoJ]])/365.25,"")</f>
        <v/>
      </c>
      <c r="P80">
        <f>_xlfn.IFS(Table1[[#This Row],[Last_performance_rating]]="S",5,Table1[[#This Row],[Last_performance_rating]]="A",4,Table1[[#This Row],[Last_performance_rating]]="B",3,Table1[[#This Row],[Last_performance_rating]]="C",2,Table1[[#This Row],[Last_performance_rating]]="PIP",1)</f>
        <v>3</v>
      </c>
    </row>
    <row r="81" spans="1:16" x14ac:dyDescent="0.3">
      <c r="A81" s="4">
        <v>10050</v>
      </c>
      <c r="B81" s="12">
        <v>21326</v>
      </c>
      <c r="C81" s="5" t="s">
        <v>175</v>
      </c>
      <c r="D81" s="5" t="s">
        <v>176</v>
      </c>
      <c r="E81" s="5" t="s">
        <v>15</v>
      </c>
      <c r="F81" s="12">
        <v>33232</v>
      </c>
      <c r="G81" s="5">
        <v>6</v>
      </c>
      <c r="H81" s="5" t="s">
        <v>16</v>
      </c>
      <c r="I81" s="5">
        <v>0</v>
      </c>
      <c r="J81" s="5"/>
      <c r="K81" s="10">
        <v>74366</v>
      </c>
      <c r="L81" s="5" t="s">
        <v>68</v>
      </c>
      <c r="M81" s="6" t="s">
        <v>32</v>
      </c>
      <c r="N81" t="str">
        <f>INDEX(Table3[#All],MATCH(Table1[[#This Row],[Dept_Id]],Table3[[#All],[Dept_Id]],0),1)</f>
        <v>Finance</v>
      </c>
      <c r="O81" t="str">
        <f>IFERROR(IF(ISBLANK(Table1[[#This Row],[last_date]]),"",Table1[[#This Row],[last_date]]-Table1[[#This Row],[DoJ]])/365.25,"")</f>
        <v/>
      </c>
      <c r="P81">
        <f>_xlfn.IFS(Table1[[#This Row],[Last_performance_rating]]="S",5,Table1[[#This Row],[Last_performance_rating]]="A",4,Table1[[#This Row],[Last_performance_rating]]="B",3,Table1[[#This Row],[Last_performance_rating]]="C",2,Table1[[#This Row],[Last_performance_rating]]="PIP",1)</f>
        <v>2</v>
      </c>
    </row>
    <row r="82" spans="1:16" x14ac:dyDescent="0.3">
      <c r="A82" s="4">
        <v>10050</v>
      </c>
      <c r="B82" s="12">
        <v>21326</v>
      </c>
      <c r="C82" s="5" t="s">
        <v>175</v>
      </c>
      <c r="D82" s="5" t="s">
        <v>176</v>
      </c>
      <c r="E82" s="5" t="s">
        <v>15</v>
      </c>
      <c r="F82" s="12">
        <v>33232</v>
      </c>
      <c r="G82" s="5">
        <v>6</v>
      </c>
      <c r="H82" s="5" t="s">
        <v>16</v>
      </c>
      <c r="I82" s="5">
        <v>0</v>
      </c>
      <c r="J82" s="5"/>
      <c r="K82" s="10">
        <v>74366</v>
      </c>
      <c r="L82" s="5" t="s">
        <v>31</v>
      </c>
      <c r="M82" s="6" t="s">
        <v>32</v>
      </c>
      <c r="N82" t="str">
        <f>INDEX(Table3[#All],MATCH(Table1[[#This Row],[Dept_Id]],Table3[[#All],[Dept_Id]],0),1)</f>
        <v>Sales</v>
      </c>
      <c r="O82" t="str">
        <f>IFERROR(IF(ISBLANK(Table1[[#This Row],[last_date]]),"",Table1[[#This Row],[last_date]]-Table1[[#This Row],[DoJ]])/365.25,"")</f>
        <v/>
      </c>
      <c r="P82">
        <f>_xlfn.IFS(Table1[[#This Row],[Last_performance_rating]]="S",5,Table1[[#This Row],[Last_performance_rating]]="A",4,Table1[[#This Row],[Last_performance_rating]]="B",3,Table1[[#This Row],[Last_performance_rating]]="C",2,Table1[[#This Row],[Last_performance_rating]]="PIP",1)</f>
        <v>2</v>
      </c>
    </row>
    <row r="83" spans="1:16" x14ac:dyDescent="0.3">
      <c r="A83" s="4">
        <v>229010</v>
      </c>
      <c r="B83" s="12">
        <v>22597</v>
      </c>
      <c r="C83" s="5" t="s">
        <v>177</v>
      </c>
      <c r="D83" s="5" t="s">
        <v>178</v>
      </c>
      <c r="E83" s="5" t="s">
        <v>15</v>
      </c>
      <c r="F83" s="12">
        <v>33000</v>
      </c>
      <c r="G83" s="5">
        <v>9</v>
      </c>
      <c r="H83" s="5" t="s">
        <v>28</v>
      </c>
      <c r="I83" s="5">
        <v>0</v>
      </c>
      <c r="J83" s="5"/>
      <c r="K83" s="10">
        <v>40000</v>
      </c>
      <c r="L83" s="5" t="s">
        <v>35</v>
      </c>
      <c r="M83" s="6" t="s">
        <v>32</v>
      </c>
      <c r="N83" t="str">
        <f>INDEX(Table3[#All],MATCH(Table1[[#This Row],[Dept_Id]],Table3[[#All],[Dept_Id]],0),1)</f>
        <v>Human Resources</v>
      </c>
      <c r="O83" t="str">
        <f>IFERROR(IF(ISBLANK(Table1[[#This Row],[last_date]]),"",Table1[[#This Row],[last_date]]-Table1[[#This Row],[DoJ]])/365.25,"")</f>
        <v/>
      </c>
      <c r="P83">
        <f>_xlfn.IFS(Table1[[#This Row],[Last_performance_rating]]="S",5,Table1[[#This Row],[Last_performance_rating]]="A",4,Table1[[#This Row],[Last_performance_rating]]="B",3,Table1[[#This Row],[Last_performance_rating]]="C",2,Table1[[#This Row],[Last_performance_rating]]="PIP",1)</f>
        <v>3</v>
      </c>
    </row>
    <row r="84" spans="1:16" x14ac:dyDescent="0.3">
      <c r="A84" s="4">
        <v>10051</v>
      </c>
      <c r="B84" s="12">
        <v>19568</v>
      </c>
      <c r="C84" s="5" t="s">
        <v>179</v>
      </c>
      <c r="D84" s="5" t="s">
        <v>180</v>
      </c>
      <c r="E84" s="5" t="s">
        <v>15</v>
      </c>
      <c r="F84" s="12">
        <v>33892</v>
      </c>
      <c r="G84" s="5">
        <v>2</v>
      </c>
      <c r="H84" s="5" t="s">
        <v>24</v>
      </c>
      <c r="I84" s="5">
        <v>0</v>
      </c>
      <c r="J84" s="5"/>
      <c r="K84" s="10">
        <v>48817</v>
      </c>
      <c r="L84" s="5" t="s">
        <v>21</v>
      </c>
      <c r="M84" s="6" t="s">
        <v>18</v>
      </c>
      <c r="N84" t="str">
        <f>INDEX(Table3[#All],MATCH(Table1[[#This Row],[Dept_Id]],Table3[[#All],[Dept_Id]],0),1)</f>
        <v>Production</v>
      </c>
      <c r="O84" t="str">
        <f>IFERROR(IF(ISBLANK(Table1[[#This Row],[last_date]]),"",Table1[[#This Row],[last_date]]-Table1[[#This Row],[DoJ]])/365.25,"")</f>
        <v/>
      </c>
      <c r="P84">
        <f>_xlfn.IFS(Table1[[#This Row],[Last_performance_rating]]="S",5,Table1[[#This Row],[Last_performance_rating]]="A",4,Table1[[#This Row],[Last_performance_rating]]="B",3,Table1[[#This Row],[Last_performance_rating]]="C",2,Table1[[#This Row],[Last_performance_rating]]="PIP",1)</f>
        <v>4</v>
      </c>
    </row>
    <row r="85" spans="1:16" x14ac:dyDescent="0.3">
      <c r="A85" s="4">
        <v>35916</v>
      </c>
      <c r="B85" s="12">
        <v>19586</v>
      </c>
      <c r="C85" s="5" t="s">
        <v>181</v>
      </c>
      <c r="D85" s="5" t="s">
        <v>182</v>
      </c>
      <c r="E85" s="5" t="s">
        <v>27</v>
      </c>
      <c r="F85" s="12">
        <v>31126</v>
      </c>
      <c r="G85" s="5">
        <v>1</v>
      </c>
      <c r="H85" s="5" t="s">
        <v>24</v>
      </c>
      <c r="I85" s="5">
        <v>0</v>
      </c>
      <c r="J85" s="5"/>
      <c r="K85" s="10">
        <v>40000</v>
      </c>
      <c r="L85" s="5" t="s">
        <v>17</v>
      </c>
      <c r="M85" s="6" t="s">
        <v>18</v>
      </c>
      <c r="N85" t="str">
        <f>INDEX(Table3[#All],MATCH(Table1[[#This Row],[Dept_Id]],Table3[[#All],[Dept_Id]],0),1)</f>
        <v>Development</v>
      </c>
      <c r="O85" t="str">
        <f>IFERROR(IF(ISBLANK(Table1[[#This Row],[last_date]]),"",Table1[[#This Row],[last_date]]-Table1[[#This Row],[DoJ]])/365.25,"")</f>
        <v/>
      </c>
      <c r="P85">
        <f>_xlfn.IFS(Table1[[#This Row],[Last_performance_rating]]="S",5,Table1[[#This Row],[Last_performance_rating]]="A",4,Table1[[#This Row],[Last_performance_rating]]="B",3,Table1[[#This Row],[Last_performance_rating]]="C",2,Table1[[#This Row],[Last_performance_rating]]="PIP",1)</f>
        <v>4</v>
      </c>
    </row>
    <row r="86" spans="1:16" x14ac:dyDescent="0.3">
      <c r="A86" s="4">
        <v>10052</v>
      </c>
      <c r="B86" s="12">
        <v>22338</v>
      </c>
      <c r="C86" s="5" t="s">
        <v>183</v>
      </c>
      <c r="D86" s="5" t="s">
        <v>184</v>
      </c>
      <c r="E86" s="5" t="s">
        <v>15</v>
      </c>
      <c r="F86" s="12">
        <v>32284</v>
      </c>
      <c r="G86" s="5">
        <v>5</v>
      </c>
      <c r="H86" s="5" t="s">
        <v>28</v>
      </c>
      <c r="I86" s="5">
        <v>0</v>
      </c>
      <c r="J86" s="5"/>
      <c r="K86" s="10">
        <v>57212</v>
      </c>
      <c r="L86" s="5" t="s">
        <v>43</v>
      </c>
      <c r="M86" s="6" t="s">
        <v>32</v>
      </c>
      <c r="N86" t="str">
        <f>INDEX(Table3[#All],MATCH(Table1[[#This Row],[Dept_Id]],Table3[[#All],[Dept_Id]],0),1)</f>
        <v>Research</v>
      </c>
      <c r="O86" t="str">
        <f>IFERROR(IF(ISBLANK(Table1[[#This Row],[last_date]]),"",Table1[[#This Row],[last_date]]-Table1[[#This Row],[DoJ]])/365.25,"")</f>
        <v/>
      </c>
      <c r="P86">
        <f>_xlfn.IFS(Table1[[#This Row],[Last_performance_rating]]="S",5,Table1[[#This Row],[Last_performance_rating]]="A",4,Table1[[#This Row],[Last_performance_rating]]="B",3,Table1[[#This Row],[Last_performance_rating]]="C",2,Table1[[#This Row],[Last_performance_rating]]="PIP",1)</f>
        <v>3</v>
      </c>
    </row>
    <row r="87" spans="1:16" x14ac:dyDescent="0.3">
      <c r="A87" s="4">
        <v>10053</v>
      </c>
      <c r="B87" s="12">
        <v>19980</v>
      </c>
      <c r="C87" s="5" t="s">
        <v>185</v>
      </c>
      <c r="D87" s="5" t="s">
        <v>186</v>
      </c>
      <c r="E87" s="5" t="s">
        <v>27</v>
      </c>
      <c r="F87" s="12">
        <v>31447</v>
      </c>
      <c r="G87" s="5">
        <v>4</v>
      </c>
      <c r="H87" s="5" t="s">
        <v>28</v>
      </c>
      <c r="I87" s="5">
        <v>0</v>
      </c>
      <c r="J87" s="5"/>
      <c r="K87" s="10">
        <v>67854</v>
      </c>
      <c r="L87" s="5" t="s">
        <v>31</v>
      </c>
      <c r="M87" s="6" t="s">
        <v>65</v>
      </c>
      <c r="N87" t="str">
        <f>INDEX(Table3[#All],MATCH(Table1[[#This Row],[Dept_Id]],Table3[[#All],[Dept_Id]],0),1)</f>
        <v>Sales</v>
      </c>
      <c r="O87" t="str">
        <f>IFERROR(IF(ISBLANK(Table1[[#This Row],[last_date]]),"",Table1[[#This Row],[last_date]]-Table1[[#This Row],[DoJ]])/365.25,"")</f>
        <v/>
      </c>
      <c r="P87">
        <f>_xlfn.IFS(Table1[[#This Row],[Last_performance_rating]]="S",5,Table1[[#This Row],[Last_performance_rating]]="A",4,Table1[[#This Row],[Last_performance_rating]]="B",3,Table1[[#This Row],[Last_performance_rating]]="C",2,Table1[[#This Row],[Last_performance_rating]]="PIP",1)</f>
        <v>3</v>
      </c>
    </row>
    <row r="88" spans="1:16" x14ac:dyDescent="0.3">
      <c r="A88" s="4">
        <v>61583</v>
      </c>
      <c r="B88" s="12">
        <v>20975</v>
      </c>
      <c r="C88" s="5" t="s">
        <v>187</v>
      </c>
      <c r="D88" s="5" t="s">
        <v>188</v>
      </c>
      <c r="E88" s="5" t="s">
        <v>15</v>
      </c>
      <c r="F88" s="12">
        <v>31596</v>
      </c>
      <c r="G88" s="5">
        <v>6</v>
      </c>
      <c r="H88" s="5" t="s">
        <v>28</v>
      </c>
      <c r="I88" s="5">
        <v>0</v>
      </c>
      <c r="J88" s="5"/>
      <c r="K88" s="10">
        <v>50801</v>
      </c>
      <c r="L88" s="5" t="s">
        <v>17</v>
      </c>
      <c r="M88" s="6" t="s">
        <v>18</v>
      </c>
      <c r="N88" t="str">
        <f>INDEX(Table3[#All],MATCH(Table1[[#This Row],[Dept_Id]],Table3[[#All],[Dept_Id]],0),1)</f>
        <v>Development</v>
      </c>
      <c r="O88" t="str">
        <f>IFERROR(IF(ISBLANK(Table1[[#This Row],[last_date]]),"",Table1[[#This Row],[last_date]]-Table1[[#This Row],[DoJ]])/365.25,"")</f>
        <v/>
      </c>
      <c r="P88">
        <f>_xlfn.IFS(Table1[[#This Row],[Last_performance_rating]]="S",5,Table1[[#This Row],[Last_performance_rating]]="A",4,Table1[[#This Row],[Last_performance_rating]]="B",3,Table1[[#This Row],[Last_performance_rating]]="C",2,Table1[[#This Row],[Last_performance_rating]]="PIP",1)</f>
        <v>3</v>
      </c>
    </row>
    <row r="89" spans="1:16" x14ac:dyDescent="0.3">
      <c r="A89" s="4">
        <v>10054</v>
      </c>
      <c r="B89" s="12">
        <v>20914</v>
      </c>
      <c r="C89" s="5" t="s">
        <v>189</v>
      </c>
      <c r="D89" s="5" t="s">
        <v>190</v>
      </c>
      <c r="E89" s="5" t="s">
        <v>15</v>
      </c>
      <c r="F89" s="12">
        <v>34771</v>
      </c>
      <c r="G89" s="5">
        <v>8</v>
      </c>
      <c r="H89" s="5" t="s">
        <v>24</v>
      </c>
      <c r="I89" s="5">
        <v>0</v>
      </c>
      <c r="J89" s="5"/>
      <c r="K89" s="10">
        <v>40000</v>
      </c>
      <c r="L89" s="5" t="s">
        <v>35</v>
      </c>
      <c r="M89" s="6" t="s">
        <v>32</v>
      </c>
      <c r="N89" t="str">
        <f>INDEX(Table3[#All],MATCH(Table1[[#This Row],[Dept_Id]],Table3[[#All],[Dept_Id]],0),1)</f>
        <v>Human Resources</v>
      </c>
      <c r="O89" t="str">
        <f>IFERROR(IF(ISBLANK(Table1[[#This Row],[last_date]]),"",Table1[[#This Row],[last_date]]-Table1[[#This Row],[DoJ]])/365.25,"")</f>
        <v/>
      </c>
      <c r="P89">
        <f>_xlfn.IFS(Table1[[#This Row],[Last_performance_rating]]="S",5,Table1[[#This Row],[Last_performance_rating]]="A",4,Table1[[#This Row],[Last_performance_rating]]="B",3,Table1[[#This Row],[Last_performance_rating]]="C",2,Table1[[#This Row],[Last_performance_rating]]="PIP",1)</f>
        <v>4</v>
      </c>
    </row>
    <row r="90" spans="1:16" x14ac:dyDescent="0.3">
      <c r="A90" s="4">
        <v>10055</v>
      </c>
      <c r="B90" s="12">
        <v>20612</v>
      </c>
      <c r="C90" s="5" t="s">
        <v>191</v>
      </c>
      <c r="D90" s="5" t="s">
        <v>176</v>
      </c>
      <c r="E90" s="5" t="s">
        <v>15</v>
      </c>
      <c r="F90" s="12">
        <v>33721</v>
      </c>
      <c r="G90" s="5">
        <v>4</v>
      </c>
      <c r="H90" s="5" t="s">
        <v>24</v>
      </c>
      <c r="I90" s="5">
        <v>0</v>
      </c>
      <c r="J90" s="5"/>
      <c r="K90" s="10">
        <v>80024</v>
      </c>
      <c r="L90" s="5" t="s">
        <v>77</v>
      </c>
      <c r="M90" s="6" t="s">
        <v>32</v>
      </c>
      <c r="N90" t="str">
        <f>INDEX(Table3[#All],MATCH(Table1[[#This Row],[Dept_Id]],Table3[[#All],[Dept_Id]],0),1)</f>
        <v>Marketing</v>
      </c>
      <c r="O90" t="str">
        <f>IFERROR(IF(ISBLANK(Table1[[#This Row],[last_date]]),"",Table1[[#This Row],[last_date]]-Table1[[#This Row],[DoJ]])/365.25,"")</f>
        <v/>
      </c>
      <c r="P90">
        <f>_xlfn.IFS(Table1[[#This Row],[Last_performance_rating]]="S",5,Table1[[#This Row],[Last_performance_rating]]="A",4,Table1[[#This Row],[Last_performance_rating]]="B",3,Table1[[#This Row],[Last_performance_rating]]="C",2,Table1[[#This Row],[Last_performance_rating]]="PIP",1)</f>
        <v>4</v>
      </c>
    </row>
    <row r="91" spans="1:16" x14ac:dyDescent="0.3">
      <c r="A91" s="4">
        <v>67799</v>
      </c>
      <c r="B91" s="12">
        <v>22571</v>
      </c>
      <c r="C91" s="5" t="s">
        <v>192</v>
      </c>
      <c r="D91" s="5" t="s">
        <v>193</v>
      </c>
      <c r="E91" s="5" t="s">
        <v>15</v>
      </c>
      <c r="F91" s="12">
        <v>34362</v>
      </c>
      <c r="G91" s="5">
        <v>9</v>
      </c>
      <c r="H91" s="5" t="s">
        <v>28</v>
      </c>
      <c r="I91" s="5">
        <v>0</v>
      </c>
      <c r="J91" s="5"/>
      <c r="K91" s="10">
        <v>48111</v>
      </c>
      <c r="L91" s="5" t="s">
        <v>49</v>
      </c>
      <c r="M91" s="6" t="s">
        <v>40</v>
      </c>
      <c r="N91" t="str">
        <f>INDEX(Table3[#All],MATCH(Table1[[#This Row],[Dept_Id]],Table3[[#All],[Dept_Id]],0),1)</f>
        <v>Quality Management</v>
      </c>
      <c r="O91" t="str">
        <f>IFERROR(IF(ISBLANK(Table1[[#This Row],[last_date]]),"",Table1[[#This Row],[last_date]]-Table1[[#This Row],[DoJ]])/365.25,"")</f>
        <v/>
      </c>
      <c r="P91">
        <f>_xlfn.IFS(Table1[[#This Row],[Last_performance_rating]]="S",5,Table1[[#This Row],[Last_performance_rating]]="A",4,Table1[[#This Row],[Last_performance_rating]]="B",3,Table1[[#This Row],[Last_performance_rating]]="C",2,Table1[[#This Row],[Last_performance_rating]]="PIP",1)</f>
        <v>3</v>
      </c>
    </row>
    <row r="92" spans="1:16" x14ac:dyDescent="0.3">
      <c r="A92" s="4">
        <v>10056</v>
      </c>
      <c r="B92" s="12">
        <v>22525</v>
      </c>
      <c r="C92" s="5" t="s">
        <v>194</v>
      </c>
      <c r="D92" s="5" t="s">
        <v>195</v>
      </c>
      <c r="E92" s="5" t="s">
        <v>27</v>
      </c>
      <c r="F92" s="12">
        <v>32905</v>
      </c>
      <c r="G92" s="5">
        <v>4</v>
      </c>
      <c r="H92" s="5" t="s">
        <v>16</v>
      </c>
      <c r="I92" s="5">
        <v>0</v>
      </c>
      <c r="J92" s="5"/>
      <c r="K92" s="10">
        <v>48857</v>
      </c>
      <c r="L92" s="5" t="s">
        <v>17</v>
      </c>
      <c r="M92" s="6" t="s">
        <v>18</v>
      </c>
      <c r="N92" t="str">
        <f>INDEX(Table3[#All],MATCH(Table1[[#This Row],[Dept_Id]],Table3[[#All],[Dept_Id]],0),1)</f>
        <v>Development</v>
      </c>
      <c r="O92" t="str">
        <f>IFERROR(IF(ISBLANK(Table1[[#This Row],[last_date]]),"",Table1[[#This Row],[last_date]]-Table1[[#This Row],[DoJ]])/365.25,"")</f>
        <v/>
      </c>
      <c r="P92">
        <f>_xlfn.IFS(Table1[[#This Row],[Last_performance_rating]]="S",5,Table1[[#This Row],[Last_performance_rating]]="A",4,Table1[[#This Row],[Last_performance_rating]]="B",3,Table1[[#This Row],[Last_performance_rating]]="C",2,Table1[[#This Row],[Last_performance_rating]]="PIP",1)</f>
        <v>2</v>
      </c>
    </row>
    <row r="93" spans="1:16" x14ac:dyDescent="0.3">
      <c r="A93" s="4">
        <v>10057</v>
      </c>
      <c r="B93" s="12">
        <v>19874</v>
      </c>
      <c r="C93" s="5" t="s">
        <v>196</v>
      </c>
      <c r="D93" s="5" t="s">
        <v>197</v>
      </c>
      <c r="E93" s="5" t="s">
        <v>27</v>
      </c>
      <c r="F93" s="12">
        <v>33618</v>
      </c>
      <c r="G93" s="5">
        <v>9</v>
      </c>
      <c r="H93" s="5" t="s">
        <v>198</v>
      </c>
      <c r="I93" s="5">
        <v>0</v>
      </c>
      <c r="J93" s="5"/>
      <c r="K93" s="10">
        <v>49616</v>
      </c>
      <c r="L93" s="5" t="s">
        <v>17</v>
      </c>
      <c r="M93" s="6" t="s">
        <v>18</v>
      </c>
      <c r="N93" t="str">
        <f>INDEX(Table3[#All],MATCH(Table1[[#This Row],[Dept_Id]],Table3[[#All],[Dept_Id]],0),1)</f>
        <v>Development</v>
      </c>
      <c r="O93" t="str">
        <f>IFERROR(IF(ISBLANK(Table1[[#This Row],[last_date]]),"",Table1[[#This Row],[last_date]]-Table1[[#This Row],[DoJ]])/365.25,"")</f>
        <v/>
      </c>
      <c r="P93">
        <f>_xlfn.IFS(Table1[[#This Row],[Last_performance_rating]]="S",5,Table1[[#This Row],[Last_performance_rating]]="A",4,Table1[[#This Row],[Last_performance_rating]]="B",3,Table1[[#This Row],[Last_performance_rating]]="C",2,Table1[[#This Row],[Last_performance_rating]]="PIP",1)</f>
        <v>5</v>
      </c>
    </row>
    <row r="94" spans="1:16" x14ac:dyDescent="0.3">
      <c r="A94" s="4">
        <v>37061</v>
      </c>
      <c r="B94" s="12">
        <v>23553</v>
      </c>
      <c r="C94" s="5" t="s">
        <v>199</v>
      </c>
      <c r="D94" s="5" t="s">
        <v>116</v>
      </c>
      <c r="E94" s="5" t="s">
        <v>27</v>
      </c>
      <c r="F94" s="12">
        <v>32975</v>
      </c>
      <c r="G94" s="5">
        <v>10</v>
      </c>
      <c r="H94" s="5" t="s">
        <v>16</v>
      </c>
      <c r="I94" s="5">
        <v>0</v>
      </c>
      <c r="J94" s="5"/>
      <c r="K94" s="10">
        <v>40000</v>
      </c>
      <c r="L94" s="5" t="s">
        <v>35</v>
      </c>
      <c r="M94" s="6" t="s">
        <v>32</v>
      </c>
      <c r="N94" t="str">
        <f>INDEX(Table3[#All],MATCH(Table1[[#This Row],[Dept_Id]],Table3[[#All],[Dept_Id]],0),1)</f>
        <v>Human Resources</v>
      </c>
      <c r="O94" t="str">
        <f>IFERROR(IF(ISBLANK(Table1[[#This Row],[last_date]]),"",Table1[[#This Row],[last_date]]-Table1[[#This Row],[DoJ]])/365.25,"")</f>
        <v/>
      </c>
      <c r="P94">
        <f>_xlfn.IFS(Table1[[#This Row],[Last_performance_rating]]="S",5,Table1[[#This Row],[Last_performance_rating]]="A",4,Table1[[#This Row],[Last_performance_rating]]="B",3,Table1[[#This Row],[Last_performance_rating]]="C",2,Table1[[#This Row],[Last_performance_rating]]="PIP",1)</f>
        <v>2</v>
      </c>
    </row>
    <row r="95" spans="1:16" x14ac:dyDescent="0.3">
      <c r="A95" s="4">
        <v>10058</v>
      </c>
      <c r="B95" s="12">
        <v>19998</v>
      </c>
      <c r="C95" s="5" t="s">
        <v>200</v>
      </c>
      <c r="D95" s="5" t="s">
        <v>201</v>
      </c>
      <c r="E95" s="5" t="s">
        <v>15</v>
      </c>
      <c r="F95" s="12">
        <v>31880</v>
      </c>
      <c r="G95" s="5">
        <v>7</v>
      </c>
      <c r="H95" s="5" t="s">
        <v>24</v>
      </c>
      <c r="I95" s="5">
        <v>0</v>
      </c>
      <c r="J95" s="5"/>
      <c r="K95" s="10">
        <v>52787</v>
      </c>
      <c r="L95" s="5" t="s">
        <v>77</v>
      </c>
      <c r="M95" s="6" t="s">
        <v>65</v>
      </c>
      <c r="N95" t="str">
        <f>INDEX(Table3[#All],MATCH(Table1[[#This Row],[Dept_Id]],Table3[[#All],[Dept_Id]],0),1)</f>
        <v>Marketing</v>
      </c>
      <c r="O95" t="str">
        <f>IFERROR(IF(ISBLANK(Table1[[#This Row],[last_date]]),"",Table1[[#This Row],[last_date]]-Table1[[#This Row],[DoJ]])/365.25,"")</f>
        <v/>
      </c>
      <c r="P95">
        <f>_xlfn.IFS(Table1[[#This Row],[Last_performance_rating]]="S",5,Table1[[#This Row],[Last_performance_rating]]="A",4,Table1[[#This Row],[Last_performance_rating]]="B",3,Table1[[#This Row],[Last_performance_rating]]="C",2,Table1[[#This Row],[Last_performance_rating]]="PIP",1)</f>
        <v>4</v>
      </c>
    </row>
    <row r="96" spans="1:16" x14ac:dyDescent="0.3">
      <c r="A96" s="4">
        <v>10059</v>
      </c>
      <c r="B96" s="12">
        <v>19621</v>
      </c>
      <c r="C96" s="5" t="s">
        <v>142</v>
      </c>
      <c r="D96" s="5" t="s">
        <v>148</v>
      </c>
      <c r="E96" s="5" t="s">
        <v>27</v>
      </c>
      <c r="F96" s="12">
        <v>33415</v>
      </c>
      <c r="G96" s="5">
        <v>2</v>
      </c>
      <c r="H96" s="5" t="s">
        <v>16</v>
      </c>
      <c r="I96" s="5">
        <v>0</v>
      </c>
      <c r="J96" s="5"/>
      <c r="K96" s="10">
        <v>71218</v>
      </c>
      <c r="L96" s="5" t="s">
        <v>68</v>
      </c>
      <c r="M96" s="6" t="s">
        <v>65</v>
      </c>
      <c r="N96" t="str">
        <f>INDEX(Table3[#All],MATCH(Table1[[#This Row],[Dept_Id]],Table3[[#All],[Dept_Id]],0),1)</f>
        <v>Finance</v>
      </c>
      <c r="O96" t="str">
        <f>IFERROR(IF(ISBLANK(Table1[[#This Row],[last_date]]),"",Table1[[#This Row],[last_date]]-Table1[[#This Row],[DoJ]])/365.25,"")</f>
        <v/>
      </c>
      <c r="P96">
        <f>_xlfn.IFS(Table1[[#This Row],[Last_performance_rating]]="S",5,Table1[[#This Row],[Last_performance_rating]]="A",4,Table1[[#This Row],[Last_performance_rating]]="B",3,Table1[[#This Row],[Last_performance_rating]]="C",2,Table1[[#This Row],[Last_performance_rating]]="PIP",1)</f>
        <v>2</v>
      </c>
    </row>
    <row r="97" spans="1:16" x14ac:dyDescent="0.3">
      <c r="A97" s="4">
        <v>411412</v>
      </c>
      <c r="B97" s="12">
        <v>19370</v>
      </c>
      <c r="C97" s="5" t="s">
        <v>202</v>
      </c>
      <c r="D97" s="5" t="s">
        <v>203</v>
      </c>
      <c r="E97" s="5" t="s">
        <v>15</v>
      </c>
      <c r="F97" s="12">
        <v>32135</v>
      </c>
      <c r="G97" s="5">
        <v>2</v>
      </c>
      <c r="H97" s="5" t="s">
        <v>24</v>
      </c>
      <c r="I97" s="5">
        <v>0</v>
      </c>
      <c r="J97" s="5"/>
      <c r="K97" s="10">
        <v>42348</v>
      </c>
      <c r="L97" s="5" t="s">
        <v>21</v>
      </c>
      <c r="M97" s="6" t="s">
        <v>18</v>
      </c>
      <c r="N97" t="str">
        <f>INDEX(Table3[#All],MATCH(Table1[[#This Row],[Dept_Id]],Table3[[#All],[Dept_Id]],0),1)</f>
        <v>Production</v>
      </c>
      <c r="O97" t="str">
        <f>IFERROR(IF(ISBLANK(Table1[[#This Row],[last_date]]),"",Table1[[#This Row],[last_date]]-Table1[[#This Row],[DoJ]])/365.25,"")</f>
        <v/>
      </c>
      <c r="P97">
        <f>_xlfn.IFS(Table1[[#This Row],[Last_performance_rating]]="S",5,Table1[[#This Row],[Last_performance_rating]]="A",4,Table1[[#This Row],[Last_performance_rating]]="B",3,Table1[[#This Row],[Last_performance_rating]]="C",2,Table1[[#This Row],[Last_performance_rating]]="PIP",1)</f>
        <v>4</v>
      </c>
    </row>
    <row r="98" spans="1:16" x14ac:dyDescent="0.3">
      <c r="A98" s="4">
        <v>10060</v>
      </c>
      <c r="B98" s="12">
        <v>22569</v>
      </c>
      <c r="C98" s="5" t="s">
        <v>204</v>
      </c>
      <c r="D98" s="5" t="s">
        <v>205</v>
      </c>
      <c r="E98" s="5" t="s">
        <v>15</v>
      </c>
      <c r="F98" s="12">
        <v>32083</v>
      </c>
      <c r="G98" s="5">
        <v>7</v>
      </c>
      <c r="H98" s="5" t="s">
        <v>24</v>
      </c>
      <c r="I98" s="5">
        <v>0</v>
      </c>
      <c r="J98" s="5"/>
      <c r="K98" s="10">
        <v>74686</v>
      </c>
      <c r="L98" s="5" t="s">
        <v>31</v>
      </c>
      <c r="M98" s="6" t="s">
        <v>32</v>
      </c>
      <c r="N98" t="str">
        <f>INDEX(Table3[#All],MATCH(Table1[[#This Row],[Dept_Id]],Table3[[#All],[Dept_Id]],0),1)</f>
        <v>Sales</v>
      </c>
      <c r="O98" t="str">
        <f>IFERROR(IF(ISBLANK(Table1[[#This Row],[last_date]]),"",Table1[[#This Row],[last_date]]-Table1[[#This Row],[DoJ]])/365.25,"")</f>
        <v/>
      </c>
      <c r="P98">
        <f>_xlfn.IFS(Table1[[#This Row],[Last_performance_rating]]="S",5,Table1[[#This Row],[Last_performance_rating]]="A",4,Table1[[#This Row],[Last_performance_rating]]="B",3,Table1[[#This Row],[Last_performance_rating]]="C",2,Table1[[#This Row],[Last_performance_rating]]="PIP",1)</f>
        <v>4</v>
      </c>
    </row>
    <row r="99" spans="1:16" x14ac:dyDescent="0.3">
      <c r="A99" s="4">
        <v>10060</v>
      </c>
      <c r="B99" s="12">
        <v>22569</v>
      </c>
      <c r="C99" s="5" t="s">
        <v>204</v>
      </c>
      <c r="D99" s="5" t="s">
        <v>205</v>
      </c>
      <c r="E99" s="5" t="s">
        <v>15</v>
      </c>
      <c r="F99" s="12">
        <v>32083</v>
      </c>
      <c r="G99" s="5">
        <v>7</v>
      </c>
      <c r="H99" s="5" t="s">
        <v>24</v>
      </c>
      <c r="I99" s="5">
        <v>0</v>
      </c>
      <c r="J99" s="5"/>
      <c r="K99" s="10">
        <v>74686</v>
      </c>
      <c r="L99" s="5" t="s">
        <v>58</v>
      </c>
      <c r="M99" s="6" t="s">
        <v>32</v>
      </c>
      <c r="N99" t="str">
        <f>INDEX(Table3[#All],MATCH(Table1[[#This Row],[Dept_Id]],Table3[[#All],[Dept_Id]],0),1)</f>
        <v>Customer Service</v>
      </c>
      <c r="O99" t="str">
        <f>IFERROR(IF(ISBLANK(Table1[[#This Row],[last_date]]),"",Table1[[#This Row],[last_date]]-Table1[[#This Row],[DoJ]])/365.25,"")</f>
        <v/>
      </c>
      <c r="P99">
        <f>_xlfn.IFS(Table1[[#This Row],[Last_performance_rating]]="S",5,Table1[[#This Row],[Last_performance_rating]]="A",4,Table1[[#This Row],[Last_performance_rating]]="B",3,Table1[[#This Row],[Last_performance_rating]]="C",2,Table1[[#This Row],[Last_performance_rating]]="PIP",1)</f>
        <v>4</v>
      </c>
    </row>
    <row r="100" spans="1:16" x14ac:dyDescent="0.3">
      <c r="A100" s="4">
        <v>422587</v>
      </c>
      <c r="B100" s="12">
        <v>19908</v>
      </c>
      <c r="C100" s="5" t="s">
        <v>206</v>
      </c>
      <c r="D100" s="5" t="s">
        <v>79</v>
      </c>
      <c r="E100" s="5" t="s">
        <v>27</v>
      </c>
      <c r="F100" s="12">
        <v>31426</v>
      </c>
      <c r="G100" s="5">
        <v>10</v>
      </c>
      <c r="H100" s="5" t="s">
        <v>16</v>
      </c>
      <c r="I100" s="5">
        <v>0</v>
      </c>
      <c r="J100" s="5"/>
      <c r="K100" s="10">
        <v>40000</v>
      </c>
      <c r="L100" s="5" t="s">
        <v>17</v>
      </c>
      <c r="M100" s="6" t="s">
        <v>18</v>
      </c>
      <c r="N100" t="str">
        <f>INDEX(Table3[#All],MATCH(Table1[[#This Row],[Dept_Id]],Table3[[#All],[Dept_Id]],0),1)</f>
        <v>Development</v>
      </c>
      <c r="O100" t="str">
        <f>IFERROR(IF(ISBLANK(Table1[[#This Row],[last_date]]),"",Table1[[#This Row],[last_date]]-Table1[[#This Row],[DoJ]])/365.25,"")</f>
        <v/>
      </c>
      <c r="P100">
        <f>_xlfn.IFS(Table1[[#This Row],[Last_performance_rating]]="S",5,Table1[[#This Row],[Last_performance_rating]]="A",4,Table1[[#This Row],[Last_performance_rating]]="B",3,Table1[[#This Row],[Last_performance_rating]]="C",2,Table1[[#This Row],[Last_performance_rating]]="PIP",1)</f>
        <v>2</v>
      </c>
    </row>
    <row r="101" spans="1:16" x14ac:dyDescent="0.3">
      <c r="A101" s="4">
        <v>10061</v>
      </c>
      <c r="B101" s="12">
        <v>22938</v>
      </c>
      <c r="C101" s="5" t="s">
        <v>207</v>
      </c>
      <c r="D101" s="5" t="s">
        <v>208</v>
      </c>
      <c r="E101" s="5" t="s">
        <v>15</v>
      </c>
      <c r="F101" s="12">
        <v>31307</v>
      </c>
      <c r="G101" s="5">
        <v>1</v>
      </c>
      <c r="H101" s="5" t="s">
        <v>28</v>
      </c>
      <c r="I101" s="5">
        <v>0</v>
      </c>
      <c r="J101" s="5"/>
      <c r="K101" s="10">
        <v>68577</v>
      </c>
      <c r="L101" s="5" t="s">
        <v>31</v>
      </c>
      <c r="M101" s="6" t="s">
        <v>65</v>
      </c>
      <c r="N101" t="str">
        <f>INDEX(Table3[#All],MATCH(Table1[[#This Row],[Dept_Id]],Table3[[#All],[Dept_Id]],0),1)</f>
        <v>Sales</v>
      </c>
      <c r="O101" t="str">
        <f>IFERROR(IF(ISBLANK(Table1[[#This Row],[last_date]]),"",Table1[[#This Row],[last_date]]-Table1[[#This Row],[DoJ]])/365.25,"")</f>
        <v/>
      </c>
      <c r="P101">
        <f>_xlfn.IFS(Table1[[#This Row],[Last_performance_rating]]="S",5,Table1[[#This Row],[Last_performance_rating]]="A",4,Table1[[#This Row],[Last_performance_rating]]="B",3,Table1[[#This Row],[Last_performance_rating]]="C",2,Table1[[#This Row],[Last_performance_rating]]="PIP",1)</f>
        <v>3</v>
      </c>
    </row>
    <row r="102" spans="1:16" x14ac:dyDescent="0.3">
      <c r="A102" s="4">
        <v>10062</v>
      </c>
      <c r="B102" s="12">
        <v>22587</v>
      </c>
      <c r="C102" s="5" t="s">
        <v>209</v>
      </c>
      <c r="D102" s="5" t="s">
        <v>210</v>
      </c>
      <c r="E102" s="5" t="s">
        <v>15</v>
      </c>
      <c r="F102" s="12">
        <v>33480</v>
      </c>
      <c r="G102" s="5">
        <v>7</v>
      </c>
      <c r="H102" s="5" t="s">
        <v>28</v>
      </c>
      <c r="I102" s="5">
        <v>1</v>
      </c>
      <c r="J102" s="12">
        <v>34016</v>
      </c>
      <c r="K102" s="10">
        <v>55685</v>
      </c>
      <c r="L102" s="5" t="s">
        <v>17</v>
      </c>
      <c r="M102" s="6" t="s">
        <v>18</v>
      </c>
      <c r="N102" t="str">
        <f>INDEX(Table3[#All],MATCH(Table1[[#This Row],[Dept_Id]],Table3[[#All],[Dept_Id]],0),1)</f>
        <v>Development</v>
      </c>
      <c r="O102">
        <f>IFERROR(IF(ISBLANK(Table1[[#This Row],[last_date]]),"",Table1[[#This Row],[last_date]]-Table1[[#This Row],[DoJ]])/365.25,"")</f>
        <v>1.4674880219028064</v>
      </c>
      <c r="P102">
        <f>_xlfn.IFS(Table1[[#This Row],[Last_performance_rating]]="S",5,Table1[[#This Row],[Last_performance_rating]]="A",4,Table1[[#This Row],[Last_performance_rating]]="B",3,Table1[[#This Row],[Last_performance_rating]]="C",2,Table1[[#This Row],[Last_performance_rating]]="PIP",1)</f>
        <v>3</v>
      </c>
    </row>
    <row r="103" spans="1:16" x14ac:dyDescent="0.3">
      <c r="A103" s="4">
        <v>35270</v>
      </c>
      <c r="B103" s="12">
        <v>19361</v>
      </c>
      <c r="C103" s="5" t="s">
        <v>211</v>
      </c>
      <c r="D103" s="5" t="s">
        <v>212</v>
      </c>
      <c r="E103" s="5" t="s">
        <v>15</v>
      </c>
      <c r="F103" s="12">
        <v>33274</v>
      </c>
      <c r="G103" s="5">
        <v>4</v>
      </c>
      <c r="H103" s="5" t="s">
        <v>24</v>
      </c>
      <c r="I103" s="5">
        <v>0</v>
      </c>
      <c r="J103" s="5"/>
      <c r="K103" s="10">
        <v>40338</v>
      </c>
      <c r="L103" s="5" t="s">
        <v>21</v>
      </c>
      <c r="M103" s="6" t="s">
        <v>93</v>
      </c>
      <c r="N103" t="str">
        <f>INDEX(Table3[#All],MATCH(Table1[[#This Row],[Dept_Id]],Table3[[#All],[Dept_Id]],0),1)</f>
        <v>Production</v>
      </c>
      <c r="O103" t="str">
        <f>IFERROR(IF(ISBLANK(Table1[[#This Row],[last_date]]),"",Table1[[#This Row],[last_date]]-Table1[[#This Row],[DoJ]])/365.25,"")</f>
        <v/>
      </c>
      <c r="P103">
        <f>_xlfn.IFS(Table1[[#This Row],[Last_performance_rating]]="S",5,Table1[[#This Row],[Last_performance_rating]]="A",4,Table1[[#This Row],[Last_performance_rating]]="B",3,Table1[[#This Row],[Last_performance_rating]]="C",2,Table1[[#This Row],[Last_performance_rating]]="PIP",1)</f>
        <v>4</v>
      </c>
    </row>
    <row r="104" spans="1:16" x14ac:dyDescent="0.3">
      <c r="A104" s="4">
        <v>10063</v>
      </c>
      <c r="B104" s="12">
        <v>19212</v>
      </c>
      <c r="C104" s="5" t="s">
        <v>213</v>
      </c>
      <c r="D104" s="5" t="s">
        <v>214</v>
      </c>
      <c r="E104" s="5" t="s">
        <v>27</v>
      </c>
      <c r="F104" s="12">
        <v>32606</v>
      </c>
      <c r="G104" s="5">
        <v>1</v>
      </c>
      <c r="H104" s="5" t="s">
        <v>24</v>
      </c>
      <c r="I104" s="5">
        <v>0</v>
      </c>
      <c r="J104" s="5"/>
      <c r="K104" s="10">
        <v>40000</v>
      </c>
      <c r="L104" s="5" t="s">
        <v>21</v>
      </c>
      <c r="M104" s="6" t="s">
        <v>18</v>
      </c>
      <c r="N104" t="str">
        <f>INDEX(Table3[#All],MATCH(Table1[[#This Row],[Dept_Id]],Table3[[#All],[Dept_Id]],0),1)</f>
        <v>Production</v>
      </c>
      <c r="O104" t="str">
        <f>IFERROR(IF(ISBLANK(Table1[[#This Row],[last_date]]),"",Table1[[#This Row],[last_date]]-Table1[[#This Row],[DoJ]])/365.25,"")</f>
        <v/>
      </c>
      <c r="P104">
        <f>_xlfn.IFS(Table1[[#This Row],[Last_performance_rating]]="S",5,Table1[[#This Row],[Last_performance_rating]]="A",4,Table1[[#This Row],[Last_performance_rating]]="B",3,Table1[[#This Row],[Last_performance_rating]]="C",2,Table1[[#This Row],[Last_performance_rating]]="PIP",1)</f>
        <v>4</v>
      </c>
    </row>
    <row r="105" spans="1:16" x14ac:dyDescent="0.3">
      <c r="A105" s="4">
        <v>10064</v>
      </c>
      <c r="B105" s="12">
        <v>21647</v>
      </c>
      <c r="C105" s="5" t="s">
        <v>215</v>
      </c>
      <c r="D105" s="5" t="s">
        <v>216</v>
      </c>
      <c r="E105" s="5" t="s">
        <v>15</v>
      </c>
      <c r="F105" s="12">
        <v>31371</v>
      </c>
      <c r="G105" s="5">
        <v>2</v>
      </c>
      <c r="H105" s="5" t="s">
        <v>24</v>
      </c>
      <c r="I105" s="5">
        <v>0</v>
      </c>
      <c r="J105" s="5"/>
      <c r="K105" s="10">
        <v>40000</v>
      </c>
      <c r="L105" s="5" t="s">
        <v>43</v>
      </c>
      <c r="M105" s="6" t="s">
        <v>32</v>
      </c>
      <c r="N105" t="str">
        <f>INDEX(Table3[#All],MATCH(Table1[[#This Row],[Dept_Id]],Table3[[#All],[Dept_Id]],0),1)</f>
        <v>Research</v>
      </c>
      <c r="O105" t="str">
        <f>IFERROR(IF(ISBLANK(Table1[[#This Row],[last_date]]),"",Table1[[#This Row],[last_date]]-Table1[[#This Row],[DoJ]])/365.25,"")</f>
        <v/>
      </c>
      <c r="P105">
        <f>_xlfn.IFS(Table1[[#This Row],[Last_performance_rating]]="S",5,Table1[[#This Row],[Last_performance_rating]]="A",4,Table1[[#This Row],[Last_performance_rating]]="B",3,Table1[[#This Row],[Last_performance_rating]]="C",2,Table1[[#This Row],[Last_performance_rating]]="PIP",1)</f>
        <v>4</v>
      </c>
    </row>
    <row r="106" spans="1:16" x14ac:dyDescent="0.3">
      <c r="A106" s="4">
        <v>105597</v>
      </c>
      <c r="B106" s="12">
        <v>20681</v>
      </c>
      <c r="C106" s="5" t="s">
        <v>217</v>
      </c>
      <c r="D106" s="5" t="s">
        <v>218</v>
      </c>
      <c r="E106" s="5" t="s">
        <v>15</v>
      </c>
      <c r="F106" s="12">
        <v>31908</v>
      </c>
      <c r="G106" s="5">
        <v>2</v>
      </c>
      <c r="H106" s="5" t="s">
        <v>24</v>
      </c>
      <c r="I106" s="5">
        <v>0</v>
      </c>
      <c r="J106" s="5"/>
      <c r="K106" s="10">
        <v>43841</v>
      </c>
      <c r="L106" s="5" t="s">
        <v>35</v>
      </c>
      <c r="M106" s="6" t="s">
        <v>65</v>
      </c>
      <c r="N106" t="str">
        <f>INDEX(Table3[#All],MATCH(Table1[[#This Row],[Dept_Id]],Table3[[#All],[Dept_Id]],0),1)</f>
        <v>Human Resources</v>
      </c>
      <c r="O106" t="str">
        <f>IFERROR(IF(ISBLANK(Table1[[#This Row],[last_date]]),"",Table1[[#This Row],[last_date]]-Table1[[#This Row],[DoJ]])/365.25,"")</f>
        <v/>
      </c>
      <c r="P106">
        <f>_xlfn.IFS(Table1[[#This Row],[Last_performance_rating]]="S",5,Table1[[#This Row],[Last_performance_rating]]="A",4,Table1[[#This Row],[Last_performance_rating]]="B",3,Table1[[#This Row],[Last_performance_rating]]="C",2,Table1[[#This Row],[Last_performance_rating]]="PIP",1)</f>
        <v>4</v>
      </c>
    </row>
    <row r="107" spans="1:16" x14ac:dyDescent="0.3">
      <c r="A107" s="4">
        <v>10065</v>
      </c>
      <c r="B107" s="12">
        <v>23115</v>
      </c>
      <c r="C107" s="5" t="s">
        <v>219</v>
      </c>
      <c r="D107" s="5" t="s">
        <v>220</v>
      </c>
      <c r="E107" s="5" t="s">
        <v>15</v>
      </c>
      <c r="F107" s="12">
        <v>32281</v>
      </c>
      <c r="G107" s="5">
        <v>5</v>
      </c>
      <c r="H107" s="5" t="s">
        <v>28</v>
      </c>
      <c r="I107" s="5">
        <v>0</v>
      </c>
      <c r="J107" s="5"/>
      <c r="K107" s="10">
        <v>40000</v>
      </c>
      <c r="L107" s="5" t="s">
        <v>17</v>
      </c>
      <c r="M107" s="6" t="s">
        <v>40</v>
      </c>
      <c r="N107" t="str">
        <f>INDEX(Table3[#All],MATCH(Table1[[#This Row],[Dept_Id]],Table3[[#All],[Dept_Id]],0),1)</f>
        <v>Development</v>
      </c>
      <c r="O107" t="str">
        <f>IFERROR(IF(ISBLANK(Table1[[#This Row],[last_date]]),"",Table1[[#This Row],[last_date]]-Table1[[#This Row],[DoJ]])/365.25,"")</f>
        <v/>
      </c>
      <c r="P107">
        <f>_xlfn.IFS(Table1[[#This Row],[Last_performance_rating]]="S",5,Table1[[#This Row],[Last_performance_rating]]="A",4,Table1[[#This Row],[Last_performance_rating]]="B",3,Table1[[#This Row],[Last_performance_rating]]="C",2,Table1[[#This Row],[Last_performance_rating]]="PIP",1)</f>
        <v>3</v>
      </c>
    </row>
    <row r="108" spans="1:16" x14ac:dyDescent="0.3">
      <c r="A108" s="4">
        <v>10066</v>
      </c>
      <c r="B108" s="12">
        <v>19311</v>
      </c>
      <c r="C108" s="5" t="s">
        <v>221</v>
      </c>
      <c r="D108" s="5" t="s">
        <v>222</v>
      </c>
      <c r="E108" s="5" t="s">
        <v>15</v>
      </c>
      <c r="F108" s="12">
        <v>31469</v>
      </c>
      <c r="G108" s="5">
        <v>1</v>
      </c>
      <c r="H108" s="5" t="s">
        <v>84</v>
      </c>
      <c r="I108" s="5">
        <v>0</v>
      </c>
      <c r="J108" s="5"/>
      <c r="K108" s="10">
        <v>69736</v>
      </c>
      <c r="L108" s="5" t="s">
        <v>17</v>
      </c>
      <c r="M108" s="6" t="s">
        <v>18</v>
      </c>
      <c r="N108" t="str">
        <f>INDEX(Table3[#All],MATCH(Table1[[#This Row],[Dept_Id]],Table3[[#All],[Dept_Id]],0),1)</f>
        <v>Development</v>
      </c>
      <c r="O108" t="str">
        <f>IFERROR(IF(ISBLANK(Table1[[#This Row],[last_date]]),"",Table1[[#This Row],[last_date]]-Table1[[#This Row],[DoJ]])/365.25,"")</f>
        <v/>
      </c>
      <c r="P108">
        <f>_xlfn.IFS(Table1[[#This Row],[Last_performance_rating]]="S",5,Table1[[#This Row],[Last_performance_rating]]="A",4,Table1[[#This Row],[Last_performance_rating]]="B",3,Table1[[#This Row],[Last_performance_rating]]="C",2,Table1[[#This Row],[Last_performance_rating]]="PIP",1)</f>
        <v>1</v>
      </c>
    </row>
    <row r="109" spans="1:16" x14ac:dyDescent="0.3">
      <c r="A109" s="4">
        <v>244689</v>
      </c>
      <c r="B109" s="12">
        <v>20558</v>
      </c>
      <c r="C109" s="5" t="s">
        <v>223</v>
      </c>
      <c r="D109" s="5" t="s">
        <v>224</v>
      </c>
      <c r="E109" s="5" t="s">
        <v>15</v>
      </c>
      <c r="F109" s="12">
        <v>33483</v>
      </c>
      <c r="G109" s="5">
        <v>7</v>
      </c>
      <c r="H109" s="5" t="s">
        <v>28</v>
      </c>
      <c r="I109" s="5">
        <v>0</v>
      </c>
      <c r="J109" s="5"/>
      <c r="K109" s="10">
        <v>40000</v>
      </c>
      <c r="L109" s="5" t="s">
        <v>77</v>
      </c>
      <c r="M109" s="6" t="s">
        <v>32</v>
      </c>
      <c r="N109" t="str">
        <f>INDEX(Table3[#All],MATCH(Table1[[#This Row],[Dept_Id]],Table3[[#All],[Dept_Id]],0),1)</f>
        <v>Marketing</v>
      </c>
      <c r="O109" t="str">
        <f>IFERROR(IF(ISBLANK(Table1[[#This Row],[last_date]]),"",Table1[[#This Row],[last_date]]-Table1[[#This Row],[DoJ]])/365.25,"")</f>
        <v/>
      </c>
      <c r="P109">
        <f>_xlfn.IFS(Table1[[#This Row],[Last_performance_rating]]="S",5,Table1[[#This Row],[Last_performance_rating]]="A",4,Table1[[#This Row],[Last_performance_rating]]="B",3,Table1[[#This Row],[Last_performance_rating]]="C",2,Table1[[#This Row],[Last_performance_rating]]="PIP",1)</f>
        <v>3</v>
      </c>
    </row>
    <row r="110" spans="1:16" x14ac:dyDescent="0.3">
      <c r="A110" s="4">
        <v>244689</v>
      </c>
      <c r="B110" s="12">
        <v>20558</v>
      </c>
      <c r="C110" s="5" t="s">
        <v>223</v>
      </c>
      <c r="D110" s="5" t="s">
        <v>224</v>
      </c>
      <c r="E110" s="5" t="s">
        <v>15</v>
      </c>
      <c r="F110" s="12">
        <v>33483</v>
      </c>
      <c r="G110" s="5">
        <v>7</v>
      </c>
      <c r="H110" s="5" t="s">
        <v>28</v>
      </c>
      <c r="I110" s="5">
        <v>0</v>
      </c>
      <c r="J110" s="5"/>
      <c r="K110" s="10">
        <v>40000</v>
      </c>
      <c r="L110" s="5" t="s">
        <v>35</v>
      </c>
      <c r="M110" s="6" t="s">
        <v>32</v>
      </c>
      <c r="N110" t="str">
        <f>INDEX(Table3[#All],MATCH(Table1[[#This Row],[Dept_Id]],Table3[[#All],[Dept_Id]],0),1)</f>
        <v>Human Resources</v>
      </c>
      <c r="O110" t="str">
        <f>IFERROR(IF(ISBLANK(Table1[[#This Row],[last_date]]),"",Table1[[#This Row],[last_date]]-Table1[[#This Row],[DoJ]])/365.25,"")</f>
        <v/>
      </c>
      <c r="P110">
        <f>_xlfn.IFS(Table1[[#This Row],[Last_performance_rating]]="S",5,Table1[[#This Row],[Last_performance_rating]]="A",4,Table1[[#This Row],[Last_performance_rating]]="B",3,Table1[[#This Row],[Last_performance_rating]]="C",2,Table1[[#This Row],[Last_performance_rating]]="PIP",1)</f>
        <v>3</v>
      </c>
    </row>
    <row r="111" spans="1:16" x14ac:dyDescent="0.3">
      <c r="A111" s="4">
        <v>10067</v>
      </c>
      <c r="B111" s="12">
        <v>19366</v>
      </c>
      <c r="C111" s="5" t="s">
        <v>225</v>
      </c>
      <c r="D111" s="5" t="s">
        <v>226</v>
      </c>
      <c r="E111" s="5" t="s">
        <v>15</v>
      </c>
      <c r="F111" s="12">
        <v>31840</v>
      </c>
      <c r="G111" s="5">
        <v>2</v>
      </c>
      <c r="H111" s="5" t="s">
        <v>16</v>
      </c>
      <c r="I111" s="5">
        <v>0</v>
      </c>
      <c r="J111" s="5"/>
      <c r="K111" s="10">
        <v>44642</v>
      </c>
      <c r="L111" s="5" t="s">
        <v>49</v>
      </c>
      <c r="M111" s="6" t="s">
        <v>18</v>
      </c>
      <c r="N111" t="str">
        <f>INDEX(Table3[#All],MATCH(Table1[[#This Row],[Dept_Id]],Table3[[#All],[Dept_Id]],0),1)</f>
        <v>Quality Management</v>
      </c>
      <c r="O111" t="str">
        <f>IFERROR(IF(ISBLANK(Table1[[#This Row],[last_date]]),"",Table1[[#This Row],[last_date]]-Table1[[#This Row],[DoJ]])/365.25,"")</f>
        <v/>
      </c>
      <c r="P111">
        <f>_xlfn.IFS(Table1[[#This Row],[Last_performance_rating]]="S",5,Table1[[#This Row],[Last_performance_rating]]="A",4,Table1[[#This Row],[Last_performance_rating]]="B",3,Table1[[#This Row],[Last_performance_rating]]="C",2,Table1[[#This Row],[Last_performance_rating]]="PIP",1)</f>
        <v>2</v>
      </c>
    </row>
    <row r="112" spans="1:16" x14ac:dyDescent="0.3">
      <c r="A112" s="4">
        <v>10068</v>
      </c>
      <c r="B112" s="12">
        <v>22976</v>
      </c>
      <c r="C112" s="5" t="s">
        <v>227</v>
      </c>
      <c r="D112" s="5" t="s">
        <v>228</v>
      </c>
      <c r="E112" s="5" t="s">
        <v>15</v>
      </c>
      <c r="F112" s="12">
        <v>31996</v>
      </c>
      <c r="G112" s="5">
        <v>6</v>
      </c>
      <c r="H112" s="5" t="s">
        <v>24</v>
      </c>
      <c r="I112" s="5">
        <v>0</v>
      </c>
      <c r="J112" s="5"/>
      <c r="K112" s="10">
        <v>87964</v>
      </c>
      <c r="L112" s="5" t="s">
        <v>31</v>
      </c>
      <c r="M112" s="6" t="s">
        <v>32</v>
      </c>
      <c r="N112" t="str">
        <f>INDEX(Table3[#All],MATCH(Table1[[#This Row],[Dept_Id]],Table3[[#All],[Dept_Id]],0),1)</f>
        <v>Sales</v>
      </c>
      <c r="O112" t="str">
        <f>IFERROR(IF(ISBLANK(Table1[[#This Row],[last_date]]),"",Table1[[#This Row],[last_date]]-Table1[[#This Row],[DoJ]])/365.25,"")</f>
        <v/>
      </c>
      <c r="P112">
        <f>_xlfn.IFS(Table1[[#This Row],[Last_performance_rating]]="S",5,Table1[[#This Row],[Last_performance_rating]]="A",4,Table1[[#This Row],[Last_performance_rating]]="B",3,Table1[[#This Row],[Last_performance_rating]]="C",2,Table1[[#This Row],[Last_performance_rating]]="PIP",1)</f>
        <v>4</v>
      </c>
    </row>
    <row r="113" spans="1:16" x14ac:dyDescent="0.3">
      <c r="A113" s="4">
        <v>48885</v>
      </c>
      <c r="B113" s="12">
        <v>21425</v>
      </c>
      <c r="C113" s="5" t="s">
        <v>229</v>
      </c>
      <c r="D113" s="5" t="s">
        <v>230</v>
      </c>
      <c r="E113" s="5" t="s">
        <v>15</v>
      </c>
      <c r="F113" s="12">
        <v>34018</v>
      </c>
      <c r="G113" s="5">
        <v>9</v>
      </c>
      <c r="H113" s="5" t="s">
        <v>28</v>
      </c>
      <c r="I113" s="5">
        <v>0</v>
      </c>
      <c r="J113" s="5"/>
      <c r="K113" s="10">
        <v>55736</v>
      </c>
      <c r="L113" s="5" t="s">
        <v>17</v>
      </c>
      <c r="M113" s="6" t="s">
        <v>18</v>
      </c>
      <c r="N113" t="str">
        <f>INDEX(Table3[#All],MATCH(Table1[[#This Row],[Dept_Id]],Table3[[#All],[Dept_Id]],0),1)</f>
        <v>Development</v>
      </c>
      <c r="O113" t="str">
        <f>IFERROR(IF(ISBLANK(Table1[[#This Row],[last_date]]),"",Table1[[#This Row],[last_date]]-Table1[[#This Row],[DoJ]])/365.25,"")</f>
        <v/>
      </c>
      <c r="P113">
        <f>_xlfn.IFS(Table1[[#This Row],[Last_performance_rating]]="S",5,Table1[[#This Row],[Last_performance_rating]]="A",4,Table1[[#This Row],[Last_performance_rating]]="B",3,Table1[[#This Row],[Last_performance_rating]]="C",2,Table1[[#This Row],[Last_performance_rating]]="PIP",1)</f>
        <v>3</v>
      </c>
    </row>
    <row r="114" spans="1:16" x14ac:dyDescent="0.3">
      <c r="A114" s="4">
        <v>10069</v>
      </c>
      <c r="B114" s="12">
        <v>22165</v>
      </c>
      <c r="C114" s="5" t="s">
        <v>231</v>
      </c>
      <c r="D114" s="5" t="s">
        <v>232</v>
      </c>
      <c r="E114" s="5" t="s">
        <v>27</v>
      </c>
      <c r="F114" s="12">
        <v>32817</v>
      </c>
      <c r="G114" s="5">
        <v>10</v>
      </c>
      <c r="H114" s="5" t="s">
        <v>24</v>
      </c>
      <c r="I114" s="5">
        <v>0</v>
      </c>
      <c r="J114" s="5"/>
      <c r="K114" s="10">
        <v>67932</v>
      </c>
      <c r="L114" s="5" t="s">
        <v>21</v>
      </c>
      <c r="M114" s="6" t="s">
        <v>93</v>
      </c>
      <c r="N114" t="str">
        <f>INDEX(Table3[#All],MATCH(Table1[[#This Row],[Dept_Id]],Table3[[#All],[Dept_Id]],0),1)</f>
        <v>Production</v>
      </c>
      <c r="O114" t="str">
        <f>IFERROR(IF(ISBLANK(Table1[[#This Row],[last_date]]),"",Table1[[#This Row],[last_date]]-Table1[[#This Row],[DoJ]])/365.25,"")</f>
        <v/>
      </c>
      <c r="P114">
        <f>_xlfn.IFS(Table1[[#This Row],[Last_performance_rating]]="S",5,Table1[[#This Row],[Last_performance_rating]]="A",4,Table1[[#This Row],[Last_performance_rating]]="B",3,Table1[[#This Row],[Last_performance_rating]]="C",2,Table1[[#This Row],[Last_performance_rating]]="PIP",1)</f>
        <v>4</v>
      </c>
    </row>
    <row r="115" spans="1:16" x14ac:dyDescent="0.3">
      <c r="A115" s="4">
        <v>10070</v>
      </c>
      <c r="B115" s="12">
        <v>20321</v>
      </c>
      <c r="C115" s="5" t="s">
        <v>233</v>
      </c>
      <c r="D115" s="5" t="s">
        <v>234</v>
      </c>
      <c r="E115" s="5" t="s">
        <v>15</v>
      </c>
      <c r="F115" s="12">
        <v>31334</v>
      </c>
      <c r="G115" s="5">
        <v>7</v>
      </c>
      <c r="H115" s="5" t="s">
        <v>24</v>
      </c>
      <c r="I115" s="5">
        <v>0</v>
      </c>
      <c r="J115" s="5"/>
      <c r="K115" s="10">
        <v>55999</v>
      </c>
      <c r="L115" s="5" t="s">
        <v>17</v>
      </c>
      <c r="M115" s="6" t="s">
        <v>93</v>
      </c>
      <c r="N115" t="str">
        <f>INDEX(Table3[#All],MATCH(Table1[[#This Row],[Dept_Id]],Table3[[#All],[Dept_Id]],0),1)</f>
        <v>Development</v>
      </c>
      <c r="O115" t="str">
        <f>IFERROR(IF(ISBLANK(Table1[[#This Row],[last_date]]),"",Table1[[#This Row],[last_date]]-Table1[[#This Row],[DoJ]])/365.25,"")</f>
        <v/>
      </c>
      <c r="P115">
        <f>_xlfn.IFS(Table1[[#This Row],[Last_performance_rating]]="S",5,Table1[[#This Row],[Last_performance_rating]]="A",4,Table1[[#This Row],[Last_performance_rating]]="B",3,Table1[[#This Row],[Last_performance_rating]]="C",2,Table1[[#This Row],[Last_performance_rating]]="PIP",1)</f>
        <v>4</v>
      </c>
    </row>
    <row r="116" spans="1:16" x14ac:dyDescent="0.3">
      <c r="A116" s="4">
        <v>10070</v>
      </c>
      <c r="B116" s="12">
        <v>20321</v>
      </c>
      <c r="C116" s="5" t="s">
        <v>233</v>
      </c>
      <c r="D116" s="5" t="s">
        <v>234</v>
      </c>
      <c r="E116" s="5" t="s">
        <v>15</v>
      </c>
      <c r="F116" s="12">
        <v>31334</v>
      </c>
      <c r="G116" s="5">
        <v>7</v>
      </c>
      <c r="H116" s="5" t="s">
        <v>24</v>
      </c>
      <c r="I116" s="5">
        <v>0</v>
      </c>
      <c r="J116" s="5"/>
      <c r="K116" s="10">
        <v>55999</v>
      </c>
      <c r="L116" s="5" t="s">
        <v>43</v>
      </c>
      <c r="M116" s="6" t="s">
        <v>93</v>
      </c>
      <c r="N116" t="str">
        <f>INDEX(Table3[#All],MATCH(Table1[[#This Row],[Dept_Id]],Table3[[#All],[Dept_Id]],0),1)</f>
        <v>Research</v>
      </c>
      <c r="O116" t="str">
        <f>IFERROR(IF(ISBLANK(Table1[[#This Row],[last_date]]),"",Table1[[#This Row],[last_date]]-Table1[[#This Row],[DoJ]])/365.25,"")</f>
        <v/>
      </c>
      <c r="P116">
        <f>_xlfn.IFS(Table1[[#This Row],[Last_performance_rating]]="S",5,Table1[[#This Row],[Last_performance_rating]]="A",4,Table1[[#This Row],[Last_performance_rating]]="B",3,Table1[[#This Row],[Last_performance_rating]]="C",2,Table1[[#This Row],[Last_performance_rating]]="PIP",1)</f>
        <v>4</v>
      </c>
    </row>
    <row r="117" spans="1:16" x14ac:dyDescent="0.3">
      <c r="A117" s="4">
        <v>244492</v>
      </c>
      <c r="B117" s="12">
        <v>21327</v>
      </c>
      <c r="C117" s="5" t="s">
        <v>235</v>
      </c>
      <c r="D117" s="5" t="s">
        <v>236</v>
      </c>
      <c r="E117" s="5" t="s">
        <v>15</v>
      </c>
      <c r="F117" s="12">
        <v>34534</v>
      </c>
      <c r="G117" s="5">
        <v>3</v>
      </c>
      <c r="H117" s="5" t="s">
        <v>16</v>
      </c>
      <c r="I117" s="5">
        <v>1</v>
      </c>
      <c r="J117" s="12">
        <v>36844</v>
      </c>
      <c r="K117" s="10">
        <v>63685</v>
      </c>
      <c r="L117" s="5" t="s">
        <v>17</v>
      </c>
      <c r="M117" s="6" t="s">
        <v>18</v>
      </c>
      <c r="N117" t="str">
        <f>INDEX(Table3[#All],MATCH(Table1[[#This Row],[Dept_Id]],Table3[[#All],[Dept_Id]],0),1)</f>
        <v>Development</v>
      </c>
      <c r="O117">
        <f>IFERROR(IF(ISBLANK(Table1[[#This Row],[last_date]]),"",Table1[[#This Row],[last_date]]-Table1[[#This Row],[DoJ]])/365.25,"")</f>
        <v>6.324435318275154</v>
      </c>
      <c r="P117">
        <f>_xlfn.IFS(Table1[[#This Row],[Last_performance_rating]]="S",5,Table1[[#This Row],[Last_performance_rating]]="A",4,Table1[[#This Row],[Last_performance_rating]]="B",3,Table1[[#This Row],[Last_performance_rating]]="C",2,Table1[[#This Row],[Last_performance_rating]]="PIP",1)</f>
        <v>2</v>
      </c>
    </row>
    <row r="118" spans="1:16" x14ac:dyDescent="0.3">
      <c r="A118" s="4">
        <v>10071</v>
      </c>
      <c r="B118" s="12">
        <v>21206</v>
      </c>
      <c r="C118" s="5" t="s">
        <v>237</v>
      </c>
      <c r="D118" s="5" t="s">
        <v>238</v>
      </c>
      <c r="E118" s="5" t="s">
        <v>15</v>
      </c>
      <c r="F118" s="12">
        <v>32051</v>
      </c>
      <c r="G118" s="5">
        <v>4</v>
      </c>
      <c r="H118" s="5" t="s">
        <v>28</v>
      </c>
      <c r="I118" s="5">
        <v>0</v>
      </c>
      <c r="J118" s="5"/>
      <c r="K118" s="10">
        <v>40000</v>
      </c>
      <c r="L118" s="5" t="s">
        <v>35</v>
      </c>
      <c r="M118" s="6" t="s">
        <v>32</v>
      </c>
      <c r="N118" t="str">
        <f>INDEX(Table3[#All],MATCH(Table1[[#This Row],[Dept_Id]],Table3[[#All],[Dept_Id]],0),1)</f>
        <v>Human Resources</v>
      </c>
      <c r="O118" t="str">
        <f>IFERROR(IF(ISBLANK(Table1[[#This Row],[last_date]]),"",Table1[[#This Row],[last_date]]-Table1[[#This Row],[DoJ]])/365.25,"")</f>
        <v/>
      </c>
      <c r="P118">
        <f>_xlfn.IFS(Table1[[#This Row],[Last_performance_rating]]="S",5,Table1[[#This Row],[Last_performance_rating]]="A",4,Table1[[#This Row],[Last_performance_rating]]="B",3,Table1[[#This Row],[Last_performance_rating]]="C",2,Table1[[#This Row],[Last_performance_rating]]="PIP",1)</f>
        <v>3</v>
      </c>
    </row>
    <row r="119" spans="1:16" x14ac:dyDescent="0.3">
      <c r="A119" s="4">
        <v>215615</v>
      </c>
      <c r="B119" s="12">
        <v>20864</v>
      </c>
      <c r="C119" s="5" t="s">
        <v>130</v>
      </c>
      <c r="D119" s="5" t="s">
        <v>239</v>
      </c>
      <c r="E119" s="5" t="s">
        <v>27</v>
      </c>
      <c r="F119" s="12">
        <v>32881</v>
      </c>
      <c r="G119" s="5">
        <v>10</v>
      </c>
      <c r="H119" s="5" t="s">
        <v>16</v>
      </c>
      <c r="I119" s="5">
        <v>0</v>
      </c>
      <c r="J119" s="5"/>
      <c r="K119" s="10">
        <v>40000</v>
      </c>
      <c r="L119" s="5" t="s">
        <v>21</v>
      </c>
      <c r="M119" s="6" t="s">
        <v>40</v>
      </c>
      <c r="N119" t="str">
        <f>INDEX(Table3[#All],MATCH(Table1[[#This Row],[Dept_Id]],Table3[[#All],[Dept_Id]],0),1)</f>
        <v>Production</v>
      </c>
      <c r="O119" t="str">
        <f>IFERROR(IF(ISBLANK(Table1[[#This Row],[last_date]]),"",Table1[[#This Row],[last_date]]-Table1[[#This Row],[DoJ]])/365.25,"")</f>
        <v/>
      </c>
      <c r="P119">
        <f>_xlfn.IFS(Table1[[#This Row],[Last_performance_rating]]="S",5,Table1[[#This Row],[Last_performance_rating]]="A",4,Table1[[#This Row],[Last_performance_rating]]="B",3,Table1[[#This Row],[Last_performance_rating]]="C",2,Table1[[#This Row],[Last_performance_rating]]="PIP",1)</f>
        <v>2</v>
      </c>
    </row>
    <row r="120" spans="1:16" x14ac:dyDescent="0.3">
      <c r="A120" s="4">
        <v>215615</v>
      </c>
      <c r="B120" s="12">
        <v>20864</v>
      </c>
      <c r="C120" s="5" t="s">
        <v>130</v>
      </c>
      <c r="D120" s="5" t="s">
        <v>239</v>
      </c>
      <c r="E120" s="5" t="s">
        <v>27</v>
      </c>
      <c r="F120" s="12">
        <v>32881</v>
      </c>
      <c r="G120" s="5">
        <v>10</v>
      </c>
      <c r="H120" s="5" t="s">
        <v>16</v>
      </c>
      <c r="I120" s="5">
        <v>0</v>
      </c>
      <c r="J120" s="5"/>
      <c r="K120" s="10">
        <v>40000</v>
      </c>
      <c r="L120" s="5" t="s">
        <v>49</v>
      </c>
      <c r="M120" s="6" t="s">
        <v>40</v>
      </c>
      <c r="N120" t="str">
        <f>INDEX(Table3[#All],MATCH(Table1[[#This Row],[Dept_Id]],Table3[[#All],[Dept_Id]],0),1)</f>
        <v>Quality Management</v>
      </c>
      <c r="O120" t="str">
        <f>IFERROR(IF(ISBLANK(Table1[[#This Row],[last_date]]),"",Table1[[#This Row],[last_date]]-Table1[[#This Row],[DoJ]])/365.25,"")</f>
        <v/>
      </c>
      <c r="P120">
        <f>_xlfn.IFS(Table1[[#This Row],[Last_performance_rating]]="S",5,Table1[[#This Row],[Last_performance_rating]]="A",4,Table1[[#This Row],[Last_performance_rating]]="B",3,Table1[[#This Row],[Last_performance_rating]]="C",2,Table1[[#This Row],[Last_performance_rating]]="PIP",1)</f>
        <v>2</v>
      </c>
    </row>
    <row r="121" spans="1:16" x14ac:dyDescent="0.3">
      <c r="A121" s="4">
        <v>10072</v>
      </c>
      <c r="B121" s="12">
        <v>19129</v>
      </c>
      <c r="C121" s="5" t="s">
        <v>240</v>
      </c>
      <c r="D121" s="5" t="s">
        <v>241</v>
      </c>
      <c r="E121" s="5" t="s">
        <v>27</v>
      </c>
      <c r="F121" s="12">
        <v>32345</v>
      </c>
      <c r="G121" s="5">
        <v>8</v>
      </c>
      <c r="H121" s="5" t="s">
        <v>28</v>
      </c>
      <c r="I121" s="5">
        <v>0</v>
      </c>
      <c r="J121" s="5"/>
      <c r="K121" s="10">
        <v>40000</v>
      </c>
      <c r="L121" s="5" t="s">
        <v>17</v>
      </c>
      <c r="M121" s="6" t="s">
        <v>18</v>
      </c>
      <c r="N121" t="str">
        <f>INDEX(Table3[#All],MATCH(Table1[[#This Row],[Dept_Id]],Table3[[#All],[Dept_Id]],0),1)</f>
        <v>Development</v>
      </c>
      <c r="O121" t="str">
        <f>IFERROR(IF(ISBLANK(Table1[[#This Row],[last_date]]),"",Table1[[#This Row],[last_date]]-Table1[[#This Row],[DoJ]])/365.25,"")</f>
        <v/>
      </c>
      <c r="P121">
        <f>_xlfn.IFS(Table1[[#This Row],[Last_performance_rating]]="S",5,Table1[[#This Row],[Last_performance_rating]]="A",4,Table1[[#This Row],[Last_performance_rating]]="B",3,Table1[[#This Row],[Last_performance_rating]]="C",2,Table1[[#This Row],[Last_performance_rating]]="PIP",1)</f>
        <v>3</v>
      </c>
    </row>
    <row r="122" spans="1:16" x14ac:dyDescent="0.3">
      <c r="A122" s="4">
        <v>10073</v>
      </c>
      <c r="B122" s="12">
        <v>19778</v>
      </c>
      <c r="C122" s="5" t="s">
        <v>242</v>
      </c>
      <c r="D122" s="5" t="s">
        <v>243</v>
      </c>
      <c r="E122" s="5" t="s">
        <v>15</v>
      </c>
      <c r="F122" s="12">
        <v>33573</v>
      </c>
      <c r="G122" s="5">
        <v>5</v>
      </c>
      <c r="H122" s="5" t="s">
        <v>16</v>
      </c>
      <c r="I122" s="5">
        <v>0</v>
      </c>
      <c r="J122" s="5"/>
      <c r="K122" s="10">
        <v>56473</v>
      </c>
      <c r="L122" s="5" t="s">
        <v>49</v>
      </c>
      <c r="M122" s="6" t="s">
        <v>40</v>
      </c>
      <c r="N122" t="str">
        <f>INDEX(Table3[#All],MATCH(Table1[[#This Row],[Dept_Id]],Table3[[#All],[Dept_Id]],0),1)</f>
        <v>Quality Management</v>
      </c>
      <c r="O122" t="str">
        <f>IFERROR(IF(ISBLANK(Table1[[#This Row],[last_date]]),"",Table1[[#This Row],[last_date]]-Table1[[#This Row],[DoJ]])/365.25,"")</f>
        <v/>
      </c>
      <c r="P122">
        <f>_xlfn.IFS(Table1[[#This Row],[Last_performance_rating]]="S",5,Table1[[#This Row],[Last_performance_rating]]="A",4,Table1[[#This Row],[Last_performance_rating]]="B",3,Table1[[#This Row],[Last_performance_rating]]="C",2,Table1[[#This Row],[Last_performance_rating]]="PIP",1)</f>
        <v>2</v>
      </c>
    </row>
    <row r="123" spans="1:16" x14ac:dyDescent="0.3">
      <c r="A123" s="4">
        <v>95280</v>
      </c>
      <c r="B123" s="12">
        <v>21960</v>
      </c>
      <c r="C123" s="5" t="s">
        <v>244</v>
      </c>
      <c r="D123" s="5" t="s">
        <v>245</v>
      </c>
      <c r="E123" s="5" t="s">
        <v>27</v>
      </c>
      <c r="F123" s="12">
        <v>31266</v>
      </c>
      <c r="G123" s="5">
        <v>10</v>
      </c>
      <c r="H123" s="5" t="s">
        <v>198</v>
      </c>
      <c r="I123" s="5">
        <v>0</v>
      </c>
      <c r="J123" s="5"/>
      <c r="K123" s="10">
        <v>40000</v>
      </c>
      <c r="L123" s="5" t="s">
        <v>21</v>
      </c>
      <c r="M123" s="6" t="s">
        <v>18</v>
      </c>
      <c r="N123" t="str">
        <f>INDEX(Table3[#All],MATCH(Table1[[#This Row],[Dept_Id]],Table3[[#All],[Dept_Id]],0),1)</f>
        <v>Production</v>
      </c>
      <c r="O123" t="str">
        <f>IFERROR(IF(ISBLANK(Table1[[#This Row],[last_date]]),"",Table1[[#This Row],[last_date]]-Table1[[#This Row],[DoJ]])/365.25,"")</f>
        <v/>
      </c>
      <c r="P123">
        <f>_xlfn.IFS(Table1[[#This Row],[Last_performance_rating]]="S",5,Table1[[#This Row],[Last_performance_rating]]="A",4,Table1[[#This Row],[Last_performance_rating]]="B",3,Table1[[#This Row],[Last_performance_rating]]="C",2,Table1[[#This Row],[Last_performance_rating]]="PIP",1)</f>
        <v>5</v>
      </c>
    </row>
    <row r="124" spans="1:16" x14ac:dyDescent="0.3">
      <c r="A124" s="4">
        <v>10074</v>
      </c>
      <c r="B124" s="12">
        <v>20329</v>
      </c>
      <c r="C124" s="5" t="s">
        <v>246</v>
      </c>
      <c r="D124" s="5" t="s">
        <v>247</v>
      </c>
      <c r="E124" s="5" t="s">
        <v>27</v>
      </c>
      <c r="F124" s="12">
        <v>33098</v>
      </c>
      <c r="G124" s="5">
        <v>8</v>
      </c>
      <c r="H124" s="5" t="s">
        <v>84</v>
      </c>
      <c r="I124" s="5">
        <v>1</v>
      </c>
      <c r="J124" s="12">
        <v>34841</v>
      </c>
      <c r="K124" s="10">
        <v>61714</v>
      </c>
      <c r="L124" s="5" t="s">
        <v>17</v>
      </c>
      <c r="M124" s="6" t="s">
        <v>93</v>
      </c>
      <c r="N124" t="str">
        <f>INDEX(Table3[#All],MATCH(Table1[[#This Row],[Dept_Id]],Table3[[#All],[Dept_Id]],0),1)</f>
        <v>Development</v>
      </c>
      <c r="O124">
        <f>IFERROR(IF(ISBLANK(Table1[[#This Row],[last_date]]),"",Table1[[#This Row],[last_date]]-Table1[[#This Row],[DoJ]])/365.25,"")</f>
        <v>4.7720739219712529</v>
      </c>
      <c r="P124">
        <f>_xlfn.IFS(Table1[[#This Row],[Last_performance_rating]]="S",5,Table1[[#This Row],[Last_performance_rating]]="A",4,Table1[[#This Row],[Last_performance_rating]]="B",3,Table1[[#This Row],[Last_performance_rating]]="C",2,Table1[[#This Row],[Last_performance_rating]]="PIP",1)</f>
        <v>1</v>
      </c>
    </row>
    <row r="125" spans="1:16" x14ac:dyDescent="0.3">
      <c r="A125" s="4">
        <v>10075</v>
      </c>
      <c r="B125" s="12">
        <v>21984</v>
      </c>
      <c r="C125" s="5" t="s">
        <v>248</v>
      </c>
      <c r="D125" s="5" t="s">
        <v>249</v>
      </c>
      <c r="E125" s="5" t="s">
        <v>27</v>
      </c>
      <c r="F125" s="12">
        <v>31855</v>
      </c>
      <c r="G125" s="5">
        <v>4</v>
      </c>
      <c r="H125" s="5" t="s">
        <v>28</v>
      </c>
      <c r="I125" s="5">
        <v>0</v>
      </c>
      <c r="J125" s="5"/>
      <c r="K125" s="10">
        <v>43815</v>
      </c>
      <c r="L125" s="5" t="s">
        <v>17</v>
      </c>
      <c r="M125" s="6" t="s">
        <v>18</v>
      </c>
      <c r="N125" t="str">
        <f>INDEX(Table3[#All],MATCH(Table1[[#This Row],[Dept_Id]],Table3[[#All],[Dept_Id]],0),1)</f>
        <v>Development</v>
      </c>
      <c r="O125" t="str">
        <f>IFERROR(IF(ISBLANK(Table1[[#This Row],[last_date]]),"",Table1[[#This Row],[last_date]]-Table1[[#This Row],[DoJ]])/365.25,"")</f>
        <v/>
      </c>
      <c r="P125">
        <f>_xlfn.IFS(Table1[[#This Row],[Last_performance_rating]]="S",5,Table1[[#This Row],[Last_performance_rating]]="A",4,Table1[[#This Row],[Last_performance_rating]]="B",3,Table1[[#This Row],[Last_performance_rating]]="C",2,Table1[[#This Row],[Last_performance_rating]]="PIP",1)</f>
        <v>3</v>
      </c>
    </row>
    <row r="126" spans="1:16" x14ac:dyDescent="0.3">
      <c r="A126" s="4">
        <v>37473</v>
      </c>
      <c r="B126" s="12">
        <v>19059</v>
      </c>
      <c r="C126" s="5" t="s">
        <v>104</v>
      </c>
      <c r="D126" s="5" t="s">
        <v>250</v>
      </c>
      <c r="E126" s="5" t="s">
        <v>15</v>
      </c>
      <c r="F126" s="12">
        <v>34381</v>
      </c>
      <c r="G126" s="5">
        <v>3</v>
      </c>
      <c r="H126" s="5" t="s">
        <v>84</v>
      </c>
      <c r="I126" s="5">
        <v>0</v>
      </c>
      <c r="J126" s="5"/>
      <c r="K126" s="10">
        <v>55963</v>
      </c>
      <c r="L126" s="5" t="s">
        <v>68</v>
      </c>
      <c r="M126" s="6" t="s">
        <v>32</v>
      </c>
      <c r="N126" t="str">
        <f>INDEX(Table3[#All],MATCH(Table1[[#This Row],[Dept_Id]],Table3[[#All],[Dept_Id]],0),1)</f>
        <v>Finance</v>
      </c>
      <c r="O126" t="str">
        <f>IFERROR(IF(ISBLANK(Table1[[#This Row],[last_date]]),"",Table1[[#This Row],[last_date]]-Table1[[#This Row],[DoJ]])/365.25,"")</f>
        <v/>
      </c>
      <c r="P126">
        <f>_xlfn.IFS(Table1[[#This Row],[Last_performance_rating]]="S",5,Table1[[#This Row],[Last_performance_rating]]="A",4,Table1[[#This Row],[Last_performance_rating]]="B",3,Table1[[#This Row],[Last_performance_rating]]="C",2,Table1[[#This Row],[Last_performance_rating]]="PIP",1)</f>
        <v>1</v>
      </c>
    </row>
    <row r="127" spans="1:16" x14ac:dyDescent="0.3">
      <c r="A127" s="4">
        <v>10076</v>
      </c>
      <c r="B127" s="12">
        <v>19158</v>
      </c>
      <c r="C127" s="5" t="s">
        <v>251</v>
      </c>
      <c r="D127" s="5" t="s">
        <v>252</v>
      </c>
      <c r="E127" s="5" t="s">
        <v>27</v>
      </c>
      <c r="F127" s="12">
        <v>31237</v>
      </c>
      <c r="G127" s="5">
        <v>9</v>
      </c>
      <c r="H127" s="5" t="s">
        <v>28</v>
      </c>
      <c r="I127" s="5">
        <v>0</v>
      </c>
      <c r="J127" s="5"/>
      <c r="K127" s="10">
        <v>47319</v>
      </c>
      <c r="L127" s="5" t="s">
        <v>17</v>
      </c>
      <c r="M127" s="6" t="s">
        <v>18</v>
      </c>
      <c r="N127" t="str">
        <f>INDEX(Table3[#All],MATCH(Table1[[#This Row],[Dept_Id]],Table3[[#All],[Dept_Id]],0),1)</f>
        <v>Development</v>
      </c>
      <c r="O127" t="str">
        <f>IFERROR(IF(ISBLANK(Table1[[#This Row],[last_date]]),"",Table1[[#This Row],[last_date]]-Table1[[#This Row],[DoJ]])/365.25,"")</f>
        <v/>
      </c>
      <c r="P127">
        <f>_xlfn.IFS(Table1[[#This Row],[Last_performance_rating]]="S",5,Table1[[#This Row],[Last_performance_rating]]="A",4,Table1[[#This Row],[Last_performance_rating]]="B",3,Table1[[#This Row],[Last_performance_rating]]="C",2,Table1[[#This Row],[Last_performance_rating]]="PIP",1)</f>
        <v>3</v>
      </c>
    </row>
    <row r="128" spans="1:16" x14ac:dyDescent="0.3">
      <c r="A128" s="4">
        <v>10077</v>
      </c>
      <c r="B128" s="12">
        <v>23485</v>
      </c>
      <c r="C128" s="5" t="s">
        <v>253</v>
      </c>
      <c r="D128" s="5" t="s">
        <v>254</v>
      </c>
      <c r="E128" s="5" t="s">
        <v>15</v>
      </c>
      <c r="F128" s="12">
        <v>32934</v>
      </c>
      <c r="G128" s="5">
        <v>2</v>
      </c>
      <c r="H128" s="5" t="s">
        <v>16</v>
      </c>
      <c r="I128" s="5">
        <v>0</v>
      </c>
      <c r="J128" s="5"/>
      <c r="K128" s="10">
        <v>40000</v>
      </c>
      <c r="L128" s="5" t="s">
        <v>35</v>
      </c>
      <c r="M128" s="6" t="s">
        <v>32</v>
      </c>
      <c r="N128" t="str">
        <f>INDEX(Table3[#All],MATCH(Table1[[#This Row],[Dept_Id]],Table3[[#All],[Dept_Id]],0),1)</f>
        <v>Human Resources</v>
      </c>
      <c r="O128" t="str">
        <f>IFERROR(IF(ISBLANK(Table1[[#This Row],[last_date]]),"",Table1[[#This Row],[last_date]]-Table1[[#This Row],[DoJ]])/365.25,"")</f>
        <v/>
      </c>
      <c r="P128">
        <f>_xlfn.IFS(Table1[[#This Row],[Last_performance_rating]]="S",5,Table1[[#This Row],[Last_performance_rating]]="A",4,Table1[[#This Row],[Last_performance_rating]]="B",3,Table1[[#This Row],[Last_performance_rating]]="C",2,Table1[[#This Row],[Last_performance_rating]]="PIP",1)</f>
        <v>2</v>
      </c>
    </row>
    <row r="129" spans="1:16" x14ac:dyDescent="0.3">
      <c r="A129" s="4">
        <v>43471</v>
      </c>
      <c r="B129" s="12">
        <v>23386</v>
      </c>
      <c r="C129" s="5" t="s">
        <v>255</v>
      </c>
      <c r="D129" s="5" t="s">
        <v>256</v>
      </c>
      <c r="E129" s="5" t="s">
        <v>27</v>
      </c>
      <c r="F129" s="12">
        <v>34829</v>
      </c>
      <c r="G129" s="5">
        <v>6</v>
      </c>
      <c r="H129" s="5" t="s">
        <v>28</v>
      </c>
      <c r="I129" s="5">
        <v>1</v>
      </c>
      <c r="J129" s="12">
        <v>39213</v>
      </c>
      <c r="K129" s="10">
        <v>40023</v>
      </c>
      <c r="L129" s="5" t="s">
        <v>21</v>
      </c>
      <c r="M129" s="6" t="s">
        <v>40</v>
      </c>
      <c r="N129" t="str">
        <f>INDEX(Table3[#All],MATCH(Table1[[#This Row],[Dept_Id]],Table3[[#All],[Dept_Id]],0),1)</f>
        <v>Production</v>
      </c>
      <c r="O129">
        <f>IFERROR(IF(ISBLANK(Table1[[#This Row],[last_date]]),"",Table1[[#This Row],[last_date]]-Table1[[#This Row],[DoJ]])/365.25,"")</f>
        <v>12.002737850787133</v>
      </c>
      <c r="P129">
        <f>_xlfn.IFS(Table1[[#This Row],[Last_performance_rating]]="S",5,Table1[[#This Row],[Last_performance_rating]]="A",4,Table1[[#This Row],[Last_performance_rating]]="B",3,Table1[[#This Row],[Last_performance_rating]]="C",2,Table1[[#This Row],[Last_performance_rating]]="PIP",1)</f>
        <v>3</v>
      </c>
    </row>
    <row r="130" spans="1:16" x14ac:dyDescent="0.3">
      <c r="A130" s="4">
        <v>10078</v>
      </c>
      <c r="B130" s="12">
        <v>21909</v>
      </c>
      <c r="C130" s="5" t="s">
        <v>257</v>
      </c>
      <c r="D130" s="5" t="s">
        <v>258</v>
      </c>
      <c r="E130" s="5" t="s">
        <v>27</v>
      </c>
      <c r="F130" s="12">
        <v>31923</v>
      </c>
      <c r="G130" s="5">
        <v>10</v>
      </c>
      <c r="H130" s="5" t="s">
        <v>24</v>
      </c>
      <c r="I130" s="5">
        <v>0</v>
      </c>
      <c r="J130" s="5"/>
      <c r="K130" s="10">
        <v>47280</v>
      </c>
      <c r="L130" s="5" t="s">
        <v>17</v>
      </c>
      <c r="M130" s="6" t="s">
        <v>40</v>
      </c>
      <c r="N130" t="str">
        <f>INDEX(Table3[#All],MATCH(Table1[[#This Row],[Dept_Id]],Table3[[#All],[Dept_Id]],0),1)</f>
        <v>Development</v>
      </c>
      <c r="O130" t="str">
        <f>IFERROR(IF(ISBLANK(Table1[[#This Row],[last_date]]),"",Table1[[#This Row],[last_date]]-Table1[[#This Row],[DoJ]])/365.25,"")</f>
        <v/>
      </c>
      <c r="P130">
        <f>_xlfn.IFS(Table1[[#This Row],[Last_performance_rating]]="S",5,Table1[[#This Row],[Last_performance_rating]]="A",4,Table1[[#This Row],[Last_performance_rating]]="B",3,Table1[[#This Row],[Last_performance_rating]]="C",2,Table1[[#This Row],[Last_performance_rating]]="PIP",1)</f>
        <v>4</v>
      </c>
    </row>
    <row r="131" spans="1:16" x14ac:dyDescent="0.3">
      <c r="A131" s="4">
        <v>10079</v>
      </c>
      <c r="B131" s="12">
        <v>22559</v>
      </c>
      <c r="C131" s="5" t="s">
        <v>259</v>
      </c>
      <c r="D131" s="5" t="s">
        <v>260</v>
      </c>
      <c r="E131" s="5" t="s">
        <v>27</v>
      </c>
      <c r="F131" s="12">
        <v>31498</v>
      </c>
      <c r="G131" s="5">
        <v>2</v>
      </c>
      <c r="H131" s="5" t="s">
        <v>28</v>
      </c>
      <c r="I131" s="5">
        <v>0</v>
      </c>
      <c r="J131" s="5"/>
      <c r="K131" s="10">
        <v>53492</v>
      </c>
      <c r="L131" s="5" t="s">
        <v>17</v>
      </c>
      <c r="M131" s="6" t="s">
        <v>93</v>
      </c>
      <c r="N131" t="str">
        <f>INDEX(Table3[#All],MATCH(Table1[[#This Row],[Dept_Id]],Table3[[#All],[Dept_Id]],0),1)</f>
        <v>Development</v>
      </c>
      <c r="O131" t="str">
        <f>IFERROR(IF(ISBLANK(Table1[[#This Row],[last_date]]),"",Table1[[#This Row],[last_date]]-Table1[[#This Row],[DoJ]])/365.25,"")</f>
        <v/>
      </c>
      <c r="P131">
        <f>_xlfn.IFS(Table1[[#This Row],[Last_performance_rating]]="S",5,Table1[[#This Row],[Last_performance_rating]]="A",4,Table1[[#This Row],[Last_performance_rating]]="B",3,Table1[[#This Row],[Last_performance_rating]]="C",2,Table1[[#This Row],[Last_performance_rating]]="PIP",1)</f>
        <v>3</v>
      </c>
    </row>
    <row r="132" spans="1:16" x14ac:dyDescent="0.3">
      <c r="A132" s="4">
        <v>289261</v>
      </c>
      <c r="B132" s="12">
        <v>21220</v>
      </c>
      <c r="C132" s="5" t="s">
        <v>261</v>
      </c>
      <c r="D132" s="5" t="s">
        <v>262</v>
      </c>
      <c r="E132" s="5" t="s">
        <v>15</v>
      </c>
      <c r="F132" s="12">
        <v>31321</v>
      </c>
      <c r="G132" s="5">
        <v>5</v>
      </c>
      <c r="H132" s="5" t="s">
        <v>28</v>
      </c>
      <c r="I132" s="5">
        <v>0</v>
      </c>
      <c r="J132" s="5"/>
      <c r="K132" s="10">
        <v>63068</v>
      </c>
      <c r="L132" s="5" t="s">
        <v>31</v>
      </c>
      <c r="M132" s="6" t="s">
        <v>32</v>
      </c>
      <c r="N132" t="str">
        <f>INDEX(Table3[#All],MATCH(Table1[[#This Row],[Dept_Id]],Table3[[#All],[Dept_Id]],0),1)</f>
        <v>Sales</v>
      </c>
      <c r="O132" t="str">
        <f>IFERROR(IF(ISBLANK(Table1[[#This Row],[last_date]]),"",Table1[[#This Row],[last_date]]-Table1[[#This Row],[DoJ]])/365.25,"")</f>
        <v/>
      </c>
      <c r="P132">
        <f>_xlfn.IFS(Table1[[#This Row],[Last_performance_rating]]="S",5,Table1[[#This Row],[Last_performance_rating]]="A",4,Table1[[#This Row],[Last_performance_rating]]="B",3,Table1[[#This Row],[Last_performance_rating]]="C",2,Table1[[#This Row],[Last_performance_rating]]="PIP",1)</f>
        <v>3</v>
      </c>
    </row>
    <row r="133" spans="1:16" x14ac:dyDescent="0.3">
      <c r="A133" s="4">
        <v>10080</v>
      </c>
      <c r="B133" s="12">
        <v>21157</v>
      </c>
      <c r="C133" s="5" t="s">
        <v>263</v>
      </c>
      <c r="D133" s="5" t="s">
        <v>264</v>
      </c>
      <c r="E133" s="5" t="s">
        <v>15</v>
      </c>
      <c r="F133" s="12">
        <v>31370</v>
      </c>
      <c r="G133" s="5">
        <v>3</v>
      </c>
      <c r="H133" s="5" t="s">
        <v>24</v>
      </c>
      <c r="I133" s="5">
        <v>0</v>
      </c>
      <c r="J133" s="5"/>
      <c r="K133" s="10">
        <v>54916</v>
      </c>
      <c r="L133" s="5" t="s">
        <v>68</v>
      </c>
      <c r="M133" s="6" t="s">
        <v>32</v>
      </c>
      <c r="N133" t="str">
        <f>INDEX(Table3[#All],MATCH(Table1[[#This Row],[Dept_Id]],Table3[[#All],[Dept_Id]],0),1)</f>
        <v>Finance</v>
      </c>
      <c r="O133" t="str">
        <f>IFERROR(IF(ISBLANK(Table1[[#This Row],[last_date]]),"",Table1[[#This Row],[last_date]]-Table1[[#This Row],[DoJ]])/365.25,"")</f>
        <v/>
      </c>
      <c r="P133">
        <f>_xlfn.IFS(Table1[[#This Row],[Last_performance_rating]]="S",5,Table1[[#This Row],[Last_performance_rating]]="A",4,Table1[[#This Row],[Last_performance_rating]]="B",3,Table1[[#This Row],[Last_performance_rating]]="C",2,Table1[[#This Row],[Last_performance_rating]]="PIP",1)</f>
        <v>4</v>
      </c>
    </row>
    <row r="134" spans="1:16" x14ac:dyDescent="0.3">
      <c r="A134" s="4">
        <v>10080</v>
      </c>
      <c r="B134" s="12">
        <v>21157</v>
      </c>
      <c r="C134" s="5" t="s">
        <v>263</v>
      </c>
      <c r="D134" s="5" t="s">
        <v>264</v>
      </c>
      <c r="E134" s="5" t="s">
        <v>15</v>
      </c>
      <c r="F134" s="12">
        <v>31370</v>
      </c>
      <c r="G134" s="5">
        <v>3</v>
      </c>
      <c r="H134" s="5" t="s">
        <v>24</v>
      </c>
      <c r="I134" s="5">
        <v>0</v>
      </c>
      <c r="J134" s="5"/>
      <c r="K134" s="10">
        <v>54916</v>
      </c>
      <c r="L134" s="5" t="s">
        <v>35</v>
      </c>
      <c r="M134" s="6" t="s">
        <v>32</v>
      </c>
      <c r="N134" t="str">
        <f>INDEX(Table3[#All],MATCH(Table1[[#This Row],[Dept_Id]],Table3[[#All],[Dept_Id]],0),1)</f>
        <v>Human Resources</v>
      </c>
      <c r="O134" t="str">
        <f>IFERROR(IF(ISBLANK(Table1[[#This Row],[last_date]]),"",Table1[[#This Row],[last_date]]-Table1[[#This Row],[DoJ]])/365.25,"")</f>
        <v/>
      </c>
      <c r="P134">
        <f>_xlfn.IFS(Table1[[#This Row],[Last_performance_rating]]="S",5,Table1[[#This Row],[Last_performance_rating]]="A",4,Table1[[#This Row],[Last_performance_rating]]="B",3,Table1[[#This Row],[Last_performance_rating]]="C",2,Table1[[#This Row],[Last_performance_rating]]="PIP",1)</f>
        <v>4</v>
      </c>
    </row>
    <row r="135" spans="1:16" x14ac:dyDescent="0.3">
      <c r="A135" s="4">
        <v>26941</v>
      </c>
      <c r="B135" s="12">
        <v>23347</v>
      </c>
      <c r="C135" s="5" t="s">
        <v>265</v>
      </c>
      <c r="D135" s="5" t="s">
        <v>266</v>
      </c>
      <c r="E135" s="5" t="s">
        <v>15</v>
      </c>
      <c r="F135" s="12">
        <v>32747</v>
      </c>
      <c r="G135" s="5">
        <v>7</v>
      </c>
      <c r="H135" s="5" t="s">
        <v>16</v>
      </c>
      <c r="I135" s="5">
        <v>0</v>
      </c>
      <c r="J135" s="5"/>
      <c r="K135" s="10">
        <v>40000</v>
      </c>
      <c r="L135" s="5" t="s">
        <v>17</v>
      </c>
      <c r="M135" s="6" t="s">
        <v>18</v>
      </c>
      <c r="N135" t="str">
        <f>INDEX(Table3[#All],MATCH(Table1[[#This Row],[Dept_Id]],Table3[[#All],[Dept_Id]],0),1)</f>
        <v>Development</v>
      </c>
      <c r="O135" t="str">
        <f>IFERROR(IF(ISBLANK(Table1[[#This Row],[last_date]]),"",Table1[[#This Row],[last_date]]-Table1[[#This Row],[DoJ]])/365.25,"")</f>
        <v/>
      </c>
      <c r="P135">
        <f>_xlfn.IFS(Table1[[#This Row],[Last_performance_rating]]="S",5,Table1[[#This Row],[Last_performance_rating]]="A",4,Table1[[#This Row],[Last_performance_rating]]="B",3,Table1[[#This Row],[Last_performance_rating]]="C",2,Table1[[#This Row],[Last_performance_rating]]="PIP",1)</f>
        <v>2</v>
      </c>
    </row>
    <row r="136" spans="1:16" x14ac:dyDescent="0.3">
      <c r="A136" s="4">
        <v>10081</v>
      </c>
      <c r="B136" s="12">
        <v>22267</v>
      </c>
      <c r="C136" s="5" t="s">
        <v>267</v>
      </c>
      <c r="D136" s="5" t="s">
        <v>268</v>
      </c>
      <c r="E136" s="5" t="s">
        <v>15</v>
      </c>
      <c r="F136" s="12">
        <v>31715</v>
      </c>
      <c r="G136" s="5">
        <v>5</v>
      </c>
      <c r="H136" s="5" t="s">
        <v>24</v>
      </c>
      <c r="I136" s="5">
        <v>0</v>
      </c>
      <c r="J136" s="5"/>
      <c r="K136" s="10">
        <v>55786</v>
      </c>
      <c r="L136" s="5" t="s">
        <v>21</v>
      </c>
      <c r="M136" s="6" t="s">
        <v>18</v>
      </c>
      <c r="N136" t="str">
        <f>INDEX(Table3[#All],MATCH(Table1[[#This Row],[Dept_Id]],Table3[[#All],[Dept_Id]],0),1)</f>
        <v>Production</v>
      </c>
      <c r="O136" t="str">
        <f>IFERROR(IF(ISBLANK(Table1[[#This Row],[last_date]]),"",Table1[[#This Row],[last_date]]-Table1[[#This Row],[DoJ]])/365.25,"")</f>
        <v/>
      </c>
      <c r="P136">
        <f>_xlfn.IFS(Table1[[#This Row],[Last_performance_rating]]="S",5,Table1[[#This Row],[Last_performance_rating]]="A",4,Table1[[#This Row],[Last_performance_rating]]="B",3,Table1[[#This Row],[Last_performance_rating]]="C",2,Table1[[#This Row],[Last_performance_rating]]="PIP",1)</f>
        <v>4</v>
      </c>
    </row>
    <row r="137" spans="1:16" x14ac:dyDescent="0.3">
      <c r="A137" s="4">
        <v>10082</v>
      </c>
      <c r="B137" s="12">
        <v>23263</v>
      </c>
      <c r="C137" s="5" t="s">
        <v>269</v>
      </c>
      <c r="D137" s="5" t="s">
        <v>141</v>
      </c>
      <c r="E137" s="5" t="s">
        <v>15</v>
      </c>
      <c r="F137" s="12">
        <v>32876</v>
      </c>
      <c r="G137" s="5">
        <v>9</v>
      </c>
      <c r="H137" s="5" t="s">
        <v>16</v>
      </c>
      <c r="I137" s="5">
        <v>1</v>
      </c>
      <c r="J137" s="12">
        <v>36631</v>
      </c>
      <c r="K137" s="10">
        <v>48935</v>
      </c>
      <c r="L137" s="5" t="s">
        <v>43</v>
      </c>
      <c r="M137" s="6" t="s">
        <v>32</v>
      </c>
      <c r="N137" t="str">
        <f>INDEX(Table3[#All],MATCH(Table1[[#This Row],[Dept_Id]],Table3[[#All],[Dept_Id]],0),1)</f>
        <v>Research</v>
      </c>
      <c r="O137">
        <f>IFERROR(IF(ISBLANK(Table1[[#This Row],[last_date]]),"",Table1[[#This Row],[last_date]]-Table1[[#This Row],[DoJ]])/365.25,"")</f>
        <v>10.28062970568104</v>
      </c>
      <c r="P137">
        <f>_xlfn.IFS(Table1[[#This Row],[Last_performance_rating]]="S",5,Table1[[#This Row],[Last_performance_rating]]="A",4,Table1[[#This Row],[Last_performance_rating]]="B",3,Table1[[#This Row],[Last_performance_rating]]="C",2,Table1[[#This Row],[Last_performance_rating]]="PIP",1)</f>
        <v>2</v>
      </c>
    </row>
    <row r="138" spans="1:16" x14ac:dyDescent="0.3">
      <c r="A138" s="4">
        <v>465253</v>
      </c>
      <c r="B138" s="12">
        <v>21038</v>
      </c>
      <c r="C138" s="5" t="s">
        <v>270</v>
      </c>
      <c r="D138" s="5" t="s">
        <v>271</v>
      </c>
      <c r="E138" s="5" t="s">
        <v>27</v>
      </c>
      <c r="F138" s="12">
        <v>33077</v>
      </c>
      <c r="G138" s="5">
        <v>5</v>
      </c>
      <c r="H138" s="5" t="s">
        <v>28</v>
      </c>
      <c r="I138" s="5">
        <v>0</v>
      </c>
      <c r="J138" s="5"/>
      <c r="K138" s="10">
        <v>43653</v>
      </c>
      <c r="L138" s="5" t="s">
        <v>21</v>
      </c>
      <c r="M138" s="6" t="s">
        <v>18</v>
      </c>
      <c r="N138" t="str">
        <f>INDEX(Table3[#All],MATCH(Table1[[#This Row],[Dept_Id]],Table3[[#All],[Dept_Id]],0),1)</f>
        <v>Production</v>
      </c>
      <c r="O138" t="str">
        <f>IFERROR(IF(ISBLANK(Table1[[#This Row],[last_date]]),"",Table1[[#This Row],[last_date]]-Table1[[#This Row],[DoJ]])/365.25,"")</f>
        <v/>
      </c>
      <c r="P138">
        <f>_xlfn.IFS(Table1[[#This Row],[Last_performance_rating]]="S",5,Table1[[#This Row],[Last_performance_rating]]="A",4,Table1[[#This Row],[Last_performance_rating]]="B",3,Table1[[#This Row],[Last_performance_rating]]="C",2,Table1[[#This Row],[Last_performance_rating]]="PIP",1)</f>
        <v>3</v>
      </c>
    </row>
    <row r="139" spans="1:16" x14ac:dyDescent="0.3">
      <c r="A139" s="4">
        <v>10083</v>
      </c>
      <c r="B139" s="12">
        <v>21754</v>
      </c>
      <c r="C139" s="5" t="s">
        <v>272</v>
      </c>
      <c r="D139" s="5" t="s">
        <v>273</v>
      </c>
      <c r="E139" s="5" t="s">
        <v>15</v>
      </c>
      <c r="F139" s="12">
        <v>31867</v>
      </c>
      <c r="G139" s="5">
        <v>5</v>
      </c>
      <c r="H139" s="5" t="s">
        <v>16</v>
      </c>
      <c r="I139" s="5">
        <v>0</v>
      </c>
      <c r="J139" s="5"/>
      <c r="K139" s="10">
        <v>40000</v>
      </c>
      <c r="L139" s="5" t="s">
        <v>21</v>
      </c>
      <c r="M139" s="6" t="s">
        <v>18</v>
      </c>
      <c r="N139" t="str">
        <f>INDEX(Table3[#All],MATCH(Table1[[#This Row],[Dept_Id]],Table3[[#All],[Dept_Id]],0),1)</f>
        <v>Production</v>
      </c>
      <c r="O139" t="str">
        <f>IFERROR(IF(ISBLANK(Table1[[#This Row],[last_date]]),"",Table1[[#This Row],[last_date]]-Table1[[#This Row],[DoJ]])/365.25,"")</f>
        <v/>
      </c>
      <c r="P139">
        <f>_xlfn.IFS(Table1[[#This Row],[Last_performance_rating]]="S",5,Table1[[#This Row],[Last_performance_rating]]="A",4,Table1[[#This Row],[Last_performance_rating]]="B",3,Table1[[#This Row],[Last_performance_rating]]="C",2,Table1[[#This Row],[Last_performance_rating]]="PIP",1)</f>
        <v>2</v>
      </c>
    </row>
    <row r="140" spans="1:16" x14ac:dyDescent="0.3">
      <c r="A140" s="4">
        <v>10084</v>
      </c>
      <c r="B140" s="12">
        <v>22061</v>
      </c>
      <c r="C140" s="5" t="s">
        <v>274</v>
      </c>
      <c r="D140" s="5" t="s">
        <v>45</v>
      </c>
      <c r="E140" s="5" t="s">
        <v>15</v>
      </c>
      <c r="F140" s="12">
        <v>35048</v>
      </c>
      <c r="G140" s="5">
        <v>7</v>
      </c>
      <c r="H140" s="5" t="s">
        <v>24</v>
      </c>
      <c r="I140" s="5">
        <v>0</v>
      </c>
      <c r="J140" s="5"/>
      <c r="K140" s="10">
        <v>69811</v>
      </c>
      <c r="L140" s="5" t="s">
        <v>21</v>
      </c>
      <c r="M140" s="6" t="s">
        <v>18</v>
      </c>
      <c r="N140" t="str">
        <f>INDEX(Table3[#All],MATCH(Table1[[#This Row],[Dept_Id]],Table3[[#All],[Dept_Id]],0),1)</f>
        <v>Production</v>
      </c>
      <c r="O140" t="str">
        <f>IFERROR(IF(ISBLANK(Table1[[#This Row],[last_date]]),"",Table1[[#This Row],[last_date]]-Table1[[#This Row],[DoJ]])/365.25,"")</f>
        <v/>
      </c>
      <c r="P140">
        <f>_xlfn.IFS(Table1[[#This Row],[Last_performance_rating]]="S",5,Table1[[#This Row],[Last_performance_rating]]="A",4,Table1[[#This Row],[Last_performance_rating]]="B",3,Table1[[#This Row],[Last_performance_rating]]="C",2,Table1[[#This Row],[Last_performance_rating]]="PIP",1)</f>
        <v>4</v>
      </c>
    </row>
    <row r="141" spans="1:16" x14ac:dyDescent="0.3">
      <c r="A141" s="4">
        <v>444985</v>
      </c>
      <c r="B141" s="12">
        <v>20474</v>
      </c>
      <c r="C141" s="5" t="s">
        <v>275</v>
      </c>
      <c r="D141" s="5" t="s">
        <v>276</v>
      </c>
      <c r="E141" s="5" t="s">
        <v>27</v>
      </c>
      <c r="F141" s="12">
        <v>32949</v>
      </c>
      <c r="G141" s="5">
        <v>2</v>
      </c>
      <c r="H141" s="5" t="s">
        <v>28</v>
      </c>
      <c r="I141" s="5">
        <v>0</v>
      </c>
      <c r="J141" s="5"/>
      <c r="K141" s="10">
        <v>71042</v>
      </c>
      <c r="L141" s="5" t="s">
        <v>31</v>
      </c>
      <c r="M141" s="6" t="s">
        <v>32</v>
      </c>
      <c r="N141" t="str">
        <f>INDEX(Table3[#All],MATCH(Table1[[#This Row],[Dept_Id]],Table3[[#All],[Dept_Id]],0),1)</f>
        <v>Sales</v>
      </c>
      <c r="O141" t="str">
        <f>IFERROR(IF(ISBLANK(Table1[[#This Row],[last_date]]),"",Table1[[#This Row],[last_date]]-Table1[[#This Row],[DoJ]])/365.25,"")</f>
        <v/>
      </c>
      <c r="P141">
        <f>_xlfn.IFS(Table1[[#This Row],[Last_performance_rating]]="S",5,Table1[[#This Row],[Last_performance_rating]]="A",4,Table1[[#This Row],[Last_performance_rating]]="B",3,Table1[[#This Row],[Last_performance_rating]]="C",2,Table1[[#This Row],[Last_performance_rating]]="PIP",1)</f>
        <v>3</v>
      </c>
    </row>
    <row r="142" spans="1:16" x14ac:dyDescent="0.3">
      <c r="A142" s="4">
        <v>10085</v>
      </c>
      <c r="B142" s="12">
        <v>22957</v>
      </c>
      <c r="C142" s="5" t="s">
        <v>277</v>
      </c>
      <c r="D142" s="5" t="s">
        <v>278</v>
      </c>
      <c r="E142" s="5" t="s">
        <v>15</v>
      </c>
      <c r="F142" s="12">
        <v>34433</v>
      </c>
      <c r="G142" s="5">
        <v>4</v>
      </c>
      <c r="H142" s="5" t="s">
        <v>24</v>
      </c>
      <c r="I142" s="5">
        <v>0</v>
      </c>
      <c r="J142" s="5"/>
      <c r="K142" s="10">
        <v>40000</v>
      </c>
      <c r="L142" s="5" t="s">
        <v>21</v>
      </c>
      <c r="M142" s="6" t="s">
        <v>18</v>
      </c>
      <c r="N142" t="str">
        <f>INDEX(Table3[#All],MATCH(Table1[[#This Row],[Dept_Id]],Table3[[#All],[Dept_Id]],0),1)</f>
        <v>Production</v>
      </c>
      <c r="O142" t="str">
        <f>IFERROR(IF(ISBLANK(Table1[[#This Row],[last_date]]),"",Table1[[#This Row],[last_date]]-Table1[[#This Row],[DoJ]])/365.25,"")</f>
        <v/>
      </c>
      <c r="P142">
        <f>_xlfn.IFS(Table1[[#This Row],[Last_performance_rating]]="S",5,Table1[[#This Row],[Last_performance_rating]]="A",4,Table1[[#This Row],[Last_performance_rating]]="B",3,Table1[[#This Row],[Last_performance_rating]]="C",2,Table1[[#This Row],[Last_performance_rating]]="PIP",1)</f>
        <v>4</v>
      </c>
    </row>
    <row r="143" spans="1:16" x14ac:dyDescent="0.3">
      <c r="A143" s="4">
        <v>10086</v>
      </c>
      <c r="B143" s="12">
        <v>22969</v>
      </c>
      <c r="C143" s="5" t="s">
        <v>279</v>
      </c>
      <c r="D143" s="5" t="s">
        <v>280</v>
      </c>
      <c r="E143" s="5" t="s">
        <v>15</v>
      </c>
      <c r="F143" s="12">
        <v>32920</v>
      </c>
      <c r="G143" s="5">
        <v>1</v>
      </c>
      <c r="H143" s="5" t="s">
        <v>28</v>
      </c>
      <c r="I143" s="5">
        <v>0</v>
      </c>
      <c r="J143" s="5"/>
      <c r="K143" s="10">
        <v>81613</v>
      </c>
      <c r="L143" s="5" t="s">
        <v>35</v>
      </c>
      <c r="M143" s="6" t="s">
        <v>32</v>
      </c>
      <c r="N143" t="str">
        <f>INDEX(Table3[#All],MATCH(Table1[[#This Row],[Dept_Id]],Table3[[#All],[Dept_Id]],0),1)</f>
        <v>Human Resources</v>
      </c>
      <c r="O143" t="str">
        <f>IFERROR(IF(ISBLANK(Table1[[#This Row],[last_date]]),"",Table1[[#This Row],[last_date]]-Table1[[#This Row],[DoJ]])/365.25,"")</f>
        <v/>
      </c>
      <c r="P143">
        <f>_xlfn.IFS(Table1[[#This Row],[Last_performance_rating]]="S",5,Table1[[#This Row],[Last_performance_rating]]="A",4,Table1[[#This Row],[Last_performance_rating]]="B",3,Table1[[#This Row],[Last_performance_rating]]="C",2,Table1[[#This Row],[Last_performance_rating]]="PIP",1)</f>
        <v>3</v>
      </c>
    </row>
    <row r="144" spans="1:16" x14ac:dyDescent="0.3">
      <c r="A144" s="4">
        <v>299898</v>
      </c>
      <c r="B144" s="12">
        <v>23422</v>
      </c>
      <c r="C144" s="5" t="s">
        <v>281</v>
      </c>
      <c r="D144" s="5" t="s">
        <v>282</v>
      </c>
      <c r="E144" s="5" t="s">
        <v>15</v>
      </c>
      <c r="F144" s="12">
        <v>32488</v>
      </c>
      <c r="G144" s="5">
        <v>8</v>
      </c>
      <c r="H144" s="5" t="s">
        <v>24</v>
      </c>
      <c r="I144" s="5">
        <v>0</v>
      </c>
      <c r="J144" s="5"/>
      <c r="K144" s="10">
        <v>63315</v>
      </c>
      <c r="L144" s="5" t="s">
        <v>77</v>
      </c>
      <c r="M144" s="6" t="s">
        <v>32</v>
      </c>
      <c r="N144" t="str">
        <f>INDEX(Table3[#All],MATCH(Table1[[#This Row],[Dept_Id]],Table3[[#All],[Dept_Id]],0),1)</f>
        <v>Marketing</v>
      </c>
      <c r="O144" t="str">
        <f>IFERROR(IF(ISBLANK(Table1[[#This Row],[last_date]]),"",Table1[[#This Row],[last_date]]-Table1[[#This Row],[DoJ]])/365.25,"")</f>
        <v/>
      </c>
      <c r="P144">
        <f>_xlfn.IFS(Table1[[#This Row],[Last_performance_rating]]="S",5,Table1[[#This Row],[Last_performance_rating]]="A",4,Table1[[#This Row],[Last_performance_rating]]="B",3,Table1[[#This Row],[Last_performance_rating]]="C",2,Table1[[#This Row],[Last_performance_rating]]="PIP",1)</f>
        <v>4</v>
      </c>
    </row>
    <row r="145" spans="1:16" x14ac:dyDescent="0.3">
      <c r="A145" s="4">
        <v>10087</v>
      </c>
      <c r="B145" s="12">
        <v>21754</v>
      </c>
      <c r="C145" s="5" t="s">
        <v>283</v>
      </c>
      <c r="D145" s="5" t="s">
        <v>284</v>
      </c>
      <c r="E145" s="5" t="s">
        <v>27</v>
      </c>
      <c r="F145" s="12">
        <v>31663</v>
      </c>
      <c r="G145" s="5">
        <v>9</v>
      </c>
      <c r="H145" s="5" t="s">
        <v>24</v>
      </c>
      <c r="I145" s="5">
        <v>0</v>
      </c>
      <c r="J145" s="5"/>
      <c r="K145" s="10">
        <v>96750</v>
      </c>
      <c r="L145" s="5" t="s">
        <v>31</v>
      </c>
      <c r="M145" s="6" t="s">
        <v>32</v>
      </c>
      <c r="N145" t="str">
        <f>INDEX(Table3[#All],MATCH(Table1[[#This Row],[Dept_Id]],Table3[[#All],[Dept_Id]],0),1)</f>
        <v>Sales</v>
      </c>
      <c r="O145" t="str">
        <f>IFERROR(IF(ISBLANK(Table1[[#This Row],[last_date]]),"",Table1[[#This Row],[last_date]]-Table1[[#This Row],[DoJ]])/365.25,"")</f>
        <v/>
      </c>
      <c r="P145">
        <f>_xlfn.IFS(Table1[[#This Row],[Last_performance_rating]]="S",5,Table1[[#This Row],[Last_performance_rating]]="A",4,Table1[[#This Row],[Last_performance_rating]]="B",3,Table1[[#This Row],[Last_performance_rating]]="C",2,Table1[[#This Row],[Last_performance_rating]]="PIP",1)</f>
        <v>4</v>
      </c>
    </row>
    <row r="146" spans="1:16" x14ac:dyDescent="0.3">
      <c r="A146" s="4">
        <v>10088</v>
      </c>
      <c r="B146" s="12">
        <v>19780</v>
      </c>
      <c r="C146" s="5" t="s">
        <v>285</v>
      </c>
      <c r="D146" s="5" t="s">
        <v>286</v>
      </c>
      <c r="E146" s="5" t="s">
        <v>27</v>
      </c>
      <c r="F146" s="12">
        <v>32388</v>
      </c>
      <c r="G146" s="5">
        <v>9</v>
      </c>
      <c r="H146" s="5" t="s">
        <v>24</v>
      </c>
      <c r="I146" s="5">
        <v>1</v>
      </c>
      <c r="J146" s="12">
        <v>35964</v>
      </c>
      <c r="K146" s="10">
        <v>65957</v>
      </c>
      <c r="L146" s="5" t="s">
        <v>31</v>
      </c>
      <c r="M146" s="6" t="s">
        <v>32</v>
      </c>
      <c r="N146" t="str">
        <f>INDEX(Table3[#All],MATCH(Table1[[#This Row],[Dept_Id]],Table3[[#All],[Dept_Id]],0),1)</f>
        <v>Sales</v>
      </c>
      <c r="O146">
        <f>IFERROR(IF(ISBLANK(Table1[[#This Row],[last_date]]),"",Table1[[#This Row],[last_date]]-Table1[[#This Row],[DoJ]])/365.25,"")</f>
        <v>9.7905544147843937</v>
      </c>
      <c r="P146">
        <f>_xlfn.IFS(Table1[[#This Row],[Last_performance_rating]]="S",5,Table1[[#This Row],[Last_performance_rating]]="A",4,Table1[[#This Row],[Last_performance_rating]]="B",3,Table1[[#This Row],[Last_performance_rating]]="C",2,Table1[[#This Row],[Last_performance_rating]]="PIP",1)</f>
        <v>4</v>
      </c>
    </row>
    <row r="147" spans="1:16" x14ac:dyDescent="0.3">
      <c r="A147" s="4">
        <v>10088</v>
      </c>
      <c r="B147" s="12">
        <v>19780</v>
      </c>
      <c r="C147" s="5" t="s">
        <v>285</v>
      </c>
      <c r="D147" s="5" t="s">
        <v>286</v>
      </c>
      <c r="E147" s="5" t="s">
        <v>27</v>
      </c>
      <c r="F147" s="12">
        <v>32388</v>
      </c>
      <c r="G147" s="5">
        <v>9</v>
      </c>
      <c r="H147" s="5" t="s">
        <v>24</v>
      </c>
      <c r="I147" s="5">
        <v>1</v>
      </c>
      <c r="J147" s="12">
        <v>35964</v>
      </c>
      <c r="K147" s="10">
        <v>65957</v>
      </c>
      <c r="L147" s="5" t="s">
        <v>58</v>
      </c>
      <c r="M147" s="6" t="s">
        <v>32</v>
      </c>
      <c r="N147" t="str">
        <f>INDEX(Table3[#All],MATCH(Table1[[#This Row],[Dept_Id]],Table3[[#All],[Dept_Id]],0),1)</f>
        <v>Customer Service</v>
      </c>
      <c r="O147">
        <f>IFERROR(IF(ISBLANK(Table1[[#This Row],[last_date]]),"",Table1[[#This Row],[last_date]]-Table1[[#This Row],[DoJ]])/365.25,"")</f>
        <v>9.7905544147843937</v>
      </c>
      <c r="P147">
        <f>_xlfn.IFS(Table1[[#This Row],[Last_performance_rating]]="S",5,Table1[[#This Row],[Last_performance_rating]]="A",4,Table1[[#This Row],[Last_performance_rating]]="B",3,Table1[[#This Row],[Last_performance_rating]]="C",2,Table1[[#This Row],[Last_performance_rating]]="PIP",1)</f>
        <v>4</v>
      </c>
    </row>
    <row r="148" spans="1:16" x14ac:dyDescent="0.3">
      <c r="A148" s="4">
        <v>10089</v>
      </c>
      <c r="B148" s="12">
        <v>23091</v>
      </c>
      <c r="C148" s="5" t="s">
        <v>287</v>
      </c>
      <c r="D148" s="5" t="s">
        <v>288</v>
      </c>
      <c r="E148" s="5" t="s">
        <v>27</v>
      </c>
      <c r="F148" s="12">
        <v>31636</v>
      </c>
      <c r="G148" s="5">
        <v>4</v>
      </c>
      <c r="H148" s="5" t="s">
        <v>16</v>
      </c>
      <c r="I148" s="5">
        <v>0</v>
      </c>
      <c r="J148" s="5"/>
      <c r="K148" s="10">
        <v>56469</v>
      </c>
      <c r="L148" s="5" t="s">
        <v>31</v>
      </c>
      <c r="M148" s="6" t="s">
        <v>32</v>
      </c>
      <c r="N148" t="str">
        <f>INDEX(Table3[#All],MATCH(Table1[[#This Row],[Dept_Id]],Table3[[#All],[Dept_Id]],0),1)</f>
        <v>Sales</v>
      </c>
      <c r="O148" t="str">
        <f>IFERROR(IF(ISBLANK(Table1[[#This Row],[last_date]]),"",Table1[[#This Row],[last_date]]-Table1[[#This Row],[DoJ]])/365.25,"")</f>
        <v/>
      </c>
      <c r="P148">
        <f>_xlfn.IFS(Table1[[#This Row],[Last_performance_rating]]="S",5,Table1[[#This Row],[Last_performance_rating]]="A",4,Table1[[#This Row],[Last_performance_rating]]="B",3,Table1[[#This Row],[Last_performance_rating]]="C",2,Table1[[#This Row],[Last_performance_rating]]="PIP",1)</f>
        <v>2</v>
      </c>
    </row>
    <row r="149" spans="1:16" x14ac:dyDescent="0.3">
      <c r="A149" s="4">
        <v>425023</v>
      </c>
      <c r="B149" s="12">
        <v>19575</v>
      </c>
      <c r="C149" s="5" t="s">
        <v>289</v>
      </c>
      <c r="D149" s="5" t="s">
        <v>290</v>
      </c>
      <c r="E149" s="5" t="s">
        <v>15</v>
      </c>
      <c r="F149" s="12">
        <v>33195</v>
      </c>
      <c r="G149" s="5">
        <v>8</v>
      </c>
      <c r="H149" s="5" t="s">
        <v>16</v>
      </c>
      <c r="I149" s="5">
        <v>0</v>
      </c>
      <c r="J149" s="5"/>
      <c r="K149" s="10">
        <v>45682</v>
      </c>
      <c r="L149" s="5" t="s">
        <v>17</v>
      </c>
      <c r="M149" s="6" t="s">
        <v>18</v>
      </c>
      <c r="N149" t="str">
        <f>INDEX(Table3[#All],MATCH(Table1[[#This Row],[Dept_Id]],Table3[[#All],[Dept_Id]],0),1)</f>
        <v>Development</v>
      </c>
      <c r="O149" t="str">
        <f>IFERROR(IF(ISBLANK(Table1[[#This Row],[last_date]]),"",Table1[[#This Row],[last_date]]-Table1[[#This Row],[DoJ]])/365.25,"")</f>
        <v/>
      </c>
      <c r="P149">
        <f>_xlfn.IFS(Table1[[#This Row],[Last_performance_rating]]="S",5,Table1[[#This Row],[Last_performance_rating]]="A",4,Table1[[#This Row],[Last_performance_rating]]="B",3,Table1[[#This Row],[Last_performance_rating]]="C",2,Table1[[#This Row],[Last_performance_rating]]="PIP",1)</f>
        <v>2</v>
      </c>
    </row>
    <row r="150" spans="1:16" x14ac:dyDescent="0.3">
      <c r="A150" s="4">
        <v>10090</v>
      </c>
      <c r="B150" s="12">
        <v>22431</v>
      </c>
      <c r="C150" s="5" t="s">
        <v>291</v>
      </c>
      <c r="D150" s="5" t="s">
        <v>292</v>
      </c>
      <c r="E150" s="5" t="s">
        <v>15</v>
      </c>
      <c r="F150" s="12">
        <v>31485</v>
      </c>
      <c r="G150" s="5">
        <v>7</v>
      </c>
      <c r="H150" s="5" t="s">
        <v>16</v>
      </c>
      <c r="I150" s="5">
        <v>0</v>
      </c>
      <c r="J150" s="5"/>
      <c r="K150" s="10">
        <v>44978</v>
      </c>
      <c r="L150" s="5" t="s">
        <v>17</v>
      </c>
      <c r="M150" s="6" t="s">
        <v>18</v>
      </c>
      <c r="N150" t="str">
        <f>INDEX(Table3[#All],MATCH(Table1[[#This Row],[Dept_Id]],Table3[[#All],[Dept_Id]],0),1)</f>
        <v>Development</v>
      </c>
      <c r="O150" t="str">
        <f>IFERROR(IF(ISBLANK(Table1[[#This Row],[last_date]]),"",Table1[[#This Row],[last_date]]-Table1[[#This Row],[DoJ]])/365.25,"")</f>
        <v/>
      </c>
      <c r="P150">
        <f>_xlfn.IFS(Table1[[#This Row],[Last_performance_rating]]="S",5,Table1[[#This Row],[Last_performance_rating]]="A",4,Table1[[#This Row],[Last_performance_rating]]="B",3,Table1[[#This Row],[Last_performance_rating]]="C",2,Table1[[#This Row],[Last_performance_rating]]="PIP",1)</f>
        <v>2</v>
      </c>
    </row>
    <row r="151" spans="1:16" x14ac:dyDescent="0.3">
      <c r="A151" s="4">
        <v>10091</v>
      </c>
      <c r="B151" s="12">
        <v>20366</v>
      </c>
      <c r="C151" s="5" t="s">
        <v>293</v>
      </c>
      <c r="D151" s="5" t="s">
        <v>294</v>
      </c>
      <c r="E151" s="5" t="s">
        <v>15</v>
      </c>
      <c r="F151" s="12">
        <v>33926</v>
      </c>
      <c r="G151" s="5">
        <v>5</v>
      </c>
      <c r="H151" s="5" t="s">
        <v>24</v>
      </c>
      <c r="I151" s="5">
        <v>0</v>
      </c>
      <c r="J151" s="5"/>
      <c r="K151" s="10">
        <v>40000</v>
      </c>
      <c r="L151" s="5" t="s">
        <v>17</v>
      </c>
      <c r="M151" s="6" t="s">
        <v>18</v>
      </c>
      <c r="N151" t="str">
        <f>INDEX(Table3[#All],MATCH(Table1[[#This Row],[Dept_Id]],Table3[[#All],[Dept_Id]],0),1)</f>
        <v>Development</v>
      </c>
      <c r="O151" t="str">
        <f>IFERROR(IF(ISBLANK(Table1[[#This Row],[last_date]]),"",Table1[[#This Row],[last_date]]-Table1[[#This Row],[DoJ]])/365.25,"")</f>
        <v/>
      </c>
      <c r="P151">
        <f>_xlfn.IFS(Table1[[#This Row],[Last_performance_rating]]="S",5,Table1[[#This Row],[Last_performance_rating]]="A",4,Table1[[#This Row],[Last_performance_rating]]="B",3,Table1[[#This Row],[Last_performance_rating]]="C",2,Table1[[#This Row],[Last_performance_rating]]="PIP",1)</f>
        <v>4</v>
      </c>
    </row>
    <row r="152" spans="1:16" x14ac:dyDescent="0.3">
      <c r="A152" s="4">
        <v>411614</v>
      </c>
      <c r="B152" s="12">
        <v>21273</v>
      </c>
      <c r="C152" s="5" t="s">
        <v>295</v>
      </c>
      <c r="D152" s="5" t="s">
        <v>296</v>
      </c>
      <c r="E152" s="5" t="s">
        <v>15</v>
      </c>
      <c r="F152" s="12">
        <v>33649</v>
      </c>
      <c r="G152" s="5">
        <v>1</v>
      </c>
      <c r="H152" s="5" t="s">
        <v>28</v>
      </c>
      <c r="I152" s="5">
        <v>0</v>
      </c>
      <c r="J152" s="5"/>
      <c r="K152" s="10">
        <v>54770</v>
      </c>
      <c r="L152" s="5" t="s">
        <v>17</v>
      </c>
      <c r="M152" s="6" t="s">
        <v>18</v>
      </c>
      <c r="N152" t="str">
        <f>INDEX(Table3[#All],MATCH(Table1[[#This Row],[Dept_Id]],Table3[[#All],[Dept_Id]],0),1)</f>
        <v>Development</v>
      </c>
      <c r="O152" t="str">
        <f>IFERROR(IF(ISBLANK(Table1[[#This Row],[last_date]]),"",Table1[[#This Row],[last_date]]-Table1[[#This Row],[DoJ]])/365.25,"")</f>
        <v/>
      </c>
      <c r="P152">
        <f>_xlfn.IFS(Table1[[#This Row],[Last_performance_rating]]="S",5,Table1[[#This Row],[Last_performance_rating]]="A",4,Table1[[#This Row],[Last_performance_rating]]="B",3,Table1[[#This Row],[Last_performance_rating]]="C",2,Table1[[#This Row],[Last_performance_rating]]="PIP",1)</f>
        <v>3</v>
      </c>
    </row>
    <row r="153" spans="1:16" x14ac:dyDescent="0.3">
      <c r="A153" s="4">
        <v>10092</v>
      </c>
      <c r="B153" s="12">
        <v>23668</v>
      </c>
      <c r="C153" s="5" t="s">
        <v>297</v>
      </c>
      <c r="D153" s="5" t="s">
        <v>298</v>
      </c>
      <c r="E153" s="5" t="s">
        <v>27</v>
      </c>
      <c r="F153" s="12">
        <v>32773</v>
      </c>
      <c r="G153" s="5">
        <v>10</v>
      </c>
      <c r="H153" s="5" t="s">
        <v>16</v>
      </c>
      <c r="I153" s="5">
        <v>0</v>
      </c>
      <c r="J153" s="5"/>
      <c r="K153" s="10">
        <v>53977</v>
      </c>
      <c r="L153" s="5" t="s">
        <v>17</v>
      </c>
      <c r="M153" s="6" t="s">
        <v>40</v>
      </c>
      <c r="N153" t="str">
        <f>INDEX(Table3[#All],MATCH(Table1[[#This Row],[Dept_Id]],Table3[[#All],[Dept_Id]],0),1)</f>
        <v>Development</v>
      </c>
      <c r="O153" t="str">
        <f>IFERROR(IF(ISBLANK(Table1[[#This Row],[last_date]]),"",Table1[[#This Row],[last_date]]-Table1[[#This Row],[DoJ]])/365.25,"")</f>
        <v/>
      </c>
      <c r="P153">
        <f>_xlfn.IFS(Table1[[#This Row],[Last_performance_rating]]="S",5,Table1[[#This Row],[Last_performance_rating]]="A",4,Table1[[#This Row],[Last_performance_rating]]="B",3,Table1[[#This Row],[Last_performance_rating]]="C",2,Table1[[#This Row],[Last_performance_rating]]="PIP",1)</f>
        <v>2</v>
      </c>
    </row>
    <row r="154" spans="1:16" x14ac:dyDescent="0.3">
      <c r="A154" s="4">
        <v>10093</v>
      </c>
      <c r="B154" s="12">
        <v>23539</v>
      </c>
      <c r="C154" s="5" t="s">
        <v>299</v>
      </c>
      <c r="D154" s="5" t="s">
        <v>300</v>
      </c>
      <c r="E154" s="5" t="s">
        <v>15</v>
      </c>
      <c r="F154" s="12">
        <v>35374</v>
      </c>
      <c r="G154" s="5">
        <v>8</v>
      </c>
      <c r="H154" s="5" t="s">
        <v>28</v>
      </c>
      <c r="I154" s="5">
        <v>0</v>
      </c>
      <c r="J154" s="5"/>
      <c r="K154" s="10">
        <v>67856</v>
      </c>
      <c r="L154" s="5" t="s">
        <v>31</v>
      </c>
      <c r="M154" s="6" t="s">
        <v>32</v>
      </c>
      <c r="N154" t="str">
        <f>INDEX(Table3[#All],MATCH(Table1[[#This Row],[Dept_Id]],Table3[[#All],[Dept_Id]],0),1)</f>
        <v>Sales</v>
      </c>
      <c r="O154" t="str">
        <f>IFERROR(IF(ISBLANK(Table1[[#This Row],[last_date]]),"",Table1[[#This Row],[last_date]]-Table1[[#This Row],[DoJ]])/365.25,"")</f>
        <v/>
      </c>
      <c r="P154">
        <f>_xlfn.IFS(Table1[[#This Row],[Last_performance_rating]]="S",5,Table1[[#This Row],[Last_performance_rating]]="A",4,Table1[[#This Row],[Last_performance_rating]]="B",3,Table1[[#This Row],[Last_performance_rating]]="C",2,Table1[[#This Row],[Last_performance_rating]]="PIP",1)</f>
        <v>3</v>
      </c>
    </row>
    <row r="155" spans="1:16" x14ac:dyDescent="0.3">
      <c r="A155" s="4">
        <v>425656</v>
      </c>
      <c r="B155" s="12">
        <v>23660</v>
      </c>
      <c r="C155" s="5" t="s">
        <v>301</v>
      </c>
      <c r="D155" s="5" t="s">
        <v>302</v>
      </c>
      <c r="E155" s="5" t="s">
        <v>15</v>
      </c>
      <c r="F155" s="12">
        <v>31959</v>
      </c>
      <c r="G155" s="5">
        <v>4</v>
      </c>
      <c r="H155" s="5" t="s">
        <v>28</v>
      </c>
      <c r="I155" s="5">
        <v>0</v>
      </c>
      <c r="J155" s="5"/>
      <c r="K155" s="10">
        <v>40000</v>
      </c>
      <c r="L155" s="5" t="s">
        <v>43</v>
      </c>
      <c r="M155" s="6" t="s">
        <v>32</v>
      </c>
      <c r="N155" t="str">
        <f>INDEX(Table3[#All],MATCH(Table1[[#This Row],[Dept_Id]],Table3[[#All],[Dept_Id]],0),1)</f>
        <v>Research</v>
      </c>
      <c r="O155" t="str">
        <f>IFERROR(IF(ISBLANK(Table1[[#This Row],[last_date]]),"",Table1[[#This Row],[last_date]]-Table1[[#This Row],[DoJ]])/365.25,"")</f>
        <v/>
      </c>
      <c r="P155">
        <f>_xlfn.IFS(Table1[[#This Row],[Last_performance_rating]]="S",5,Table1[[#This Row],[Last_performance_rating]]="A",4,Table1[[#This Row],[Last_performance_rating]]="B",3,Table1[[#This Row],[Last_performance_rating]]="C",2,Table1[[#This Row],[Last_performance_rating]]="PIP",1)</f>
        <v>3</v>
      </c>
    </row>
    <row r="156" spans="1:16" x14ac:dyDescent="0.3">
      <c r="A156" s="4">
        <v>10094</v>
      </c>
      <c r="B156" s="12">
        <v>20965</v>
      </c>
      <c r="C156" s="5" t="s">
        <v>303</v>
      </c>
      <c r="D156" s="5" t="s">
        <v>304</v>
      </c>
      <c r="E156" s="5" t="s">
        <v>27</v>
      </c>
      <c r="F156" s="12">
        <v>31885</v>
      </c>
      <c r="G156" s="5">
        <v>10</v>
      </c>
      <c r="H156" s="5" t="s">
        <v>28</v>
      </c>
      <c r="I156" s="5">
        <v>0</v>
      </c>
      <c r="J156" s="5"/>
      <c r="K156" s="10">
        <v>58001</v>
      </c>
      <c r="L156" s="5" t="s">
        <v>43</v>
      </c>
      <c r="M156" s="6" t="s">
        <v>65</v>
      </c>
      <c r="N156" t="str">
        <f>INDEX(Table3[#All],MATCH(Table1[[#This Row],[Dept_Id]],Table3[[#All],[Dept_Id]],0),1)</f>
        <v>Research</v>
      </c>
      <c r="O156" t="str">
        <f>IFERROR(IF(ISBLANK(Table1[[#This Row],[last_date]]),"",Table1[[#This Row],[last_date]]-Table1[[#This Row],[DoJ]])/365.25,"")</f>
        <v/>
      </c>
      <c r="P156">
        <f>_xlfn.IFS(Table1[[#This Row],[Last_performance_rating]]="S",5,Table1[[#This Row],[Last_performance_rating]]="A",4,Table1[[#This Row],[Last_performance_rating]]="B",3,Table1[[#This Row],[Last_performance_rating]]="C",2,Table1[[#This Row],[Last_performance_rating]]="PIP",1)</f>
        <v>3</v>
      </c>
    </row>
    <row r="157" spans="1:16" x14ac:dyDescent="0.3">
      <c r="A157" s="4">
        <v>10095</v>
      </c>
      <c r="B157" s="12">
        <v>23745</v>
      </c>
      <c r="C157" s="5" t="s">
        <v>305</v>
      </c>
      <c r="D157" s="5" t="s">
        <v>306</v>
      </c>
      <c r="E157" s="5" t="s">
        <v>15</v>
      </c>
      <c r="F157" s="12">
        <v>31608</v>
      </c>
      <c r="G157" s="5">
        <v>8</v>
      </c>
      <c r="H157" s="5" t="s">
        <v>16</v>
      </c>
      <c r="I157" s="5">
        <v>0</v>
      </c>
      <c r="J157" s="5"/>
      <c r="K157" s="10">
        <v>63668</v>
      </c>
      <c r="L157" s="5" t="s">
        <v>31</v>
      </c>
      <c r="M157" s="6" t="s">
        <v>32</v>
      </c>
      <c r="N157" t="str">
        <f>INDEX(Table3[#All],MATCH(Table1[[#This Row],[Dept_Id]],Table3[[#All],[Dept_Id]],0),1)</f>
        <v>Sales</v>
      </c>
      <c r="O157" t="str">
        <f>IFERROR(IF(ISBLANK(Table1[[#This Row],[last_date]]),"",Table1[[#This Row],[last_date]]-Table1[[#This Row],[DoJ]])/365.25,"")</f>
        <v/>
      </c>
      <c r="P157">
        <f>_xlfn.IFS(Table1[[#This Row],[Last_performance_rating]]="S",5,Table1[[#This Row],[Last_performance_rating]]="A",4,Table1[[#This Row],[Last_performance_rating]]="B",3,Table1[[#This Row],[Last_performance_rating]]="C",2,Table1[[#This Row],[Last_performance_rating]]="PIP",1)</f>
        <v>2</v>
      </c>
    </row>
    <row r="158" spans="1:16" x14ac:dyDescent="0.3">
      <c r="A158" s="4">
        <v>252000</v>
      </c>
      <c r="B158" s="12">
        <v>19331</v>
      </c>
      <c r="C158" s="5" t="s">
        <v>307</v>
      </c>
      <c r="D158" s="5" t="s">
        <v>308</v>
      </c>
      <c r="E158" s="5" t="s">
        <v>27</v>
      </c>
      <c r="F158" s="12">
        <v>32569</v>
      </c>
      <c r="G158" s="5">
        <v>10</v>
      </c>
      <c r="H158" s="5" t="s">
        <v>28</v>
      </c>
      <c r="I158" s="5">
        <v>0</v>
      </c>
      <c r="J158" s="5"/>
      <c r="K158" s="10">
        <v>40000</v>
      </c>
      <c r="L158" s="5" t="s">
        <v>49</v>
      </c>
      <c r="M158" s="6" t="s">
        <v>46</v>
      </c>
      <c r="N158" t="str">
        <f>INDEX(Table3[#All],MATCH(Table1[[#This Row],[Dept_Id]],Table3[[#All],[Dept_Id]],0),1)</f>
        <v>Quality Management</v>
      </c>
      <c r="O158" t="str">
        <f>IFERROR(IF(ISBLANK(Table1[[#This Row],[last_date]]),"",Table1[[#This Row],[last_date]]-Table1[[#This Row],[DoJ]])/365.25,"")</f>
        <v/>
      </c>
      <c r="P158">
        <f>_xlfn.IFS(Table1[[#This Row],[Last_performance_rating]]="S",5,Table1[[#This Row],[Last_performance_rating]]="A",4,Table1[[#This Row],[Last_performance_rating]]="B",3,Table1[[#This Row],[Last_performance_rating]]="C",2,Table1[[#This Row],[Last_performance_rating]]="PIP",1)</f>
        <v>3</v>
      </c>
    </row>
    <row r="159" spans="1:16" x14ac:dyDescent="0.3">
      <c r="A159" s="4">
        <v>10096</v>
      </c>
      <c r="B159" s="12">
        <v>19983</v>
      </c>
      <c r="C159" s="5" t="s">
        <v>309</v>
      </c>
      <c r="D159" s="5" t="s">
        <v>310</v>
      </c>
      <c r="E159" s="5" t="s">
        <v>15</v>
      </c>
      <c r="F159" s="12">
        <v>32887</v>
      </c>
      <c r="G159" s="5">
        <v>1</v>
      </c>
      <c r="H159" s="5" t="s">
        <v>198</v>
      </c>
      <c r="I159" s="5">
        <v>0</v>
      </c>
      <c r="J159" s="5"/>
      <c r="K159" s="10">
        <v>61395</v>
      </c>
      <c r="L159" s="5" t="s">
        <v>21</v>
      </c>
      <c r="M159" s="6" t="s">
        <v>40</v>
      </c>
      <c r="N159" t="str">
        <f>INDEX(Table3[#All],MATCH(Table1[[#This Row],[Dept_Id]],Table3[[#All],[Dept_Id]],0),1)</f>
        <v>Production</v>
      </c>
      <c r="O159" t="str">
        <f>IFERROR(IF(ISBLANK(Table1[[#This Row],[last_date]]),"",Table1[[#This Row],[last_date]]-Table1[[#This Row],[DoJ]])/365.25,"")</f>
        <v/>
      </c>
      <c r="P159">
        <f>_xlfn.IFS(Table1[[#This Row],[Last_performance_rating]]="S",5,Table1[[#This Row],[Last_performance_rating]]="A",4,Table1[[#This Row],[Last_performance_rating]]="B",3,Table1[[#This Row],[Last_performance_rating]]="C",2,Table1[[#This Row],[Last_performance_rating]]="PIP",1)</f>
        <v>5</v>
      </c>
    </row>
    <row r="160" spans="1:16" x14ac:dyDescent="0.3">
      <c r="A160" s="4">
        <v>10097</v>
      </c>
      <c r="B160" s="12">
        <v>19051</v>
      </c>
      <c r="C160" s="5" t="s">
        <v>311</v>
      </c>
      <c r="D160" s="5" t="s">
        <v>312</v>
      </c>
      <c r="E160" s="5" t="s">
        <v>15</v>
      </c>
      <c r="F160" s="12">
        <v>33131</v>
      </c>
      <c r="G160" s="5">
        <v>2</v>
      </c>
      <c r="H160" s="5" t="s">
        <v>24</v>
      </c>
      <c r="I160" s="5">
        <v>0</v>
      </c>
      <c r="J160" s="5"/>
      <c r="K160" s="10">
        <v>44886</v>
      </c>
      <c r="L160" s="5" t="s">
        <v>43</v>
      </c>
      <c r="M160" s="6" t="s">
        <v>32</v>
      </c>
      <c r="N160" t="str">
        <f>INDEX(Table3[#All],MATCH(Table1[[#This Row],[Dept_Id]],Table3[[#All],[Dept_Id]],0),1)</f>
        <v>Research</v>
      </c>
      <c r="O160" t="str">
        <f>IFERROR(IF(ISBLANK(Table1[[#This Row],[last_date]]),"",Table1[[#This Row],[last_date]]-Table1[[#This Row],[DoJ]])/365.25,"")</f>
        <v/>
      </c>
      <c r="P160">
        <f>_xlfn.IFS(Table1[[#This Row],[Last_performance_rating]]="S",5,Table1[[#This Row],[Last_performance_rating]]="A",4,Table1[[#This Row],[Last_performance_rating]]="B",3,Table1[[#This Row],[Last_performance_rating]]="C",2,Table1[[#This Row],[Last_performance_rating]]="PIP",1)</f>
        <v>4</v>
      </c>
    </row>
    <row r="161" spans="1:16" x14ac:dyDescent="0.3">
      <c r="A161" s="4">
        <v>10098</v>
      </c>
      <c r="B161" s="12">
        <v>22547</v>
      </c>
      <c r="C161" s="5" t="s">
        <v>313</v>
      </c>
      <c r="D161" s="5" t="s">
        <v>314</v>
      </c>
      <c r="E161" s="5" t="s">
        <v>27</v>
      </c>
      <c r="F161" s="12">
        <v>31180</v>
      </c>
      <c r="G161" s="5">
        <v>4</v>
      </c>
      <c r="H161" s="5" t="s">
        <v>24</v>
      </c>
      <c r="I161" s="5">
        <v>0</v>
      </c>
      <c r="J161" s="5"/>
      <c r="K161" s="10">
        <v>40000</v>
      </c>
      <c r="L161" s="5" t="s">
        <v>21</v>
      </c>
      <c r="M161" s="6" t="s">
        <v>18</v>
      </c>
      <c r="N161" t="str">
        <f>INDEX(Table3[#All],MATCH(Table1[[#This Row],[Dept_Id]],Table3[[#All],[Dept_Id]],0),1)</f>
        <v>Production</v>
      </c>
      <c r="O161" t="str">
        <f>IFERROR(IF(ISBLANK(Table1[[#This Row],[last_date]]),"",Table1[[#This Row],[last_date]]-Table1[[#This Row],[DoJ]])/365.25,"")</f>
        <v/>
      </c>
      <c r="P161">
        <f>_xlfn.IFS(Table1[[#This Row],[Last_performance_rating]]="S",5,Table1[[#This Row],[Last_performance_rating]]="A",4,Table1[[#This Row],[Last_performance_rating]]="B",3,Table1[[#This Row],[Last_performance_rating]]="C",2,Table1[[#This Row],[Last_performance_rating]]="PIP",1)</f>
        <v>4</v>
      </c>
    </row>
    <row r="162" spans="1:16" x14ac:dyDescent="0.3">
      <c r="A162" s="4">
        <v>10098</v>
      </c>
      <c r="B162" s="12">
        <v>22547</v>
      </c>
      <c r="C162" s="5" t="s">
        <v>313</v>
      </c>
      <c r="D162" s="5" t="s">
        <v>314</v>
      </c>
      <c r="E162" s="5" t="s">
        <v>27</v>
      </c>
      <c r="F162" s="12">
        <v>31180</v>
      </c>
      <c r="G162" s="5">
        <v>4</v>
      </c>
      <c r="H162" s="5" t="s">
        <v>24</v>
      </c>
      <c r="I162" s="5">
        <v>0</v>
      </c>
      <c r="J162" s="5"/>
      <c r="K162" s="10">
        <v>40000</v>
      </c>
      <c r="L162" s="5" t="s">
        <v>58</v>
      </c>
      <c r="M162" s="6" t="s">
        <v>18</v>
      </c>
      <c r="N162" t="str">
        <f>INDEX(Table3[#All],MATCH(Table1[[#This Row],[Dept_Id]],Table3[[#All],[Dept_Id]],0),1)</f>
        <v>Customer Service</v>
      </c>
      <c r="O162" t="str">
        <f>IFERROR(IF(ISBLANK(Table1[[#This Row],[last_date]]),"",Table1[[#This Row],[last_date]]-Table1[[#This Row],[DoJ]])/365.25,"")</f>
        <v/>
      </c>
      <c r="P162">
        <f>_xlfn.IFS(Table1[[#This Row],[Last_performance_rating]]="S",5,Table1[[#This Row],[Last_performance_rating]]="A",4,Table1[[#This Row],[Last_performance_rating]]="B",3,Table1[[#This Row],[Last_performance_rating]]="C",2,Table1[[#This Row],[Last_performance_rating]]="PIP",1)</f>
        <v>4</v>
      </c>
    </row>
    <row r="163" spans="1:16" x14ac:dyDescent="0.3">
      <c r="A163" s="4">
        <v>103676</v>
      </c>
      <c r="B163" s="12">
        <v>23713</v>
      </c>
      <c r="C163" s="5" t="s">
        <v>315</v>
      </c>
      <c r="D163" s="5" t="s">
        <v>316</v>
      </c>
      <c r="E163" s="5" t="s">
        <v>27</v>
      </c>
      <c r="F163" s="12">
        <v>31995</v>
      </c>
      <c r="G163" s="5">
        <v>3</v>
      </c>
      <c r="H163" s="5" t="s">
        <v>28</v>
      </c>
      <c r="I163" s="5">
        <v>0</v>
      </c>
      <c r="J163" s="5"/>
      <c r="K163" s="10">
        <v>62128</v>
      </c>
      <c r="L163" s="5" t="s">
        <v>21</v>
      </c>
      <c r="M163" s="6" t="s">
        <v>18</v>
      </c>
      <c r="N163" t="str">
        <f>INDEX(Table3[#All],MATCH(Table1[[#This Row],[Dept_Id]],Table3[[#All],[Dept_Id]],0),1)</f>
        <v>Production</v>
      </c>
      <c r="O163" t="str">
        <f>IFERROR(IF(ISBLANK(Table1[[#This Row],[last_date]]),"",Table1[[#This Row],[last_date]]-Table1[[#This Row],[DoJ]])/365.25,"")</f>
        <v/>
      </c>
      <c r="P163">
        <f>_xlfn.IFS(Table1[[#This Row],[Last_performance_rating]]="S",5,Table1[[#This Row],[Last_performance_rating]]="A",4,Table1[[#This Row],[Last_performance_rating]]="B",3,Table1[[#This Row],[Last_performance_rating]]="C",2,Table1[[#This Row],[Last_performance_rating]]="PIP",1)</f>
        <v>3</v>
      </c>
    </row>
    <row r="164" spans="1:16" x14ac:dyDescent="0.3">
      <c r="A164" s="4">
        <v>103676</v>
      </c>
      <c r="B164" s="12">
        <v>23713</v>
      </c>
      <c r="C164" s="5" t="s">
        <v>315</v>
      </c>
      <c r="D164" s="5" t="s">
        <v>316</v>
      </c>
      <c r="E164" s="5" t="s">
        <v>27</v>
      </c>
      <c r="F164" s="12">
        <v>31995</v>
      </c>
      <c r="G164" s="5">
        <v>3</v>
      </c>
      <c r="H164" s="5" t="s">
        <v>28</v>
      </c>
      <c r="I164" s="5">
        <v>0</v>
      </c>
      <c r="J164" s="5"/>
      <c r="K164" s="10">
        <v>62128</v>
      </c>
      <c r="L164" s="5" t="s">
        <v>17</v>
      </c>
      <c r="M164" s="6" t="s">
        <v>18</v>
      </c>
      <c r="N164" t="str">
        <f>INDEX(Table3[#All],MATCH(Table1[[#This Row],[Dept_Id]],Table3[[#All],[Dept_Id]],0),1)</f>
        <v>Development</v>
      </c>
      <c r="O164" t="str">
        <f>IFERROR(IF(ISBLANK(Table1[[#This Row],[last_date]]),"",Table1[[#This Row],[last_date]]-Table1[[#This Row],[DoJ]])/365.25,"")</f>
        <v/>
      </c>
      <c r="P164">
        <f>_xlfn.IFS(Table1[[#This Row],[Last_performance_rating]]="S",5,Table1[[#This Row],[Last_performance_rating]]="A",4,Table1[[#This Row],[Last_performance_rating]]="B",3,Table1[[#This Row],[Last_performance_rating]]="C",2,Table1[[#This Row],[Last_performance_rating]]="PIP",1)</f>
        <v>3</v>
      </c>
    </row>
    <row r="165" spans="1:16" x14ac:dyDescent="0.3">
      <c r="A165" s="4">
        <v>10099</v>
      </c>
      <c r="B165" s="12">
        <v>20600</v>
      </c>
      <c r="C165" s="5" t="s">
        <v>317</v>
      </c>
      <c r="D165" s="5" t="s">
        <v>318</v>
      </c>
      <c r="E165" s="5" t="s">
        <v>27</v>
      </c>
      <c r="F165" s="12">
        <v>32434</v>
      </c>
      <c r="G165" s="5">
        <v>5</v>
      </c>
      <c r="H165" s="5" t="s">
        <v>16</v>
      </c>
      <c r="I165" s="5">
        <v>0</v>
      </c>
      <c r="J165" s="5"/>
      <c r="K165" s="10">
        <v>68781</v>
      </c>
      <c r="L165" s="5" t="s">
        <v>31</v>
      </c>
      <c r="M165" s="6" t="s">
        <v>32</v>
      </c>
      <c r="N165" t="str">
        <f>INDEX(Table3[#All],MATCH(Table1[[#This Row],[Dept_Id]],Table3[[#All],[Dept_Id]],0),1)</f>
        <v>Sales</v>
      </c>
      <c r="O165" t="str">
        <f>IFERROR(IF(ISBLANK(Table1[[#This Row],[last_date]]),"",Table1[[#This Row],[last_date]]-Table1[[#This Row],[DoJ]])/365.25,"")</f>
        <v/>
      </c>
      <c r="P165">
        <f>_xlfn.IFS(Table1[[#This Row],[Last_performance_rating]]="S",5,Table1[[#This Row],[Last_performance_rating]]="A",4,Table1[[#This Row],[Last_performance_rating]]="B",3,Table1[[#This Row],[Last_performance_rating]]="C",2,Table1[[#This Row],[Last_performance_rating]]="PIP",1)</f>
        <v>2</v>
      </c>
    </row>
    <row r="166" spans="1:16" x14ac:dyDescent="0.3">
      <c r="A166" s="4">
        <v>10100</v>
      </c>
      <c r="B166" s="12">
        <v>19470</v>
      </c>
      <c r="C166" s="5" t="s">
        <v>319</v>
      </c>
      <c r="D166" s="5" t="s">
        <v>320</v>
      </c>
      <c r="E166" s="5" t="s">
        <v>27</v>
      </c>
      <c r="F166" s="12">
        <v>32041</v>
      </c>
      <c r="G166" s="5">
        <v>6</v>
      </c>
      <c r="H166" s="5" t="s">
        <v>28</v>
      </c>
      <c r="I166" s="5">
        <v>0</v>
      </c>
      <c r="J166" s="5"/>
      <c r="K166" s="10">
        <v>54398</v>
      </c>
      <c r="L166" s="5" t="s">
        <v>35</v>
      </c>
      <c r="M166" s="6" t="s">
        <v>32</v>
      </c>
      <c r="N166" t="str">
        <f>INDEX(Table3[#All],MATCH(Table1[[#This Row],[Dept_Id]],Table3[[#All],[Dept_Id]],0),1)</f>
        <v>Human Resources</v>
      </c>
      <c r="O166" t="str">
        <f>IFERROR(IF(ISBLANK(Table1[[#This Row],[last_date]]),"",Table1[[#This Row],[last_date]]-Table1[[#This Row],[DoJ]])/365.25,"")</f>
        <v/>
      </c>
      <c r="P166">
        <f>_xlfn.IFS(Table1[[#This Row],[Last_performance_rating]]="S",5,Table1[[#This Row],[Last_performance_rating]]="A",4,Table1[[#This Row],[Last_performance_rating]]="B",3,Table1[[#This Row],[Last_performance_rating]]="C",2,Table1[[#This Row],[Last_performance_rating]]="PIP",1)</f>
        <v>3</v>
      </c>
    </row>
    <row r="167" spans="1:16" x14ac:dyDescent="0.3">
      <c r="A167" s="4">
        <v>93916</v>
      </c>
      <c r="B167" s="12">
        <v>21046</v>
      </c>
      <c r="C167" s="5" t="s">
        <v>321</v>
      </c>
      <c r="D167" s="5" t="s">
        <v>322</v>
      </c>
      <c r="E167" s="5" t="s">
        <v>27</v>
      </c>
      <c r="F167" s="12">
        <v>36106</v>
      </c>
      <c r="G167" s="5">
        <v>3</v>
      </c>
      <c r="H167" s="5" t="s">
        <v>28</v>
      </c>
      <c r="I167" s="5">
        <v>0</v>
      </c>
      <c r="J167" s="5"/>
      <c r="K167" s="10">
        <v>53040</v>
      </c>
      <c r="L167" s="5" t="s">
        <v>17</v>
      </c>
      <c r="M167" s="6" t="s">
        <v>40</v>
      </c>
      <c r="N167" t="str">
        <f>INDEX(Table3[#All],MATCH(Table1[[#This Row],[Dept_Id]],Table3[[#All],[Dept_Id]],0),1)</f>
        <v>Development</v>
      </c>
      <c r="O167" t="str">
        <f>IFERROR(IF(ISBLANK(Table1[[#This Row],[last_date]]),"",Table1[[#This Row],[last_date]]-Table1[[#This Row],[DoJ]])/365.25,"")</f>
        <v/>
      </c>
      <c r="P167">
        <f>_xlfn.IFS(Table1[[#This Row],[Last_performance_rating]]="S",5,Table1[[#This Row],[Last_performance_rating]]="A",4,Table1[[#This Row],[Last_performance_rating]]="B",3,Table1[[#This Row],[Last_performance_rating]]="C",2,Table1[[#This Row],[Last_performance_rating]]="PIP",1)</f>
        <v>3</v>
      </c>
    </row>
    <row r="168" spans="1:16" x14ac:dyDescent="0.3">
      <c r="A168" s="4">
        <v>93916</v>
      </c>
      <c r="B168" s="12">
        <v>21046</v>
      </c>
      <c r="C168" s="5" t="s">
        <v>321</v>
      </c>
      <c r="D168" s="5" t="s">
        <v>322</v>
      </c>
      <c r="E168" s="5" t="s">
        <v>27</v>
      </c>
      <c r="F168" s="12">
        <v>36106</v>
      </c>
      <c r="G168" s="5">
        <v>3</v>
      </c>
      <c r="H168" s="5" t="s">
        <v>28</v>
      </c>
      <c r="I168" s="5">
        <v>0</v>
      </c>
      <c r="J168" s="5"/>
      <c r="K168" s="10">
        <v>53040</v>
      </c>
      <c r="L168" s="5" t="s">
        <v>43</v>
      </c>
      <c r="M168" s="6" t="s">
        <v>40</v>
      </c>
      <c r="N168" t="str">
        <f>INDEX(Table3[#All],MATCH(Table1[[#This Row],[Dept_Id]],Table3[[#All],[Dept_Id]],0),1)</f>
        <v>Research</v>
      </c>
      <c r="O168" t="str">
        <f>IFERROR(IF(ISBLANK(Table1[[#This Row],[last_date]]),"",Table1[[#This Row],[last_date]]-Table1[[#This Row],[DoJ]])/365.25,"")</f>
        <v/>
      </c>
      <c r="P168">
        <f>_xlfn.IFS(Table1[[#This Row],[Last_performance_rating]]="S",5,Table1[[#This Row],[Last_performance_rating]]="A",4,Table1[[#This Row],[Last_performance_rating]]="B",3,Table1[[#This Row],[Last_performance_rating]]="C",2,Table1[[#This Row],[Last_performance_rating]]="PIP",1)</f>
        <v>3</v>
      </c>
    </row>
    <row r="169" spans="1:16" x14ac:dyDescent="0.3">
      <c r="A169" s="4">
        <v>10101</v>
      </c>
      <c r="B169" s="12">
        <v>19099</v>
      </c>
      <c r="C169" s="5" t="s">
        <v>323</v>
      </c>
      <c r="D169" s="5" t="s">
        <v>105</v>
      </c>
      <c r="E169" s="5" t="s">
        <v>27</v>
      </c>
      <c r="F169" s="12">
        <v>33966</v>
      </c>
      <c r="G169" s="5">
        <v>9</v>
      </c>
      <c r="H169" s="5" t="s">
        <v>28</v>
      </c>
      <c r="I169" s="5">
        <v>0</v>
      </c>
      <c r="J169" s="5"/>
      <c r="K169" s="10">
        <v>66591</v>
      </c>
      <c r="L169" s="5" t="s">
        <v>31</v>
      </c>
      <c r="M169" s="6" t="s">
        <v>32</v>
      </c>
      <c r="N169" t="str">
        <f>INDEX(Table3[#All],MATCH(Table1[[#This Row],[Dept_Id]],Table3[[#All],[Dept_Id]],0),1)</f>
        <v>Sales</v>
      </c>
      <c r="O169" t="str">
        <f>IFERROR(IF(ISBLANK(Table1[[#This Row],[last_date]]),"",Table1[[#This Row],[last_date]]-Table1[[#This Row],[DoJ]])/365.25,"")</f>
        <v/>
      </c>
      <c r="P169">
        <f>_xlfn.IFS(Table1[[#This Row],[Last_performance_rating]]="S",5,Table1[[#This Row],[Last_performance_rating]]="A",4,Table1[[#This Row],[Last_performance_rating]]="B",3,Table1[[#This Row],[Last_performance_rating]]="C",2,Table1[[#This Row],[Last_performance_rating]]="PIP",1)</f>
        <v>3</v>
      </c>
    </row>
    <row r="170" spans="1:16" x14ac:dyDescent="0.3">
      <c r="A170" s="4">
        <v>10102</v>
      </c>
      <c r="B170" s="12">
        <v>21858</v>
      </c>
      <c r="C170" s="5" t="s">
        <v>324</v>
      </c>
      <c r="D170" s="5" t="s">
        <v>325</v>
      </c>
      <c r="E170" s="5" t="s">
        <v>27</v>
      </c>
      <c r="F170" s="12">
        <v>34360</v>
      </c>
      <c r="G170" s="5">
        <v>3</v>
      </c>
      <c r="H170" s="5" t="s">
        <v>24</v>
      </c>
      <c r="I170" s="5">
        <v>1</v>
      </c>
      <c r="J170" s="12">
        <v>37636</v>
      </c>
      <c r="K170" s="10">
        <v>44380</v>
      </c>
      <c r="L170" s="5" t="s">
        <v>21</v>
      </c>
      <c r="M170" s="6" t="s">
        <v>40</v>
      </c>
      <c r="N170" t="str">
        <f>INDEX(Table3[#All],MATCH(Table1[[#This Row],[Dept_Id]],Table3[[#All],[Dept_Id]],0),1)</f>
        <v>Production</v>
      </c>
      <c r="O170">
        <f>IFERROR(IF(ISBLANK(Table1[[#This Row],[last_date]]),"",Table1[[#This Row],[last_date]]-Table1[[#This Row],[DoJ]])/365.25,"")</f>
        <v>8.9691991786447645</v>
      </c>
      <c r="P170">
        <f>_xlfn.IFS(Table1[[#This Row],[Last_performance_rating]]="S",5,Table1[[#This Row],[Last_performance_rating]]="A",4,Table1[[#This Row],[Last_performance_rating]]="B",3,Table1[[#This Row],[Last_performance_rating]]="C",2,Table1[[#This Row],[Last_performance_rating]]="PIP",1)</f>
        <v>4</v>
      </c>
    </row>
    <row r="171" spans="1:16" x14ac:dyDescent="0.3">
      <c r="A171" s="4">
        <v>430653</v>
      </c>
      <c r="B171" s="12">
        <v>22153</v>
      </c>
      <c r="C171" s="5" t="s">
        <v>326</v>
      </c>
      <c r="D171" s="5" t="s">
        <v>327</v>
      </c>
      <c r="E171" s="5" t="s">
        <v>27</v>
      </c>
      <c r="F171" s="12">
        <v>32781</v>
      </c>
      <c r="G171" s="5">
        <v>4</v>
      </c>
      <c r="H171" s="5" t="s">
        <v>24</v>
      </c>
      <c r="I171" s="5">
        <v>0</v>
      </c>
      <c r="J171" s="5"/>
      <c r="K171" s="10">
        <v>69077</v>
      </c>
      <c r="L171" s="5" t="s">
        <v>17</v>
      </c>
      <c r="M171" s="6" t="s">
        <v>18</v>
      </c>
      <c r="N171" t="str">
        <f>INDEX(Table3[#All],MATCH(Table1[[#This Row],[Dept_Id]],Table3[[#All],[Dept_Id]],0),1)</f>
        <v>Development</v>
      </c>
      <c r="O171" t="str">
        <f>IFERROR(IF(ISBLANK(Table1[[#This Row],[last_date]]),"",Table1[[#This Row],[last_date]]-Table1[[#This Row],[DoJ]])/365.25,"")</f>
        <v/>
      </c>
      <c r="P171">
        <f>_xlfn.IFS(Table1[[#This Row],[Last_performance_rating]]="S",5,Table1[[#This Row],[Last_performance_rating]]="A",4,Table1[[#This Row],[Last_performance_rating]]="B",3,Table1[[#This Row],[Last_performance_rating]]="C",2,Table1[[#This Row],[Last_performance_rating]]="PIP",1)</f>
        <v>4</v>
      </c>
    </row>
    <row r="172" spans="1:16" x14ac:dyDescent="0.3">
      <c r="A172" s="4">
        <v>10103</v>
      </c>
      <c r="B172" s="12">
        <v>19689</v>
      </c>
      <c r="C172" s="5" t="s">
        <v>328</v>
      </c>
      <c r="D172" s="5" t="s">
        <v>329</v>
      </c>
      <c r="E172" s="5" t="s">
        <v>15</v>
      </c>
      <c r="F172" s="12">
        <v>31748</v>
      </c>
      <c r="G172" s="5">
        <v>5</v>
      </c>
      <c r="H172" s="5" t="s">
        <v>28</v>
      </c>
      <c r="I172" s="5">
        <v>0</v>
      </c>
      <c r="J172" s="5"/>
      <c r="K172" s="10">
        <v>68158</v>
      </c>
      <c r="L172" s="5" t="s">
        <v>17</v>
      </c>
      <c r="M172" s="6" t="s">
        <v>40</v>
      </c>
      <c r="N172" t="str">
        <f>INDEX(Table3[#All],MATCH(Table1[[#This Row],[Dept_Id]],Table3[[#All],[Dept_Id]],0),1)</f>
        <v>Development</v>
      </c>
      <c r="O172" t="str">
        <f>IFERROR(IF(ISBLANK(Table1[[#This Row],[last_date]]),"",Table1[[#This Row],[last_date]]-Table1[[#This Row],[DoJ]])/365.25,"")</f>
        <v/>
      </c>
      <c r="P172">
        <f>_xlfn.IFS(Table1[[#This Row],[Last_performance_rating]]="S",5,Table1[[#This Row],[Last_performance_rating]]="A",4,Table1[[#This Row],[Last_performance_rating]]="B",3,Table1[[#This Row],[Last_performance_rating]]="C",2,Table1[[#This Row],[Last_performance_rating]]="PIP",1)</f>
        <v>3</v>
      </c>
    </row>
    <row r="173" spans="1:16" x14ac:dyDescent="0.3">
      <c r="A173" s="4">
        <v>10104</v>
      </c>
      <c r="B173" s="12">
        <v>22604</v>
      </c>
      <c r="C173" s="5" t="s">
        <v>330</v>
      </c>
      <c r="D173" s="5" t="s">
        <v>88</v>
      </c>
      <c r="E173" s="5" t="s">
        <v>15</v>
      </c>
      <c r="F173" s="12">
        <v>31883</v>
      </c>
      <c r="G173" s="5">
        <v>5</v>
      </c>
      <c r="H173" s="5" t="s">
        <v>28</v>
      </c>
      <c r="I173" s="5">
        <v>0</v>
      </c>
      <c r="J173" s="5"/>
      <c r="K173" s="10">
        <v>45312</v>
      </c>
      <c r="L173" s="5" t="s">
        <v>43</v>
      </c>
      <c r="M173" s="6" t="s">
        <v>65</v>
      </c>
      <c r="N173" t="str">
        <f>INDEX(Table3[#All],MATCH(Table1[[#This Row],[Dept_Id]],Table3[[#All],[Dept_Id]],0),1)</f>
        <v>Research</v>
      </c>
      <c r="O173" t="str">
        <f>IFERROR(IF(ISBLANK(Table1[[#This Row],[last_date]]),"",Table1[[#This Row],[last_date]]-Table1[[#This Row],[DoJ]])/365.25,"")</f>
        <v/>
      </c>
      <c r="P173">
        <f>_xlfn.IFS(Table1[[#This Row],[Last_performance_rating]]="S",5,Table1[[#This Row],[Last_performance_rating]]="A",4,Table1[[#This Row],[Last_performance_rating]]="B",3,Table1[[#This Row],[Last_performance_rating]]="C",2,Table1[[#This Row],[Last_performance_rating]]="PIP",1)</f>
        <v>3</v>
      </c>
    </row>
    <row r="174" spans="1:16" x14ac:dyDescent="0.3">
      <c r="A174" s="4">
        <v>293744</v>
      </c>
      <c r="B174" s="12">
        <v>19113</v>
      </c>
      <c r="C174" s="5" t="s">
        <v>331</v>
      </c>
      <c r="D174" s="5" t="s">
        <v>332</v>
      </c>
      <c r="E174" s="5" t="s">
        <v>15</v>
      </c>
      <c r="F174" s="12">
        <v>31958</v>
      </c>
      <c r="G174" s="5">
        <v>2</v>
      </c>
      <c r="H174" s="5" t="s">
        <v>28</v>
      </c>
      <c r="I174" s="5">
        <v>0</v>
      </c>
      <c r="J174" s="5"/>
      <c r="K174" s="10">
        <v>40000</v>
      </c>
      <c r="L174" s="5" t="s">
        <v>68</v>
      </c>
      <c r="M174" s="6" t="s">
        <v>32</v>
      </c>
      <c r="N174" t="str">
        <f>INDEX(Table3[#All],MATCH(Table1[[#This Row],[Dept_Id]],Table3[[#All],[Dept_Id]],0),1)</f>
        <v>Finance</v>
      </c>
      <c r="O174" t="str">
        <f>IFERROR(IF(ISBLANK(Table1[[#This Row],[last_date]]),"",Table1[[#This Row],[last_date]]-Table1[[#This Row],[DoJ]])/365.25,"")</f>
        <v/>
      </c>
      <c r="P174">
        <f>_xlfn.IFS(Table1[[#This Row],[Last_performance_rating]]="S",5,Table1[[#This Row],[Last_performance_rating]]="A",4,Table1[[#This Row],[Last_performance_rating]]="B",3,Table1[[#This Row],[Last_performance_rating]]="C",2,Table1[[#This Row],[Last_performance_rating]]="PIP",1)</f>
        <v>3</v>
      </c>
    </row>
    <row r="175" spans="1:16" x14ac:dyDescent="0.3">
      <c r="A175" s="4">
        <v>293744</v>
      </c>
      <c r="B175" s="12">
        <v>19113</v>
      </c>
      <c r="C175" s="5" t="s">
        <v>331</v>
      </c>
      <c r="D175" s="5" t="s">
        <v>332</v>
      </c>
      <c r="E175" s="5" t="s">
        <v>15</v>
      </c>
      <c r="F175" s="12">
        <v>31958</v>
      </c>
      <c r="G175" s="5">
        <v>2</v>
      </c>
      <c r="H175" s="5" t="s">
        <v>28</v>
      </c>
      <c r="I175" s="5">
        <v>0</v>
      </c>
      <c r="J175" s="5"/>
      <c r="K175" s="10">
        <v>40000</v>
      </c>
      <c r="L175" s="5" t="s">
        <v>35</v>
      </c>
      <c r="M175" s="6" t="s">
        <v>32</v>
      </c>
      <c r="N175" t="str">
        <f>INDEX(Table3[#All],MATCH(Table1[[#This Row],[Dept_Id]],Table3[[#All],[Dept_Id]],0),1)</f>
        <v>Human Resources</v>
      </c>
      <c r="O175" t="str">
        <f>IFERROR(IF(ISBLANK(Table1[[#This Row],[last_date]]),"",Table1[[#This Row],[last_date]]-Table1[[#This Row],[DoJ]])/365.25,"")</f>
        <v/>
      </c>
      <c r="P175">
        <f>_xlfn.IFS(Table1[[#This Row],[Last_performance_rating]]="S",5,Table1[[#This Row],[Last_performance_rating]]="A",4,Table1[[#This Row],[Last_performance_rating]]="B",3,Table1[[#This Row],[Last_performance_rating]]="C",2,Table1[[#This Row],[Last_performance_rating]]="PIP",1)</f>
        <v>3</v>
      </c>
    </row>
    <row r="176" spans="1:16" x14ac:dyDescent="0.3">
      <c r="A176" s="4">
        <v>10105</v>
      </c>
      <c r="B176" s="12">
        <v>22682</v>
      </c>
      <c r="C176" s="5" t="s">
        <v>240</v>
      </c>
      <c r="D176" s="5" t="s">
        <v>53</v>
      </c>
      <c r="E176" s="5" t="s">
        <v>15</v>
      </c>
      <c r="F176" s="12">
        <v>36242</v>
      </c>
      <c r="G176" s="5">
        <v>2</v>
      </c>
      <c r="H176" s="5" t="s">
        <v>16</v>
      </c>
      <c r="I176" s="5">
        <v>0</v>
      </c>
      <c r="J176" s="5"/>
      <c r="K176" s="10">
        <v>59258</v>
      </c>
      <c r="L176" s="5" t="s">
        <v>35</v>
      </c>
      <c r="M176" s="6" t="s">
        <v>32</v>
      </c>
      <c r="N176" t="str">
        <f>INDEX(Table3[#All],MATCH(Table1[[#This Row],[Dept_Id]],Table3[[#All],[Dept_Id]],0),1)</f>
        <v>Human Resources</v>
      </c>
      <c r="O176" t="str">
        <f>IFERROR(IF(ISBLANK(Table1[[#This Row],[last_date]]),"",Table1[[#This Row],[last_date]]-Table1[[#This Row],[DoJ]])/365.25,"")</f>
        <v/>
      </c>
      <c r="P176">
        <f>_xlfn.IFS(Table1[[#This Row],[Last_performance_rating]]="S",5,Table1[[#This Row],[Last_performance_rating]]="A",4,Table1[[#This Row],[Last_performance_rating]]="B",3,Table1[[#This Row],[Last_performance_rating]]="C",2,Table1[[#This Row],[Last_performance_rating]]="PIP",1)</f>
        <v>2</v>
      </c>
    </row>
    <row r="177" spans="1:16" x14ac:dyDescent="0.3">
      <c r="A177" s="4">
        <v>10106</v>
      </c>
      <c r="B177" s="12">
        <v>19235</v>
      </c>
      <c r="C177" s="5" t="s">
        <v>333</v>
      </c>
      <c r="D177" s="5" t="s">
        <v>334</v>
      </c>
      <c r="E177" s="5" t="s">
        <v>15</v>
      </c>
      <c r="F177" s="12">
        <v>33226</v>
      </c>
      <c r="G177" s="5">
        <v>4</v>
      </c>
      <c r="H177" s="5" t="s">
        <v>16</v>
      </c>
      <c r="I177" s="5">
        <v>0</v>
      </c>
      <c r="J177" s="5"/>
      <c r="K177" s="10">
        <v>62928</v>
      </c>
      <c r="L177" s="5" t="s">
        <v>21</v>
      </c>
      <c r="M177" s="6" t="s">
        <v>18</v>
      </c>
      <c r="N177" t="str">
        <f>INDEX(Table3[#All],MATCH(Table1[[#This Row],[Dept_Id]],Table3[[#All],[Dept_Id]],0),1)</f>
        <v>Production</v>
      </c>
      <c r="O177" t="str">
        <f>IFERROR(IF(ISBLANK(Table1[[#This Row],[last_date]]),"",Table1[[#This Row],[last_date]]-Table1[[#This Row],[DoJ]])/365.25,"")</f>
        <v/>
      </c>
      <c r="P177">
        <f>_xlfn.IFS(Table1[[#This Row],[Last_performance_rating]]="S",5,Table1[[#This Row],[Last_performance_rating]]="A",4,Table1[[#This Row],[Last_performance_rating]]="B",3,Table1[[#This Row],[Last_performance_rating]]="C",2,Table1[[#This Row],[Last_performance_rating]]="PIP",1)</f>
        <v>2</v>
      </c>
    </row>
    <row r="178" spans="1:16" x14ac:dyDescent="0.3">
      <c r="A178" s="4">
        <v>222134</v>
      </c>
      <c r="B178" s="12">
        <v>22715</v>
      </c>
      <c r="C178" s="5" t="s">
        <v>335</v>
      </c>
      <c r="D178" s="5" t="s">
        <v>336</v>
      </c>
      <c r="E178" s="5" t="s">
        <v>15</v>
      </c>
      <c r="F178" s="12">
        <v>31456</v>
      </c>
      <c r="G178" s="5">
        <v>3</v>
      </c>
      <c r="H178" s="5" t="s">
        <v>24</v>
      </c>
      <c r="I178" s="5">
        <v>0</v>
      </c>
      <c r="J178" s="5"/>
      <c r="K178" s="10">
        <v>48391</v>
      </c>
      <c r="L178" s="5" t="s">
        <v>17</v>
      </c>
      <c r="M178" s="6" t="s">
        <v>18</v>
      </c>
      <c r="N178" t="str">
        <f>INDEX(Table3[#All],MATCH(Table1[[#This Row],[Dept_Id]],Table3[[#All],[Dept_Id]],0),1)</f>
        <v>Development</v>
      </c>
      <c r="O178" t="str">
        <f>IFERROR(IF(ISBLANK(Table1[[#This Row],[last_date]]),"",Table1[[#This Row],[last_date]]-Table1[[#This Row],[DoJ]])/365.25,"")</f>
        <v/>
      </c>
      <c r="P178">
        <f>_xlfn.IFS(Table1[[#This Row],[Last_performance_rating]]="S",5,Table1[[#This Row],[Last_performance_rating]]="A",4,Table1[[#This Row],[Last_performance_rating]]="B",3,Table1[[#This Row],[Last_performance_rating]]="C",2,Table1[[#This Row],[Last_performance_rating]]="PIP",1)</f>
        <v>4</v>
      </c>
    </row>
    <row r="179" spans="1:16" x14ac:dyDescent="0.3">
      <c r="A179" s="4">
        <v>10107</v>
      </c>
      <c r="B179" s="12">
        <v>20619</v>
      </c>
      <c r="C179" s="5" t="s">
        <v>337</v>
      </c>
      <c r="D179" s="5" t="s">
        <v>338</v>
      </c>
      <c r="E179" s="5" t="s">
        <v>27</v>
      </c>
      <c r="F179" s="12">
        <v>34415</v>
      </c>
      <c r="G179" s="5">
        <v>7</v>
      </c>
      <c r="H179" s="5" t="s">
        <v>198</v>
      </c>
      <c r="I179" s="5">
        <v>0</v>
      </c>
      <c r="J179" s="5"/>
      <c r="K179" s="10">
        <v>93159</v>
      </c>
      <c r="L179" s="5" t="s">
        <v>31</v>
      </c>
      <c r="M179" s="6" t="s">
        <v>65</v>
      </c>
      <c r="N179" t="str">
        <f>INDEX(Table3[#All],MATCH(Table1[[#This Row],[Dept_Id]],Table3[[#All],[Dept_Id]],0),1)</f>
        <v>Sales</v>
      </c>
      <c r="O179" t="str">
        <f>IFERROR(IF(ISBLANK(Table1[[#This Row],[last_date]]),"",Table1[[#This Row],[last_date]]-Table1[[#This Row],[DoJ]])/365.25,"")</f>
        <v/>
      </c>
      <c r="P179">
        <f>_xlfn.IFS(Table1[[#This Row],[Last_performance_rating]]="S",5,Table1[[#This Row],[Last_performance_rating]]="A",4,Table1[[#This Row],[Last_performance_rating]]="B",3,Table1[[#This Row],[Last_performance_rating]]="C",2,Table1[[#This Row],[Last_performance_rating]]="PIP",1)</f>
        <v>5</v>
      </c>
    </row>
    <row r="180" spans="1:16" x14ac:dyDescent="0.3">
      <c r="A180" s="4">
        <v>10108</v>
      </c>
      <c r="B180" s="12">
        <v>19091</v>
      </c>
      <c r="C180" s="5" t="s">
        <v>339</v>
      </c>
      <c r="D180" s="5" t="s">
        <v>340</v>
      </c>
      <c r="E180" s="5" t="s">
        <v>15</v>
      </c>
      <c r="F180" s="12">
        <v>31687</v>
      </c>
      <c r="G180" s="5">
        <v>2</v>
      </c>
      <c r="H180" s="5" t="s">
        <v>24</v>
      </c>
      <c r="I180" s="5">
        <v>0</v>
      </c>
      <c r="J180" s="5"/>
      <c r="K180" s="10">
        <v>40000</v>
      </c>
      <c r="L180" s="5" t="s">
        <v>77</v>
      </c>
      <c r="M180" s="6" t="s">
        <v>32</v>
      </c>
      <c r="N180" t="str">
        <f>INDEX(Table3[#All],MATCH(Table1[[#This Row],[Dept_Id]],Table3[[#All],[Dept_Id]],0),1)</f>
        <v>Marketing</v>
      </c>
      <c r="O180" t="str">
        <f>IFERROR(IF(ISBLANK(Table1[[#This Row],[last_date]]),"",Table1[[#This Row],[last_date]]-Table1[[#This Row],[DoJ]])/365.25,"")</f>
        <v/>
      </c>
      <c r="P180">
        <f>_xlfn.IFS(Table1[[#This Row],[Last_performance_rating]]="S",5,Table1[[#This Row],[Last_performance_rating]]="A",4,Table1[[#This Row],[Last_performance_rating]]="B",3,Table1[[#This Row],[Last_performance_rating]]="C",2,Table1[[#This Row],[Last_performance_rating]]="PIP",1)</f>
        <v>4</v>
      </c>
    </row>
    <row r="181" spans="1:16" x14ac:dyDescent="0.3">
      <c r="A181" s="4">
        <v>10108</v>
      </c>
      <c r="B181" s="12">
        <v>19091</v>
      </c>
      <c r="C181" s="5" t="s">
        <v>339</v>
      </c>
      <c r="D181" s="5" t="s">
        <v>340</v>
      </c>
      <c r="E181" s="5" t="s">
        <v>15</v>
      </c>
      <c r="F181" s="12">
        <v>31687</v>
      </c>
      <c r="G181" s="5">
        <v>2</v>
      </c>
      <c r="H181" s="5" t="s">
        <v>24</v>
      </c>
      <c r="I181" s="5">
        <v>0</v>
      </c>
      <c r="J181" s="5"/>
      <c r="K181" s="10">
        <v>40000</v>
      </c>
      <c r="L181" s="5" t="s">
        <v>35</v>
      </c>
      <c r="M181" s="6" t="s">
        <v>32</v>
      </c>
      <c r="N181" t="str">
        <f>INDEX(Table3[#All],MATCH(Table1[[#This Row],[Dept_Id]],Table3[[#All],[Dept_Id]],0),1)</f>
        <v>Human Resources</v>
      </c>
      <c r="O181" t="str">
        <f>IFERROR(IF(ISBLANK(Table1[[#This Row],[last_date]]),"",Table1[[#This Row],[last_date]]-Table1[[#This Row],[DoJ]])/365.25,"")</f>
        <v/>
      </c>
      <c r="P181">
        <f>_xlfn.IFS(Table1[[#This Row],[Last_performance_rating]]="S",5,Table1[[#This Row],[Last_performance_rating]]="A",4,Table1[[#This Row],[Last_performance_rating]]="B",3,Table1[[#This Row],[Last_performance_rating]]="C",2,Table1[[#This Row],[Last_performance_rating]]="PIP",1)</f>
        <v>4</v>
      </c>
    </row>
    <row r="182" spans="1:16" x14ac:dyDescent="0.3">
      <c r="A182" s="4">
        <v>465348</v>
      </c>
      <c r="B182" s="12">
        <v>21376</v>
      </c>
      <c r="C182" s="5" t="s">
        <v>341</v>
      </c>
      <c r="D182" s="5" t="s">
        <v>342</v>
      </c>
      <c r="E182" s="5" t="s">
        <v>15</v>
      </c>
      <c r="F182" s="12">
        <v>33643</v>
      </c>
      <c r="G182" s="5">
        <v>3</v>
      </c>
      <c r="H182" s="5" t="s">
        <v>28</v>
      </c>
      <c r="I182" s="5">
        <v>0</v>
      </c>
      <c r="J182" s="5"/>
      <c r="K182" s="10">
        <v>40000</v>
      </c>
      <c r="L182" s="5" t="s">
        <v>17</v>
      </c>
      <c r="M182" s="6" t="s">
        <v>40</v>
      </c>
      <c r="N182" t="str">
        <f>INDEX(Table3[#All],MATCH(Table1[[#This Row],[Dept_Id]],Table3[[#All],[Dept_Id]],0),1)</f>
        <v>Development</v>
      </c>
      <c r="O182" t="str">
        <f>IFERROR(IF(ISBLANK(Table1[[#This Row],[last_date]]),"",Table1[[#This Row],[last_date]]-Table1[[#This Row],[DoJ]])/365.25,"")</f>
        <v/>
      </c>
      <c r="P182">
        <f>_xlfn.IFS(Table1[[#This Row],[Last_performance_rating]]="S",5,Table1[[#This Row],[Last_performance_rating]]="A",4,Table1[[#This Row],[Last_performance_rating]]="B",3,Table1[[#This Row],[Last_performance_rating]]="C",2,Table1[[#This Row],[Last_performance_rating]]="PIP",1)</f>
        <v>3</v>
      </c>
    </row>
    <row r="183" spans="1:16" x14ac:dyDescent="0.3">
      <c r="A183" s="4">
        <v>10109</v>
      </c>
      <c r="B183" s="12">
        <v>21514</v>
      </c>
      <c r="C183" s="5" t="s">
        <v>343</v>
      </c>
      <c r="D183" s="5" t="s">
        <v>344</v>
      </c>
      <c r="E183" s="5" t="s">
        <v>27</v>
      </c>
      <c r="F183" s="12">
        <v>34136</v>
      </c>
      <c r="G183" s="5">
        <v>7</v>
      </c>
      <c r="H183" s="5" t="s">
        <v>24</v>
      </c>
      <c r="I183" s="5">
        <v>0</v>
      </c>
      <c r="J183" s="5"/>
      <c r="K183" s="10">
        <v>40000</v>
      </c>
      <c r="L183" s="5" t="s">
        <v>21</v>
      </c>
      <c r="M183" s="6" t="s">
        <v>18</v>
      </c>
      <c r="N183" t="str">
        <f>INDEX(Table3[#All],MATCH(Table1[[#This Row],[Dept_Id]],Table3[[#All],[Dept_Id]],0),1)</f>
        <v>Production</v>
      </c>
      <c r="O183" t="str">
        <f>IFERROR(IF(ISBLANK(Table1[[#This Row],[last_date]]),"",Table1[[#This Row],[last_date]]-Table1[[#This Row],[DoJ]])/365.25,"")</f>
        <v/>
      </c>
      <c r="P183">
        <f>_xlfn.IFS(Table1[[#This Row],[Last_performance_rating]]="S",5,Table1[[#This Row],[Last_performance_rating]]="A",4,Table1[[#This Row],[Last_performance_rating]]="B",3,Table1[[#This Row],[Last_performance_rating]]="C",2,Table1[[#This Row],[Last_performance_rating]]="PIP",1)</f>
        <v>4</v>
      </c>
    </row>
    <row r="184" spans="1:16" x14ac:dyDescent="0.3">
      <c r="A184" s="4">
        <v>92149</v>
      </c>
      <c r="B184" s="12">
        <v>20898</v>
      </c>
      <c r="C184" s="5" t="s">
        <v>345</v>
      </c>
      <c r="D184" s="5" t="s">
        <v>346</v>
      </c>
      <c r="E184" s="5" t="s">
        <v>27</v>
      </c>
      <c r="F184" s="12">
        <v>32400</v>
      </c>
      <c r="G184" s="5">
        <v>4</v>
      </c>
      <c r="H184" s="5" t="s">
        <v>28</v>
      </c>
      <c r="I184" s="5">
        <v>0</v>
      </c>
      <c r="J184" s="5"/>
      <c r="K184" s="10">
        <v>69585</v>
      </c>
      <c r="L184" s="5" t="s">
        <v>68</v>
      </c>
      <c r="M184" s="6" t="s">
        <v>32</v>
      </c>
      <c r="N184" t="str">
        <f>INDEX(Table3[#All],MATCH(Table1[[#This Row],[Dept_Id]],Table3[[#All],[Dept_Id]],0),1)</f>
        <v>Finance</v>
      </c>
      <c r="O184" t="str">
        <f>IFERROR(IF(ISBLANK(Table1[[#This Row],[last_date]]),"",Table1[[#This Row],[last_date]]-Table1[[#This Row],[DoJ]])/365.25,"")</f>
        <v/>
      </c>
      <c r="P184">
        <f>_xlfn.IFS(Table1[[#This Row],[Last_performance_rating]]="S",5,Table1[[#This Row],[Last_performance_rating]]="A",4,Table1[[#This Row],[Last_performance_rating]]="B",3,Table1[[#This Row],[Last_performance_rating]]="C",2,Table1[[#This Row],[Last_performance_rating]]="PIP",1)</f>
        <v>3</v>
      </c>
    </row>
    <row r="185" spans="1:16" x14ac:dyDescent="0.3">
      <c r="A185" s="4">
        <v>10110</v>
      </c>
      <c r="B185" s="12">
        <v>20886</v>
      </c>
      <c r="C185" s="5" t="s">
        <v>347</v>
      </c>
      <c r="D185" s="5" t="s">
        <v>348</v>
      </c>
      <c r="E185" s="5" t="s">
        <v>27</v>
      </c>
      <c r="F185" s="12">
        <v>31646</v>
      </c>
      <c r="G185" s="5">
        <v>9</v>
      </c>
      <c r="H185" s="5" t="s">
        <v>24</v>
      </c>
      <c r="I185" s="5">
        <v>0</v>
      </c>
      <c r="J185" s="5"/>
      <c r="K185" s="10">
        <v>46836</v>
      </c>
      <c r="L185" s="5" t="s">
        <v>35</v>
      </c>
      <c r="M185" s="6" t="s">
        <v>32</v>
      </c>
      <c r="N185" t="str">
        <f>INDEX(Table3[#All],MATCH(Table1[[#This Row],[Dept_Id]],Table3[[#All],[Dept_Id]],0),1)</f>
        <v>Human Resources</v>
      </c>
      <c r="O185" t="str">
        <f>IFERROR(IF(ISBLANK(Table1[[#This Row],[last_date]]),"",Table1[[#This Row],[last_date]]-Table1[[#This Row],[DoJ]])/365.25,"")</f>
        <v/>
      </c>
      <c r="P185">
        <f>_xlfn.IFS(Table1[[#This Row],[Last_performance_rating]]="S",5,Table1[[#This Row],[Last_performance_rating]]="A",4,Table1[[#This Row],[Last_performance_rating]]="B",3,Table1[[#This Row],[Last_performance_rating]]="C",2,Table1[[#This Row],[Last_performance_rating]]="PIP",1)</f>
        <v>4</v>
      </c>
    </row>
    <row r="186" spans="1:16" x14ac:dyDescent="0.3">
      <c r="A186" s="4">
        <v>10111</v>
      </c>
      <c r="B186" s="12">
        <v>23252</v>
      </c>
      <c r="C186" s="5" t="s">
        <v>349</v>
      </c>
      <c r="D186" s="5" t="s">
        <v>350</v>
      </c>
      <c r="E186" s="5" t="s">
        <v>27</v>
      </c>
      <c r="F186" s="12">
        <v>32313</v>
      </c>
      <c r="G186" s="5">
        <v>6</v>
      </c>
      <c r="H186" s="5" t="s">
        <v>24</v>
      </c>
      <c r="I186" s="5">
        <v>0</v>
      </c>
      <c r="J186" s="5"/>
      <c r="K186" s="10">
        <v>40000</v>
      </c>
      <c r="L186" s="5" t="s">
        <v>49</v>
      </c>
      <c r="M186" s="6" t="s">
        <v>18</v>
      </c>
      <c r="N186" t="str">
        <f>INDEX(Table3[#All],MATCH(Table1[[#This Row],[Dept_Id]],Table3[[#All],[Dept_Id]],0),1)</f>
        <v>Quality Management</v>
      </c>
      <c r="O186" t="str">
        <f>IFERROR(IF(ISBLANK(Table1[[#This Row],[last_date]]),"",Table1[[#This Row],[last_date]]-Table1[[#This Row],[DoJ]])/365.25,"")</f>
        <v/>
      </c>
      <c r="P186">
        <f>_xlfn.IFS(Table1[[#This Row],[Last_performance_rating]]="S",5,Table1[[#This Row],[Last_performance_rating]]="A",4,Table1[[#This Row],[Last_performance_rating]]="B",3,Table1[[#This Row],[Last_performance_rating]]="C",2,Table1[[#This Row],[Last_performance_rating]]="PIP",1)</f>
        <v>4</v>
      </c>
    </row>
    <row r="187" spans="1:16" x14ac:dyDescent="0.3">
      <c r="A187" s="4">
        <v>406318</v>
      </c>
      <c r="B187" s="12">
        <v>19270</v>
      </c>
      <c r="C187" s="5" t="s">
        <v>351</v>
      </c>
      <c r="D187" s="5" t="s">
        <v>352</v>
      </c>
      <c r="E187" s="5" t="s">
        <v>15</v>
      </c>
      <c r="F187" s="12">
        <v>32103</v>
      </c>
      <c r="G187" s="5">
        <v>9</v>
      </c>
      <c r="H187" s="5" t="s">
        <v>24</v>
      </c>
      <c r="I187" s="5">
        <v>0</v>
      </c>
      <c r="J187" s="5"/>
      <c r="K187" s="10">
        <v>55145</v>
      </c>
      <c r="L187" s="5" t="s">
        <v>17</v>
      </c>
      <c r="M187" s="6" t="s">
        <v>18</v>
      </c>
      <c r="N187" t="str">
        <f>INDEX(Table3[#All],MATCH(Table1[[#This Row],[Dept_Id]],Table3[[#All],[Dept_Id]],0),1)</f>
        <v>Development</v>
      </c>
      <c r="O187" t="str">
        <f>IFERROR(IF(ISBLANK(Table1[[#This Row],[last_date]]),"",Table1[[#This Row],[last_date]]-Table1[[#This Row],[DoJ]])/365.25,"")</f>
        <v/>
      </c>
      <c r="P187">
        <f>_xlfn.IFS(Table1[[#This Row],[Last_performance_rating]]="S",5,Table1[[#This Row],[Last_performance_rating]]="A",4,Table1[[#This Row],[Last_performance_rating]]="B",3,Table1[[#This Row],[Last_performance_rating]]="C",2,Table1[[#This Row],[Last_performance_rating]]="PIP",1)</f>
        <v>4</v>
      </c>
    </row>
    <row r="188" spans="1:16" x14ac:dyDescent="0.3">
      <c r="A188" s="4">
        <v>10112</v>
      </c>
      <c r="B188" s="12">
        <v>23236</v>
      </c>
      <c r="C188" s="5" t="s">
        <v>353</v>
      </c>
      <c r="D188" s="5" t="s">
        <v>354</v>
      </c>
      <c r="E188" s="5" t="s">
        <v>27</v>
      </c>
      <c r="F188" s="12">
        <v>31328</v>
      </c>
      <c r="G188" s="5">
        <v>2</v>
      </c>
      <c r="H188" s="5" t="s">
        <v>16</v>
      </c>
      <c r="I188" s="5">
        <v>0</v>
      </c>
      <c r="J188" s="5"/>
      <c r="K188" s="10">
        <v>49500</v>
      </c>
      <c r="L188" s="5" t="s">
        <v>58</v>
      </c>
      <c r="M188" s="6" t="s">
        <v>32</v>
      </c>
      <c r="N188" t="str">
        <f>INDEX(Table3[#All],MATCH(Table1[[#This Row],[Dept_Id]],Table3[[#All],[Dept_Id]],0),1)</f>
        <v>Customer Service</v>
      </c>
      <c r="O188" t="str">
        <f>IFERROR(IF(ISBLANK(Table1[[#This Row],[last_date]]),"",Table1[[#This Row],[last_date]]-Table1[[#This Row],[DoJ]])/365.25,"")</f>
        <v/>
      </c>
      <c r="P188">
        <f>_xlfn.IFS(Table1[[#This Row],[Last_performance_rating]]="S",5,Table1[[#This Row],[Last_performance_rating]]="A",4,Table1[[#This Row],[Last_performance_rating]]="B",3,Table1[[#This Row],[Last_performance_rating]]="C",2,Table1[[#This Row],[Last_performance_rating]]="PIP",1)</f>
        <v>2</v>
      </c>
    </row>
    <row r="189" spans="1:16" x14ac:dyDescent="0.3">
      <c r="A189" s="4">
        <v>10113</v>
      </c>
      <c r="B189" s="12">
        <v>23328</v>
      </c>
      <c r="C189" s="5" t="s">
        <v>355</v>
      </c>
      <c r="D189" s="5" t="s">
        <v>286</v>
      </c>
      <c r="E189" s="5" t="s">
        <v>15</v>
      </c>
      <c r="F189" s="12">
        <v>32866</v>
      </c>
      <c r="G189" s="5">
        <v>10</v>
      </c>
      <c r="H189" s="5" t="s">
        <v>24</v>
      </c>
      <c r="I189" s="5">
        <v>0</v>
      </c>
      <c r="J189" s="5"/>
      <c r="K189" s="10">
        <v>69856</v>
      </c>
      <c r="L189" s="5" t="s">
        <v>21</v>
      </c>
      <c r="M189" s="6" t="s">
        <v>40</v>
      </c>
      <c r="N189" t="str">
        <f>INDEX(Table3[#All],MATCH(Table1[[#This Row],[Dept_Id]],Table3[[#All],[Dept_Id]],0),1)</f>
        <v>Production</v>
      </c>
      <c r="O189" t="str">
        <f>IFERROR(IF(ISBLANK(Table1[[#This Row],[last_date]]),"",Table1[[#This Row],[last_date]]-Table1[[#This Row],[DoJ]])/365.25,"")</f>
        <v/>
      </c>
      <c r="P189">
        <f>_xlfn.IFS(Table1[[#This Row],[Last_performance_rating]]="S",5,Table1[[#This Row],[Last_performance_rating]]="A",4,Table1[[#This Row],[Last_performance_rating]]="B",3,Table1[[#This Row],[Last_performance_rating]]="C",2,Table1[[#This Row],[Last_performance_rating]]="PIP",1)</f>
        <v>4</v>
      </c>
    </row>
    <row r="190" spans="1:16" x14ac:dyDescent="0.3">
      <c r="A190" s="4">
        <v>259126</v>
      </c>
      <c r="B190" s="12">
        <v>19545</v>
      </c>
      <c r="C190" s="5" t="s">
        <v>356</v>
      </c>
      <c r="D190" s="5" t="s">
        <v>357</v>
      </c>
      <c r="E190" s="5" t="s">
        <v>15</v>
      </c>
      <c r="F190" s="12">
        <v>31626</v>
      </c>
      <c r="G190" s="5">
        <v>2</v>
      </c>
      <c r="H190" s="5" t="s">
        <v>16</v>
      </c>
      <c r="I190" s="5">
        <v>0</v>
      </c>
      <c r="J190" s="5"/>
      <c r="K190" s="10">
        <v>70329</v>
      </c>
      <c r="L190" s="5" t="s">
        <v>77</v>
      </c>
      <c r="M190" s="6" t="s">
        <v>32</v>
      </c>
      <c r="N190" t="str">
        <f>INDEX(Table3[#All],MATCH(Table1[[#This Row],[Dept_Id]],Table3[[#All],[Dept_Id]],0),1)</f>
        <v>Marketing</v>
      </c>
      <c r="O190" t="str">
        <f>IFERROR(IF(ISBLANK(Table1[[#This Row],[last_date]]),"",Table1[[#This Row],[last_date]]-Table1[[#This Row],[DoJ]])/365.25,"")</f>
        <v/>
      </c>
      <c r="P190">
        <f>_xlfn.IFS(Table1[[#This Row],[Last_performance_rating]]="S",5,Table1[[#This Row],[Last_performance_rating]]="A",4,Table1[[#This Row],[Last_performance_rating]]="B",3,Table1[[#This Row],[Last_performance_rating]]="C",2,Table1[[#This Row],[Last_performance_rating]]="PIP",1)</f>
        <v>2</v>
      </c>
    </row>
    <row r="191" spans="1:16" x14ac:dyDescent="0.3">
      <c r="A191" s="4">
        <v>10114</v>
      </c>
      <c r="B191" s="12">
        <v>20867</v>
      </c>
      <c r="C191" s="5" t="s">
        <v>358</v>
      </c>
      <c r="D191" s="5" t="s">
        <v>120</v>
      </c>
      <c r="E191" s="5" t="s">
        <v>27</v>
      </c>
      <c r="F191" s="12">
        <v>33802</v>
      </c>
      <c r="G191" s="5">
        <v>6</v>
      </c>
      <c r="H191" s="5" t="s">
        <v>84</v>
      </c>
      <c r="I191" s="5">
        <v>0</v>
      </c>
      <c r="J191" s="5"/>
      <c r="K191" s="10">
        <v>49593</v>
      </c>
      <c r="L191" s="5" t="s">
        <v>43</v>
      </c>
      <c r="M191" s="6" t="s">
        <v>32</v>
      </c>
      <c r="N191" t="str">
        <f>INDEX(Table3[#All],MATCH(Table1[[#This Row],[Dept_Id]],Table3[[#All],[Dept_Id]],0),1)</f>
        <v>Research</v>
      </c>
      <c r="O191" t="str">
        <f>IFERROR(IF(ISBLANK(Table1[[#This Row],[last_date]]),"",Table1[[#This Row],[last_date]]-Table1[[#This Row],[DoJ]])/365.25,"")</f>
        <v/>
      </c>
      <c r="P191">
        <f>_xlfn.IFS(Table1[[#This Row],[Last_performance_rating]]="S",5,Table1[[#This Row],[Last_performance_rating]]="A",4,Table1[[#This Row],[Last_performance_rating]]="B",3,Table1[[#This Row],[Last_performance_rating]]="C",2,Table1[[#This Row],[Last_performance_rating]]="PIP",1)</f>
        <v>1</v>
      </c>
    </row>
    <row r="192" spans="1:16" x14ac:dyDescent="0.3">
      <c r="A192" s="4">
        <v>10115</v>
      </c>
      <c r="B192" s="12">
        <v>23736</v>
      </c>
      <c r="C192" s="5" t="s">
        <v>359</v>
      </c>
      <c r="D192" s="5" t="s">
        <v>360</v>
      </c>
      <c r="E192" s="5" t="s">
        <v>15</v>
      </c>
      <c r="F192" s="12">
        <v>31435</v>
      </c>
      <c r="G192" s="5">
        <v>1</v>
      </c>
      <c r="H192" s="5" t="s">
        <v>24</v>
      </c>
      <c r="I192" s="5">
        <v>0</v>
      </c>
      <c r="J192" s="5"/>
      <c r="K192" s="10">
        <v>40000</v>
      </c>
      <c r="L192" s="5" t="s">
        <v>58</v>
      </c>
      <c r="M192" s="6" t="s">
        <v>32</v>
      </c>
      <c r="N192" t="str">
        <f>INDEX(Table3[#All],MATCH(Table1[[#This Row],[Dept_Id]],Table3[[#All],[Dept_Id]],0),1)</f>
        <v>Customer Service</v>
      </c>
      <c r="O192" t="str">
        <f>IFERROR(IF(ISBLANK(Table1[[#This Row],[last_date]]),"",Table1[[#This Row],[last_date]]-Table1[[#This Row],[DoJ]])/365.25,"")</f>
        <v/>
      </c>
      <c r="P192">
        <f>_xlfn.IFS(Table1[[#This Row],[Last_performance_rating]]="S",5,Table1[[#This Row],[Last_performance_rating]]="A",4,Table1[[#This Row],[Last_performance_rating]]="B",3,Table1[[#This Row],[Last_performance_rating]]="C",2,Table1[[#This Row],[Last_performance_rating]]="PIP",1)</f>
        <v>4</v>
      </c>
    </row>
    <row r="193" spans="1:16" x14ac:dyDescent="0.3">
      <c r="A193" s="4">
        <v>42625</v>
      </c>
      <c r="B193" s="12">
        <v>21166</v>
      </c>
      <c r="C193" s="5" t="s">
        <v>361</v>
      </c>
      <c r="D193" s="5" t="s">
        <v>354</v>
      </c>
      <c r="E193" s="5" t="s">
        <v>27</v>
      </c>
      <c r="F193" s="12">
        <v>31560</v>
      </c>
      <c r="G193" s="5">
        <v>1</v>
      </c>
      <c r="H193" s="5" t="s">
        <v>24</v>
      </c>
      <c r="I193" s="5">
        <v>0</v>
      </c>
      <c r="J193" s="5"/>
      <c r="K193" s="10">
        <v>55095</v>
      </c>
      <c r="L193" s="5" t="s">
        <v>31</v>
      </c>
      <c r="M193" s="6" t="s">
        <v>32</v>
      </c>
      <c r="N193" t="str">
        <f>INDEX(Table3[#All],MATCH(Table1[[#This Row],[Dept_Id]],Table3[[#All],[Dept_Id]],0),1)</f>
        <v>Sales</v>
      </c>
      <c r="O193" t="str">
        <f>IFERROR(IF(ISBLANK(Table1[[#This Row],[last_date]]),"",Table1[[#This Row],[last_date]]-Table1[[#This Row],[DoJ]])/365.25,"")</f>
        <v/>
      </c>
      <c r="P193">
        <f>_xlfn.IFS(Table1[[#This Row],[Last_performance_rating]]="S",5,Table1[[#This Row],[Last_performance_rating]]="A",4,Table1[[#This Row],[Last_performance_rating]]="B",3,Table1[[#This Row],[Last_performance_rating]]="C",2,Table1[[#This Row],[Last_performance_rating]]="PIP",1)</f>
        <v>4</v>
      </c>
    </row>
    <row r="194" spans="1:16" x14ac:dyDescent="0.3">
      <c r="A194" s="4">
        <v>10116</v>
      </c>
      <c r="B194" s="12">
        <v>20327</v>
      </c>
      <c r="C194" s="5" t="s">
        <v>362</v>
      </c>
      <c r="D194" s="5" t="s">
        <v>363</v>
      </c>
      <c r="E194" s="5" t="s">
        <v>27</v>
      </c>
      <c r="F194" s="12">
        <v>31195</v>
      </c>
      <c r="G194" s="5">
        <v>3</v>
      </c>
      <c r="H194" s="5" t="s">
        <v>24</v>
      </c>
      <c r="I194" s="5">
        <v>0</v>
      </c>
      <c r="J194" s="5"/>
      <c r="K194" s="10">
        <v>44034</v>
      </c>
      <c r="L194" s="5" t="s">
        <v>17</v>
      </c>
      <c r="M194" s="6" t="s">
        <v>18</v>
      </c>
      <c r="N194" t="str">
        <f>INDEX(Table3[#All],MATCH(Table1[[#This Row],[Dept_Id]],Table3[[#All],[Dept_Id]],0),1)</f>
        <v>Development</v>
      </c>
      <c r="O194" t="str">
        <f>IFERROR(IF(ISBLANK(Table1[[#This Row],[last_date]]),"",Table1[[#This Row],[last_date]]-Table1[[#This Row],[DoJ]])/365.25,"")</f>
        <v/>
      </c>
      <c r="P194">
        <f>_xlfn.IFS(Table1[[#This Row],[Last_performance_rating]]="S",5,Table1[[#This Row],[Last_performance_rating]]="A",4,Table1[[#This Row],[Last_performance_rating]]="B",3,Table1[[#This Row],[Last_performance_rating]]="C",2,Table1[[#This Row],[Last_performance_rating]]="PIP",1)</f>
        <v>4</v>
      </c>
    </row>
    <row r="195" spans="1:16" x14ac:dyDescent="0.3">
      <c r="A195" s="4">
        <v>10116</v>
      </c>
      <c r="B195" s="12">
        <v>20327</v>
      </c>
      <c r="C195" s="5" t="s">
        <v>362</v>
      </c>
      <c r="D195" s="5" t="s">
        <v>363</v>
      </c>
      <c r="E195" s="5" t="s">
        <v>27</v>
      </c>
      <c r="F195" s="12">
        <v>31195</v>
      </c>
      <c r="G195" s="5">
        <v>3</v>
      </c>
      <c r="H195" s="5" t="s">
        <v>24</v>
      </c>
      <c r="I195" s="5">
        <v>0</v>
      </c>
      <c r="J195" s="5"/>
      <c r="K195" s="10">
        <v>44034</v>
      </c>
      <c r="L195" s="5" t="s">
        <v>43</v>
      </c>
      <c r="M195" s="6" t="s">
        <v>18</v>
      </c>
      <c r="N195" t="str">
        <f>INDEX(Table3[#All],MATCH(Table1[[#This Row],[Dept_Id]],Table3[[#All],[Dept_Id]],0),1)</f>
        <v>Research</v>
      </c>
      <c r="O195" t="str">
        <f>IFERROR(IF(ISBLANK(Table1[[#This Row],[last_date]]),"",Table1[[#This Row],[last_date]]-Table1[[#This Row],[DoJ]])/365.25,"")</f>
        <v/>
      </c>
      <c r="P195">
        <f>_xlfn.IFS(Table1[[#This Row],[Last_performance_rating]]="S",5,Table1[[#This Row],[Last_performance_rating]]="A",4,Table1[[#This Row],[Last_performance_rating]]="B",3,Table1[[#This Row],[Last_performance_rating]]="C",2,Table1[[#This Row],[Last_performance_rating]]="PIP",1)</f>
        <v>4</v>
      </c>
    </row>
    <row r="196" spans="1:16" x14ac:dyDescent="0.3">
      <c r="A196" s="4">
        <v>85093</v>
      </c>
      <c r="B196" s="12">
        <v>21580</v>
      </c>
      <c r="C196" s="5" t="s">
        <v>364</v>
      </c>
      <c r="D196" s="5" t="s">
        <v>365</v>
      </c>
      <c r="E196" s="5" t="s">
        <v>15</v>
      </c>
      <c r="F196" s="12">
        <v>32987</v>
      </c>
      <c r="G196" s="5">
        <v>6</v>
      </c>
      <c r="H196" s="5" t="s">
        <v>24</v>
      </c>
      <c r="I196" s="5">
        <v>0</v>
      </c>
      <c r="J196" s="5"/>
      <c r="K196" s="10">
        <v>97816</v>
      </c>
      <c r="L196" s="5" t="s">
        <v>31</v>
      </c>
      <c r="M196" s="6" t="s">
        <v>65</v>
      </c>
      <c r="N196" t="str">
        <f>INDEX(Table3[#All],MATCH(Table1[[#This Row],[Dept_Id]],Table3[[#All],[Dept_Id]],0),1)</f>
        <v>Sales</v>
      </c>
      <c r="O196" t="str">
        <f>IFERROR(IF(ISBLANK(Table1[[#This Row],[last_date]]),"",Table1[[#This Row],[last_date]]-Table1[[#This Row],[DoJ]])/365.25,"")</f>
        <v/>
      </c>
      <c r="P196">
        <f>_xlfn.IFS(Table1[[#This Row],[Last_performance_rating]]="S",5,Table1[[#This Row],[Last_performance_rating]]="A",4,Table1[[#This Row],[Last_performance_rating]]="B",3,Table1[[#This Row],[Last_performance_rating]]="C",2,Table1[[#This Row],[Last_performance_rating]]="PIP",1)</f>
        <v>4</v>
      </c>
    </row>
    <row r="197" spans="1:16" x14ac:dyDescent="0.3">
      <c r="A197" s="4">
        <v>10117</v>
      </c>
      <c r="B197" s="12">
        <v>22578</v>
      </c>
      <c r="C197" s="5" t="s">
        <v>366</v>
      </c>
      <c r="D197" s="5" t="s">
        <v>367</v>
      </c>
      <c r="E197" s="5" t="s">
        <v>27</v>
      </c>
      <c r="F197" s="12">
        <v>33021</v>
      </c>
      <c r="G197" s="5">
        <v>6</v>
      </c>
      <c r="H197" s="5" t="s">
        <v>24</v>
      </c>
      <c r="I197" s="5">
        <v>0</v>
      </c>
      <c r="J197" s="5"/>
      <c r="K197" s="10">
        <v>52284</v>
      </c>
      <c r="L197" s="5" t="s">
        <v>21</v>
      </c>
      <c r="M197" s="6" t="s">
        <v>18</v>
      </c>
      <c r="N197" t="str">
        <f>INDEX(Table3[#All],MATCH(Table1[[#This Row],[Dept_Id]],Table3[[#All],[Dept_Id]],0),1)</f>
        <v>Production</v>
      </c>
      <c r="O197" t="str">
        <f>IFERROR(IF(ISBLANK(Table1[[#This Row],[last_date]]),"",Table1[[#This Row],[last_date]]-Table1[[#This Row],[DoJ]])/365.25,"")</f>
        <v/>
      </c>
      <c r="P197">
        <f>_xlfn.IFS(Table1[[#This Row],[Last_performance_rating]]="S",5,Table1[[#This Row],[Last_performance_rating]]="A",4,Table1[[#This Row],[Last_performance_rating]]="B",3,Table1[[#This Row],[Last_performance_rating]]="C",2,Table1[[#This Row],[Last_performance_rating]]="PIP",1)</f>
        <v>4</v>
      </c>
    </row>
    <row r="198" spans="1:16" x14ac:dyDescent="0.3">
      <c r="A198" s="4">
        <v>10118</v>
      </c>
      <c r="B198" s="12">
        <v>20908</v>
      </c>
      <c r="C198" s="5" t="s">
        <v>307</v>
      </c>
      <c r="D198" s="5" t="s">
        <v>368</v>
      </c>
      <c r="E198" s="5" t="s">
        <v>27</v>
      </c>
      <c r="F198" s="12">
        <v>33129</v>
      </c>
      <c r="G198" s="5">
        <v>6</v>
      </c>
      <c r="H198" s="5" t="s">
        <v>28</v>
      </c>
      <c r="I198" s="5">
        <v>0</v>
      </c>
      <c r="J198" s="5"/>
      <c r="K198" s="10">
        <v>40000</v>
      </c>
      <c r="L198" s="5" t="s">
        <v>17</v>
      </c>
      <c r="M198" s="6" t="s">
        <v>18</v>
      </c>
      <c r="N198" t="str">
        <f>INDEX(Table3[#All],MATCH(Table1[[#This Row],[Dept_Id]],Table3[[#All],[Dept_Id]],0),1)</f>
        <v>Development</v>
      </c>
      <c r="O198" t="str">
        <f>IFERROR(IF(ISBLANK(Table1[[#This Row],[last_date]]),"",Table1[[#This Row],[last_date]]-Table1[[#This Row],[DoJ]])/365.25,"")</f>
        <v/>
      </c>
      <c r="P198">
        <f>_xlfn.IFS(Table1[[#This Row],[Last_performance_rating]]="S",5,Table1[[#This Row],[Last_performance_rating]]="A",4,Table1[[#This Row],[Last_performance_rating]]="B",3,Table1[[#This Row],[Last_performance_rating]]="C",2,Table1[[#This Row],[Last_performance_rating]]="PIP",1)</f>
        <v>3</v>
      </c>
    </row>
    <row r="199" spans="1:16" x14ac:dyDescent="0.3">
      <c r="A199" s="4">
        <v>281320</v>
      </c>
      <c r="B199" s="12">
        <v>22264</v>
      </c>
      <c r="C199" s="5" t="s">
        <v>315</v>
      </c>
      <c r="D199" s="5" t="s">
        <v>369</v>
      </c>
      <c r="E199" s="5" t="s">
        <v>27</v>
      </c>
      <c r="F199" s="12">
        <v>34740</v>
      </c>
      <c r="G199" s="5">
        <v>2</v>
      </c>
      <c r="H199" s="5" t="s">
        <v>16</v>
      </c>
      <c r="I199" s="5">
        <v>1</v>
      </c>
      <c r="J199" s="12">
        <v>35478</v>
      </c>
      <c r="K199" s="10">
        <v>41600</v>
      </c>
      <c r="L199" s="5" t="s">
        <v>17</v>
      </c>
      <c r="M199" s="6" t="s">
        <v>18</v>
      </c>
      <c r="N199" t="str">
        <f>INDEX(Table3[#All],MATCH(Table1[[#This Row],[Dept_Id]],Table3[[#All],[Dept_Id]],0),1)</f>
        <v>Development</v>
      </c>
      <c r="O199">
        <f>IFERROR(IF(ISBLANK(Table1[[#This Row],[last_date]]),"",Table1[[#This Row],[last_date]]-Table1[[#This Row],[DoJ]])/365.25,"")</f>
        <v>2.020533880903491</v>
      </c>
      <c r="P199">
        <f>_xlfn.IFS(Table1[[#This Row],[Last_performance_rating]]="S",5,Table1[[#This Row],[Last_performance_rating]]="A",4,Table1[[#This Row],[Last_performance_rating]]="B",3,Table1[[#This Row],[Last_performance_rating]]="C",2,Table1[[#This Row],[Last_performance_rating]]="PIP",1)</f>
        <v>2</v>
      </c>
    </row>
    <row r="200" spans="1:16" x14ac:dyDescent="0.3">
      <c r="A200" s="4">
        <v>10119</v>
      </c>
      <c r="B200" s="12">
        <v>22251</v>
      </c>
      <c r="C200" s="5" t="s">
        <v>111</v>
      </c>
      <c r="D200" s="5" t="s">
        <v>370</v>
      </c>
      <c r="E200" s="5" t="s">
        <v>15</v>
      </c>
      <c r="F200" s="12">
        <v>31485</v>
      </c>
      <c r="G200" s="5">
        <v>9</v>
      </c>
      <c r="H200" s="5" t="s">
        <v>16</v>
      </c>
      <c r="I200" s="5">
        <v>0</v>
      </c>
      <c r="J200" s="5"/>
      <c r="K200" s="10">
        <v>53551</v>
      </c>
      <c r="L200" s="5" t="s">
        <v>21</v>
      </c>
      <c r="M200" s="6" t="s">
        <v>40</v>
      </c>
      <c r="N200" t="str">
        <f>INDEX(Table3[#All],MATCH(Table1[[#This Row],[Dept_Id]],Table3[[#All],[Dept_Id]],0),1)</f>
        <v>Production</v>
      </c>
      <c r="O200" t="str">
        <f>IFERROR(IF(ISBLANK(Table1[[#This Row],[last_date]]),"",Table1[[#This Row],[last_date]]-Table1[[#This Row],[DoJ]])/365.25,"")</f>
        <v/>
      </c>
      <c r="P200">
        <f>_xlfn.IFS(Table1[[#This Row],[Last_performance_rating]]="S",5,Table1[[#This Row],[Last_performance_rating]]="A",4,Table1[[#This Row],[Last_performance_rating]]="B",3,Table1[[#This Row],[Last_performance_rating]]="C",2,Table1[[#This Row],[Last_performance_rating]]="PIP",1)</f>
        <v>2</v>
      </c>
    </row>
    <row r="201" spans="1:16" x14ac:dyDescent="0.3">
      <c r="A201" s="4">
        <v>10120</v>
      </c>
      <c r="B201" s="12">
        <v>22001</v>
      </c>
      <c r="C201" s="5" t="s">
        <v>371</v>
      </c>
      <c r="D201" s="5" t="s">
        <v>372</v>
      </c>
      <c r="E201" s="5" t="s">
        <v>27</v>
      </c>
      <c r="F201" s="12">
        <v>35252</v>
      </c>
      <c r="G201" s="5">
        <v>6</v>
      </c>
      <c r="H201" s="5" t="s">
        <v>24</v>
      </c>
      <c r="I201" s="5">
        <v>0</v>
      </c>
      <c r="J201" s="5"/>
      <c r="K201" s="10">
        <v>46292</v>
      </c>
      <c r="L201" s="5" t="s">
        <v>21</v>
      </c>
      <c r="M201" s="6" t="s">
        <v>40</v>
      </c>
      <c r="N201" t="str">
        <f>INDEX(Table3[#All],MATCH(Table1[[#This Row],[Dept_Id]],Table3[[#All],[Dept_Id]],0),1)</f>
        <v>Production</v>
      </c>
      <c r="O201" t="str">
        <f>IFERROR(IF(ISBLANK(Table1[[#This Row],[last_date]]),"",Table1[[#This Row],[last_date]]-Table1[[#This Row],[DoJ]])/365.25,"")</f>
        <v/>
      </c>
      <c r="P201">
        <f>_xlfn.IFS(Table1[[#This Row],[Last_performance_rating]]="S",5,Table1[[#This Row],[Last_performance_rating]]="A",4,Table1[[#This Row],[Last_performance_rating]]="B",3,Table1[[#This Row],[Last_performance_rating]]="C",2,Table1[[#This Row],[Last_performance_rating]]="PIP",1)</f>
        <v>4</v>
      </c>
    </row>
    <row r="202" spans="1:16" x14ac:dyDescent="0.3">
      <c r="A202" s="4">
        <v>402202</v>
      </c>
      <c r="B202" s="12">
        <v>21837</v>
      </c>
      <c r="C202" s="5" t="s">
        <v>373</v>
      </c>
      <c r="D202" s="5" t="s">
        <v>374</v>
      </c>
      <c r="E202" s="5" t="s">
        <v>15</v>
      </c>
      <c r="F202" s="12">
        <v>34728</v>
      </c>
      <c r="G202" s="5">
        <v>10</v>
      </c>
      <c r="H202" s="5" t="s">
        <v>24</v>
      </c>
      <c r="I202" s="5">
        <v>0</v>
      </c>
      <c r="J202" s="5"/>
      <c r="K202" s="10">
        <v>41006</v>
      </c>
      <c r="L202" s="5" t="s">
        <v>17</v>
      </c>
      <c r="M202" s="6" t="s">
        <v>93</v>
      </c>
      <c r="N202" t="str">
        <f>INDEX(Table3[#All],MATCH(Table1[[#This Row],[Dept_Id]],Table3[[#All],[Dept_Id]],0),1)</f>
        <v>Development</v>
      </c>
      <c r="O202" t="str">
        <f>IFERROR(IF(ISBLANK(Table1[[#This Row],[last_date]]),"",Table1[[#This Row],[last_date]]-Table1[[#This Row],[DoJ]])/365.25,"")</f>
        <v/>
      </c>
      <c r="P202">
        <f>_xlfn.IFS(Table1[[#This Row],[Last_performance_rating]]="S",5,Table1[[#This Row],[Last_performance_rating]]="A",4,Table1[[#This Row],[Last_performance_rating]]="B",3,Table1[[#This Row],[Last_performance_rating]]="C",2,Table1[[#This Row],[Last_performance_rating]]="PIP",1)</f>
        <v>4</v>
      </c>
    </row>
    <row r="203" spans="1:16" x14ac:dyDescent="0.3">
      <c r="A203" s="4">
        <v>10121</v>
      </c>
      <c r="B203" s="12">
        <v>22841</v>
      </c>
      <c r="C203" s="5" t="s">
        <v>71</v>
      </c>
      <c r="D203" s="5" t="s">
        <v>375</v>
      </c>
      <c r="E203" s="5" t="s">
        <v>15</v>
      </c>
      <c r="F203" s="12">
        <v>32631</v>
      </c>
      <c r="G203" s="5">
        <v>10</v>
      </c>
      <c r="H203" s="5" t="s">
        <v>28</v>
      </c>
      <c r="I203" s="5">
        <v>0</v>
      </c>
      <c r="J203" s="5"/>
      <c r="K203" s="10">
        <v>43772</v>
      </c>
      <c r="L203" s="5" t="s">
        <v>17</v>
      </c>
      <c r="M203" s="6" t="s">
        <v>18</v>
      </c>
      <c r="N203" t="str">
        <f>INDEX(Table3[#All],MATCH(Table1[[#This Row],[Dept_Id]],Table3[[#All],[Dept_Id]],0),1)</f>
        <v>Development</v>
      </c>
      <c r="O203" t="str">
        <f>IFERROR(IF(ISBLANK(Table1[[#This Row],[last_date]]),"",Table1[[#This Row],[last_date]]-Table1[[#This Row],[DoJ]])/365.25,"")</f>
        <v/>
      </c>
      <c r="P203">
        <f>_xlfn.IFS(Table1[[#This Row],[Last_performance_rating]]="S",5,Table1[[#This Row],[Last_performance_rating]]="A",4,Table1[[#This Row],[Last_performance_rating]]="B",3,Table1[[#This Row],[Last_performance_rating]]="C",2,Table1[[#This Row],[Last_performance_rating]]="PIP",1)</f>
        <v>3</v>
      </c>
    </row>
    <row r="204" spans="1:16" x14ac:dyDescent="0.3">
      <c r="A204" s="4">
        <v>10122</v>
      </c>
      <c r="B204" s="12">
        <v>23761</v>
      </c>
      <c r="C204" s="5" t="s">
        <v>376</v>
      </c>
      <c r="D204" s="5" t="s">
        <v>377</v>
      </c>
      <c r="E204" s="5" t="s">
        <v>15</v>
      </c>
      <c r="F204" s="12">
        <v>33961</v>
      </c>
      <c r="G204" s="5">
        <v>6</v>
      </c>
      <c r="H204" s="5" t="s">
        <v>24</v>
      </c>
      <c r="I204" s="5">
        <v>0</v>
      </c>
      <c r="J204" s="5"/>
      <c r="K204" s="10">
        <v>42284</v>
      </c>
      <c r="L204" s="5" t="s">
        <v>17</v>
      </c>
      <c r="M204" s="6" t="s">
        <v>93</v>
      </c>
      <c r="N204" t="str">
        <f>INDEX(Table3[#All],MATCH(Table1[[#This Row],[Dept_Id]],Table3[[#All],[Dept_Id]],0),1)</f>
        <v>Development</v>
      </c>
      <c r="O204" t="str">
        <f>IFERROR(IF(ISBLANK(Table1[[#This Row],[last_date]]),"",Table1[[#This Row],[last_date]]-Table1[[#This Row],[DoJ]])/365.25,"")</f>
        <v/>
      </c>
      <c r="P204">
        <f>_xlfn.IFS(Table1[[#This Row],[Last_performance_rating]]="S",5,Table1[[#This Row],[Last_performance_rating]]="A",4,Table1[[#This Row],[Last_performance_rating]]="B",3,Table1[[#This Row],[Last_performance_rating]]="C",2,Table1[[#This Row],[Last_performance_rating]]="PIP",1)</f>
        <v>4</v>
      </c>
    </row>
    <row r="205" spans="1:16" x14ac:dyDescent="0.3">
      <c r="A205" s="4">
        <v>419277</v>
      </c>
      <c r="B205" s="12">
        <v>19642</v>
      </c>
      <c r="C205" s="5" t="s">
        <v>378</v>
      </c>
      <c r="D205" s="5" t="s">
        <v>379</v>
      </c>
      <c r="E205" s="5" t="s">
        <v>15</v>
      </c>
      <c r="F205" s="12">
        <v>31766</v>
      </c>
      <c r="G205" s="5">
        <v>4</v>
      </c>
      <c r="H205" s="5" t="s">
        <v>84</v>
      </c>
      <c r="I205" s="5">
        <v>0</v>
      </c>
      <c r="J205" s="5"/>
      <c r="K205" s="10">
        <v>46833</v>
      </c>
      <c r="L205" s="5" t="s">
        <v>17</v>
      </c>
      <c r="M205" s="6" t="s">
        <v>93</v>
      </c>
      <c r="N205" t="str">
        <f>INDEX(Table3[#All],MATCH(Table1[[#This Row],[Dept_Id]],Table3[[#All],[Dept_Id]],0),1)</f>
        <v>Development</v>
      </c>
      <c r="O205" t="str">
        <f>IFERROR(IF(ISBLANK(Table1[[#This Row],[last_date]]),"",Table1[[#This Row],[last_date]]-Table1[[#This Row],[DoJ]])/365.25,"")</f>
        <v/>
      </c>
      <c r="P205">
        <f>_xlfn.IFS(Table1[[#This Row],[Last_performance_rating]]="S",5,Table1[[#This Row],[Last_performance_rating]]="A",4,Table1[[#This Row],[Last_performance_rating]]="B",3,Table1[[#This Row],[Last_performance_rating]]="C",2,Table1[[#This Row],[Last_performance_rating]]="PIP",1)</f>
        <v>1</v>
      </c>
    </row>
    <row r="206" spans="1:16" x14ac:dyDescent="0.3">
      <c r="A206" s="4">
        <v>10123</v>
      </c>
      <c r="B206" s="12">
        <v>22778</v>
      </c>
      <c r="C206" s="5" t="s">
        <v>380</v>
      </c>
      <c r="D206" s="5" t="s">
        <v>381</v>
      </c>
      <c r="E206" s="5" t="s">
        <v>15</v>
      </c>
      <c r="F206" s="12">
        <v>33984</v>
      </c>
      <c r="G206" s="5">
        <v>1</v>
      </c>
      <c r="H206" s="5" t="s">
        <v>24</v>
      </c>
      <c r="I206" s="5">
        <v>0</v>
      </c>
      <c r="J206" s="5"/>
      <c r="K206" s="10">
        <v>71524</v>
      </c>
      <c r="L206" s="5" t="s">
        <v>21</v>
      </c>
      <c r="M206" s="6" t="s">
        <v>40</v>
      </c>
      <c r="N206" t="str">
        <f>INDEX(Table3[#All],MATCH(Table1[[#This Row],[Dept_Id]],Table3[[#All],[Dept_Id]],0),1)</f>
        <v>Production</v>
      </c>
      <c r="O206" t="str">
        <f>IFERROR(IF(ISBLANK(Table1[[#This Row],[last_date]]),"",Table1[[#This Row],[last_date]]-Table1[[#This Row],[DoJ]])/365.25,"")</f>
        <v/>
      </c>
      <c r="P206">
        <f>_xlfn.IFS(Table1[[#This Row],[Last_performance_rating]]="S",5,Table1[[#This Row],[Last_performance_rating]]="A",4,Table1[[#This Row],[Last_performance_rating]]="B",3,Table1[[#This Row],[Last_performance_rating]]="C",2,Table1[[#This Row],[Last_performance_rating]]="PIP",1)</f>
        <v>4</v>
      </c>
    </row>
    <row r="207" spans="1:16" x14ac:dyDescent="0.3">
      <c r="A207" s="4">
        <v>10124</v>
      </c>
      <c r="B207" s="12">
        <v>22789</v>
      </c>
      <c r="C207" s="5" t="s">
        <v>382</v>
      </c>
      <c r="D207" s="5" t="s">
        <v>383</v>
      </c>
      <c r="E207" s="5" t="s">
        <v>15</v>
      </c>
      <c r="F207" s="12">
        <v>33486</v>
      </c>
      <c r="G207" s="5">
        <v>8</v>
      </c>
      <c r="H207" s="5" t="s">
        <v>16</v>
      </c>
      <c r="I207" s="5">
        <v>0</v>
      </c>
      <c r="J207" s="5"/>
      <c r="K207" s="10">
        <v>40583</v>
      </c>
      <c r="L207" s="5" t="s">
        <v>21</v>
      </c>
      <c r="M207" s="6" t="s">
        <v>18</v>
      </c>
      <c r="N207" t="str">
        <f>INDEX(Table3[#All],MATCH(Table1[[#This Row],[Dept_Id]],Table3[[#All],[Dept_Id]],0),1)</f>
        <v>Production</v>
      </c>
      <c r="O207" t="str">
        <f>IFERROR(IF(ISBLANK(Table1[[#This Row],[last_date]]),"",Table1[[#This Row],[last_date]]-Table1[[#This Row],[DoJ]])/365.25,"")</f>
        <v/>
      </c>
      <c r="P207">
        <f>_xlfn.IFS(Table1[[#This Row],[Last_performance_rating]]="S",5,Table1[[#This Row],[Last_performance_rating]]="A",4,Table1[[#This Row],[Last_performance_rating]]="B",3,Table1[[#This Row],[Last_performance_rating]]="C",2,Table1[[#This Row],[Last_performance_rating]]="PIP",1)</f>
        <v>2</v>
      </c>
    </row>
    <row r="208" spans="1:16" x14ac:dyDescent="0.3">
      <c r="A208" s="4">
        <v>10124</v>
      </c>
      <c r="B208" s="12">
        <v>22789</v>
      </c>
      <c r="C208" s="5" t="s">
        <v>382</v>
      </c>
      <c r="D208" s="5" t="s">
        <v>383</v>
      </c>
      <c r="E208" s="5" t="s">
        <v>15</v>
      </c>
      <c r="F208" s="12">
        <v>33486</v>
      </c>
      <c r="G208" s="5">
        <v>8</v>
      </c>
      <c r="H208" s="5" t="s">
        <v>16</v>
      </c>
      <c r="I208" s="5">
        <v>0</v>
      </c>
      <c r="J208" s="5"/>
      <c r="K208" s="10">
        <v>40583</v>
      </c>
      <c r="L208" s="5" t="s">
        <v>49</v>
      </c>
      <c r="M208" s="6" t="s">
        <v>18</v>
      </c>
      <c r="N208" t="str">
        <f>INDEX(Table3[#All],MATCH(Table1[[#This Row],[Dept_Id]],Table3[[#All],[Dept_Id]],0),1)</f>
        <v>Quality Management</v>
      </c>
      <c r="O208" t="str">
        <f>IFERROR(IF(ISBLANK(Table1[[#This Row],[last_date]]),"",Table1[[#This Row],[last_date]]-Table1[[#This Row],[DoJ]])/365.25,"")</f>
        <v/>
      </c>
      <c r="P208">
        <f>_xlfn.IFS(Table1[[#This Row],[Last_performance_rating]]="S",5,Table1[[#This Row],[Last_performance_rating]]="A",4,Table1[[#This Row],[Last_performance_rating]]="B",3,Table1[[#This Row],[Last_performance_rating]]="C",2,Table1[[#This Row],[Last_performance_rating]]="PIP",1)</f>
        <v>2</v>
      </c>
    </row>
    <row r="209" spans="1:16" x14ac:dyDescent="0.3">
      <c r="A209" s="4">
        <v>451259</v>
      </c>
      <c r="B209" s="12">
        <v>20716</v>
      </c>
      <c r="C209" s="5" t="s">
        <v>384</v>
      </c>
      <c r="D209" s="5" t="s">
        <v>385</v>
      </c>
      <c r="E209" s="5" t="s">
        <v>15</v>
      </c>
      <c r="F209" s="12">
        <v>31628</v>
      </c>
      <c r="G209" s="5">
        <v>10</v>
      </c>
      <c r="H209" s="5" t="s">
        <v>28</v>
      </c>
      <c r="I209" s="5">
        <v>0</v>
      </c>
      <c r="J209" s="5"/>
      <c r="K209" s="10">
        <v>46138</v>
      </c>
      <c r="L209" s="5" t="s">
        <v>35</v>
      </c>
      <c r="M209" s="6" t="s">
        <v>32</v>
      </c>
      <c r="N209" t="str">
        <f>INDEX(Table3[#All],MATCH(Table1[[#This Row],[Dept_Id]],Table3[[#All],[Dept_Id]],0),1)</f>
        <v>Human Resources</v>
      </c>
      <c r="O209" t="str">
        <f>IFERROR(IF(ISBLANK(Table1[[#This Row],[last_date]]),"",Table1[[#This Row],[last_date]]-Table1[[#This Row],[DoJ]])/365.25,"")</f>
        <v/>
      </c>
      <c r="P209">
        <f>_xlfn.IFS(Table1[[#This Row],[Last_performance_rating]]="S",5,Table1[[#This Row],[Last_performance_rating]]="A",4,Table1[[#This Row],[Last_performance_rating]]="B",3,Table1[[#This Row],[Last_performance_rating]]="C",2,Table1[[#This Row],[Last_performance_rating]]="PIP",1)</f>
        <v>3</v>
      </c>
    </row>
    <row r="210" spans="1:16" x14ac:dyDescent="0.3">
      <c r="A210" s="4">
        <v>10125</v>
      </c>
      <c r="B210" s="12">
        <v>21076</v>
      </c>
      <c r="C210" s="5" t="s">
        <v>386</v>
      </c>
      <c r="D210" s="5" t="s">
        <v>387</v>
      </c>
      <c r="E210" s="5" t="s">
        <v>27</v>
      </c>
      <c r="F210" s="12">
        <v>33172</v>
      </c>
      <c r="G210" s="5">
        <v>10</v>
      </c>
      <c r="H210" s="5" t="s">
        <v>16</v>
      </c>
      <c r="I210" s="5">
        <v>0</v>
      </c>
      <c r="J210" s="5"/>
      <c r="K210" s="10">
        <v>58249</v>
      </c>
      <c r="L210" s="5" t="s">
        <v>31</v>
      </c>
      <c r="M210" s="6" t="s">
        <v>32</v>
      </c>
      <c r="N210" t="str">
        <f>INDEX(Table3[#All],MATCH(Table1[[#This Row],[Dept_Id]],Table3[[#All],[Dept_Id]],0),1)</f>
        <v>Sales</v>
      </c>
      <c r="O210" t="str">
        <f>IFERROR(IF(ISBLANK(Table1[[#This Row],[last_date]]),"",Table1[[#This Row],[last_date]]-Table1[[#This Row],[DoJ]])/365.25,"")</f>
        <v/>
      </c>
      <c r="P210">
        <f>_xlfn.IFS(Table1[[#This Row],[Last_performance_rating]]="S",5,Table1[[#This Row],[Last_performance_rating]]="A",4,Table1[[#This Row],[Last_performance_rating]]="B",3,Table1[[#This Row],[Last_performance_rating]]="C",2,Table1[[#This Row],[Last_performance_rating]]="PIP",1)</f>
        <v>2</v>
      </c>
    </row>
    <row r="211" spans="1:16" x14ac:dyDescent="0.3">
      <c r="A211" s="4">
        <v>225842</v>
      </c>
      <c r="B211" s="12">
        <v>19066</v>
      </c>
      <c r="C211" s="5" t="s">
        <v>388</v>
      </c>
      <c r="D211" s="5" t="s">
        <v>389</v>
      </c>
      <c r="E211" s="5" t="s">
        <v>15</v>
      </c>
      <c r="F211" s="12">
        <v>31562</v>
      </c>
      <c r="G211" s="5">
        <v>3</v>
      </c>
      <c r="H211" s="5" t="s">
        <v>28</v>
      </c>
      <c r="I211" s="5">
        <v>0</v>
      </c>
      <c r="J211" s="5"/>
      <c r="K211" s="10">
        <v>40000</v>
      </c>
      <c r="L211" s="5" t="s">
        <v>17</v>
      </c>
      <c r="M211" s="6" t="s">
        <v>40</v>
      </c>
      <c r="N211" t="str">
        <f>INDEX(Table3[#All],MATCH(Table1[[#This Row],[Dept_Id]],Table3[[#All],[Dept_Id]],0),1)</f>
        <v>Development</v>
      </c>
      <c r="O211" t="str">
        <f>IFERROR(IF(ISBLANK(Table1[[#This Row],[last_date]]),"",Table1[[#This Row],[last_date]]-Table1[[#This Row],[DoJ]])/365.25,"")</f>
        <v/>
      </c>
      <c r="P211">
        <f>_xlfn.IFS(Table1[[#This Row],[Last_performance_rating]]="S",5,Table1[[#This Row],[Last_performance_rating]]="A",4,Table1[[#This Row],[Last_performance_rating]]="B",3,Table1[[#This Row],[Last_performance_rating]]="C",2,Table1[[#This Row],[Last_performance_rating]]="PIP",1)</f>
        <v>3</v>
      </c>
    </row>
    <row r="212" spans="1:16" x14ac:dyDescent="0.3">
      <c r="A212" s="4">
        <v>10126</v>
      </c>
      <c r="B212" s="12">
        <v>19943</v>
      </c>
      <c r="C212" s="5" t="s">
        <v>390</v>
      </c>
      <c r="D212" s="5" t="s">
        <v>391</v>
      </c>
      <c r="E212" s="5" t="s">
        <v>15</v>
      </c>
      <c r="F212" s="12">
        <v>31298</v>
      </c>
      <c r="G212" s="5">
        <v>10</v>
      </c>
      <c r="H212" s="5" t="s">
        <v>24</v>
      </c>
      <c r="I212" s="5">
        <v>0</v>
      </c>
      <c r="J212" s="5"/>
      <c r="K212" s="10">
        <v>40000</v>
      </c>
      <c r="L212" s="5" t="s">
        <v>58</v>
      </c>
      <c r="M212" s="6" t="s">
        <v>32</v>
      </c>
      <c r="N212" t="str">
        <f>INDEX(Table3[#All],MATCH(Table1[[#This Row],[Dept_Id]],Table3[[#All],[Dept_Id]],0),1)</f>
        <v>Customer Service</v>
      </c>
      <c r="O212" t="str">
        <f>IFERROR(IF(ISBLANK(Table1[[#This Row],[last_date]]),"",Table1[[#This Row],[last_date]]-Table1[[#This Row],[DoJ]])/365.25,"")</f>
        <v/>
      </c>
      <c r="P212">
        <f>_xlfn.IFS(Table1[[#This Row],[Last_performance_rating]]="S",5,Table1[[#This Row],[Last_performance_rating]]="A",4,Table1[[#This Row],[Last_performance_rating]]="B",3,Table1[[#This Row],[Last_performance_rating]]="C",2,Table1[[#This Row],[Last_performance_rating]]="PIP",1)</f>
        <v>4</v>
      </c>
    </row>
    <row r="213" spans="1:16" x14ac:dyDescent="0.3">
      <c r="A213" s="4">
        <v>10127</v>
      </c>
      <c r="B213" s="12">
        <v>19048</v>
      </c>
      <c r="C213" s="5" t="s">
        <v>392</v>
      </c>
      <c r="D213" s="5" t="s">
        <v>393</v>
      </c>
      <c r="E213" s="5" t="s">
        <v>27</v>
      </c>
      <c r="F213" s="12">
        <v>32522</v>
      </c>
      <c r="G213" s="5">
        <v>3</v>
      </c>
      <c r="H213" s="5" t="s">
        <v>24</v>
      </c>
      <c r="I213" s="5">
        <v>1</v>
      </c>
      <c r="J213" s="12">
        <v>34851</v>
      </c>
      <c r="K213" s="10">
        <v>40000</v>
      </c>
      <c r="L213" s="5" t="s">
        <v>17</v>
      </c>
      <c r="M213" s="6" t="s">
        <v>18</v>
      </c>
      <c r="N213" t="str">
        <f>INDEX(Table3[#All],MATCH(Table1[[#This Row],[Dept_Id]],Table3[[#All],[Dept_Id]],0),1)</f>
        <v>Development</v>
      </c>
      <c r="O213">
        <f>IFERROR(IF(ISBLANK(Table1[[#This Row],[last_date]]),"",Table1[[#This Row],[last_date]]-Table1[[#This Row],[DoJ]])/365.25,"")</f>
        <v>6.3764544832306642</v>
      </c>
      <c r="P213">
        <f>_xlfn.IFS(Table1[[#This Row],[Last_performance_rating]]="S",5,Table1[[#This Row],[Last_performance_rating]]="A",4,Table1[[#This Row],[Last_performance_rating]]="B",3,Table1[[#This Row],[Last_performance_rating]]="C",2,Table1[[#This Row],[Last_performance_rating]]="PIP",1)</f>
        <v>4</v>
      </c>
    </row>
    <row r="214" spans="1:16" x14ac:dyDescent="0.3">
      <c r="A214" s="4">
        <v>62038</v>
      </c>
      <c r="B214" s="12">
        <v>21820</v>
      </c>
      <c r="C214" s="5" t="s">
        <v>394</v>
      </c>
      <c r="D214" s="5" t="s">
        <v>395</v>
      </c>
      <c r="E214" s="5" t="s">
        <v>27</v>
      </c>
      <c r="F214" s="12">
        <v>32023</v>
      </c>
      <c r="G214" s="5">
        <v>1</v>
      </c>
      <c r="H214" s="5" t="s">
        <v>28</v>
      </c>
      <c r="I214" s="5">
        <v>1</v>
      </c>
      <c r="J214" s="12">
        <v>35538</v>
      </c>
      <c r="K214" s="10">
        <v>60105</v>
      </c>
      <c r="L214" s="5" t="s">
        <v>43</v>
      </c>
      <c r="M214" s="6" t="s">
        <v>32</v>
      </c>
      <c r="N214" t="str">
        <f>INDEX(Table3[#All],MATCH(Table1[[#This Row],[Dept_Id]],Table3[[#All],[Dept_Id]],0),1)</f>
        <v>Research</v>
      </c>
      <c r="O214">
        <f>IFERROR(IF(ISBLANK(Table1[[#This Row],[last_date]]),"",Table1[[#This Row],[last_date]]-Table1[[#This Row],[DoJ]])/365.25,"")</f>
        <v>9.6235455167693367</v>
      </c>
      <c r="P214">
        <f>_xlfn.IFS(Table1[[#This Row],[Last_performance_rating]]="S",5,Table1[[#This Row],[Last_performance_rating]]="A",4,Table1[[#This Row],[Last_performance_rating]]="B",3,Table1[[#This Row],[Last_performance_rating]]="C",2,Table1[[#This Row],[Last_performance_rating]]="PIP",1)</f>
        <v>3</v>
      </c>
    </row>
    <row r="215" spans="1:16" x14ac:dyDescent="0.3">
      <c r="A215" s="4">
        <v>10128</v>
      </c>
      <c r="B215" s="12">
        <v>21231</v>
      </c>
      <c r="C215" s="5" t="s">
        <v>396</v>
      </c>
      <c r="D215" s="5" t="s">
        <v>397</v>
      </c>
      <c r="E215" s="5" t="s">
        <v>27</v>
      </c>
      <c r="F215" s="12">
        <v>32300</v>
      </c>
      <c r="G215" s="5">
        <v>5</v>
      </c>
      <c r="H215" s="5" t="s">
        <v>16</v>
      </c>
      <c r="I215" s="5">
        <v>0</v>
      </c>
      <c r="J215" s="5"/>
      <c r="K215" s="10">
        <v>40000</v>
      </c>
      <c r="L215" s="5" t="s">
        <v>58</v>
      </c>
      <c r="M215" s="6" t="s">
        <v>32</v>
      </c>
      <c r="N215" t="str">
        <f>INDEX(Table3[#All],MATCH(Table1[[#This Row],[Dept_Id]],Table3[[#All],[Dept_Id]],0),1)</f>
        <v>Customer Service</v>
      </c>
      <c r="O215" t="str">
        <f>IFERROR(IF(ISBLANK(Table1[[#This Row],[last_date]]),"",Table1[[#This Row],[last_date]]-Table1[[#This Row],[DoJ]])/365.25,"")</f>
        <v/>
      </c>
      <c r="P215">
        <f>_xlfn.IFS(Table1[[#This Row],[Last_performance_rating]]="S",5,Table1[[#This Row],[Last_performance_rating]]="A",4,Table1[[#This Row],[Last_performance_rating]]="B",3,Table1[[#This Row],[Last_performance_rating]]="C",2,Table1[[#This Row],[Last_performance_rating]]="PIP",1)</f>
        <v>2</v>
      </c>
    </row>
    <row r="216" spans="1:16" x14ac:dyDescent="0.3">
      <c r="A216" s="4">
        <v>10129</v>
      </c>
      <c r="B216" s="12">
        <v>20425</v>
      </c>
      <c r="C216" s="5" t="s">
        <v>371</v>
      </c>
      <c r="D216" s="5" t="s">
        <v>398</v>
      </c>
      <c r="E216" s="5" t="s">
        <v>15</v>
      </c>
      <c r="F216" s="12">
        <v>31391</v>
      </c>
      <c r="G216" s="5">
        <v>9</v>
      </c>
      <c r="H216" s="5" t="s">
        <v>28</v>
      </c>
      <c r="I216" s="5">
        <v>0</v>
      </c>
      <c r="J216" s="5"/>
      <c r="K216" s="10">
        <v>40000</v>
      </c>
      <c r="L216" s="5" t="s">
        <v>17</v>
      </c>
      <c r="M216" s="6" t="s">
        <v>93</v>
      </c>
      <c r="N216" t="str">
        <f>INDEX(Table3[#All],MATCH(Table1[[#This Row],[Dept_Id]],Table3[[#All],[Dept_Id]],0),1)</f>
        <v>Development</v>
      </c>
      <c r="O216" t="str">
        <f>IFERROR(IF(ISBLANK(Table1[[#This Row],[last_date]]),"",Table1[[#This Row],[last_date]]-Table1[[#This Row],[DoJ]])/365.25,"")</f>
        <v/>
      </c>
      <c r="P216">
        <f>_xlfn.IFS(Table1[[#This Row],[Last_performance_rating]]="S",5,Table1[[#This Row],[Last_performance_rating]]="A",4,Table1[[#This Row],[Last_performance_rating]]="B",3,Table1[[#This Row],[Last_performance_rating]]="C",2,Table1[[#This Row],[Last_performance_rating]]="PIP",1)</f>
        <v>3</v>
      </c>
    </row>
    <row r="217" spans="1:16" x14ac:dyDescent="0.3">
      <c r="A217" s="4">
        <v>256701</v>
      </c>
      <c r="B217" s="12">
        <v>19322</v>
      </c>
      <c r="C217" s="5" t="s">
        <v>399</v>
      </c>
      <c r="D217" s="5" t="s">
        <v>400</v>
      </c>
      <c r="E217" s="5" t="s">
        <v>27</v>
      </c>
      <c r="F217" s="12">
        <v>32334</v>
      </c>
      <c r="G217" s="5">
        <v>1</v>
      </c>
      <c r="H217" s="5" t="s">
        <v>84</v>
      </c>
      <c r="I217" s="5">
        <v>0</v>
      </c>
      <c r="J217" s="5"/>
      <c r="K217" s="10">
        <v>40000</v>
      </c>
      <c r="L217" s="5" t="s">
        <v>17</v>
      </c>
      <c r="M217" s="6" t="s">
        <v>18</v>
      </c>
      <c r="N217" t="str">
        <f>INDEX(Table3[#All],MATCH(Table1[[#This Row],[Dept_Id]],Table3[[#All],[Dept_Id]],0),1)</f>
        <v>Development</v>
      </c>
      <c r="O217" t="str">
        <f>IFERROR(IF(ISBLANK(Table1[[#This Row],[last_date]]),"",Table1[[#This Row],[last_date]]-Table1[[#This Row],[DoJ]])/365.25,"")</f>
        <v/>
      </c>
      <c r="P217">
        <f>_xlfn.IFS(Table1[[#This Row],[Last_performance_rating]]="S",5,Table1[[#This Row],[Last_performance_rating]]="A",4,Table1[[#This Row],[Last_performance_rating]]="B",3,Table1[[#This Row],[Last_performance_rating]]="C",2,Table1[[#This Row],[Last_performance_rating]]="PIP",1)</f>
        <v>1</v>
      </c>
    </row>
    <row r="218" spans="1:16" x14ac:dyDescent="0.3">
      <c r="A218" s="4">
        <v>10130</v>
      </c>
      <c r="B218" s="12">
        <v>20206</v>
      </c>
      <c r="C218" s="5" t="s">
        <v>401</v>
      </c>
      <c r="D218" s="5" t="s">
        <v>402</v>
      </c>
      <c r="E218" s="5" t="s">
        <v>15</v>
      </c>
      <c r="F218" s="12">
        <v>32315</v>
      </c>
      <c r="G218" s="5">
        <v>2</v>
      </c>
      <c r="H218" s="5" t="s">
        <v>28</v>
      </c>
      <c r="I218" s="5">
        <v>0</v>
      </c>
      <c r="J218" s="5"/>
      <c r="K218" s="10">
        <v>40000</v>
      </c>
      <c r="L218" s="5" t="s">
        <v>21</v>
      </c>
      <c r="M218" s="6" t="s">
        <v>18</v>
      </c>
      <c r="N218" t="str">
        <f>INDEX(Table3[#All],MATCH(Table1[[#This Row],[Dept_Id]],Table3[[#All],[Dept_Id]],0),1)</f>
        <v>Production</v>
      </c>
      <c r="O218" t="str">
        <f>IFERROR(IF(ISBLANK(Table1[[#This Row],[last_date]]),"",Table1[[#This Row],[last_date]]-Table1[[#This Row],[DoJ]])/365.25,"")</f>
        <v/>
      </c>
      <c r="P218">
        <f>_xlfn.IFS(Table1[[#This Row],[Last_performance_rating]]="S",5,Table1[[#This Row],[Last_performance_rating]]="A",4,Table1[[#This Row],[Last_performance_rating]]="B",3,Table1[[#This Row],[Last_performance_rating]]="C",2,Table1[[#This Row],[Last_performance_rating]]="PIP",1)</f>
        <v>3</v>
      </c>
    </row>
    <row r="219" spans="1:16" x14ac:dyDescent="0.3">
      <c r="A219" s="4">
        <v>10131</v>
      </c>
      <c r="B219" s="12">
        <v>19043</v>
      </c>
      <c r="C219" s="5" t="s">
        <v>403</v>
      </c>
      <c r="D219" s="5" t="s">
        <v>404</v>
      </c>
      <c r="E219" s="5" t="s">
        <v>15</v>
      </c>
      <c r="F219" s="12">
        <v>34655</v>
      </c>
      <c r="G219" s="5">
        <v>8</v>
      </c>
      <c r="H219" s="5" t="s">
        <v>24</v>
      </c>
      <c r="I219" s="5">
        <v>0</v>
      </c>
      <c r="J219" s="5"/>
      <c r="K219" s="10">
        <v>48475</v>
      </c>
      <c r="L219" s="5" t="s">
        <v>21</v>
      </c>
      <c r="M219" s="6" t="s">
        <v>40</v>
      </c>
      <c r="N219" t="str">
        <f>INDEX(Table3[#All],MATCH(Table1[[#This Row],[Dept_Id]],Table3[[#All],[Dept_Id]],0),1)</f>
        <v>Production</v>
      </c>
      <c r="O219" t="str">
        <f>IFERROR(IF(ISBLANK(Table1[[#This Row],[last_date]]),"",Table1[[#This Row],[last_date]]-Table1[[#This Row],[DoJ]])/365.25,"")</f>
        <v/>
      </c>
      <c r="P219">
        <f>_xlfn.IFS(Table1[[#This Row],[Last_performance_rating]]="S",5,Table1[[#This Row],[Last_performance_rating]]="A",4,Table1[[#This Row],[Last_performance_rating]]="B",3,Table1[[#This Row],[Last_performance_rating]]="C",2,Table1[[#This Row],[Last_performance_rating]]="PIP",1)</f>
        <v>4</v>
      </c>
    </row>
    <row r="220" spans="1:16" x14ac:dyDescent="0.3">
      <c r="A220" s="4">
        <v>205366</v>
      </c>
      <c r="B220" s="12">
        <v>23428</v>
      </c>
      <c r="C220" s="5" t="s">
        <v>405</v>
      </c>
      <c r="D220" s="5" t="s">
        <v>406</v>
      </c>
      <c r="E220" s="5" t="s">
        <v>27</v>
      </c>
      <c r="F220" s="12">
        <v>31882</v>
      </c>
      <c r="G220" s="5">
        <v>9</v>
      </c>
      <c r="H220" s="5" t="s">
        <v>24</v>
      </c>
      <c r="I220" s="5">
        <v>0</v>
      </c>
      <c r="J220" s="5"/>
      <c r="K220" s="10">
        <v>80518</v>
      </c>
      <c r="L220" s="5" t="s">
        <v>31</v>
      </c>
      <c r="M220" s="6" t="s">
        <v>65</v>
      </c>
      <c r="N220" t="str">
        <f>INDEX(Table3[#All],MATCH(Table1[[#This Row],[Dept_Id]],Table3[[#All],[Dept_Id]],0),1)</f>
        <v>Sales</v>
      </c>
      <c r="O220" t="str">
        <f>IFERROR(IF(ISBLANK(Table1[[#This Row],[last_date]]),"",Table1[[#This Row],[last_date]]-Table1[[#This Row],[DoJ]])/365.25,"")</f>
        <v/>
      </c>
      <c r="P220">
        <f>_xlfn.IFS(Table1[[#This Row],[Last_performance_rating]]="S",5,Table1[[#This Row],[Last_performance_rating]]="A",4,Table1[[#This Row],[Last_performance_rating]]="B",3,Table1[[#This Row],[Last_performance_rating]]="C",2,Table1[[#This Row],[Last_performance_rating]]="PIP",1)</f>
        <v>4</v>
      </c>
    </row>
    <row r="221" spans="1:16" x14ac:dyDescent="0.3">
      <c r="A221" s="4">
        <v>205366</v>
      </c>
      <c r="B221" s="12">
        <v>23428</v>
      </c>
      <c r="C221" s="5" t="s">
        <v>405</v>
      </c>
      <c r="D221" s="5" t="s">
        <v>406</v>
      </c>
      <c r="E221" s="5" t="s">
        <v>27</v>
      </c>
      <c r="F221" s="12">
        <v>31882</v>
      </c>
      <c r="G221" s="5">
        <v>9</v>
      </c>
      <c r="H221" s="5" t="s">
        <v>24</v>
      </c>
      <c r="I221" s="5">
        <v>0</v>
      </c>
      <c r="J221" s="5"/>
      <c r="K221" s="10">
        <v>80518</v>
      </c>
      <c r="L221" s="5" t="s">
        <v>58</v>
      </c>
      <c r="M221" s="6" t="s">
        <v>65</v>
      </c>
      <c r="N221" t="str">
        <f>INDEX(Table3[#All],MATCH(Table1[[#This Row],[Dept_Id]],Table3[[#All],[Dept_Id]],0),1)</f>
        <v>Customer Service</v>
      </c>
      <c r="O221" t="str">
        <f>IFERROR(IF(ISBLANK(Table1[[#This Row],[last_date]]),"",Table1[[#This Row],[last_date]]-Table1[[#This Row],[DoJ]])/365.25,"")</f>
        <v/>
      </c>
      <c r="P221">
        <f>_xlfn.IFS(Table1[[#This Row],[Last_performance_rating]]="S",5,Table1[[#This Row],[Last_performance_rating]]="A",4,Table1[[#This Row],[Last_performance_rating]]="B",3,Table1[[#This Row],[Last_performance_rating]]="C",2,Table1[[#This Row],[Last_performance_rating]]="PIP",1)</f>
        <v>4</v>
      </c>
    </row>
    <row r="222" spans="1:16" x14ac:dyDescent="0.3">
      <c r="A222" s="4">
        <v>10132</v>
      </c>
      <c r="B222" s="12">
        <v>20804</v>
      </c>
      <c r="C222" s="5" t="s">
        <v>407</v>
      </c>
      <c r="D222" s="5" t="s">
        <v>408</v>
      </c>
      <c r="E222" s="5" t="s">
        <v>15</v>
      </c>
      <c r="F222" s="12">
        <v>34637</v>
      </c>
      <c r="G222" s="5">
        <v>6</v>
      </c>
      <c r="H222" s="5" t="s">
        <v>24</v>
      </c>
      <c r="I222" s="5">
        <v>0</v>
      </c>
      <c r="J222" s="5"/>
      <c r="K222" s="10">
        <v>61590</v>
      </c>
      <c r="L222" s="5" t="s">
        <v>68</v>
      </c>
      <c r="M222" s="6" t="s">
        <v>32</v>
      </c>
      <c r="N222" t="str">
        <f>INDEX(Table3[#All],MATCH(Table1[[#This Row],[Dept_Id]],Table3[[#All],[Dept_Id]],0),1)</f>
        <v>Finance</v>
      </c>
      <c r="O222" t="str">
        <f>IFERROR(IF(ISBLANK(Table1[[#This Row],[last_date]]),"",Table1[[#This Row],[last_date]]-Table1[[#This Row],[DoJ]])/365.25,"")</f>
        <v/>
      </c>
      <c r="P222">
        <f>_xlfn.IFS(Table1[[#This Row],[Last_performance_rating]]="S",5,Table1[[#This Row],[Last_performance_rating]]="A",4,Table1[[#This Row],[Last_performance_rating]]="B",3,Table1[[#This Row],[Last_performance_rating]]="C",2,Table1[[#This Row],[Last_performance_rating]]="PIP",1)</f>
        <v>4</v>
      </c>
    </row>
    <row r="223" spans="1:16" x14ac:dyDescent="0.3">
      <c r="A223" s="4">
        <v>10133</v>
      </c>
      <c r="B223" s="12">
        <v>23357</v>
      </c>
      <c r="C223" s="5" t="s">
        <v>409</v>
      </c>
      <c r="D223" s="5" t="s">
        <v>410</v>
      </c>
      <c r="E223" s="5" t="s">
        <v>15</v>
      </c>
      <c r="F223" s="12">
        <v>31396</v>
      </c>
      <c r="G223" s="5">
        <v>7</v>
      </c>
      <c r="H223" s="5" t="s">
        <v>28</v>
      </c>
      <c r="I223" s="5">
        <v>0</v>
      </c>
      <c r="J223" s="5"/>
      <c r="K223" s="10">
        <v>40000</v>
      </c>
      <c r="L223" s="5" t="s">
        <v>21</v>
      </c>
      <c r="M223" s="6" t="s">
        <v>18</v>
      </c>
      <c r="N223" t="str">
        <f>INDEX(Table3[#All],MATCH(Table1[[#This Row],[Dept_Id]],Table3[[#All],[Dept_Id]],0),1)</f>
        <v>Production</v>
      </c>
      <c r="O223" t="str">
        <f>IFERROR(IF(ISBLANK(Table1[[#This Row],[last_date]]),"",Table1[[#This Row],[last_date]]-Table1[[#This Row],[DoJ]])/365.25,"")</f>
        <v/>
      </c>
      <c r="P223">
        <f>_xlfn.IFS(Table1[[#This Row],[Last_performance_rating]]="S",5,Table1[[#This Row],[Last_performance_rating]]="A",4,Table1[[#This Row],[Last_performance_rating]]="B",3,Table1[[#This Row],[Last_performance_rating]]="C",2,Table1[[#This Row],[Last_performance_rating]]="PIP",1)</f>
        <v>3</v>
      </c>
    </row>
    <row r="224" spans="1:16" x14ac:dyDescent="0.3">
      <c r="A224" s="4">
        <v>101013</v>
      </c>
      <c r="B224" s="12">
        <v>22336</v>
      </c>
      <c r="C224" s="5" t="s">
        <v>411</v>
      </c>
      <c r="D224" s="5" t="s">
        <v>412</v>
      </c>
      <c r="E224" s="5" t="s">
        <v>15</v>
      </c>
      <c r="F224" s="12">
        <v>32831</v>
      </c>
      <c r="G224" s="5">
        <v>10</v>
      </c>
      <c r="H224" s="5" t="s">
        <v>24</v>
      </c>
      <c r="I224" s="5">
        <v>0</v>
      </c>
      <c r="J224" s="5"/>
      <c r="K224" s="10">
        <v>68550</v>
      </c>
      <c r="L224" s="5" t="s">
        <v>21</v>
      </c>
      <c r="M224" s="6" t="s">
        <v>18</v>
      </c>
      <c r="N224" t="str">
        <f>INDEX(Table3[#All],MATCH(Table1[[#This Row],[Dept_Id]],Table3[[#All],[Dept_Id]],0),1)</f>
        <v>Production</v>
      </c>
      <c r="O224" t="str">
        <f>IFERROR(IF(ISBLANK(Table1[[#This Row],[last_date]]),"",Table1[[#This Row],[last_date]]-Table1[[#This Row],[DoJ]])/365.25,"")</f>
        <v/>
      </c>
      <c r="P224">
        <f>_xlfn.IFS(Table1[[#This Row],[Last_performance_rating]]="S",5,Table1[[#This Row],[Last_performance_rating]]="A",4,Table1[[#This Row],[Last_performance_rating]]="B",3,Table1[[#This Row],[Last_performance_rating]]="C",2,Table1[[#This Row],[Last_performance_rating]]="PIP",1)</f>
        <v>4</v>
      </c>
    </row>
    <row r="225" spans="1:16" x14ac:dyDescent="0.3">
      <c r="A225" s="4">
        <v>10134</v>
      </c>
      <c r="B225" s="12">
        <v>19464</v>
      </c>
      <c r="C225" s="5" t="s">
        <v>413</v>
      </c>
      <c r="D225" s="5" t="s">
        <v>414</v>
      </c>
      <c r="E225" s="5" t="s">
        <v>15</v>
      </c>
      <c r="F225" s="12">
        <v>32123</v>
      </c>
      <c r="G225" s="5">
        <v>7</v>
      </c>
      <c r="H225" s="5" t="s">
        <v>24</v>
      </c>
      <c r="I225" s="5">
        <v>0</v>
      </c>
      <c r="J225" s="5"/>
      <c r="K225" s="10">
        <v>40000</v>
      </c>
      <c r="L225" s="5" t="s">
        <v>21</v>
      </c>
      <c r="M225" s="6" t="s">
        <v>18</v>
      </c>
      <c r="N225" t="str">
        <f>INDEX(Table3[#All],MATCH(Table1[[#This Row],[Dept_Id]],Table3[[#All],[Dept_Id]],0),1)</f>
        <v>Production</v>
      </c>
      <c r="O225" t="str">
        <f>IFERROR(IF(ISBLANK(Table1[[#This Row],[last_date]]),"",Table1[[#This Row],[last_date]]-Table1[[#This Row],[DoJ]])/365.25,"")</f>
        <v/>
      </c>
      <c r="P225">
        <f>_xlfn.IFS(Table1[[#This Row],[Last_performance_rating]]="S",5,Table1[[#This Row],[Last_performance_rating]]="A",4,Table1[[#This Row],[Last_performance_rating]]="B",3,Table1[[#This Row],[Last_performance_rating]]="C",2,Table1[[#This Row],[Last_performance_rating]]="PIP",1)</f>
        <v>4</v>
      </c>
    </row>
    <row r="226" spans="1:16" x14ac:dyDescent="0.3">
      <c r="A226" s="4">
        <v>10134</v>
      </c>
      <c r="B226" s="12">
        <v>19464</v>
      </c>
      <c r="C226" s="5" t="s">
        <v>413</v>
      </c>
      <c r="D226" s="5" t="s">
        <v>414</v>
      </c>
      <c r="E226" s="5" t="s">
        <v>15</v>
      </c>
      <c r="F226" s="12">
        <v>32123</v>
      </c>
      <c r="G226" s="5">
        <v>7</v>
      </c>
      <c r="H226" s="5" t="s">
        <v>24</v>
      </c>
      <c r="I226" s="5">
        <v>0</v>
      </c>
      <c r="J226" s="5"/>
      <c r="K226" s="10">
        <v>40000</v>
      </c>
      <c r="L226" s="5" t="s">
        <v>17</v>
      </c>
      <c r="M226" s="6" t="s">
        <v>18</v>
      </c>
      <c r="N226" t="str">
        <f>INDEX(Table3[#All],MATCH(Table1[[#This Row],[Dept_Id]],Table3[[#All],[Dept_Id]],0),1)</f>
        <v>Development</v>
      </c>
      <c r="O226" t="str">
        <f>IFERROR(IF(ISBLANK(Table1[[#This Row],[last_date]]),"",Table1[[#This Row],[last_date]]-Table1[[#This Row],[DoJ]])/365.25,"")</f>
        <v/>
      </c>
      <c r="P226">
        <f>_xlfn.IFS(Table1[[#This Row],[Last_performance_rating]]="S",5,Table1[[#This Row],[Last_performance_rating]]="A",4,Table1[[#This Row],[Last_performance_rating]]="B",3,Table1[[#This Row],[Last_performance_rating]]="C",2,Table1[[#This Row],[Last_performance_rating]]="PIP",1)</f>
        <v>4</v>
      </c>
    </row>
    <row r="227" spans="1:16" x14ac:dyDescent="0.3">
      <c r="A227" s="4">
        <v>212882</v>
      </c>
      <c r="B227" s="12">
        <v>21545</v>
      </c>
      <c r="C227" s="5" t="s">
        <v>415</v>
      </c>
      <c r="D227" s="5" t="s">
        <v>416</v>
      </c>
      <c r="E227" s="5" t="s">
        <v>27</v>
      </c>
      <c r="F227" s="12">
        <v>33647</v>
      </c>
      <c r="G227" s="5">
        <v>2</v>
      </c>
      <c r="H227" s="5" t="s">
        <v>24</v>
      </c>
      <c r="I227" s="5">
        <v>0</v>
      </c>
      <c r="J227" s="5"/>
      <c r="K227" s="10">
        <v>40000</v>
      </c>
      <c r="L227" s="5" t="s">
        <v>58</v>
      </c>
      <c r="M227" s="6" t="s">
        <v>32</v>
      </c>
      <c r="N227" t="str">
        <f>INDEX(Table3[#All],MATCH(Table1[[#This Row],[Dept_Id]],Table3[[#All],[Dept_Id]],0),1)</f>
        <v>Customer Service</v>
      </c>
      <c r="O227" t="str">
        <f>IFERROR(IF(ISBLANK(Table1[[#This Row],[last_date]]),"",Table1[[#This Row],[last_date]]-Table1[[#This Row],[DoJ]])/365.25,"")</f>
        <v/>
      </c>
      <c r="P227">
        <f>_xlfn.IFS(Table1[[#This Row],[Last_performance_rating]]="S",5,Table1[[#This Row],[Last_performance_rating]]="A",4,Table1[[#This Row],[Last_performance_rating]]="B",3,Table1[[#This Row],[Last_performance_rating]]="C",2,Table1[[#This Row],[Last_performance_rating]]="PIP",1)</f>
        <v>4</v>
      </c>
    </row>
    <row r="228" spans="1:16" x14ac:dyDescent="0.3">
      <c r="A228" s="4">
        <v>10135</v>
      </c>
      <c r="B228" s="12">
        <v>20812</v>
      </c>
      <c r="C228" s="5" t="s">
        <v>417</v>
      </c>
      <c r="D228" s="5" t="s">
        <v>418</v>
      </c>
      <c r="E228" s="5" t="s">
        <v>15</v>
      </c>
      <c r="F228" s="12">
        <v>32192</v>
      </c>
      <c r="G228" s="5">
        <v>7</v>
      </c>
      <c r="H228" s="5" t="s">
        <v>16</v>
      </c>
      <c r="I228" s="5">
        <v>0</v>
      </c>
      <c r="J228" s="5"/>
      <c r="K228" s="10">
        <v>40000</v>
      </c>
      <c r="L228" s="5" t="s">
        <v>21</v>
      </c>
      <c r="M228" s="6" t="s">
        <v>40</v>
      </c>
      <c r="N228" t="str">
        <f>INDEX(Table3[#All],MATCH(Table1[[#This Row],[Dept_Id]],Table3[[#All],[Dept_Id]],0),1)</f>
        <v>Production</v>
      </c>
      <c r="O228" t="str">
        <f>IFERROR(IF(ISBLANK(Table1[[#This Row],[last_date]]),"",Table1[[#This Row],[last_date]]-Table1[[#This Row],[DoJ]])/365.25,"")</f>
        <v/>
      </c>
      <c r="P228">
        <f>_xlfn.IFS(Table1[[#This Row],[Last_performance_rating]]="S",5,Table1[[#This Row],[Last_performance_rating]]="A",4,Table1[[#This Row],[Last_performance_rating]]="B",3,Table1[[#This Row],[Last_performance_rating]]="C",2,Table1[[#This Row],[Last_performance_rating]]="PIP",1)</f>
        <v>2</v>
      </c>
    </row>
    <row r="229" spans="1:16" x14ac:dyDescent="0.3">
      <c r="A229" s="4">
        <v>10136</v>
      </c>
      <c r="B229" s="12">
        <v>22538</v>
      </c>
      <c r="C229" s="5" t="s">
        <v>419</v>
      </c>
      <c r="D229" s="5" t="s">
        <v>420</v>
      </c>
      <c r="E229" s="5" t="s">
        <v>15</v>
      </c>
      <c r="F229" s="12">
        <v>31454</v>
      </c>
      <c r="G229" s="5">
        <v>10</v>
      </c>
      <c r="H229" s="5" t="s">
        <v>16</v>
      </c>
      <c r="I229" s="5">
        <v>0</v>
      </c>
      <c r="J229" s="5"/>
      <c r="K229" s="10">
        <v>82420</v>
      </c>
      <c r="L229" s="5" t="s">
        <v>31</v>
      </c>
      <c r="M229" s="6" t="s">
        <v>32</v>
      </c>
      <c r="N229" t="str">
        <f>INDEX(Table3[#All],MATCH(Table1[[#This Row],[Dept_Id]],Table3[[#All],[Dept_Id]],0),1)</f>
        <v>Sales</v>
      </c>
      <c r="O229" t="str">
        <f>IFERROR(IF(ISBLANK(Table1[[#This Row],[last_date]]),"",Table1[[#This Row],[last_date]]-Table1[[#This Row],[DoJ]])/365.25,"")</f>
        <v/>
      </c>
      <c r="P229">
        <f>_xlfn.IFS(Table1[[#This Row],[Last_performance_rating]]="S",5,Table1[[#This Row],[Last_performance_rating]]="A",4,Table1[[#This Row],[Last_performance_rating]]="B",3,Table1[[#This Row],[Last_performance_rating]]="C",2,Table1[[#This Row],[Last_performance_rating]]="PIP",1)</f>
        <v>2</v>
      </c>
    </row>
    <row r="230" spans="1:16" x14ac:dyDescent="0.3">
      <c r="A230" s="4">
        <v>21620</v>
      </c>
      <c r="B230" s="12">
        <v>22244</v>
      </c>
      <c r="C230" s="5" t="s">
        <v>289</v>
      </c>
      <c r="D230" s="5" t="s">
        <v>421</v>
      </c>
      <c r="E230" s="5" t="s">
        <v>15</v>
      </c>
      <c r="F230" s="12">
        <v>33965</v>
      </c>
      <c r="G230" s="5">
        <v>8</v>
      </c>
      <c r="H230" s="5" t="s">
        <v>84</v>
      </c>
      <c r="I230" s="5">
        <v>0</v>
      </c>
      <c r="J230" s="5"/>
      <c r="K230" s="10">
        <v>40000</v>
      </c>
      <c r="L230" s="5" t="s">
        <v>43</v>
      </c>
      <c r="M230" s="6" t="s">
        <v>32</v>
      </c>
      <c r="N230" t="str">
        <f>INDEX(Table3[#All],MATCH(Table1[[#This Row],[Dept_Id]],Table3[[#All],[Dept_Id]],0),1)</f>
        <v>Research</v>
      </c>
      <c r="O230" t="str">
        <f>IFERROR(IF(ISBLANK(Table1[[#This Row],[last_date]]),"",Table1[[#This Row],[last_date]]-Table1[[#This Row],[DoJ]])/365.25,"")</f>
        <v/>
      </c>
      <c r="P230">
        <f>_xlfn.IFS(Table1[[#This Row],[Last_performance_rating]]="S",5,Table1[[#This Row],[Last_performance_rating]]="A",4,Table1[[#This Row],[Last_performance_rating]]="B",3,Table1[[#This Row],[Last_performance_rating]]="C",2,Table1[[#This Row],[Last_performance_rating]]="PIP",1)</f>
        <v>1</v>
      </c>
    </row>
    <row r="231" spans="1:16" x14ac:dyDescent="0.3">
      <c r="A231" s="4">
        <v>10137</v>
      </c>
      <c r="B231" s="12">
        <v>21761</v>
      </c>
      <c r="C231" s="5" t="s">
        <v>422</v>
      </c>
      <c r="D231" s="5" t="s">
        <v>423</v>
      </c>
      <c r="E231" s="5" t="s">
        <v>15</v>
      </c>
      <c r="F231" s="12">
        <v>31096</v>
      </c>
      <c r="G231" s="5">
        <v>3</v>
      </c>
      <c r="H231" s="5" t="s">
        <v>28</v>
      </c>
      <c r="I231" s="5">
        <v>0</v>
      </c>
      <c r="J231" s="5"/>
      <c r="K231" s="10">
        <v>40000</v>
      </c>
      <c r="L231" s="5" t="s">
        <v>58</v>
      </c>
      <c r="M231" s="6" t="s">
        <v>32</v>
      </c>
      <c r="N231" t="str">
        <f>INDEX(Table3[#All],MATCH(Table1[[#This Row],[Dept_Id]],Table3[[#All],[Dept_Id]],0),1)</f>
        <v>Customer Service</v>
      </c>
      <c r="O231" t="str">
        <f>IFERROR(IF(ISBLANK(Table1[[#This Row],[last_date]]),"",Table1[[#This Row],[last_date]]-Table1[[#This Row],[DoJ]])/365.25,"")</f>
        <v/>
      </c>
      <c r="P231">
        <f>_xlfn.IFS(Table1[[#This Row],[Last_performance_rating]]="S",5,Table1[[#This Row],[Last_performance_rating]]="A",4,Table1[[#This Row],[Last_performance_rating]]="B",3,Table1[[#This Row],[Last_performance_rating]]="C",2,Table1[[#This Row],[Last_performance_rating]]="PIP",1)</f>
        <v>3</v>
      </c>
    </row>
    <row r="232" spans="1:16" x14ac:dyDescent="0.3">
      <c r="A232" s="4">
        <v>10138</v>
      </c>
      <c r="B232" s="12">
        <v>20203</v>
      </c>
      <c r="C232" s="5" t="s">
        <v>96</v>
      </c>
      <c r="D232" s="5" t="s">
        <v>406</v>
      </c>
      <c r="E232" s="5" t="s">
        <v>15</v>
      </c>
      <c r="F232" s="12">
        <v>31673</v>
      </c>
      <c r="G232" s="5">
        <v>5</v>
      </c>
      <c r="H232" s="5" t="s">
        <v>16</v>
      </c>
      <c r="I232" s="5">
        <v>0</v>
      </c>
      <c r="J232" s="5"/>
      <c r="K232" s="10">
        <v>53574</v>
      </c>
      <c r="L232" s="5" t="s">
        <v>49</v>
      </c>
      <c r="M232" s="6" t="s">
        <v>18</v>
      </c>
      <c r="N232" t="str">
        <f>INDEX(Table3[#All],MATCH(Table1[[#This Row],[Dept_Id]],Table3[[#All],[Dept_Id]],0),1)</f>
        <v>Quality Management</v>
      </c>
      <c r="O232" t="str">
        <f>IFERROR(IF(ISBLANK(Table1[[#This Row],[last_date]]),"",Table1[[#This Row],[last_date]]-Table1[[#This Row],[DoJ]])/365.25,"")</f>
        <v/>
      </c>
      <c r="P232">
        <f>_xlfn.IFS(Table1[[#This Row],[Last_performance_rating]]="S",5,Table1[[#This Row],[Last_performance_rating]]="A",4,Table1[[#This Row],[Last_performance_rating]]="B",3,Table1[[#This Row],[Last_performance_rating]]="C",2,Table1[[#This Row],[Last_performance_rating]]="PIP",1)</f>
        <v>2</v>
      </c>
    </row>
    <row r="233" spans="1:16" x14ac:dyDescent="0.3">
      <c r="A233" s="4">
        <v>223670</v>
      </c>
      <c r="B233" s="12">
        <v>19214</v>
      </c>
      <c r="C233" s="5" t="s">
        <v>251</v>
      </c>
      <c r="D233" s="5" t="s">
        <v>424</v>
      </c>
      <c r="E233" s="5" t="s">
        <v>27</v>
      </c>
      <c r="F233" s="12">
        <v>33055</v>
      </c>
      <c r="G233" s="5">
        <v>1</v>
      </c>
      <c r="H233" s="5" t="s">
        <v>24</v>
      </c>
      <c r="I233" s="5">
        <v>1</v>
      </c>
      <c r="J233" s="12">
        <v>34209</v>
      </c>
      <c r="K233" s="10">
        <v>40000</v>
      </c>
      <c r="L233" s="5" t="s">
        <v>17</v>
      </c>
      <c r="M233" s="6" t="s">
        <v>18</v>
      </c>
      <c r="N233" t="str">
        <f>INDEX(Table3[#All],MATCH(Table1[[#This Row],[Dept_Id]],Table3[[#All],[Dept_Id]],0),1)</f>
        <v>Development</v>
      </c>
      <c r="O233">
        <f>IFERROR(IF(ISBLANK(Table1[[#This Row],[last_date]]),"",Table1[[#This Row],[last_date]]-Table1[[#This Row],[DoJ]])/365.25,"")</f>
        <v>3.159479808350445</v>
      </c>
      <c r="P233">
        <f>_xlfn.IFS(Table1[[#This Row],[Last_performance_rating]]="S",5,Table1[[#This Row],[Last_performance_rating]]="A",4,Table1[[#This Row],[Last_performance_rating]]="B",3,Table1[[#This Row],[Last_performance_rating]]="C",2,Table1[[#This Row],[Last_performance_rating]]="PIP",1)</f>
        <v>4</v>
      </c>
    </row>
    <row r="234" spans="1:16" x14ac:dyDescent="0.3">
      <c r="A234" s="4">
        <v>10139</v>
      </c>
      <c r="B234" s="12">
        <v>23073</v>
      </c>
      <c r="C234" s="5" t="s">
        <v>425</v>
      </c>
      <c r="D234" s="5" t="s">
        <v>426</v>
      </c>
      <c r="E234" s="5" t="s">
        <v>27</v>
      </c>
      <c r="F234" s="12">
        <v>35869</v>
      </c>
      <c r="G234" s="5">
        <v>7</v>
      </c>
      <c r="H234" s="5" t="s">
        <v>198</v>
      </c>
      <c r="I234" s="5">
        <v>0</v>
      </c>
      <c r="J234" s="5"/>
      <c r="K234" s="10">
        <v>40000</v>
      </c>
      <c r="L234" s="5" t="s">
        <v>17</v>
      </c>
      <c r="M234" s="6" t="s">
        <v>40</v>
      </c>
      <c r="N234" t="str">
        <f>INDEX(Table3[#All],MATCH(Table1[[#This Row],[Dept_Id]],Table3[[#All],[Dept_Id]],0),1)</f>
        <v>Development</v>
      </c>
      <c r="O234" t="str">
        <f>IFERROR(IF(ISBLANK(Table1[[#This Row],[last_date]]),"",Table1[[#This Row],[last_date]]-Table1[[#This Row],[DoJ]])/365.25,"")</f>
        <v/>
      </c>
      <c r="P234">
        <f>_xlfn.IFS(Table1[[#This Row],[Last_performance_rating]]="S",5,Table1[[#This Row],[Last_performance_rating]]="A",4,Table1[[#This Row],[Last_performance_rating]]="B",3,Table1[[#This Row],[Last_performance_rating]]="C",2,Table1[[#This Row],[Last_performance_rating]]="PIP",1)</f>
        <v>5</v>
      </c>
    </row>
    <row r="235" spans="1:16" x14ac:dyDescent="0.3">
      <c r="A235" s="4">
        <v>10140</v>
      </c>
      <c r="B235" s="12">
        <v>20890</v>
      </c>
      <c r="C235" s="5" t="s">
        <v>427</v>
      </c>
      <c r="D235" s="5" t="s">
        <v>428</v>
      </c>
      <c r="E235" s="5" t="s">
        <v>27</v>
      </c>
      <c r="F235" s="12">
        <v>33311</v>
      </c>
      <c r="G235" s="5">
        <v>2</v>
      </c>
      <c r="H235" s="5" t="s">
        <v>28</v>
      </c>
      <c r="I235" s="5">
        <v>0</v>
      </c>
      <c r="J235" s="5"/>
      <c r="K235" s="10">
        <v>61352</v>
      </c>
      <c r="L235" s="5" t="s">
        <v>77</v>
      </c>
      <c r="M235" s="6" t="s">
        <v>32</v>
      </c>
      <c r="N235" t="str">
        <f>INDEX(Table3[#All],MATCH(Table1[[#This Row],[Dept_Id]],Table3[[#All],[Dept_Id]],0),1)</f>
        <v>Marketing</v>
      </c>
      <c r="O235" t="str">
        <f>IFERROR(IF(ISBLANK(Table1[[#This Row],[last_date]]),"",Table1[[#This Row],[last_date]]-Table1[[#This Row],[DoJ]])/365.25,"")</f>
        <v/>
      </c>
      <c r="P235">
        <f>_xlfn.IFS(Table1[[#This Row],[Last_performance_rating]]="S",5,Table1[[#This Row],[Last_performance_rating]]="A",4,Table1[[#This Row],[Last_performance_rating]]="B",3,Table1[[#This Row],[Last_performance_rating]]="C",2,Table1[[#This Row],[Last_performance_rating]]="PIP",1)</f>
        <v>3</v>
      </c>
    </row>
    <row r="236" spans="1:16" x14ac:dyDescent="0.3">
      <c r="A236" s="4">
        <v>209422</v>
      </c>
      <c r="B236" s="12">
        <v>23586</v>
      </c>
      <c r="C236" s="5" t="s">
        <v>429</v>
      </c>
      <c r="D236" s="5" t="s">
        <v>430</v>
      </c>
      <c r="E236" s="5" t="s">
        <v>15</v>
      </c>
      <c r="F236" s="12">
        <v>36172</v>
      </c>
      <c r="G236" s="5">
        <v>2</v>
      </c>
      <c r="H236" s="5" t="s">
        <v>28</v>
      </c>
      <c r="I236" s="5">
        <v>0</v>
      </c>
      <c r="J236" s="5"/>
      <c r="K236" s="10">
        <v>72780</v>
      </c>
      <c r="L236" s="5" t="s">
        <v>21</v>
      </c>
      <c r="M236" s="6" t="s">
        <v>40</v>
      </c>
      <c r="N236" t="str">
        <f>INDEX(Table3[#All],MATCH(Table1[[#This Row],[Dept_Id]],Table3[[#All],[Dept_Id]],0),1)</f>
        <v>Production</v>
      </c>
      <c r="O236" t="str">
        <f>IFERROR(IF(ISBLANK(Table1[[#This Row],[last_date]]),"",Table1[[#This Row],[last_date]]-Table1[[#This Row],[DoJ]])/365.25,"")</f>
        <v/>
      </c>
      <c r="P236">
        <f>_xlfn.IFS(Table1[[#This Row],[Last_performance_rating]]="S",5,Table1[[#This Row],[Last_performance_rating]]="A",4,Table1[[#This Row],[Last_performance_rating]]="B",3,Table1[[#This Row],[Last_performance_rating]]="C",2,Table1[[#This Row],[Last_performance_rating]]="PIP",1)</f>
        <v>3</v>
      </c>
    </row>
    <row r="237" spans="1:16" x14ac:dyDescent="0.3">
      <c r="A237" s="4">
        <v>10141</v>
      </c>
      <c r="B237" s="12">
        <v>21932</v>
      </c>
      <c r="C237" s="5" t="s">
        <v>94</v>
      </c>
      <c r="D237" s="5" t="s">
        <v>431</v>
      </c>
      <c r="E237" s="5" t="s">
        <v>27</v>
      </c>
      <c r="F237" s="12">
        <v>34095</v>
      </c>
      <c r="G237" s="5">
        <v>9</v>
      </c>
      <c r="H237" s="5" t="s">
        <v>84</v>
      </c>
      <c r="I237" s="5">
        <v>1</v>
      </c>
      <c r="J237" s="12">
        <v>38090</v>
      </c>
      <c r="K237" s="10">
        <v>62907</v>
      </c>
      <c r="L237" s="5" t="s">
        <v>43</v>
      </c>
      <c r="M237" s="6" t="s">
        <v>65</v>
      </c>
      <c r="N237" t="str">
        <f>INDEX(Table3[#All],MATCH(Table1[[#This Row],[Dept_Id]],Table3[[#All],[Dept_Id]],0),1)</f>
        <v>Research</v>
      </c>
      <c r="O237">
        <f>IFERROR(IF(ISBLANK(Table1[[#This Row],[last_date]]),"",Table1[[#This Row],[last_date]]-Table1[[#This Row],[DoJ]])/365.25,"")</f>
        <v>10.937713894592745</v>
      </c>
      <c r="P237">
        <f>_xlfn.IFS(Table1[[#This Row],[Last_performance_rating]]="S",5,Table1[[#This Row],[Last_performance_rating]]="A",4,Table1[[#This Row],[Last_performance_rating]]="B",3,Table1[[#This Row],[Last_performance_rating]]="C",2,Table1[[#This Row],[Last_performance_rating]]="PIP",1)</f>
        <v>1</v>
      </c>
    </row>
    <row r="238" spans="1:16" x14ac:dyDescent="0.3">
      <c r="A238" s="4">
        <v>10142</v>
      </c>
      <c r="B238" s="12">
        <v>20696</v>
      </c>
      <c r="C238" s="5" t="s">
        <v>41</v>
      </c>
      <c r="D238" s="5" t="s">
        <v>432</v>
      </c>
      <c r="E238" s="5" t="s">
        <v>15</v>
      </c>
      <c r="F238" s="12">
        <v>34270</v>
      </c>
      <c r="G238" s="5">
        <v>5</v>
      </c>
      <c r="H238" s="5" t="s">
        <v>16</v>
      </c>
      <c r="I238" s="5">
        <v>0</v>
      </c>
      <c r="J238" s="5"/>
      <c r="K238" s="10">
        <v>40000</v>
      </c>
      <c r="L238" s="5" t="s">
        <v>17</v>
      </c>
      <c r="M238" s="6" t="s">
        <v>18</v>
      </c>
      <c r="N238" t="str">
        <f>INDEX(Table3[#All],MATCH(Table1[[#This Row],[Dept_Id]],Table3[[#All],[Dept_Id]],0),1)</f>
        <v>Development</v>
      </c>
      <c r="O238" t="str">
        <f>IFERROR(IF(ISBLANK(Table1[[#This Row],[last_date]]),"",Table1[[#This Row],[last_date]]-Table1[[#This Row],[DoJ]])/365.25,"")</f>
        <v/>
      </c>
      <c r="P238">
        <f>_xlfn.IFS(Table1[[#This Row],[Last_performance_rating]]="S",5,Table1[[#This Row],[Last_performance_rating]]="A",4,Table1[[#This Row],[Last_performance_rating]]="B",3,Table1[[#This Row],[Last_performance_rating]]="C",2,Table1[[#This Row],[Last_performance_rating]]="PIP",1)</f>
        <v>2</v>
      </c>
    </row>
    <row r="239" spans="1:16" x14ac:dyDescent="0.3">
      <c r="A239" s="4">
        <v>403328</v>
      </c>
      <c r="B239" s="12">
        <v>21637</v>
      </c>
      <c r="C239" s="5" t="s">
        <v>433</v>
      </c>
      <c r="D239" s="5" t="s">
        <v>434</v>
      </c>
      <c r="E239" s="5" t="s">
        <v>15</v>
      </c>
      <c r="F239" s="12">
        <v>34599</v>
      </c>
      <c r="G239" s="5">
        <v>4</v>
      </c>
      <c r="H239" s="5" t="s">
        <v>16</v>
      </c>
      <c r="I239" s="5">
        <v>0</v>
      </c>
      <c r="J239" s="5"/>
      <c r="K239" s="10">
        <v>40000</v>
      </c>
      <c r="L239" s="5" t="s">
        <v>21</v>
      </c>
      <c r="M239" s="6" t="s">
        <v>18</v>
      </c>
      <c r="N239" t="str">
        <f>INDEX(Table3[#All],MATCH(Table1[[#This Row],[Dept_Id]],Table3[[#All],[Dept_Id]],0),1)</f>
        <v>Production</v>
      </c>
      <c r="O239" t="str">
        <f>IFERROR(IF(ISBLANK(Table1[[#This Row],[last_date]]),"",Table1[[#This Row],[last_date]]-Table1[[#This Row],[DoJ]])/365.25,"")</f>
        <v/>
      </c>
      <c r="P239">
        <f>_xlfn.IFS(Table1[[#This Row],[Last_performance_rating]]="S",5,Table1[[#This Row],[Last_performance_rating]]="A",4,Table1[[#This Row],[Last_performance_rating]]="B",3,Table1[[#This Row],[Last_performance_rating]]="C",2,Table1[[#This Row],[Last_performance_rating]]="PIP",1)</f>
        <v>2</v>
      </c>
    </row>
    <row r="240" spans="1:16" x14ac:dyDescent="0.3">
      <c r="A240" s="4">
        <v>403328</v>
      </c>
      <c r="B240" s="12">
        <v>21637</v>
      </c>
      <c r="C240" s="5" t="s">
        <v>433</v>
      </c>
      <c r="D240" s="5" t="s">
        <v>434</v>
      </c>
      <c r="E240" s="5" t="s">
        <v>15</v>
      </c>
      <c r="F240" s="12">
        <v>34599</v>
      </c>
      <c r="G240" s="5">
        <v>4</v>
      </c>
      <c r="H240" s="5" t="s">
        <v>16</v>
      </c>
      <c r="I240" s="5">
        <v>0</v>
      </c>
      <c r="J240" s="5"/>
      <c r="K240" s="10">
        <v>40000</v>
      </c>
      <c r="L240" s="5" t="s">
        <v>58</v>
      </c>
      <c r="M240" s="6" t="s">
        <v>18</v>
      </c>
      <c r="N240" t="str">
        <f>INDEX(Table3[#All],MATCH(Table1[[#This Row],[Dept_Id]],Table3[[#All],[Dept_Id]],0),1)</f>
        <v>Customer Service</v>
      </c>
      <c r="O240" t="str">
        <f>IFERROR(IF(ISBLANK(Table1[[#This Row],[last_date]]),"",Table1[[#This Row],[last_date]]-Table1[[#This Row],[DoJ]])/365.25,"")</f>
        <v/>
      </c>
      <c r="P240">
        <f>_xlfn.IFS(Table1[[#This Row],[Last_performance_rating]]="S",5,Table1[[#This Row],[Last_performance_rating]]="A",4,Table1[[#This Row],[Last_performance_rating]]="B",3,Table1[[#This Row],[Last_performance_rating]]="C",2,Table1[[#This Row],[Last_performance_rating]]="PIP",1)</f>
        <v>2</v>
      </c>
    </row>
    <row r="241" spans="1:16" x14ac:dyDescent="0.3">
      <c r="A241" s="4">
        <v>10143</v>
      </c>
      <c r="B241" s="12">
        <v>22478</v>
      </c>
      <c r="C241" s="5" t="s">
        <v>435</v>
      </c>
      <c r="D241" s="5" t="s">
        <v>212</v>
      </c>
      <c r="E241" s="5" t="s">
        <v>15</v>
      </c>
      <c r="F241" s="12">
        <v>32416</v>
      </c>
      <c r="G241" s="5">
        <v>7</v>
      </c>
      <c r="H241" s="5" t="s">
        <v>24</v>
      </c>
      <c r="I241" s="5">
        <v>0</v>
      </c>
      <c r="J241" s="5"/>
      <c r="K241" s="10">
        <v>40000</v>
      </c>
      <c r="L241" s="5" t="s">
        <v>17</v>
      </c>
      <c r="M241" s="6" t="s">
        <v>18</v>
      </c>
      <c r="N241" t="str">
        <f>INDEX(Table3[#All],MATCH(Table1[[#This Row],[Dept_Id]],Table3[[#All],[Dept_Id]],0),1)</f>
        <v>Development</v>
      </c>
      <c r="O241" t="str">
        <f>IFERROR(IF(ISBLANK(Table1[[#This Row],[last_date]]),"",Table1[[#This Row],[last_date]]-Table1[[#This Row],[DoJ]])/365.25,"")</f>
        <v/>
      </c>
      <c r="P241">
        <f>_xlfn.IFS(Table1[[#This Row],[Last_performance_rating]]="S",5,Table1[[#This Row],[Last_performance_rating]]="A",4,Table1[[#This Row],[Last_performance_rating]]="B",3,Table1[[#This Row],[Last_performance_rating]]="C",2,Table1[[#This Row],[Last_performance_rating]]="PIP",1)</f>
        <v>4</v>
      </c>
    </row>
    <row r="242" spans="1:16" x14ac:dyDescent="0.3">
      <c r="A242" s="4">
        <v>10144</v>
      </c>
      <c r="B242" s="12">
        <v>21718</v>
      </c>
      <c r="C242" s="5" t="s">
        <v>436</v>
      </c>
      <c r="D242" s="5" t="s">
        <v>437</v>
      </c>
      <c r="E242" s="5" t="s">
        <v>15</v>
      </c>
      <c r="F242" s="12">
        <v>31334</v>
      </c>
      <c r="G242" s="5">
        <v>1</v>
      </c>
      <c r="H242" s="5" t="s">
        <v>24</v>
      </c>
      <c r="I242" s="5">
        <v>0</v>
      </c>
      <c r="J242" s="5"/>
      <c r="K242" s="10">
        <v>56720</v>
      </c>
      <c r="L242" s="5" t="s">
        <v>68</v>
      </c>
      <c r="M242" s="6" t="s">
        <v>32</v>
      </c>
      <c r="N242" t="str">
        <f>INDEX(Table3[#All],MATCH(Table1[[#This Row],[Dept_Id]],Table3[[#All],[Dept_Id]],0),1)</f>
        <v>Finance</v>
      </c>
      <c r="O242" t="str">
        <f>IFERROR(IF(ISBLANK(Table1[[#This Row],[last_date]]),"",Table1[[#This Row],[last_date]]-Table1[[#This Row],[DoJ]])/365.25,"")</f>
        <v/>
      </c>
      <c r="P242">
        <f>_xlfn.IFS(Table1[[#This Row],[Last_performance_rating]]="S",5,Table1[[#This Row],[Last_performance_rating]]="A",4,Table1[[#This Row],[Last_performance_rating]]="B",3,Table1[[#This Row],[Last_performance_rating]]="C",2,Table1[[#This Row],[Last_performance_rating]]="PIP",1)</f>
        <v>4</v>
      </c>
    </row>
    <row r="243" spans="1:16" x14ac:dyDescent="0.3">
      <c r="A243" s="4">
        <v>10144</v>
      </c>
      <c r="B243" s="12">
        <v>21718</v>
      </c>
      <c r="C243" s="5" t="s">
        <v>436</v>
      </c>
      <c r="D243" s="5" t="s">
        <v>437</v>
      </c>
      <c r="E243" s="5" t="s">
        <v>15</v>
      </c>
      <c r="F243" s="12">
        <v>31334</v>
      </c>
      <c r="G243" s="5">
        <v>1</v>
      </c>
      <c r="H243" s="5" t="s">
        <v>24</v>
      </c>
      <c r="I243" s="5">
        <v>0</v>
      </c>
      <c r="J243" s="5"/>
      <c r="K243" s="10">
        <v>56720</v>
      </c>
      <c r="L243" s="5" t="s">
        <v>35</v>
      </c>
      <c r="M243" s="6" t="s">
        <v>32</v>
      </c>
      <c r="N243" t="str">
        <f>INDEX(Table3[#All],MATCH(Table1[[#This Row],[Dept_Id]],Table3[[#All],[Dept_Id]],0),1)</f>
        <v>Human Resources</v>
      </c>
      <c r="O243" t="str">
        <f>IFERROR(IF(ISBLANK(Table1[[#This Row],[last_date]]),"",Table1[[#This Row],[last_date]]-Table1[[#This Row],[DoJ]])/365.25,"")</f>
        <v/>
      </c>
      <c r="P243">
        <f>_xlfn.IFS(Table1[[#This Row],[Last_performance_rating]]="S",5,Table1[[#This Row],[Last_performance_rating]]="A",4,Table1[[#This Row],[Last_performance_rating]]="B",3,Table1[[#This Row],[Last_performance_rating]]="C",2,Table1[[#This Row],[Last_performance_rating]]="PIP",1)</f>
        <v>4</v>
      </c>
    </row>
    <row r="244" spans="1:16" x14ac:dyDescent="0.3">
      <c r="A244" s="4">
        <v>292694</v>
      </c>
      <c r="B244" s="12">
        <v>23548</v>
      </c>
      <c r="C244" s="5" t="s">
        <v>438</v>
      </c>
      <c r="D244" s="5" t="s">
        <v>135</v>
      </c>
      <c r="E244" s="5" t="s">
        <v>15</v>
      </c>
      <c r="F244" s="12">
        <v>33215</v>
      </c>
      <c r="G244" s="5">
        <v>10</v>
      </c>
      <c r="H244" s="5" t="s">
        <v>16</v>
      </c>
      <c r="I244" s="5">
        <v>0</v>
      </c>
      <c r="J244" s="5"/>
      <c r="K244" s="10">
        <v>40000</v>
      </c>
      <c r="L244" s="5" t="s">
        <v>21</v>
      </c>
      <c r="M244" s="6" t="s">
        <v>18</v>
      </c>
      <c r="N244" t="str">
        <f>INDEX(Table3[#All],MATCH(Table1[[#This Row],[Dept_Id]],Table3[[#All],[Dept_Id]],0),1)</f>
        <v>Production</v>
      </c>
      <c r="O244" t="str">
        <f>IFERROR(IF(ISBLANK(Table1[[#This Row],[last_date]]),"",Table1[[#This Row],[last_date]]-Table1[[#This Row],[DoJ]])/365.25,"")</f>
        <v/>
      </c>
      <c r="P244">
        <f>_xlfn.IFS(Table1[[#This Row],[Last_performance_rating]]="S",5,Table1[[#This Row],[Last_performance_rating]]="A",4,Table1[[#This Row],[Last_performance_rating]]="B",3,Table1[[#This Row],[Last_performance_rating]]="C",2,Table1[[#This Row],[Last_performance_rating]]="PIP",1)</f>
        <v>2</v>
      </c>
    </row>
    <row r="245" spans="1:16" x14ac:dyDescent="0.3">
      <c r="A245" s="4">
        <v>10145</v>
      </c>
      <c r="B245" s="12">
        <v>20544</v>
      </c>
      <c r="C245" s="5" t="s">
        <v>328</v>
      </c>
      <c r="D245" s="5" t="s">
        <v>377</v>
      </c>
      <c r="E245" s="5" t="s">
        <v>27</v>
      </c>
      <c r="F245" s="12">
        <v>31990</v>
      </c>
      <c r="G245" s="5">
        <v>4</v>
      </c>
      <c r="H245" s="5" t="s">
        <v>24</v>
      </c>
      <c r="I245" s="5">
        <v>0</v>
      </c>
      <c r="J245" s="5"/>
      <c r="K245" s="10">
        <v>47612</v>
      </c>
      <c r="L245" s="5" t="s">
        <v>17</v>
      </c>
      <c r="M245" s="6" t="s">
        <v>40</v>
      </c>
      <c r="N245" t="str">
        <f>INDEX(Table3[#All],MATCH(Table1[[#This Row],[Dept_Id]],Table3[[#All],[Dept_Id]],0),1)</f>
        <v>Development</v>
      </c>
      <c r="O245" t="str">
        <f>IFERROR(IF(ISBLANK(Table1[[#This Row],[last_date]]),"",Table1[[#This Row],[last_date]]-Table1[[#This Row],[DoJ]])/365.25,"")</f>
        <v/>
      </c>
      <c r="P245">
        <f>_xlfn.IFS(Table1[[#This Row],[Last_performance_rating]]="S",5,Table1[[#This Row],[Last_performance_rating]]="A",4,Table1[[#This Row],[Last_performance_rating]]="B",3,Table1[[#This Row],[Last_performance_rating]]="C",2,Table1[[#This Row],[Last_performance_rating]]="PIP",1)</f>
        <v>4</v>
      </c>
    </row>
    <row r="246" spans="1:16" x14ac:dyDescent="0.3">
      <c r="A246" s="4">
        <v>10146</v>
      </c>
      <c r="B246" s="12">
        <v>21562</v>
      </c>
      <c r="C246" s="5" t="s">
        <v>439</v>
      </c>
      <c r="D246" s="5" t="s">
        <v>440</v>
      </c>
      <c r="E246" s="5" t="s">
        <v>15</v>
      </c>
      <c r="F246" s="12">
        <v>32322</v>
      </c>
      <c r="G246" s="5">
        <v>6</v>
      </c>
      <c r="H246" s="5" t="s">
        <v>28</v>
      </c>
      <c r="I246" s="5">
        <v>0</v>
      </c>
      <c r="J246" s="5"/>
      <c r="K246" s="10">
        <v>60394</v>
      </c>
      <c r="L246" s="5" t="s">
        <v>68</v>
      </c>
      <c r="M246" s="6" t="s">
        <v>32</v>
      </c>
      <c r="N246" t="str">
        <f>INDEX(Table3[#All],MATCH(Table1[[#This Row],[Dept_Id]],Table3[[#All],[Dept_Id]],0),1)</f>
        <v>Finance</v>
      </c>
      <c r="O246" t="str">
        <f>IFERROR(IF(ISBLANK(Table1[[#This Row],[last_date]]),"",Table1[[#This Row],[last_date]]-Table1[[#This Row],[DoJ]])/365.25,"")</f>
        <v/>
      </c>
      <c r="P246">
        <f>_xlfn.IFS(Table1[[#This Row],[Last_performance_rating]]="S",5,Table1[[#This Row],[Last_performance_rating]]="A",4,Table1[[#This Row],[Last_performance_rating]]="B",3,Table1[[#This Row],[Last_performance_rating]]="C",2,Table1[[#This Row],[Last_performance_rating]]="PIP",1)</f>
        <v>3</v>
      </c>
    </row>
    <row r="247" spans="1:16" x14ac:dyDescent="0.3">
      <c r="A247" s="4">
        <v>10147</v>
      </c>
      <c r="B247" s="12">
        <v>23663</v>
      </c>
      <c r="C247" s="5" t="s">
        <v>73</v>
      </c>
      <c r="D247" s="5" t="s">
        <v>357</v>
      </c>
      <c r="E247" s="5" t="s">
        <v>15</v>
      </c>
      <c r="F247" s="12">
        <v>31645</v>
      </c>
      <c r="G247" s="5">
        <v>1</v>
      </c>
      <c r="H247" s="5" t="s">
        <v>24</v>
      </c>
      <c r="I247" s="5">
        <v>0</v>
      </c>
      <c r="J247" s="5"/>
      <c r="K247" s="10">
        <v>40000</v>
      </c>
      <c r="L247" s="5" t="s">
        <v>68</v>
      </c>
      <c r="M247" s="6" t="s">
        <v>32</v>
      </c>
      <c r="N247" t="str">
        <f>INDEX(Table3[#All],MATCH(Table1[[#This Row],[Dept_Id]],Table3[[#All],[Dept_Id]],0),1)</f>
        <v>Finance</v>
      </c>
      <c r="O247" t="str">
        <f>IFERROR(IF(ISBLANK(Table1[[#This Row],[last_date]]),"",Table1[[#This Row],[last_date]]-Table1[[#This Row],[DoJ]])/365.25,"")</f>
        <v/>
      </c>
      <c r="P247">
        <f>_xlfn.IFS(Table1[[#This Row],[Last_performance_rating]]="S",5,Table1[[#This Row],[Last_performance_rating]]="A",4,Table1[[#This Row],[Last_performance_rating]]="B",3,Table1[[#This Row],[Last_performance_rating]]="C",2,Table1[[#This Row],[Last_performance_rating]]="PIP",1)</f>
        <v>4</v>
      </c>
    </row>
    <row r="248" spans="1:16" x14ac:dyDescent="0.3">
      <c r="A248" s="4">
        <v>270554</v>
      </c>
      <c r="B248" s="12">
        <v>21712</v>
      </c>
      <c r="C248" s="5" t="s">
        <v>441</v>
      </c>
      <c r="D248" s="5" t="s">
        <v>442</v>
      </c>
      <c r="E248" s="5" t="s">
        <v>27</v>
      </c>
      <c r="F248" s="12">
        <v>34197</v>
      </c>
      <c r="G248" s="5">
        <v>7</v>
      </c>
      <c r="H248" s="5" t="s">
        <v>24</v>
      </c>
      <c r="I248" s="5">
        <v>0</v>
      </c>
      <c r="J248" s="5"/>
      <c r="K248" s="10">
        <v>40000</v>
      </c>
      <c r="L248" s="5" t="s">
        <v>43</v>
      </c>
      <c r="M248" s="6" t="s">
        <v>32</v>
      </c>
      <c r="N248" t="str">
        <f>INDEX(Table3[#All],MATCH(Table1[[#This Row],[Dept_Id]],Table3[[#All],[Dept_Id]],0),1)</f>
        <v>Research</v>
      </c>
      <c r="O248" t="str">
        <f>IFERROR(IF(ISBLANK(Table1[[#This Row],[last_date]]),"",Table1[[#This Row],[last_date]]-Table1[[#This Row],[DoJ]])/365.25,"")</f>
        <v/>
      </c>
      <c r="P248">
        <f>_xlfn.IFS(Table1[[#This Row],[Last_performance_rating]]="S",5,Table1[[#This Row],[Last_performance_rating]]="A",4,Table1[[#This Row],[Last_performance_rating]]="B",3,Table1[[#This Row],[Last_performance_rating]]="C",2,Table1[[#This Row],[Last_performance_rating]]="PIP",1)</f>
        <v>4</v>
      </c>
    </row>
    <row r="249" spans="1:16" x14ac:dyDescent="0.3">
      <c r="A249" s="4">
        <v>10148</v>
      </c>
      <c r="B249" s="12">
        <v>21097</v>
      </c>
      <c r="C249" s="5" t="s">
        <v>443</v>
      </c>
      <c r="D249" s="5" t="s">
        <v>444</v>
      </c>
      <c r="E249" s="5" t="s">
        <v>15</v>
      </c>
      <c r="F249" s="12">
        <v>34982</v>
      </c>
      <c r="G249" s="5">
        <v>1</v>
      </c>
      <c r="H249" s="5" t="s">
        <v>28</v>
      </c>
      <c r="I249" s="5">
        <v>0</v>
      </c>
      <c r="J249" s="5"/>
      <c r="K249" s="10">
        <v>63021</v>
      </c>
      <c r="L249" s="5" t="s">
        <v>31</v>
      </c>
      <c r="M249" s="6" t="s">
        <v>32</v>
      </c>
      <c r="N249" t="str">
        <f>INDEX(Table3[#All],MATCH(Table1[[#This Row],[Dept_Id]],Table3[[#All],[Dept_Id]],0),1)</f>
        <v>Sales</v>
      </c>
      <c r="O249" t="str">
        <f>IFERROR(IF(ISBLANK(Table1[[#This Row],[last_date]]),"",Table1[[#This Row],[last_date]]-Table1[[#This Row],[DoJ]])/365.25,"")</f>
        <v/>
      </c>
      <c r="P249">
        <f>_xlfn.IFS(Table1[[#This Row],[Last_performance_rating]]="S",5,Table1[[#This Row],[Last_performance_rating]]="A",4,Table1[[#This Row],[Last_performance_rating]]="B",3,Table1[[#This Row],[Last_performance_rating]]="C",2,Table1[[#This Row],[Last_performance_rating]]="PIP",1)</f>
        <v>3</v>
      </c>
    </row>
    <row r="250" spans="1:16" x14ac:dyDescent="0.3">
      <c r="A250" s="4">
        <v>10149</v>
      </c>
      <c r="B250" s="12">
        <v>19499</v>
      </c>
      <c r="C250" s="5" t="s">
        <v>445</v>
      </c>
      <c r="D250" s="5" t="s">
        <v>96</v>
      </c>
      <c r="E250" s="5" t="s">
        <v>27</v>
      </c>
      <c r="F250" s="12">
        <v>31721</v>
      </c>
      <c r="G250" s="5">
        <v>7</v>
      </c>
      <c r="H250" s="5" t="s">
        <v>28</v>
      </c>
      <c r="I250" s="5">
        <v>0</v>
      </c>
      <c r="J250" s="5"/>
      <c r="K250" s="10">
        <v>88740</v>
      </c>
      <c r="L250" s="5" t="s">
        <v>31</v>
      </c>
      <c r="M250" s="6" t="s">
        <v>32</v>
      </c>
      <c r="N250" t="str">
        <f>INDEX(Table3[#All],MATCH(Table1[[#This Row],[Dept_Id]],Table3[[#All],[Dept_Id]],0),1)</f>
        <v>Sales</v>
      </c>
      <c r="O250" t="str">
        <f>IFERROR(IF(ISBLANK(Table1[[#This Row],[last_date]]),"",Table1[[#This Row],[last_date]]-Table1[[#This Row],[DoJ]])/365.25,"")</f>
        <v/>
      </c>
      <c r="P250">
        <f>_xlfn.IFS(Table1[[#This Row],[Last_performance_rating]]="S",5,Table1[[#This Row],[Last_performance_rating]]="A",4,Table1[[#This Row],[Last_performance_rating]]="B",3,Table1[[#This Row],[Last_performance_rating]]="C",2,Table1[[#This Row],[Last_performance_rating]]="PIP",1)</f>
        <v>3</v>
      </c>
    </row>
    <row r="251" spans="1:16" x14ac:dyDescent="0.3">
      <c r="A251" s="4">
        <v>37601</v>
      </c>
      <c r="B251" s="12">
        <v>22994</v>
      </c>
      <c r="C251" s="5" t="s">
        <v>446</v>
      </c>
      <c r="D251" s="5" t="s">
        <v>447</v>
      </c>
      <c r="E251" s="5" t="s">
        <v>15</v>
      </c>
      <c r="F251" s="12">
        <v>33866</v>
      </c>
      <c r="G251" s="5">
        <v>1</v>
      </c>
      <c r="H251" s="5" t="s">
        <v>24</v>
      </c>
      <c r="I251" s="5">
        <v>0</v>
      </c>
      <c r="J251" s="5"/>
      <c r="K251" s="10">
        <v>58896</v>
      </c>
      <c r="L251" s="5" t="s">
        <v>31</v>
      </c>
      <c r="M251" s="6" t="s">
        <v>32</v>
      </c>
      <c r="N251" t="str">
        <f>INDEX(Table3[#All],MATCH(Table1[[#This Row],[Dept_Id]],Table3[[#All],[Dept_Id]],0),1)</f>
        <v>Sales</v>
      </c>
      <c r="O251" t="str">
        <f>IFERROR(IF(ISBLANK(Table1[[#This Row],[last_date]]),"",Table1[[#This Row],[last_date]]-Table1[[#This Row],[DoJ]])/365.25,"")</f>
        <v/>
      </c>
      <c r="P251">
        <f>_xlfn.IFS(Table1[[#This Row],[Last_performance_rating]]="S",5,Table1[[#This Row],[Last_performance_rating]]="A",4,Table1[[#This Row],[Last_performance_rating]]="B",3,Table1[[#This Row],[Last_performance_rating]]="C",2,Table1[[#This Row],[Last_performance_rating]]="PIP",1)</f>
        <v>4</v>
      </c>
    </row>
    <row r="252" spans="1:16" x14ac:dyDescent="0.3">
      <c r="A252" s="4">
        <v>10150</v>
      </c>
      <c r="B252" s="12">
        <v>20118</v>
      </c>
      <c r="C252" s="5" t="s">
        <v>448</v>
      </c>
      <c r="D252" s="5" t="s">
        <v>449</v>
      </c>
      <c r="E252" s="5" t="s">
        <v>27</v>
      </c>
      <c r="F252" s="12">
        <v>31732</v>
      </c>
      <c r="G252" s="5">
        <v>6</v>
      </c>
      <c r="H252" s="5" t="s">
        <v>24</v>
      </c>
      <c r="I252" s="5">
        <v>0</v>
      </c>
      <c r="J252" s="5"/>
      <c r="K252" s="10">
        <v>70122</v>
      </c>
      <c r="L252" s="5" t="s">
        <v>17</v>
      </c>
      <c r="M252" s="6" t="s">
        <v>18</v>
      </c>
      <c r="N252" t="str">
        <f>INDEX(Table3[#All],MATCH(Table1[[#This Row],[Dept_Id]],Table3[[#All],[Dept_Id]],0),1)</f>
        <v>Development</v>
      </c>
      <c r="O252" t="str">
        <f>IFERROR(IF(ISBLANK(Table1[[#This Row],[last_date]]),"",Table1[[#This Row],[last_date]]-Table1[[#This Row],[DoJ]])/365.25,"")</f>
        <v/>
      </c>
      <c r="P252">
        <f>_xlfn.IFS(Table1[[#This Row],[Last_performance_rating]]="S",5,Table1[[#This Row],[Last_performance_rating]]="A",4,Table1[[#This Row],[Last_performance_rating]]="B",3,Table1[[#This Row],[Last_performance_rating]]="C",2,Table1[[#This Row],[Last_performance_rating]]="PIP",1)</f>
        <v>4</v>
      </c>
    </row>
    <row r="253" spans="1:16" x14ac:dyDescent="0.3">
      <c r="A253" s="4">
        <v>10151</v>
      </c>
      <c r="B253" s="12">
        <v>21615</v>
      </c>
      <c r="C253" s="5" t="s">
        <v>450</v>
      </c>
      <c r="D253" s="5" t="s">
        <v>451</v>
      </c>
      <c r="E253" s="5" t="s">
        <v>15</v>
      </c>
      <c r="F253" s="12">
        <v>32973</v>
      </c>
      <c r="G253" s="5">
        <v>7</v>
      </c>
      <c r="H253" s="5" t="s">
        <v>16</v>
      </c>
      <c r="I253" s="5">
        <v>0</v>
      </c>
      <c r="J253" s="5"/>
      <c r="K253" s="10">
        <v>90741</v>
      </c>
      <c r="L253" s="5" t="s">
        <v>31</v>
      </c>
      <c r="M253" s="6" t="s">
        <v>32</v>
      </c>
      <c r="N253" t="str">
        <f>INDEX(Table3[#All],MATCH(Table1[[#This Row],[Dept_Id]],Table3[[#All],[Dept_Id]],0),1)</f>
        <v>Sales</v>
      </c>
      <c r="O253" t="str">
        <f>IFERROR(IF(ISBLANK(Table1[[#This Row],[last_date]]),"",Table1[[#This Row],[last_date]]-Table1[[#This Row],[DoJ]])/365.25,"")</f>
        <v/>
      </c>
      <c r="P253">
        <f>_xlfn.IFS(Table1[[#This Row],[Last_performance_rating]]="S",5,Table1[[#This Row],[Last_performance_rating]]="A",4,Table1[[#This Row],[Last_performance_rating]]="B",3,Table1[[#This Row],[Last_performance_rating]]="C",2,Table1[[#This Row],[Last_performance_rating]]="PIP",1)</f>
        <v>2</v>
      </c>
    </row>
    <row r="254" spans="1:16" x14ac:dyDescent="0.3">
      <c r="A254" s="4">
        <v>437985</v>
      </c>
      <c r="B254" s="12">
        <v>19887</v>
      </c>
      <c r="C254" s="5" t="s">
        <v>233</v>
      </c>
      <c r="D254" s="5" t="s">
        <v>452</v>
      </c>
      <c r="E254" s="5" t="s">
        <v>15</v>
      </c>
      <c r="F254" s="12">
        <v>31515</v>
      </c>
      <c r="G254" s="5">
        <v>4</v>
      </c>
      <c r="H254" s="5" t="s">
        <v>28</v>
      </c>
      <c r="I254" s="5">
        <v>0</v>
      </c>
      <c r="J254" s="5"/>
      <c r="K254" s="10">
        <v>53517</v>
      </c>
      <c r="L254" s="5" t="s">
        <v>31</v>
      </c>
      <c r="M254" s="6" t="s">
        <v>32</v>
      </c>
      <c r="N254" t="str">
        <f>INDEX(Table3[#All],MATCH(Table1[[#This Row],[Dept_Id]],Table3[[#All],[Dept_Id]],0),1)</f>
        <v>Sales</v>
      </c>
      <c r="O254" t="str">
        <f>IFERROR(IF(ISBLANK(Table1[[#This Row],[last_date]]),"",Table1[[#This Row],[last_date]]-Table1[[#This Row],[DoJ]])/365.25,"")</f>
        <v/>
      </c>
      <c r="P254">
        <f>_xlfn.IFS(Table1[[#This Row],[Last_performance_rating]]="S",5,Table1[[#This Row],[Last_performance_rating]]="A",4,Table1[[#This Row],[Last_performance_rating]]="B",3,Table1[[#This Row],[Last_performance_rating]]="C",2,Table1[[#This Row],[Last_performance_rating]]="PIP",1)</f>
        <v>3</v>
      </c>
    </row>
    <row r="255" spans="1:16" x14ac:dyDescent="0.3">
      <c r="A255" s="4">
        <v>10152</v>
      </c>
      <c r="B255" s="12">
        <v>20059</v>
      </c>
      <c r="C255" s="5" t="s">
        <v>453</v>
      </c>
      <c r="D255" s="5" t="s">
        <v>454</v>
      </c>
      <c r="E255" s="5" t="s">
        <v>27</v>
      </c>
      <c r="F255" s="12">
        <v>31439</v>
      </c>
      <c r="G255" s="5">
        <v>10</v>
      </c>
      <c r="H255" s="5" t="s">
        <v>16</v>
      </c>
      <c r="I255" s="5">
        <v>0</v>
      </c>
      <c r="J255" s="5"/>
      <c r="K255" s="10">
        <v>40000</v>
      </c>
      <c r="L255" s="5" t="s">
        <v>49</v>
      </c>
      <c r="M255" s="6" t="s">
        <v>40</v>
      </c>
      <c r="N255" t="str">
        <f>INDEX(Table3[#All],MATCH(Table1[[#This Row],[Dept_Id]],Table3[[#All],[Dept_Id]],0),1)</f>
        <v>Quality Management</v>
      </c>
      <c r="O255" t="str">
        <f>IFERROR(IF(ISBLANK(Table1[[#This Row],[last_date]]),"",Table1[[#This Row],[last_date]]-Table1[[#This Row],[DoJ]])/365.25,"")</f>
        <v/>
      </c>
      <c r="P255">
        <f>_xlfn.IFS(Table1[[#This Row],[Last_performance_rating]]="S",5,Table1[[#This Row],[Last_performance_rating]]="A",4,Table1[[#This Row],[Last_performance_rating]]="B",3,Table1[[#This Row],[Last_performance_rating]]="C",2,Table1[[#This Row],[Last_performance_rating]]="PIP",1)</f>
        <v>2</v>
      </c>
    </row>
    <row r="256" spans="1:16" x14ac:dyDescent="0.3">
      <c r="A256" s="4">
        <v>10153</v>
      </c>
      <c r="B256" s="12">
        <v>20438</v>
      </c>
      <c r="C256" s="5" t="s">
        <v>455</v>
      </c>
      <c r="D256" s="5" t="s">
        <v>456</v>
      </c>
      <c r="E256" s="5" t="s">
        <v>15</v>
      </c>
      <c r="F256" s="12">
        <v>31875</v>
      </c>
      <c r="G256" s="5">
        <v>3</v>
      </c>
      <c r="H256" s="5" t="s">
        <v>24</v>
      </c>
      <c r="I256" s="5">
        <v>0</v>
      </c>
      <c r="J256" s="5"/>
      <c r="K256" s="10">
        <v>54246</v>
      </c>
      <c r="L256" s="5" t="s">
        <v>17</v>
      </c>
      <c r="M256" s="6" t="s">
        <v>46</v>
      </c>
      <c r="N256" t="str">
        <f>INDEX(Table3[#All],MATCH(Table1[[#This Row],[Dept_Id]],Table3[[#All],[Dept_Id]],0),1)</f>
        <v>Development</v>
      </c>
      <c r="O256" t="str">
        <f>IFERROR(IF(ISBLANK(Table1[[#This Row],[last_date]]),"",Table1[[#This Row],[last_date]]-Table1[[#This Row],[DoJ]])/365.25,"")</f>
        <v/>
      </c>
      <c r="P256">
        <f>_xlfn.IFS(Table1[[#This Row],[Last_performance_rating]]="S",5,Table1[[#This Row],[Last_performance_rating]]="A",4,Table1[[#This Row],[Last_performance_rating]]="B",3,Table1[[#This Row],[Last_performance_rating]]="C",2,Table1[[#This Row],[Last_performance_rating]]="PIP",1)</f>
        <v>4</v>
      </c>
    </row>
    <row r="257" spans="1:16" x14ac:dyDescent="0.3">
      <c r="A257" s="4">
        <v>14097</v>
      </c>
      <c r="B257" s="12">
        <v>23088</v>
      </c>
      <c r="C257" s="5" t="s">
        <v>457</v>
      </c>
      <c r="D257" s="5" t="s">
        <v>458</v>
      </c>
      <c r="E257" s="5" t="s">
        <v>15</v>
      </c>
      <c r="F257" s="12">
        <v>33211</v>
      </c>
      <c r="G257" s="5">
        <v>6</v>
      </c>
      <c r="H257" s="5" t="s">
        <v>16</v>
      </c>
      <c r="I257" s="5">
        <v>0</v>
      </c>
      <c r="J257" s="5"/>
      <c r="K257" s="10">
        <v>70604</v>
      </c>
      <c r="L257" s="5" t="s">
        <v>68</v>
      </c>
      <c r="M257" s="6" t="s">
        <v>32</v>
      </c>
      <c r="N257" t="str">
        <f>INDEX(Table3[#All],MATCH(Table1[[#This Row],[Dept_Id]],Table3[[#All],[Dept_Id]],0),1)</f>
        <v>Finance</v>
      </c>
      <c r="O257" t="str">
        <f>IFERROR(IF(ISBLANK(Table1[[#This Row],[last_date]]),"",Table1[[#This Row],[last_date]]-Table1[[#This Row],[DoJ]])/365.25,"")</f>
        <v/>
      </c>
      <c r="P257">
        <f>_xlfn.IFS(Table1[[#This Row],[Last_performance_rating]]="S",5,Table1[[#This Row],[Last_performance_rating]]="A",4,Table1[[#This Row],[Last_performance_rating]]="B",3,Table1[[#This Row],[Last_performance_rating]]="C",2,Table1[[#This Row],[Last_performance_rating]]="PIP",1)</f>
        <v>2</v>
      </c>
    </row>
    <row r="258" spans="1:16" x14ac:dyDescent="0.3">
      <c r="A258" s="4">
        <v>10154</v>
      </c>
      <c r="B258" s="12">
        <v>20837</v>
      </c>
      <c r="C258" s="5" t="s">
        <v>89</v>
      </c>
      <c r="D258" s="5" t="s">
        <v>459</v>
      </c>
      <c r="E258" s="5" t="s">
        <v>27</v>
      </c>
      <c r="F258" s="12">
        <v>33219</v>
      </c>
      <c r="G258" s="5">
        <v>5</v>
      </c>
      <c r="H258" s="5" t="s">
        <v>16</v>
      </c>
      <c r="I258" s="5">
        <v>0</v>
      </c>
      <c r="J258" s="5"/>
      <c r="K258" s="10">
        <v>40000</v>
      </c>
      <c r="L258" s="5" t="s">
        <v>58</v>
      </c>
      <c r="M258" s="6" t="s">
        <v>32</v>
      </c>
      <c r="N258" t="str">
        <f>INDEX(Table3[#All],MATCH(Table1[[#This Row],[Dept_Id]],Table3[[#All],[Dept_Id]],0),1)</f>
        <v>Customer Service</v>
      </c>
      <c r="O258" t="str">
        <f>IFERROR(IF(ISBLANK(Table1[[#This Row],[last_date]]),"",Table1[[#This Row],[last_date]]-Table1[[#This Row],[DoJ]])/365.25,"")</f>
        <v/>
      </c>
      <c r="P258">
        <f>_xlfn.IFS(Table1[[#This Row],[Last_performance_rating]]="S",5,Table1[[#This Row],[Last_performance_rating]]="A",4,Table1[[#This Row],[Last_performance_rating]]="B",3,Table1[[#This Row],[Last_performance_rating]]="C",2,Table1[[#This Row],[Last_performance_rating]]="PIP",1)</f>
        <v>2</v>
      </c>
    </row>
    <row r="259" spans="1:16" x14ac:dyDescent="0.3">
      <c r="A259" s="4">
        <v>10155</v>
      </c>
      <c r="B259" s="12">
        <v>21891</v>
      </c>
      <c r="C259" s="5" t="s">
        <v>460</v>
      </c>
      <c r="D259" s="5" t="s">
        <v>461</v>
      </c>
      <c r="E259" s="5" t="s">
        <v>15</v>
      </c>
      <c r="F259" s="12">
        <v>32878</v>
      </c>
      <c r="G259" s="5">
        <v>7</v>
      </c>
      <c r="H259" s="5" t="s">
        <v>84</v>
      </c>
      <c r="I259" s="5">
        <v>0</v>
      </c>
      <c r="J259" s="5"/>
      <c r="K259" s="10">
        <v>40040</v>
      </c>
      <c r="L259" s="5" t="s">
        <v>21</v>
      </c>
      <c r="M259" s="6" t="s">
        <v>32</v>
      </c>
      <c r="N259" t="str">
        <f>INDEX(Table3[#All],MATCH(Table1[[#This Row],[Dept_Id]],Table3[[#All],[Dept_Id]],0),1)</f>
        <v>Production</v>
      </c>
      <c r="O259" t="str">
        <f>IFERROR(IF(ISBLANK(Table1[[#This Row],[last_date]]),"",Table1[[#This Row],[last_date]]-Table1[[#This Row],[DoJ]])/365.25,"")</f>
        <v/>
      </c>
      <c r="P259">
        <f>_xlfn.IFS(Table1[[#This Row],[Last_performance_rating]]="S",5,Table1[[#This Row],[Last_performance_rating]]="A",4,Table1[[#This Row],[Last_performance_rating]]="B",3,Table1[[#This Row],[Last_performance_rating]]="C",2,Table1[[#This Row],[Last_performance_rating]]="PIP",1)</f>
        <v>1</v>
      </c>
    </row>
    <row r="260" spans="1:16" x14ac:dyDescent="0.3">
      <c r="A260" s="4">
        <v>10155</v>
      </c>
      <c r="B260" s="12">
        <v>21891</v>
      </c>
      <c r="C260" s="5" t="s">
        <v>460</v>
      </c>
      <c r="D260" s="5" t="s">
        <v>461</v>
      </c>
      <c r="E260" s="5" t="s">
        <v>15</v>
      </c>
      <c r="F260" s="12">
        <v>32878</v>
      </c>
      <c r="G260" s="5">
        <v>7</v>
      </c>
      <c r="H260" s="5" t="s">
        <v>84</v>
      </c>
      <c r="I260" s="5">
        <v>0</v>
      </c>
      <c r="J260" s="5"/>
      <c r="K260" s="10">
        <v>40040</v>
      </c>
      <c r="L260" s="5" t="s">
        <v>43</v>
      </c>
      <c r="M260" s="6" t="s">
        <v>32</v>
      </c>
      <c r="N260" t="str">
        <f>INDEX(Table3[#All],MATCH(Table1[[#This Row],[Dept_Id]],Table3[[#All],[Dept_Id]],0),1)</f>
        <v>Research</v>
      </c>
      <c r="O260" t="str">
        <f>IFERROR(IF(ISBLANK(Table1[[#This Row],[last_date]]),"",Table1[[#This Row],[last_date]]-Table1[[#This Row],[DoJ]])/365.25,"")</f>
        <v/>
      </c>
      <c r="P260">
        <f>_xlfn.IFS(Table1[[#This Row],[Last_performance_rating]]="S",5,Table1[[#This Row],[Last_performance_rating]]="A",4,Table1[[#This Row],[Last_performance_rating]]="B",3,Table1[[#This Row],[Last_performance_rating]]="C",2,Table1[[#This Row],[Last_performance_rating]]="PIP",1)</f>
        <v>1</v>
      </c>
    </row>
    <row r="261" spans="1:16" x14ac:dyDescent="0.3">
      <c r="A261" s="4">
        <v>221689</v>
      </c>
      <c r="B261" s="12">
        <v>21949</v>
      </c>
      <c r="C261" s="5" t="s">
        <v>462</v>
      </c>
      <c r="D261" s="5" t="s">
        <v>463</v>
      </c>
      <c r="E261" s="5" t="s">
        <v>27</v>
      </c>
      <c r="F261" s="12">
        <v>31778</v>
      </c>
      <c r="G261" s="5">
        <v>8</v>
      </c>
      <c r="H261" s="5" t="s">
        <v>28</v>
      </c>
      <c r="I261" s="5">
        <v>0</v>
      </c>
      <c r="J261" s="5"/>
      <c r="K261" s="10">
        <v>67589</v>
      </c>
      <c r="L261" s="5" t="s">
        <v>17</v>
      </c>
      <c r="M261" s="6" t="s">
        <v>18</v>
      </c>
      <c r="N261" t="str">
        <f>INDEX(Table3[#All],MATCH(Table1[[#This Row],[Dept_Id]],Table3[[#All],[Dept_Id]],0),1)</f>
        <v>Development</v>
      </c>
      <c r="O261" t="str">
        <f>IFERROR(IF(ISBLANK(Table1[[#This Row],[last_date]]),"",Table1[[#This Row],[last_date]]-Table1[[#This Row],[DoJ]])/365.25,"")</f>
        <v/>
      </c>
      <c r="P261">
        <f>_xlfn.IFS(Table1[[#This Row],[Last_performance_rating]]="S",5,Table1[[#This Row],[Last_performance_rating]]="A",4,Table1[[#This Row],[Last_performance_rating]]="B",3,Table1[[#This Row],[Last_performance_rating]]="C",2,Table1[[#This Row],[Last_performance_rating]]="PIP",1)</f>
        <v>3</v>
      </c>
    </row>
    <row r="262" spans="1:16" x14ac:dyDescent="0.3">
      <c r="A262" s="4">
        <v>10156</v>
      </c>
      <c r="B262" s="12">
        <v>23639</v>
      </c>
      <c r="C262" s="5" t="s">
        <v>464</v>
      </c>
      <c r="D262" s="5" t="s">
        <v>465</v>
      </c>
      <c r="E262" s="5" t="s">
        <v>15</v>
      </c>
      <c r="F262" s="12">
        <v>31116</v>
      </c>
      <c r="G262" s="5">
        <v>5</v>
      </c>
      <c r="H262" s="5" t="s">
        <v>28</v>
      </c>
      <c r="I262" s="5">
        <v>0</v>
      </c>
      <c r="J262" s="5"/>
      <c r="K262" s="10">
        <v>49879</v>
      </c>
      <c r="L262" s="5" t="s">
        <v>49</v>
      </c>
      <c r="M262" s="6" t="s">
        <v>18</v>
      </c>
      <c r="N262" t="str">
        <f>INDEX(Table3[#All],MATCH(Table1[[#This Row],[Dept_Id]],Table3[[#All],[Dept_Id]],0),1)</f>
        <v>Quality Management</v>
      </c>
      <c r="O262" t="str">
        <f>IFERROR(IF(ISBLANK(Table1[[#This Row],[last_date]]),"",Table1[[#This Row],[last_date]]-Table1[[#This Row],[DoJ]])/365.25,"")</f>
        <v/>
      </c>
      <c r="P262">
        <f>_xlfn.IFS(Table1[[#This Row],[Last_performance_rating]]="S",5,Table1[[#This Row],[Last_performance_rating]]="A",4,Table1[[#This Row],[Last_performance_rating]]="B",3,Table1[[#This Row],[Last_performance_rating]]="C",2,Table1[[#This Row],[Last_performance_rating]]="PIP",1)</f>
        <v>3</v>
      </c>
    </row>
    <row r="263" spans="1:16" x14ac:dyDescent="0.3">
      <c r="A263" s="4">
        <v>62117</v>
      </c>
      <c r="B263" s="12">
        <v>23553</v>
      </c>
      <c r="C263" s="5" t="s">
        <v>98</v>
      </c>
      <c r="D263" s="5" t="s">
        <v>466</v>
      </c>
      <c r="E263" s="5" t="s">
        <v>27</v>
      </c>
      <c r="F263" s="12">
        <v>34495</v>
      </c>
      <c r="G263" s="5">
        <v>7</v>
      </c>
      <c r="H263" s="5" t="s">
        <v>28</v>
      </c>
      <c r="I263" s="5">
        <v>0</v>
      </c>
      <c r="J263" s="5"/>
      <c r="K263" s="10">
        <v>40000</v>
      </c>
      <c r="L263" s="5" t="s">
        <v>17</v>
      </c>
      <c r="M263" s="6" t="s">
        <v>18</v>
      </c>
      <c r="N263" t="str">
        <f>INDEX(Table3[#All],MATCH(Table1[[#This Row],[Dept_Id]],Table3[[#All],[Dept_Id]],0),1)</f>
        <v>Development</v>
      </c>
      <c r="O263" t="str">
        <f>IFERROR(IF(ISBLANK(Table1[[#This Row],[last_date]]),"",Table1[[#This Row],[last_date]]-Table1[[#This Row],[DoJ]])/365.25,"")</f>
        <v/>
      </c>
      <c r="P263">
        <f>_xlfn.IFS(Table1[[#This Row],[Last_performance_rating]]="S",5,Table1[[#This Row],[Last_performance_rating]]="A",4,Table1[[#This Row],[Last_performance_rating]]="B",3,Table1[[#This Row],[Last_performance_rating]]="C",2,Table1[[#This Row],[Last_performance_rating]]="PIP",1)</f>
        <v>3</v>
      </c>
    </row>
    <row r="264" spans="1:16" x14ac:dyDescent="0.3">
      <c r="A264" s="4">
        <v>10157</v>
      </c>
      <c r="B264" s="12">
        <v>19837</v>
      </c>
      <c r="C264" s="5" t="s">
        <v>467</v>
      </c>
      <c r="D264" s="5" t="s">
        <v>468</v>
      </c>
      <c r="E264" s="5" t="s">
        <v>15</v>
      </c>
      <c r="F264" s="12">
        <v>31353</v>
      </c>
      <c r="G264" s="5">
        <v>8</v>
      </c>
      <c r="H264" s="5" t="s">
        <v>16</v>
      </c>
      <c r="I264" s="5">
        <v>0</v>
      </c>
      <c r="J264" s="5"/>
      <c r="K264" s="10">
        <v>48770</v>
      </c>
      <c r="L264" s="5" t="s">
        <v>17</v>
      </c>
      <c r="M264" s="6" t="s">
        <v>18</v>
      </c>
      <c r="N264" t="str">
        <f>INDEX(Table3[#All],MATCH(Table1[[#This Row],[Dept_Id]],Table3[[#All],[Dept_Id]],0),1)</f>
        <v>Development</v>
      </c>
      <c r="O264" t="str">
        <f>IFERROR(IF(ISBLANK(Table1[[#This Row],[last_date]]),"",Table1[[#This Row],[last_date]]-Table1[[#This Row],[DoJ]])/365.25,"")</f>
        <v/>
      </c>
      <c r="P264">
        <f>_xlfn.IFS(Table1[[#This Row],[Last_performance_rating]]="S",5,Table1[[#This Row],[Last_performance_rating]]="A",4,Table1[[#This Row],[Last_performance_rating]]="B",3,Table1[[#This Row],[Last_performance_rating]]="C",2,Table1[[#This Row],[Last_performance_rating]]="PIP",1)</f>
        <v>2</v>
      </c>
    </row>
    <row r="265" spans="1:16" x14ac:dyDescent="0.3">
      <c r="A265" s="4">
        <v>10158</v>
      </c>
      <c r="B265" s="12">
        <v>21276</v>
      </c>
      <c r="C265" s="5" t="s">
        <v>469</v>
      </c>
      <c r="D265" s="5" t="s">
        <v>470</v>
      </c>
      <c r="E265" s="5" t="s">
        <v>15</v>
      </c>
      <c r="F265" s="12">
        <v>31441</v>
      </c>
      <c r="G265" s="5">
        <v>10</v>
      </c>
      <c r="H265" s="5" t="s">
        <v>24</v>
      </c>
      <c r="I265" s="5">
        <v>1</v>
      </c>
      <c r="J265" s="12">
        <v>32258</v>
      </c>
      <c r="K265" s="10">
        <v>40725</v>
      </c>
      <c r="L265" s="5" t="s">
        <v>21</v>
      </c>
      <c r="M265" s="6" t="s">
        <v>18</v>
      </c>
      <c r="N265" t="str">
        <f>INDEX(Table3[#All],MATCH(Table1[[#This Row],[Dept_Id]],Table3[[#All],[Dept_Id]],0),1)</f>
        <v>Production</v>
      </c>
      <c r="O265">
        <f>IFERROR(IF(ISBLANK(Table1[[#This Row],[last_date]]),"",Table1[[#This Row],[last_date]]-Table1[[#This Row],[DoJ]])/365.25,"")</f>
        <v>2.236824093086927</v>
      </c>
      <c r="P265">
        <f>_xlfn.IFS(Table1[[#This Row],[Last_performance_rating]]="S",5,Table1[[#This Row],[Last_performance_rating]]="A",4,Table1[[#This Row],[Last_performance_rating]]="B",3,Table1[[#This Row],[Last_performance_rating]]="C",2,Table1[[#This Row],[Last_performance_rating]]="PIP",1)</f>
        <v>4</v>
      </c>
    </row>
    <row r="266" spans="1:16" x14ac:dyDescent="0.3">
      <c r="A266" s="4">
        <v>213813</v>
      </c>
      <c r="B266" s="12">
        <v>20281</v>
      </c>
      <c r="C266" s="5" t="s">
        <v>471</v>
      </c>
      <c r="D266" s="5" t="s">
        <v>472</v>
      </c>
      <c r="E266" s="5" t="s">
        <v>15</v>
      </c>
      <c r="F266" s="12">
        <v>32515</v>
      </c>
      <c r="G266" s="5">
        <v>10</v>
      </c>
      <c r="H266" s="5" t="s">
        <v>28</v>
      </c>
      <c r="I266" s="5">
        <v>0</v>
      </c>
      <c r="J266" s="5"/>
      <c r="K266" s="10">
        <v>51196</v>
      </c>
      <c r="L266" s="5" t="s">
        <v>68</v>
      </c>
      <c r="M266" s="6" t="s">
        <v>32</v>
      </c>
      <c r="N266" t="str">
        <f>INDEX(Table3[#All],MATCH(Table1[[#This Row],[Dept_Id]],Table3[[#All],[Dept_Id]],0),1)</f>
        <v>Finance</v>
      </c>
      <c r="O266" t="str">
        <f>IFERROR(IF(ISBLANK(Table1[[#This Row],[last_date]]),"",Table1[[#This Row],[last_date]]-Table1[[#This Row],[DoJ]])/365.25,"")</f>
        <v/>
      </c>
      <c r="P266">
        <f>_xlfn.IFS(Table1[[#This Row],[Last_performance_rating]]="S",5,Table1[[#This Row],[Last_performance_rating]]="A",4,Table1[[#This Row],[Last_performance_rating]]="B",3,Table1[[#This Row],[Last_performance_rating]]="C",2,Table1[[#This Row],[Last_performance_rating]]="PIP",1)</f>
        <v>3</v>
      </c>
    </row>
    <row r="267" spans="1:16" x14ac:dyDescent="0.3">
      <c r="A267" s="4">
        <v>10159</v>
      </c>
      <c r="B267" s="12">
        <v>20151</v>
      </c>
      <c r="C267" s="5" t="s">
        <v>473</v>
      </c>
      <c r="D267" s="5" t="s">
        <v>474</v>
      </c>
      <c r="E267" s="5" t="s">
        <v>15</v>
      </c>
      <c r="F267" s="12">
        <v>33387</v>
      </c>
      <c r="G267" s="5">
        <v>5</v>
      </c>
      <c r="H267" s="5" t="s">
        <v>28</v>
      </c>
      <c r="I267" s="5">
        <v>0</v>
      </c>
      <c r="J267" s="5"/>
      <c r="K267" s="10">
        <v>52881</v>
      </c>
      <c r="L267" s="5" t="s">
        <v>49</v>
      </c>
      <c r="M267" s="6" t="s">
        <v>18</v>
      </c>
      <c r="N267" t="str">
        <f>INDEX(Table3[#All],MATCH(Table1[[#This Row],[Dept_Id]],Table3[[#All],[Dept_Id]],0),1)</f>
        <v>Quality Management</v>
      </c>
      <c r="O267" t="str">
        <f>IFERROR(IF(ISBLANK(Table1[[#This Row],[last_date]]),"",Table1[[#This Row],[last_date]]-Table1[[#This Row],[DoJ]])/365.25,"")</f>
        <v/>
      </c>
      <c r="P267">
        <f>_xlfn.IFS(Table1[[#This Row],[Last_performance_rating]]="S",5,Table1[[#This Row],[Last_performance_rating]]="A",4,Table1[[#This Row],[Last_performance_rating]]="B",3,Table1[[#This Row],[Last_performance_rating]]="C",2,Table1[[#This Row],[Last_performance_rating]]="PIP",1)</f>
        <v>3</v>
      </c>
    </row>
    <row r="268" spans="1:16" x14ac:dyDescent="0.3">
      <c r="A268" s="4">
        <v>10160</v>
      </c>
      <c r="B268" s="12">
        <v>19650</v>
      </c>
      <c r="C268" s="5" t="s">
        <v>475</v>
      </c>
      <c r="D268" s="5" t="s">
        <v>476</v>
      </c>
      <c r="E268" s="5" t="s">
        <v>15</v>
      </c>
      <c r="F268" s="12">
        <v>32538</v>
      </c>
      <c r="G268" s="5">
        <v>5</v>
      </c>
      <c r="H268" s="5" t="s">
        <v>16</v>
      </c>
      <c r="I268" s="5">
        <v>0</v>
      </c>
      <c r="J268" s="5"/>
      <c r="K268" s="10">
        <v>91622</v>
      </c>
      <c r="L268" s="5" t="s">
        <v>31</v>
      </c>
      <c r="M268" s="6" t="s">
        <v>32</v>
      </c>
      <c r="N268" t="str">
        <f>INDEX(Table3[#All],MATCH(Table1[[#This Row],[Dept_Id]],Table3[[#All],[Dept_Id]],0),1)</f>
        <v>Sales</v>
      </c>
      <c r="O268" t="str">
        <f>IFERROR(IF(ISBLANK(Table1[[#This Row],[last_date]]),"",Table1[[#This Row],[last_date]]-Table1[[#This Row],[DoJ]])/365.25,"")</f>
        <v/>
      </c>
      <c r="P268">
        <f>_xlfn.IFS(Table1[[#This Row],[Last_performance_rating]]="S",5,Table1[[#This Row],[Last_performance_rating]]="A",4,Table1[[#This Row],[Last_performance_rating]]="B",3,Table1[[#This Row],[Last_performance_rating]]="C",2,Table1[[#This Row],[Last_performance_rating]]="PIP",1)</f>
        <v>2</v>
      </c>
    </row>
    <row r="269" spans="1:16" x14ac:dyDescent="0.3">
      <c r="A269" s="4">
        <v>28823</v>
      </c>
      <c r="B269" s="12">
        <v>21457</v>
      </c>
      <c r="C269" s="5" t="s">
        <v>477</v>
      </c>
      <c r="D269" s="5" t="s">
        <v>478</v>
      </c>
      <c r="E269" s="5" t="s">
        <v>15</v>
      </c>
      <c r="F269" s="12">
        <v>32314</v>
      </c>
      <c r="G269" s="5">
        <v>2</v>
      </c>
      <c r="H269" s="5" t="s">
        <v>28</v>
      </c>
      <c r="I269" s="5">
        <v>0</v>
      </c>
      <c r="J269" s="5"/>
      <c r="K269" s="10">
        <v>62549</v>
      </c>
      <c r="L269" s="5" t="s">
        <v>31</v>
      </c>
      <c r="M269" s="6" t="s">
        <v>32</v>
      </c>
      <c r="N269" t="str">
        <f>INDEX(Table3[#All],MATCH(Table1[[#This Row],[Dept_Id]],Table3[[#All],[Dept_Id]],0),1)</f>
        <v>Sales</v>
      </c>
      <c r="O269" t="str">
        <f>IFERROR(IF(ISBLANK(Table1[[#This Row],[last_date]]),"",Table1[[#This Row],[last_date]]-Table1[[#This Row],[DoJ]])/365.25,"")</f>
        <v/>
      </c>
      <c r="P269">
        <f>_xlfn.IFS(Table1[[#This Row],[Last_performance_rating]]="S",5,Table1[[#This Row],[Last_performance_rating]]="A",4,Table1[[#This Row],[Last_performance_rating]]="B",3,Table1[[#This Row],[Last_performance_rating]]="C",2,Table1[[#This Row],[Last_performance_rating]]="PIP",1)</f>
        <v>3</v>
      </c>
    </row>
    <row r="270" spans="1:16" x14ac:dyDescent="0.3">
      <c r="A270" s="4">
        <v>10161</v>
      </c>
      <c r="B270" s="12">
        <v>19455</v>
      </c>
      <c r="C270" s="5" t="s">
        <v>202</v>
      </c>
      <c r="D270" s="5" t="s">
        <v>479</v>
      </c>
      <c r="E270" s="5" t="s">
        <v>27</v>
      </c>
      <c r="F270" s="12">
        <v>32236</v>
      </c>
      <c r="G270" s="5">
        <v>4</v>
      </c>
      <c r="H270" s="5" t="s">
        <v>24</v>
      </c>
      <c r="I270" s="5">
        <v>0</v>
      </c>
      <c r="J270" s="5"/>
      <c r="K270" s="10">
        <v>43149</v>
      </c>
      <c r="L270" s="5" t="s">
        <v>21</v>
      </c>
      <c r="M270" s="6" t="s">
        <v>40</v>
      </c>
      <c r="N270" t="str">
        <f>INDEX(Table3[#All],MATCH(Table1[[#This Row],[Dept_Id]],Table3[[#All],[Dept_Id]],0),1)</f>
        <v>Production</v>
      </c>
      <c r="O270" t="str">
        <f>IFERROR(IF(ISBLANK(Table1[[#This Row],[last_date]]),"",Table1[[#This Row],[last_date]]-Table1[[#This Row],[DoJ]])/365.25,"")</f>
        <v/>
      </c>
      <c r="P270">
        <f>_xlfn.IFS(Table1[[#This Row],[Last_performance_rating]]="S",5,Table1[[#This Row],[Last_performance_rating]]="A",4,Table1[[#This Row],[Last_performance_rating]]="B",3,Table1[[#This Row],[Last_performance_rating]]="C",2,Table1[[#This Row],[Last_performance_rating]]="PIP",1)</f>
        <v>4</v>
      </c>
    </row>
    <row r="271" spans="1:16" x14ac:dyDescent="0.3">
      <c r="A271" s="4">
        <v>10162</v>
      </c>
      <c r="B271" s="12">
        <v>21098</v>
      </c>
      <c r="C271" s="5" t="s">
        <v>480</v>
      </c>
      <c r="D271" s="5" t="s">
        <v>284</v>
      </c>
      <c r="E271" s="5" t="s">
        <v>15</v>
      </c>
      <c r="F271" s="12">
        <v>33359</v>
      </c>
      <c r="G271" s="5">
        <v>1</v>
      </c>
      <c r="H271" s="5" t="s">
        <v>16</v>
      </c>
      <c r="I271" s="5">
        <v>0</v>
      </c>
      <c r="J271" s="5"/>
      <c r="K271" s="10">
        <v>40000</v>
      </c>
      <c r="L271" s="5" t="s">
        <v>21</v>
      </c>
      <c r="M271" s="6" t="s">
        <v>40</v>
      </c>
      <c r="N271" t="str">
        <f>INDEX(Table3[#All],MATCH(Table1[[#This Row],[Dept_Id]],Table3[[#All],[Dept_Id]],0),1)</f>
        <v>Production</v>
      </c>
      <c r="O271" t="str">
        <f>IFERROR(IF(ISBLANK(Table1[[#This Row],[last_date]]),"",Table1[[#This Row],[last_date]]-Table1[[#This Row],[DoJ]])/365.25,"")</f>
        <v/>
      </c>
      <c r="P271">
        <f>_xlfn.IFS(Table1[[#This Row],[Last_performance_rating]]="S",5,Table1[[#This Row],[Last_performance_rating]]="A",4,Table1[[#This Row],[Last_performance_rating]]="B",3,Table1[[#This Row],[Last_performance_rating]]="C",2,Table1[[#This Row],[Last_performance_rating]]="PIP",1)</f>
        <v>2</v>
      </c>
    </row>
    <row r="272" spans="1:16" x14ac:dyDescent="0.3">
      <c r="A272" s="4">
        <v>284330</v>
      </c>
      <c r="B272" s="12">
        <v>19819</v>
      </c>
      <c r="C272" s="5" t="s">
        <v>481</v>
      </c>
      <c r="D272" s="5" t="s">
        <v>482</v>
      </c>
      <c r="E272" s="5" t="s">
        <v>27</v>
      </c>
      <c r="F272" s="12">
        <v>35338</v>
      </c>
      <c r="G272" s="5">
        <v>5</v>
      </c>
      <c r="H272" s="5" t="s">
        <v>24</v>
      </c>
      <c r="I272" s="5">
        <v>0</v>
      </c>
      <c r="J272" s="5"/>
      <c r="K272" s="10">
        <v>43654</v>
      </c>
      <c r="L272" s="5" t="s">
        <v>21</v>
      </c>
      <c r="M272" s="6" t="s">
        <v>40</v>
      </c>
      <c r="N272" t="str">
        <f>INDEX(Table3[#All],MATCH(Table1[[#This Row],[Dept_Id]],Table3[[#All],[Dept_Id]],0),1)</f>
        <v>Production</v>
      </c>
      <c r="O272" t="str">
        <f>IFERROR(IF(ISBLANK(Table1[[#This Row],[last_date]]),"",Table1[[#This Row],[last_date]]-Table1[[#This Row],[DoJ]])/365.25,"")</f>
        <v/>
      </c>
      <c r="P272">
        <f>_xlfn.IFS(Table1[[#This Row],[Last_performance_rating]]="S",5,Table1[[#This Row],[Last_performance_rating]]="A",4,Table1[[#This Row],[Last_performance_rating]]="B",3,Table1[[#This Row],[Last_performance_rating]]="C",2,Table1[[#This Row],[Last_performance_rating]]="PIP",1)</f>
        <v>4</v>
      </c>
    </row>
    <row r="273" spans="1:16" x14ac:dyDescent="0.3">
      <c r="A273" s="4">
        <v>10163</v>
      </c>
      <c r="B273" s="12">
        <v>19254</v>
      </c>
      <c r="C273" s="5" t="s">
        <v>121</v>
      </c>
      <c r="D273" s="5" t="s">
        <v>483</v>
      </c>
      <c r="E273" s="5" t="s">
        <v>15</v>
      </c>
      <c r="F273" s="12">
        <v>32708</v>
      </c>
      <c r="G273" s="5">
        <v>3</v>
      </c>
      <c r="H273" s="5" t="s">
        <v>16</v>
      </c>
      <c r="I273" s="5">
        <v>0</v>
      </c>
      <c r="J273" s="5"/>
      <c r="K273" s="10">
        <v>41603</v>
      </c>
      <c r="L273" s="5" t="s">
        <v>35</v>
      </c>
      <c r="M273" s="6" t="s">
        <v>65</v>
      </c>
      <c r="N273" t="str">
        <f>INDEX(Table3[#All],MATCH(Table1[[#This Row],[Dept_Id]],Table3[[#All],[Dept_Id]],0),1)</f>
        <v>Human Resources</v>
      </c>
      <c r="O273" t="str">
        <f>IFERROR(IF(ISBLANK(Table1[[#This Row],[last_date]]),"",Table1[[#This Row],[last_date]]-Table1[[#This Row],[DoJ]])/365.25,"")</f>
        <v/>
      </c>
      <c r="P273">
        <f>_xlfn.IFS(Table1[[#This Row],[Last_performance_rating]]="S",5,Table1[[#This Row],[Last_performance_rating]]="A",4,Table1[[#This Row],[Last_performance_rating]]="B",3,Table1[[#This Row],[Last_performance_rating]]="C",2,Table1[[#This Row],[Last_performance_rating]]="PIP",1)</f>
        <v>2</v>
      </c>
    </row>
    <row r="274" spans="1:16" x14ac:dyDescent="0.3">
      <c r="A274" s="4">
        <v>10164</v>
      </c>
      <c r="B274" s="12">
        <v>20473</v>
      </c>
      <c r="C274" s="5" t="s">
        <v>484</v>
      </c>
      <c r="D274" s="5" t="s">
        <v>485</v>
      </c>
      <c r="E274" s="5" t="s">
        <v>15</v>
      </c>
      <c r="F274" s="12">
        <v>31363</v>
      </c>
      <c r="G274" s="5">
        <v>9</v>
      </c>
      <c r="H274" s="5" t="s">
        <v>24</v>
      </c>
      <c r="I274" s="5">
        <v>0</v>
      </c>
      <c r="J274" s="5"/>
      <c r="K274" s="10">
        <v>52043</v>
      </c>
      <c r="L274" s="5" t="s">
        <v>21</v>
      </c>
      <c r="M274" s="6" t="s">
        <v>18</v>
      </c>
      <c r="N274" t="str">
        <f>INDEX(Table3[#All],MATCH(Table1[[#This Row],[Dept_Id]],Table3[[#All],[Dept_Id]],0),1)</f>
        <v>Production</v>
      </c>
      <c r="O274" t="str">
        <f>IFERROR(IF(ISBLANK(Table1[[#This Row],[last_date]]),"",Table1[[#This Row],[last_date]]-Table1[[#This Row],[DoJ]])/365.25,"")</f>
        <v/>
      </c>
      <c r="P274">
        <f>_xlfn.IFS(Table1[[#This Row],[Last_performance_rating]]="S",5,Table1[[#This Row],[Last_performance_rating]]="A",4,Table1[[#This Row],[Last_performance_rating]]="B",3,Table1[[#This Row],[Last_performance_rating]]="C",2,Table1[[#This Row],[Last_performance_rating]]="PIP",1)</f>
        <v>4</v>
      </c>
    </row>
    <row r="275" spans="1:16" x14ac:dyDescent="0.3">
      <c r="A275" s="4">
        <v>10164</v>
      </c>
      <c r="B275" s="12">
        <v>20473</v>
      </c>
      <c r="C275" s="5" t="s">
        <v>484</v>
      </c>
      <c r="D275" s="5" t="s">
        <v>485</v>
      </c>
      <c r="E275" s="5" t="s">
        <v>15</v>
      </c>
      <c r="F275" s="12">
        <v>31363</v>
      </c>
      <c r="G275" s="5">
        <v>9</v>
      </c>
      <c r="H275" s="5" t="s">
        <v>24</v>
      </c>
      <c r="I275" s="5">
        <v>0</v>
      </c>
      <c r="J275" s="5"/>
      <c r="K275" s="10">
        <v>52043</v>
      </c>
      <c r="L275" s="5" t="s">
        <v>58</v>
      </c>
      <c r="M275" s="6" t="s">
        <v>18</v>
      </c>
      <c r="N275" t="str">
        <f>INDEX(Table3[#All],MATCH(Table1[[#This Row],[Dept_Id]],Table3[[#All],[Dept_Id]],0),1)</f>
        <v>Customer Service</v>
      </c>
      <c r="O275" t="str">
        <f>IFERROR(IF(ISBLANK(Table1[[#This Row],[last_date]]),"",Table1[[#This Row],[last_date]]-Table1[[#This Row],[DoJ]])/365.25,"")</f>
        <v/>
      </c>
      <c r="P275">
        <f>_xlfn.IFS(Table1[[#This Row],[Last_performance_rating]]="S",5,Table1[[#This Row],[Last_performance_rating]]="A",4,Table1[[#This Row],[Last_performance_rating]]="B",3,Table1[[#This Row],[Last_performance_rating]]="C",2,Table1[[#This Row],[Last_performance_rating]]="PIP",1)</f>
        <v>4</v>
      </c>
    </row>
    <row r="276" spans="1:16" x14ac:dyDescent="0.3">
      <c r="A276" s="4">
        <v>107258</v>
      </c>
      <c r="B276" s="12">
        <v>19714</v>
      </c>
      <c r="C276" s="5" t="s">
        <v>269</v>
      </c>
      <c r="D276" s="5" t="s">
        <v>486</v>
      </c>
      <c r="E276" s="5" t="s">
        <v>27</v>
      </c>
      <c r="F276" s="12">
        <v>31871</v>
      </c>
      <c r="G276" s="5">
        <v>4</v>
      </c>
      <c r="H276" s="5" t="s">
        <v>24</v>
      </c>
      <c r="I276" s="5">
        <v>0</v>
      </c>
      <c r="J276" s="5"/>
      <c r="K276" s="10">
        <v>87036</v>
      </c>
      <c r="L276" s="5" t="s">
        <v>31</v>
      </c>
      <c r="M276" s="6" t="s">
        <v>32</v>
      </c>
      <c r="N276" t="str">
        <f>INDEX(Table3[#All],MATCH(Table1[[#This Row],[Dept_Id]],Table3[[#All],[Dept_Id]],0),1)</f>
        <v>Sales</v>
      </c>
      <c r="O276" t="str">
        <f>IFERROR(IF(ISBLANK(Table1[[#This Row],[last_date]]),"",Table1[[#This Row],[last_date]]-Table1[[#This Row],[DoJ]])/365.25,"")</f>
        <v/>
      </c>
      <c r="P276">
        <f>_xlfn.IFS(Table1[[#This Row],[Last_performance_rating]]="S",5,Table1[[#This Row],[Last_performance_rating]]="A",4,Table1[[#This Row],[Last_performance_rating]]="B",3,Table1[[#This Row],[Last_performance_rating]]="C",2,Table1[[#This Row],[Last_performance_rating]]="PIP",1)</f>
        <v>4</v>
      </c>
    </row>
    <row r="277" spans="1:16" x14ac:dyDescent="0.3">
      <c r="A277" s="4">
        <v>10165</v>
      </c>
      <c r="B277" s="12">
        <v>22083</v>
      </c>
      <c r="C277" s="5" t="s">
        <v>487</v>
      </c>
      <c r="D277" s="5" t="s">
        <v>488</v>
      </c>
      <c r="E277" s="5" t="s">
        <v>15</v>
      </c>
      <c r="F277" s="12">
        <v>32280</v>
      </c>
      <c r="G277" s="5">
        <v>5</v>
      </c>
      <c r="H277" s="5" t="s">
        <v>16</v>
      </c>
      <c r="I277" s="5">
        <v>0</v>
      </c>
      <c r="J277" s="5"/>
      <c r="K277" s="10">
        <v>43991</v>
      </c>
      <c r="L277" s="5" t="s">
        <v>68</v>
      </c>
      <c r="M277" s="6" t="s">
        <v>65</v>
      </c>
      <c r="N277" t="str">
        <f>INDEX(Table3[#All],MATCH(Table1[[#This Row],[Dept_Id]],Table3[[#All],[Dept_Id]],0),1)</f>
        <v>Finance</v>
      </c>
      <c r="O277" t="str">
        <f>IFERROR(IF(ISBLANK(Table1[[#This Row],[last_date]]),"",Table1[[#This Row],[last_date]]-Table1[[#This Row],[DoJ]])/365.25,"")</f>
        <v/>
      </c>
      <c r="P277">
        <f>_xlfn.IFS(Table1[[#This Row],[Last_performance_rating]]="S",5,Table1[[#This Row],[Last_performance_rating]]="A",4,Table1[[#This Row],[Last_performance_rating]]="B",3,Table1[[#This Row],[Last_performance_rating]]="C",2,Table1[[#This Row],[Last_performance_rating]]="PIP",1)</f>
        <v>2</v>
      </c>
    </row>
    <row r="278" spans="1:16" x14ac:dyDescent="0.3">
      <c r="A278" s="4">
        <v>209527</v>
      </c>
      <c r="B278" s="12">
        <v>22915</v>
      </c>
      <c r="C278" s="5" t="s">
        <v>489</v>
      </c>
      <c r="D278" s="5" t="s">
        <v>490</v>
      </c>
      <c r="E278" s="5" t="s">
        <v>15</v>
      </c>
      <c r="F278" s="12">
        <v>35825</v>
      </c>
      <c r="G278" s="5">
        <v>1</v>
      </c>
      <c r="H278" s="5" t="s">
        <v>24</v>
      </c>
      <c r="I278" s="5">
        <v>0</v>
      </c>
      <c r="J278" s="5"/>
      <c r="K278" s="10">
        <v>40000</v>
      </c>
      <c r="L278" s="5" t="s">
        <v>58</v>
      </c>
      <c r="M278" s="6" t="s">
        <v>32</v>
      </c>
      <c r="N278" t="str">
        <f>INDEX(Table3[#All],MATCH(Table1[[#This Row],[Dept_Id]],Table3[[#All],[Dept_Id]],0),1)</f>
        <v>Customer Service</v>
      </c>
      <c r="O278" t="str">
        <f>IFERROR(IF(ISBLANK(Table1[[#This Row],[last_date]]),"",Table1[[#This Row],[last_date]]-Table1[[#This Row],[DoJ]])/365.25,"")</f>
        <v/>
      </c>
      <c r="P278">
        <f>_xlfn.IFS(Table1[[#This Row],[Last_performance_rating]]="S",5,Table1[[#This Row],[Last_performance_rating]]="A",4,Table1[[#This Row],[Last_performance_rating]]="B",3,Table1[[#This Row],[Last_performance_rating]]="C",2,Table1[[#This Row],[Last_performance_rating]]="PIP",1)</f>
        <v>4</v>
      </c>
    </row>
    <row r="279" spans="1:16" x14ac:dyDescent="0.3">
      <c r="A279" s="4">
        <v>10166</v>
      </c>
      <c r="B279" s="12">
        <v>19489</v>
      </c>
      <c r="C279" s="5" t="s">
        <v>491</v>
      </c>
      <c r="D279" s="5" t="s">
        <v>492</v>
      </c>
      <c r="E279" s="5" t="s">
        <v>27</v>
      </c>
      <c r="F279" s="12">
        <v>33970</v>
      </c>
      <c r="G279" s="5">
        <v>9</v>
      </c>
      <c r="H279" s="5" t="s">
        <v>28</v>
      </c>
      <c r="I279" s="5">
        <v>0</v>
      </c>
      <c r="J279" s="5"/>
      <c r="K279" s="10">
        <v>51586</v>
      </c>
      <c r="L279" s="5" t="s">
        <v>17</v>
      </c>
      <c r="M279" s="6" t="s">
        <v>40</v>
      </c>
      <c r="N279" t="str">
        <f>INDEX(Table3[#All],MATCH(Table1[[#This Row],[Dept_Id]],Table3[[#All],[Dept_Id]],0),1)</f>
        <v>Development</v>
      </c>
      <c r="O279" t="str">
        <f>IFERROR(IF(ISBLANK(Table1[[#This Row],[last_date]]),"",Table1[[#This Row],[last_date]]-Table1[[#This Row],[DoJ]])/365.25,"")</f>
        <v/>
      </c>
      <c r="P279">
        <f>_xlfn.IFS(Table1[[#This Row],[Last_performance_rating]]="S",5,Table1[[#This Row],[Last_performance_rating]]="A",4,Table1[[#This Row],[Last_performance_rating]]="B",3,Table1[[#This Row],[Last_performance_rating]]="C",2,Table1[[#This Row],[Last_performance_rating]]="PIP",1)</f>
        <v>3</v>
      </c>
    </row>
    <row r="280" spans="1:16" x14ac:dyDescent="0.3">
      <c r="A280" s="4">
        <v>10167</v>
      </c>
      <c r="B280" s="12">
        <v>21328</v>
      </c>
      <c r="C280" s="5" t="s">
        <v>52</v>
      </c>
      <c r="D280" s="5" t="s">
        <v>493</v>
      </c>
      <c r="E280" s="5" t="s">
        <v>15</v>
      </c>
      <c r="F280" s="12">
        <v>33698</v>
      </c>
      <c r="G280" s="5">
        <v>5</v>
      </c>
      <c r="H280" s="5" t="s">
        <v>84</v>
      </c>
      <c r="I280" s="5">
        <v>0</v>
      </c>
      <c r="J280" s="5"/>
      <c r="K280" s="10">
        <v>56990</v>
      </c>
      <c r="L280" s="5" t="s">
        <v>21</v>
      </c>
      <c r="M280" s="6" t="s">
        <v>18</v>
      </c>
      <c r="N280" t="str">
        <f>INDEX(Table3[#All],MATCH(Table1[[#This Row],[Dept_Id]],Table3[[#All],[Dept_Id]],0),1)</f>
        <v>Production</v>
      </c>
      <c r="O280" t="str">
        <f>IFERROR(IF(ISBLANK(Table1[[#This Row],[last_date]]),"",Table1[[#This Row],[last_date]]-Table1[[#This Row],[DoJ]])/365.25,"")</f>
        <v/>
      </c>
      <c r="P280">
        <f>_xlfn.IFS(Table1[[#This Row],[Last_performance_rating]]="S",5,Table1[[#This Row],[Last_performance_rating]]="A",4,Table1[[#This Row],[Last_performance_rating]]="B",3,Table1[[#This Row],[Last_performance_rating]]="C",2,Table1[[#This Row],[Last_performance_rating]]="PIP",1)</f>
        <v>1</v>
      </c>
    </row>
    <row r="281" spans="1:16" x14ac:dyDescent="0.3">
      <c r="A281" s="4">
        <v>207774</v>
      </c>
      <c r="B281" s="12">
        <v>19588</v>
      </c>
      <c r="C281" s="5" t="s">
        <v>494</v>
      </c>
      <c r="D281" s="5" t="s">
        <v>495</v>
      </c>
      <c r="E281" s="5" t="s">
        <v>15</v>
      </c>
      <c r="F281" s="12">
        <v>32265</v>
      </c>
      <c r="G281" s="5">
        <v>2</v>
      </c>
      <c r="H281" s="5" t="s">
        <v>28</v>
      </c>
      <c r="I281" s="5">
        <v>0</v>
      </c>
      <c r="J281" s="5"/>
      <c r="K281" s="10">
        <v>53722</v>
      </c>
      <c r="L281" s="5" t="s">
        <v>35</v>
      </c>
      <c r="M281" s="6" t="s">
        <v>32</v>
      </c>
      <c r="N281" t="str">
        <f>INDEX(Table3[#All],MATCH(Table1[[#This Row],[Dept_Id]],Table3[[#All],[Dept_Id]],0),1)</f>
        <v>Human Resources</v>
      </c>
      <c r="O281" t="str">
        <f>IFERROR(IF(ISBLANK(Table1[[#This Row],[last_date]]),"",Table1[[#This Row],[last_date]]-Table1[[#This Row],[DoJ]])/365.25,"")</f>
        <v/>
      </c>
      <c r="P281">
        <f>_xlfn.IFS(Table1[[#This Row],[Last_performance_rating]]="S",5,Table1[[#This Row],[Last_performance_rating]]="A",4,Table1[[#This Row],[Last_performance_rating]]="B",3,Table1[[#This Row],[Last_performance_rating]]="C",2,Table1[[#This Row],[Last_performance_rating]]="PIP",1)</f>
        <v>3</v>
      </c>
    </row>
    <row r="282" spans="1:16" x14ac:dyDescent="0.3">
      <c r="A282" s="4">
        <v>10168</v>
      </c>
      <c r="B282" s="12">
        <v>23631</v>
      </c>
      <c r="C282" s="5" t="s">
        <v>496</v>
      </c>
      <c r="D282" s="5" t="s">
        <v>497</v>
      </c>
      <c r="E282" s="5" t="s">
        <v>15</v>
      </c>
      <c r="F282" s="12">
        <v>31752</v>
      </c>
      <c r="G282" s="5">
        <v>1</v>
      </c>
      <c r="H282" s="5" t="s">
        <v>16</v>
      </c>
      <c r="I282" s="5">
        <v>0</v>
      </c>
      <c r="J282" s="5"/>
      <c r="K282" s="10">
        <v>51818</v>
      </c>
      <c r="L282" s="5" t="s">
        <v>43</v>
      </c>
      <c r="M282" s="6" t="s">
        <v>32</v>
      </c>
      <c r="N282" t="str">
        <f>INDEX(Table3[#All],MATCH(Table1[[#This Row],[Dept_Id]],Table3[[#All],[Dept_Id]],0),1)</f>
        <v>Research</v>
      </c>
      <c r="O282" t="str">
        <f>IFERROR(IF(ISBLANK(Table1[[#This Row],[last_date]]),"",Table1[[#This Row],[last_date]]-Table1[[#This Row],[DoJ]])/365.25,"")</f>
        <v/>
      </c>
      <c r="P282">
        <f>_xlfn.IFS(Table1[[#This Row],[Last_performance_rating]]="S",5,Table1[[#This Row],[Last_performance_rating]]="A",4,Table1[[#This Row],[Last_performance_rating]]="B",3,Table1[[#This Row],[Last_performance_rating]]="C",2,Table1[[#This Row],[Last_performance_rating]]="PIP",1)</f>
        <v>2</v>
      </c>
    </row>
    <row r="283" spans="1:16" x14ac:dyDescent="0.3">
      <c r="A283" s="4">
        <v>10169</v>
      </c>
      <c r="B283" s="12">
        <v>22404</v>
      </c>
      <c r="C283" s="5" t="s">
        <v>498</v>
      </c>
      <c r="D283" s="5" t="s">
        <v>499</v>
      </c>
      <c r="E283" s="5" t="s">
        <v>27</v>
      </c>
      <c r="F283" s="12">
        <v>33809</v>
      </c>
      <c r="G283" s="5">
        <v>6</v>
      </c>
      <c r="H283" s="5" t="s">
        <v>16</v>
      </c>
      <c r="I283" s="5">
        <v>0</v>
      </c>
      <c r="J283" s="5"/>
      <c r="K283" s="10">
        <v>70303</v>
      </c>
      <c r="L283" s="5" t="s">
        <v>17</v>
      </c>
      <c r="M283" s="6" t="s">
        <v>40</v>
      </c>
      <c r="N283" t="str">
        <f>INDEX(Table3[#All],MATCH(Table1[[#This Row],[Dept_Id]],Table3[[#All],[Dept_Id]],0),1)</f>
        <v>Development</v>
      </c>
      <c r="O283" t="str">
        <f>IFERROR(IF(ISBLANK(Table1[[#This Row],[last_date]]),"",Table1[[#This Row],[last_date]]-Table1[[#This Row],[DoJ]])/365.25,"")</f>
        <v/>
      </c>
      <c r="P283">
        <f>_xlfn.IFS(Table1[[#This Row],[Last_performance_rating]]="S",5,Table1[[#This Row],[Last_performance_rating]]="A",4,Table1[[#This Row],[Last_performance_rating]]="B",3,Table1[[#This Row],[Last_performance_rating]]="C",2,Table1[[#This Row],[Last_performance_rating]]="PIP",1)</f>
        <v>2</v>
      </c>
    </row>
    <row r="284" spans="1:16" x14ac:dyDescent="0.3">
      <c r="A284" s="4">
        <v>11980</v>
      </c>
      <c r="B284" s="12">
        <v>20273</v>
      </c>
      <c r="C284" s="5" t="s">
        <v>500</v>
      </c>
      <c r="D284" s="5" t="s">
        <v>501</v>
      </c>
      <c r="E284" s="5" t="s">
        <v>15</v>
      </c>
      <c r="F284" s="12">
        <v>33623</v>
      </c>
      <c r="G284" s="5">
        <v>10</v>
      </c>
      <c r="H284" s="5" t="s">
        <v>28</v>
      </c>
      <c r="I284" s="5">
        <v>0</v>
      </c>
      <c r="J284" s="5"/>
      <c r="K284" s="10">
        <v>58241</v>
      </c>
      <c r="L284" s="5" t="s">
        <v>31</v>
      </c>
      <c r="M284" s="6" t="s">
        <v>32</v>
      </c>
      <c r="N284" t="str">
        <f>INDEX(Table3[#All],MATCH(Table1[[#This Row],[Dept_Id]],Table3[[#All],[Dept_Id]],0),1)</f>
        <v>Sales</v>
      </c>
      <c r="O284" t="str">
        <f>IFERROR(IF(ISBLANK(Table1[[#This Row],[last_date]]),"",Table1[[#This Row],[last_date]]-Table1[[#This Row],[DoJ]])/365.25,"")</f>
        <v/>
      </c>
      <c r="P284">
        <f>_xlfn.IFS(Table1[[#This Row],[Last_performance_rating]]="S",5,Table1[[#This Row],[Last_performance_rating]]="A",4,Table1[[#This Row],[Last_performance_rating]]="B",3,Table1[[#This Row],[Last_performance_rating]]="C",2,Table1[[#This Row],[Last_performance_rating]]="PIP",1)</f>
        <v>3</v>
      </c>
    </row>
    <row r="285" spans="1:16" x14ac:dyDescent="0.3">
      <c r="A285" s="4">
        <v>10170</v>
      </c>
      <c r="B285" s="12">
        <v>22192</v>
      </c>
      <c r="C285" s="5" t="s">
        <v>502</v>
      </c>
      <c r="D285" s="5" t="s">
        <v>503</v>
      </c>
      <c r="E285" s="5" t="s">
        <v>27</v>
      </c>
      <c r="F285" s="12">
        <v>31414</v>
      </c>
      <c r="G285" s="5">
        <v>6</v>
      </c>
      <c r="H285" s="5" t="s">
        <v>16</v>
      </c>
      <c r="I285" s="5">
        <v>0</v>
      </c>
      <c r="J285" s="5"/>
      <c r="K285" s="10">
        <v>47183</v>
      </c>
      <c r="L285" s="5" t="s">
        <v>21</v>
      </c>
      <c r="M285" s="6" t="s">
        <v>40</v>
      </c>
      <c r="N285" t="str">
        <f>INDEX(Table3[#All],MATCH(Table1[[#This Row],[Dept_Id]],Table3[[#All],[Dept_Id]],0),1)</f>
        <v>Production</v>
      </c>
      <c r="O285" t="str">
        <f>IFERROR(IF(ISBLANK(Table1[[#This Row],[last_date]]),"",Table1[[#This Row],[last_date]]-Table1[[#This Row],[DoJ]])/365.25,"")</f>
        <v/>
      </c>
      <c r="P285">
        <f>_xlfn.IFS(Table1[[#This Row],[Last_performance_rating]]="S",5,Table1[[#This Row],[Last_performance_rating]]="A",4,Table1[[#This Row],[Last_performance_rating]]="B",3,Table1[[#This Row],[Last_performance_rating]]="C",2,Table1[[#This Row],[Last_performance_rating]]="PIP",1)</f>
        <v>2</v>
      </c>
    </row>
    <row r="286" spans="1:16" x14ac:dyDescent="0.3">
      <c r="A286" s="4">
        <v>10171</v>
      </c>
      <c r="B286" s="12">
        <v>21074</v>
      </c>
      <c r="C286" s="5" t="s">
        <v>504</v>
      </c>
      <c r="D286" s="5" t="s">
        <v>495</v>
      </c>
      <c r="E286" s="5" t="s">
        <v>15</v>
      </c>
      <c r="F286" s="12">
        <v>32711</v>
      </c>
      <c r="G286" s="5">
        <v>2</v>
      </c>
      <c r="H286" s="5" t="s">
        <v>28</v>
      </c>
      <c r="I286" s="5">
        <v>0</v>
      </c>
      <c r="J286" s="5"/>
      <c r="K286" s="10">
        <v>41311</v>
      </c>
      <c r="L286" s="5" t="s">
        <v>21</v>
      </c>
      <c r="M286" s="6" t="s">
        <v>93</v>
      </c>
      <c r="N286" t="str">
        <f>INDEX(Table3[#All],MATCH(Table1[[#This Row],[Dept_Id]],Table3[[#All],[Dept_Id]],0),1)</f>
        <v>Production</v>
      </c>
      <c r="O286" t="str">
        <f>IFERROR(IF(ISBLANK(Table1[[#This Row],[last_date]]),"",Table1[[#This Row],[last_date]]-Table1[[#This Row],[DoJ]])/365.25,"")</f>
        <v/>
      </c>
      <c r="P286">
        <f>_xlfn.IFS(Table1[[#This Row],[Last_performance_rating]]="S",5,Table1[[#This Row],[Last_performance_rating]]="A",4,Table1[[#This Row],[Last_performance_rating]]="B",3,Table1[[#This Row],[Last_performance_rating]]="C",2,Table1[[#This Row],[Last_performance_rating]]="PIP",1)</f>
        <v>3</v>
      </c>
    </row>
    <row r="287" spans="1:16" x14ac:dyDescent="0.3">
      <c r="A287" s="4">
        <v>270258</v>
      </c>
      <c r="B287" s="12">
        <v>19454</v>
      </c>
      <c r="C287" s="5" t="s">
        <v>505</v>
      </c>
      <c r="D287" s="5" t="s">
        <v>506</v>
      </c>
      <c r="E287" s="5" t="s">
        <v>15</v>
      </c>
      <c r="F287" s="12">
        <v>34763</v>
      </c>
      <c r="G287" s="5">
        <v>4</v>
      </c>
      <c r="H287" s="5" t="s">
        <v>28</v>
      </c>
      <c r="I287" s="5">
        <v>0</v>
      </c>
      <c r="J287" s="5"/>
      <c r="K287" s="10">
        <v>40000</v>
      </c>
      <c r="L287" s="5" t="s">
        <v>21</v>
      </c>
      <c r="M287" s="6" t="s">
        <v>18</v>
      </c>
      <c r="N287" t="str">
        <f>INDEX(Table3[#All],MATCH(Table1[[#This Row],[Dept_Id]],Table3[[#All],[Dept_Id]],0),1)</f>
        <v>Production</v>
      </c>
      <c r="O287" t="str">
        <f>IFERROR(IF(ISBLANK(Table1[[#This Row],[last_date]]),"",Table1[[#This Row],[last_date]]-Table1[[#This Row],[DoJ]])/365.25,"")</f>
        <v/>
      </c>
      <c r="P287">
        <f>_xlfn.IFS(Table1[[#This Row],[Last_performance_rating]]="S",5,Table1[[#This Row],[Last_performance_rating]]="A",4,Table1[[#This Row],[Last_performance_rating]]="B",3,Table1[[#This Row],[Last_performance_rating]]="C",2,Table1[[#This Row],[Last_performance_rating]]="PIP",1)</f>
        <v>3</v>
      </c>
    </row>
    <row r="288" spans="1:16" x14ac:dyDescent="0.3">
      <c r="A288" s="4">
        <v>10172</v>
      </c>
      <c r="B288" s="12">
        <v>20904</v>
      </c>
      <c r="C288" s="5" t="s">
        <v>265</v>
      </c>
      <c r="D288" s="5" t="s">
        <v>507</v>
      </c>
      <c r="E288" s="5" t="s">
        <v>27</v>
      </c>
      <c r="F288" s="12">
        <v>34985</v>
      </c>
      <c r="G288" s="5">
        <v>9</v>
      </c>
      <c r="H288" s="5" t="s">
        <v>16</v>
      </c>
      <c r="I288" s="5">
        <v>0</v>
      </c>
      <c r="J288" s="5"/>
      <c r="K288" s="10">
        <v>41197</v>
      </c>
      <c r="L288" s="5" t="s">
        <v>17</v>
      </c>
      <c r="M288" s="6" t="s">
        <v>40</v>
      </c>
      <c r="N288" t="str">
        <f>INDEX(Table3[#All],MATCH(Table1[[#This Row],[Dept_Id]],Table3[[#All],[Dept_Id]],0),1)</f>
        <v>Development</v>
      </c>
      <c r="O288" t="str">
        <f>IFERROR(IF(ISBLANK(Table1[[#This Row],[last_date]]),"",Table1[[#This Row],[last_date]]-Table1[[#This Row],[DoJ]])/365.25,"")</f>
        <v/>
      </c>
      <c r="P288">
        <f>_xlfn.IFS(Table1[[#This Row],[Last_performance_rating]]="S",5,Table1[[#This Row],[Last_performance_rating]]="A",4,Table1[[#This Row],[Last_performance_rating]]="B",3,Table1[[#This Row],[Last_performance_rating]]="C",2,Table1[[#This Row],[Last_performance_rating]]="PIP",1)</f>
        <v>2</v>
      </c>
    </row>
    <row r="289" spans="1:16" x14ac:dyDescent="0.3">
      <c r="A289" s="4">
        <v>10172</v>
      </c>
      <c r="B289" s="12">
        <v>20904</v>
      </c>
      <c r="C289" s="5" t="s">
        <v>265</v>
      </c>
      <c r="D289" s="5" t="s">
        <v>507</v>
      </c>
      <c r="E289" s="5" t="s">
        <v>27</v>
      </c>
      <c r="F289" s="12">
        <v>34985</v>
      </c>
      <c r="G289" s="5">
        <v>9</v>
      </c>
      <c r="H289" s="5" t="s">
        <v>16</v>
      </c>
      <c r="I289" s="5">
        <v>0</v>
      </c>
      <c r="J289" s="5"/>
      <c r="K289" s="10">
        <v>41197</v>
      </c>
      <c r="L289" s="5" t="s">
        <v>43</v>
      </c>
      <c r="M289" s="6" t="s">
        <v>40</v>
      </c>
      <c r="N289" t="str">
        <f>INDEX(Table3[#All],MATCH(Table1[[#This Row],[Dept_Id]],Table3[[#All],[Dept_Id]],0),1)</f>
        <v>Research</v>
      </c>
      <c r="O289" t="str">
        <f>IFERROR(IF(ISBLANK(Table1[[#This Row],[last_date]]),"",Table1[[#This Row],[last_date]]-Table1[[#This Row],[DoJ]])/365.25,"")</f>
        <v/>
      </c>
      <c r="P289">
        <f>_xlfn.IFS(Table1[[#This Row],[Last_performance_rating]]="S",5,Table1[[#This Row],[Last_performance_rating]]="A",4,Table1[[#This Row],[Last_performance_rating]]="B",3,Table1[[#This Row],[Last_performance_rating]]="C",2,Table1[[#This Row],[Last_performance_rating]]="PIP",1)</f>
        <v>2</v>
      </c>
    </row>
    <row r="290" spans="1:16" x14ac:dyDescent="0.3">
      <c r="A290" s="4">
        <v>10173</v>
      </c>
      <c r="B290" s="12">
        <v>22947</v>
      </c>
      <c r="C290" s="5" t="s">
        <v>508</v>
      </c>
      <c r="D290" s="5" t="s">
        <v>509</v>
      </c>
      <c r="E290" s="5" t="s">
        <v>15</v>
      </c>
      <c r="F290" s="12">
        <v>33684</v>
      </c>
      <c r="G290" s="5">
        <v>8</v>
      </c>
      <c r="H290" s="5" t="s">
        <v>84</v>
      </c>
      <c r="I290" s="5">
        <v>0</v>
      </c>
      <c r="J290" s="5"/>
      <c r="K290" s="10">
        <v>85757</v>
      </c>
      <c r="L290" s="5" t="s">
        <v>68</v>
      </c>
      <c r="M290" s="6" t="s">
        <v>32</v>
      </c>
      <c r="N290" t="str">
        <f>INDEX(Table3[#All],MATCH(Table1[[#This Row],[Dept_Id]],Table3[[#All],[Dept_Id]],0),1)</f>
        <v>Finance</v>
      </c>
      <c r="O290" t="str">
        <f>IFERROR(IF(ISBLANK(Table1[[#This Row],[last_date]]),"",Table1[[#This Row],[last_date]]-Table1[[#This Row],[DoJ]])/365.25,"")</f>
        <v/>
      </c>
      <c r="P290">
        <f>_xlfn.IFS(Table1[[#This Row],[Last_performance_rating]]="S",5,Table1[[#This Row],[Last_performance_rating]]="A",4,Table1[[#This Row],[Last_performance_rating]]="B",3,Table1[[#This Row],[Last_performance_rating]]="C",2,Table1[[#This Row],[Last_performance_rating]]="PIP",1)</f>
        <v>1</v>
      </c>
    </row>
    <row r="291" spans="1:16" x14ac:dyDescent="0.3">
      <c r="A291" s="4">
        <v>10174</v>
      </c>
      <c r="B291" s="12">
        <v>21685</v>
      </c>
      <c r="C291" s="5" t="s">
        <v>510</v>
      </c>
      <c r="D291" s="5" t="s">
        <v>511</v>
      </c>
      <c r="E291" s="5" t="s">
        <v>15</v>
      </c>
      <c r="F291" s="12">
        <v>31929</v>
      </c>
      <c r="G291" s="5">
        <v>6</v>
      </c>
      <c r="H291" s="5" t="s">
        <v>28</v>
      </c>
      <c r="I291" s="5">
        <v>0</v>
      </c>
      <c r="J291" s="5"/>
      <c r="K291" s="10">
        <v>59520</v>
      </c>
      <c r="L291" s="5" t="s">
        <v>21</v>
      </c>
      <c r="M291" s="6" t="s">
        <v>18</v>
      </c>
      <c r="N291" t="str">
        <f>INDEX(Table3[#All],MATCH(Table1[[#This Row],[Dept_Id]],Table3[[#All],[Dept_Id]],0),1)</f>
        <v>Production</v>
      </c>
      <c r="O291" t="str">
        <f>IFERROR(IF(ISBLANK(Table1[[#This Row],[last_date]]),"",Table1[[#This Row],[last_date]]-Table1[[#This Row],[DoJ]])/365.25,"")</f>
        <v/>
      </c>
      <c r="P291">
        <f>_xlfn.IFS(Table1[[#This Row],[Last_performance_rating]]="S",5,Table1[[#This Row],[Last_performance_rating]]="A",4,Table1[[#This Row],[Last_performance_rating]]="B",3,Table1[[#This Row],[Last_performance_rating]]="C",2,Table1[[#This Row],[Last_performance_rating]]="PIP",1)</f>
        <v>3</v>
      </c>
    </row>
    <row r="292" spans="1:16" x14ac:dyDescent="0.3">
      <c r="A292" s="4">
        <v>457800</v>
      </c>
      <c r="B292" s="12">
        <v>23274</v>
      </c>
      <c r="C292" s="5" t="s">
        <v>512</v>
      </c>
      <c r="D292" s="5" t="s">
        <v>513</v>
      </c>
      <c r="E292" s="5" t="s">
        <v>15</v>
      </c>
      <c r="F292" s="12">
        <v>31628</v>
      </c>
      <c r="G292" s="5">
        <v>8</v>
      </c>
      <c r="H292" s="5" t="s">
        <v>28</v>
      </c>
      <c r="I292" s="5">
        <v>0</v>
      </c>
      <c r="J292" s="5"/>
      <c r="K292" s="10">
        <v>64014</v>
      </c>
      <c r="L292" s="5" t="s">
        <v>68</v>
      </c>
      <c r="M292" s="6" t="s">
        <v>32</v>
      </c>
      <c r="N292" t="str">
        <f>INDEX(Table3[#All],MATCH(Table1[[#This Row],[Dept_Id]],Table3[[#All],[Dept_Id]],0),1)</f>
        <v>Finance</v>
      </c>
      <c r="O292" t="str">
        <f>IFERROR(IF(ISBLANK(Table1[[#This Row],[last_date]]),"",Table1[[#This Row],[last_date]]-Table1[[#This Row],[DoJ]])/365.25,"")</f>
        <v/>
      </c>
      <c r="P292">
        <f>_xlfn.IFS(Table1[[#This Row],[Last_performance_rating]]="S",5,Table1[[#This Row],[Last_performance_rating]]="A",4,Table1[[#This Row],[Last_performance_rating]]="B",3,Table1[[#This Row],[Last_performance_rating]]="C",2,Table1[[#This Row],[Last_performance_rating]]="PIP",1)</f>
        <v>3</v>
      </c>
    </row>
    <row r="293" spans="1:16" x14ac:dyDescent="0.3">
      <c r="A293" s="4">
        <v>457800</v>
      </c>
      <c r="B293" s="12">
        <v>23274</v>
      </c>
      <c r="C293" s="5" t="s">
        <v>512</v>
      </c>
      <c r="D293" s="5" t="s">
        <v>513</v>
      </c>
      <c r="E293" s="5" t="s">
        <v>15</v>
      </c>
      <c r="F293" s="12">
        <v>31628</v>
      </c>
      <c r="G293" s="5">
        <v>8</v>
      </c>
      <c r="H293" s="5" t="s">
        <v>28</v>
      </c>
      <c r="I293" s="5">
        <v>0</v>
      </c>
      <c r="J293" s="5"/>
      <c r="K293" s="10">
        <v>64014</v>
      </c>
      <c r="L293" s="5" t="s">
        <v>31</v>
      </c>
      <c r="M293" s="6" t="s">
        <v>32</v>
      </c>
      <c r="N293" t="str">
        <f>INDEX(Table3[#All],MATCH(Table1[[#This Row],[Dept_Id]],Table3[[#All],[Dept_Id]],0),1)</f>
        <v>Sales</v>
      </c>
      <c r="O293" t="str">
        <f>IFERROR(IF(ISBLANK(Table1[[#This Row],[last_date]]),"",Table1[[#This Row],[last_date]]-Table1[[#This Row],[DoJ]])/365.25,"")</f>
        <v/>
      </c>
      <c r="P293">
        <f>_xlfn.IFS(Table1[[#This Row],[Last_performance_rating]]="S",5,Table1[[#This Row],[Last_performance_rating]]="A",4,Table1[[#This Row],[Last_performance_rating]]="B",3,Table1[[#This Row],[Last_performance_rating]]="C",2,Table1[[#This Row],[Last_performance_rating]]="PIP",1)</f>
        <v>3</v>
      </c>
    </row>
    <row r="294" spans="1:16" x14ac:dyDescent="0.3">
      <c r="A294" s="4">
        <v>10175</v>
      </c>
      <c r="B294" s="12">
        <v>21926</v>
      </c>
      <c r="C294" s="5" t="s">
        <v>514</v>
      </c>
      <c r="D294" s="5" t="s">
        <v>515</v>
      </c>
      <c r="E294" s="5" t="s">
        <v>27</v>
      </c>
      <c r="F294" s="12">
        <v>32153</v>
      </c>
      <c r="G294" s="5">
        <v>7</v>
      </c>
      <c r="H294" s="5" t="s">
        <v>24</v>
      </c>
      <c r="I294" s="5">
        <v>0</v>
      </c>
      <c r="J294" s="5"/>
      <c r="K294" s="10">
        <v>72285</v>
      </c>
      <c r="L294" s="5" t="s">
        <v>77</v>
      </c>
      <c r="M294" s="6" t="s">
        <v>32</v>
      </c>
      <c r="N294" t="str">
        <f>INDEX(Table3[#All],MATCH(Table1[[#This Row],[Dept_Id]],Table3[[#All],[Dept_Id]],0),1)</f>
        <v>Marketing</v>
      </c>
      <c r="O294" t="str">
        <f>IFERROR(IF(ISBLANK(Table1[[#This Row],[last_date]]),"",Table1[[#This Row],[last_date]]-Table1[[#This Row],[DoJ]])/365.25,"")</f>
        <v/>
      </c>
      <c r="P294">
        <f>_xlfn.IFS(Table1[[#This Row],[Last_performance_rating]]="S",5,Table1[[#This Row],[Last_performance_rating]]="A",4,Table1[[#This Row],[Last_performance_rating]]="B",3,Table1[[#This Row],[Last_performance_rating]]="C",2,Table1[[#This Row],[Last_performance_rating]]="PIP",1)</f>
        <v>4</v>
      </c>
    </row>
    <row r="295" spans="1:16" x14ac:dyDescent="0.3">
      <c r="A295" s="4">
        <v>10176</v>
      </c>
      <c r="B295" s="12">
        <v>20844</v>
      </c>
      <c r="C295" s="5" t="s">
        <v>194</v>
      </c>
      <c r="D295" s="5" t="s">
        <v>150</v>
      </c>
      <c r="E295" s="5" t="s">
        <v>27</v>
      </c>
      <c r="F295" s="12">
        <v>34690</v>
      </c>
      <c r="G295" s="5">
        <v>4</v>
      </c>
      <c r="H295" s="5" t="s">
        <v>28</v>
      </c>
      <c r="I295" s="5">
        <v>0</v>
      </c>
      <c r="J295" s="5"/>
      <c r="K295" s="10">
        <v>54635</v>
      </c>
      <c r="L295" s="5" t="s">
        <v>58</v>
      </c>
      <c r="M295" s="6" t="s">
        <v>32</v>
      </c>
      <c r="N295" t="str">
        <f>INDEX(Table3[#All],MATCH(Table1[[#This Row],[Dept_Id]],Table3[[#All],[Dept_Id]],0),1)</f>
        <v>Customer Service</v>
      </c>
      <c r="O295" t="str">
        <f>IFERROR(IF(ISBLANK(Table1[[#This Row],[last_date]]),"",Table1[[#This Row],[last_date]]-Table1[[#This Row],[DoJ]])/365.25,"")</f>
        <v/>
      </c>
      <c r="P295">
        <f>_xlfn.IFS(Table1[[#This Row],[Last_performance_rating]]="S",5,Table1[[#This Row],[Last_performance_rating]]="A",4,Table1[[#This Row],[Last_performance_rating]]="B",3,Table1[[#This Row],[Last_performance_rating]]="C",2,Table1[[#This Row],[Last_performance_rating]]="PIP",1)</f>
        <v>3</v>
      </c>
    </row>
    <row r="296" spans="1:16" x14ac:dyDescent="0.3">
      <c r="A296" s="4">
        <v>446142</v>
      </c>
      <c r="B296" s="12">
        <v>22515</v>
      </c>
      <c r="C296" s="5" t="s">
        <v>516</v>
      </c>
      <c r="D296" s="5" t="s">
        <v>517</v>
      </c>
      <c r="E296" s="5" t="s">
        <v>27</v>
      </c>
      <c r="F296" s="12">
        <v>34160</v>
      </c>
      <c r="G296" s="5">
        <v>6</v>
      </c>
      <c r="H296" s="5" t="s">
        <v>24</v>
      </c>
      <c r="I296" s="5">
        <v>0</v>
      </c>
      <c r="J296" s="5"/>
      <c r="K296" s="10">
        <v>40000</v>
      </c>
      <c r="L296" s="5" t="s">
        <v>49</v>
      </c>
      <c r="M296" s="6" t="s">
        <v>18</v>
      </c>
      <c r="N296" t="str">
        <f>INDEX(Table3[#All],MATCH(Table1[[#This Row],[Dept_Id]],Table3[[#All],[Dept_Id]],0),1)</f>
        <v>Quality Management</v>
      </c>
      <c r="O296" t="str">
        <f>IFERROR(IF(ISBLANK(Table1[[#This Row],[last_date]]),"",Table1[[#This Row],[last_date]]-Table1[[#This Row],[DoJ]])/365.25,"")</f>
        <v/>
      </c>
      <c r="P296">
        <f>_xlfn.IFS(Table1[[#This Row],[Last_performance_rating]]="S",5,Table1[[#This Row],[Last_performance_rating]]="A",4,Table1[[#This Row],[Last_performance_rating]]="B",3,Table1[[#This Row],[Last_performance_rating]]="C",2,Table1[[#This Row],[Last_performance_rating]]="PIP",1)</f>
        <v>4</v>
      </c>
    </row>
    <row r="297" spans="1:16" x14ac:dyDescent="0.3">
      <c r="A297" s="4">
        <v>10177</v>
      </c>
      <c r="B297" s="12">
        <v>20036</v>
      </c>
      <c r="C297" s="5" t="s">
        <v>518</v>
      </c>
      <c r="D297" s="5" t="s">
        <v>519</v>
      </c>
      <c r="E297" s="5" t="s">
        <v>15</v>
      </c>
      <c r="F297" s="12">
        <v>34006</v>
      </c>
      <c r="G297" s="5">
        <v>10</v>
      </c>
      <c r="H297" s="5" t="s">
        <v>84</v>
      </c>
      <c r="I297" s="5">
        <v>0</v>
      </c>
      <c r="J297" s="5"/>
      <c r="K297" s="10">
        <v>48041</v>
      </c>
      <c r="L297" s="5" t="s">
        <v>68</v>
      </c>
      <c r="M297" s="6" t="s">
        <v>32</v>
      </c>
      <c r="N297" t="str">
        <f>INDEX(Table3[#All],MATCH(Table1[[#This Row],[Dept_Id]],Table3[[#All],[Dept_Id]],0),1)</f>
        <v>Finance</v>
      </c>
      <c r="O297" t="str">
        <f>IFERROR(IF(ISBLANK(Table1[[#This Row],[last_date]]),"",Table1[[#This Row],[last_date]]-Table1[[#This Row],[DoJ]])/365.25,"")</f>
        <v/>
      </c>
      <c r="P297">
        <f>_xlfn.IFS(Table1[[#This Row],[Last_performance_rating]]="S",5,Table1[[#This Row],[Last_performance_rating]]="A",4,Table1[[#This Row],[Last_performance_rating]]="B",3,Table1[[#This Row],[Last_performance_rating]]="C",2,Table1[[#This Row],[Last_performance_rating]]="PIP",1)</f>
        <v>1</v>
      </c>
    </row>
    <row r="298" spans="1:16" x14ac:dyDescent="0.3">
      <c r="A298" s="4">
        <v>10178</v>
      </c>
      <c r="B298" s="12">
        <v>23083</v>
      </c>
      <c r="C298" s="5" t="s">
        <v>520</v>
      </c>
      <c r="D298" s="5" t="s">
        <v>521</v>
      </c>
      <c r="E298" s="5" t="s">
        <v>15</v>
      </c>
      <c r="F298" s="12">
        <v>31692</v>
      </c>
      <c r="G298" s="5">
        <v>9</v>
      </c>
      <c r="H298" s="5" t="s">
        <v>16</v>
      </c>
      <c r="I298" s="5">
        <v>0</v>
      </c>
      <c r="J298" s="5"/>
      <c r="K298" s="10">
        <v>50568</v>
      </c>
      <c r="L298" s="5" t="s">
        <v>31</v>
      </c>
      <c r="M298" s="6" t="s">
        <v>32</v>
      </c>
      <c r="N298" t="str">
        <f>INDEX(Table3[#All],MATCH(Table1[[#This Row],[Dept_Id]],Table3[[#All],[Dept_Id]],0),1)</f>
        <v>Sales</v>
      </c>
      <c r="O298" t="str">
        <f>IFERROR(IF(ISBLANK(Table1[[#This Row],[last_date]]),"",Table1[[#This Row],[last_date]]-Table1[[#This Row],[DoJ]])/365.25,"")</f>
        <v/>
      </c>
      <c r="P298">
        <f>_xlfn.IFS(Table1[[#This Row],[Last_performance_rating]]="S",5,Table1[[#This Row],[Last_performance_rating]]="A",4,Table1[[#This Row],[Last_performance_rating]]="B",3,Table1[[#This Row],[Last_performance_rating]]="C",2,Table1[[#This Row],[Last_performance_rating]]="PIP",1)</f>
        <v>2</v>
      </c>
    </row>
    <row r="299" spans="1:16" x14ac:dyDescent="0.3">
      <c r="A299" s="4">
        <v>201769</v>
      </c>
      <c r="B299" s="12">
        <v>22591</v>
      </c>
      <c r="C299" s="5" t="s">
        <v>522</v>
      </c>
      <c r="D299" s="5" t="s">
        <v>523</v>
      </c>
      <c r="E299" s="5" t="s">
        <v>15</v>
      </c>
      <c r="F299" s="12">
        <v>33873</v>
      </c>
      <c r="G299" s="5">
        <v>10</v>
      </c>
      <c r="H299" s="5" t="s">
        <v>24</v>
      </c>
      <c r="I299" s="5">
        <v>0</v>
      </c>
      <c r="J299" s="5"/>
      <c r="K299" s="10">
        <v>48427</v>
      </c>
      <c r="L299" s="5" t="s">
        <v>21</v>
      </c>
      <c r="M299" s="6" t="s">
        <v>93</v>
      </c>
      <c r="N299" t="str">
        <f>INDEX(Table3[#All],MATCH(Table1[[#This Row],[Dept_Id]],Table3[[#All],[Dept_Id]],0),1)</f>
        <v>Production</v>
      </c>
      <c r="O299" t="str">
        <f>IFERROR(IF(ISBLANK(Table1[[#This Row],[last_date]]),"",Table1[[#This Row],[last_date]]-Table1[[#This Row],[DoJ]])/365.25,"")</f>
        <v/>
      </c>
      <c r="P299">
        <f>_xlfn.IFS(Table1[[#This Row],[Last_performance_rating]]="S",5,Table1[[#This Row],[Last_performance_rating]]="A",4,Table1[[#This Row],[Last_performance_rating]]="B",3,Table1[[#This Row],[Last_performance_rating]]="C",2,Table1[[#This Row],[Last_performance_rating]]="PIP",1)</f>
        <v>4</v>
      </c>
    </row>
    <row r="300" spans="1:16" x14ac:dyDescent="0.3">
      <c r="A300" s="4">
        <v>10179</v>
      </c>
      <c r="B300" s="12">
        <v>22610</v>
      </c>
      <c r="C300" s="5" t="s">
        <v>524</v>
      </c>
      <c r="D300" s="5" t="s">
        <v>525</v>
      </c>
      <c r="E300" s="5" t="s">
        <v>27</v>
      </c>
      <c r="F300" s="12">
        <v>33150</v>
      </c>
      <c r="G300" s="5">
        <v>5</v>
      </c>
      <c r="H300" s="5" t="s">
        <v>28</v>
      </c>
      <c r="I300" s="5">
        <v>0</v>
      </c>
      <c r="J300" s="5"/>
      <c r="K300" s="10">
        <v>40000</v>
      </c>
      <c r="L300" s="5" t="s">
        <v>17</v>
      </c>
      <c r="M300" s="6" t="s">
        <v>40</v>
      </c>
      <c r="N300" t="str">
        <f>INDEX(Table3[#All],MATCH(Table1[[#This Row],[Dept_Id]],Table3[[#All],[Dept_Id]],0),1)</f>
        <v>Development</v>
      </c>
      <c r="O300" t="str">
        <f>IFERROR(IF(ISBLANK(Table1[[#This Row],[last_date]]),"",Table1[[#This Row],[last_date]]-Table1[[#This Row],[DoJ]])/365.25,"")</f>
        <v/>
      </c>
      <c r="P300">
        <f>_xlfn.IFS(Table1[[#This Row],[Last_performance_rating]]="S",5,Table1[[#This Row],[Last_performance_rating]]="A",4,Table1[[#This Row],[Last_performance_rating]]="B",3,Table1[[#This Row],[Last_performance_rating]]="C",2,Table1[[#This Row],[Last_performance_rating]]="PIP",1)</f>
        <v>3</v>
      </c>
    </row>
    <row r="301" spans="1:16" x14ac:dyDescent="0.3">
      <c r="A301" s="4">
        <v>10180</v>
      </c>
      <c r="B301" s="12">
        <v>20483</v>
      </c>
      <c r="C301" s="5" t="s">
        <v>526</v>
      </c>
      <c r="D301" s="5" t="s">
        <v>527</v>
      </c>
      <c r="E301" s="5" t="s">
        <v>15</v>
      </c>
      <c r="F301" s="12">
        <v>31468</v>
      </c>
      <c r="G301" s="5">
        <v>10</v>
      </c>
      <c r="H301" s="5" t="s">
        <v>24</v>
      </c>
      <c r="I301" s="5">
        <v>0</v>
      </c>
      <c r="J301" s="5"/>
      <c r="K301" s="10">
        <v>52444</v>
      </c>
      <c r="L301" s="5" t="s">
        <v>68</v>
      </c>
      <c r="M301" s="6" t="s">
        <v>32</v>
      </c>
      <c r="N301" t="str">
        <f>INDEX(Table3[#All],MATCH(Table1[[#This Row],[Dept_Id]],Table3[[#All],[Dept_Id]],0),1)</f>
        <v>Finance</v>
      </c>
      <c r="O301" t="str">
        <f>IFERROR(IF(ISBLANK(Table1[[#This Row],[last_date]]),"",Table1[[#This Row],[last_date]]-Table1[[#This Row],[DoJ]])/365.25,"")</f>
        <v/>
      </c>
      <c r="P301">
        <f>_xlfn.IFS(Table1[[#This Row],[Last_performance_rating]]="S",5,Table1[[#This Row],[Last_performance_rating]]="A",4,Table1[[#This Row],[Last_performance_rating]]="B",3,Table1[[#This Row],[Last_performance_rating]]="C",2,Table1[[#This Row],[Last_performance_rating]]="PIP",1)</f>
        <v>4</v>
      </c>
    </row>
    <row r="302" spans="1:16" x14ac:dyDescent="0.3">
      <c r="A302" s="4">
        <v>56049</v>
      </c>
      <c r="B302" s="12">
        <v>19190</v>
      </c>
      <c r="C302" s="5" t="s">
        <v>528</v>
      </c>
      <c r="D302" s="5" t="s">
        <v>529</v>
      </c>
      <c r="E302" s="5" t="s">
        <v>27</v>
      </c>
      <c r="F302" s="12">
        <v>32157</v>
      </c>
      <c r="G302" s="5">
        <v>5</v>
      </c>
      <c r="H302" s="5" t="s">
        <v>28</v>
      </c>
      <c r="I302" s="5">
        <v>0</v>
      </c>
      <c r="J302" s="5"/>
      <c r="K302" s="10">
        <v>76782</v>
      </c>
      <c r="L302" s="5" t="s">
        <v>77</v>
      </c>
      <c r="M302" s="6" t="s">
        <v>32</v>
      </c>
      <c r="N302" t="str">
        <f>INDEX(Table3[#All],MATCH(Table1[[#This Row],[Dept_Id]],Table3[[#All],[Dept_Id]],0),1)</f>
        <v>Marketing</v>
      </c>
      <c r="O302" t="str">
        <f>IFERROR(IF(ISBLANK(Table1[[#This Row],[last_date]]),"",Table1[[#This Row],[last_date]]-Table1[[#This Row],[DoJ]])/365.25,"")</f>
        <v/>
      </c>
      <c r="P302">
        <f>_xlfn.IFS(Table1[[#This Row],[Last_performance_rating]]="S",5,Table1[[#This Row],[Last_performance_rating]]="A",4,Table1[[#This Row],[Last_performance_rating]]="B",3,Table1[[#This Row],[Last_performance_rating]]="C",2,Table1[[#This Row],[Last_performance_rating]]="PIP",1)</f>
        <v>3</v>
      </c>
    </row>
    <row r="303" spans="1:16" x14ac:dyDescent="0.3">
      <c r="A303" s="4">
        <v>56049</v>
      </c>
      <c r="B303" s="12">
        <v>19190</v>
      </c>
      <c r="C303" s="5" t="s">
        <v>528</v>
      </c>
      <c r="D303" s="5" t="s">
        <v>529</v>
      </c>
      <c r="E303" s="5" t="s">
        <v>27</v>
      </c>
      <c r="F303" s="12">
        <v>32157</v>
      </c>
      <c r="G303" s="5">
        <v>5</v>
      </c>
      <c r="H303" s="5" t="s">
        <v>28</v>
      </c>
      <c r="I303" s="5">
        <v>0</v>
      </c>
      <c r="J303" s="5"/>
      <c r="K303" s="10">
        <v>76782</v>
      </c>
      <c r="L303" s="5" t="s">
        <v>58</v>
      </c>
      <c r="M303" s="6" t="s">
        <v>32</v>
      </c>
      <c r="N303" t="str">
        <f>INDEX(Table3[#All],MATCH(Table1[[#This Row],[Dept_Id]],Table3[[#All],[Dept_Id]],0),1)</f>
        <v>Customer Service</v>
      </c>
      <c r="O303" t="str">
        <f>IFERROR(IF(ISBLANK(Table1[[#This Row],[last_date]]),"",Table1[[#This Row],[last_date]]-Table1[[#This Row],[DoJ]])/365.25,"")</f>
        <v/>
      </c>
      <c r="P303">
        <f>_xlfn.IFS(Table1[[#This Row],[Last_performance_rating]]="S",5,Table1[[#This Row],[Last_performance_rating]]="A",4,Table1[[#This Row],[Last_performance_rating]]="B",3,Table1[[#This Row],[Last_performance_rating]]="C",2,Table1[[#This Row],[Last_performance_rating]]="PIP",1)</f>
        <v>3</v>
      </c>
    </row>
    <row r="304" spans="1:16" x14ac:dyDescent="0.3">
      <c r="A304" s="4">
        <v>10181</v>
      </c>
      <c r="B304" s="12">
        <v>23033</v>
      </c>
      <c r="C304" s="5" t="s">
        <v>530</v>
      </c>
      <c r="D304" s="5" t="s">
        <v>72</v>
      </c>
      <c r="E304" s="5" t="s">
        <v>15</v>
      </c>
      <c r="F304" s="12">
        <v>32316</v>
      </c>
      <c r="G304" s="5">
        <v>7</v>
      </c>
      <c r="H304" s="5" t="s">
        <v>28</v>
      </c>
      <c r="I304" s="5">
        <v>0</v>
      </c>
      <c r="J304" s="5"/>
      <c r="K304" s="10">
        <v>40000</v>
      </c>
      <c r="L304" s="5" t="s">
        <v>17</v>
      </c>
      <c r="M304" s="6" t="s">
        <v>18</v>
      </c>
      <c r="N304" t="str">
        <f>INDEX(Table3[#All],MATCH(Table1[[#This Row],[Dept_Id]],Table3[[#All],[Dept_Id]],0),1)</f>
        <v>Development</v>
      </c>
      <c r="O304" t="str">
        <f>IFERROR(IF(ISBLANK(Table1[[#This Row],[last_date]]),"",Table1[[#This Row],[last_date]]-Table1[[#This Row],[DoJ]])/365.25,"")</f>
        <v/>
      </c>
      <c r="P304">
        <f>_xlfn.IFS(Table1[[#This Row],[Last_performance_rating]]="S",5,Table1[[#This Row],[Last_performance_rating]]="A",4,Table1[[#This Row],[Last_performance_rating]]="B",3,Table1[[#This Row],[Last_performance_rating]]="C",2,Table1[[#This Row],[Last_performance_rating]]="PIP",1)</f>
        <v>3</v>
      </c>
    </row>
    <row r="305" spans="1:16" x14ac:dyDescent="0.3">
      <c r="A305" s="4">
        <v>10182</v>
      </c>
      <c r="B305" s="12">
        <v>22316</v>
      </c>
      <c r="C305" s="5" t="s">
        <v>531</v>
      </c>
      <c r="D305" s="5" t="s">
        <v>532</v>
      </c>
      <c r="E305" s="5" t="s">
        <v>27</v>
      </c>
      <c r="F305" s="12">
        <v>33118</v>
      </c>
      <c r="G305" s="5">
        <v>5</v>
      </c>
      <c r="H305" s="5" t="s">
        <v>84</v>
      </c>
      <c r="I305" s="5">
        <v>0</v>
      </c>
      <c r="J305" s="5"/>
      <c r="K305" s="10">
        <v>40380</v>
      </c>
      <c r="L305" s="5" t="s">
        <v>17</v>
      </c>
      <c r="M305" s="6" t="s">
        <v>18</v>
      </c>
      <c r="N305" t="str">
        <f>INDEX(Table3[#All],MATCH(Table1[[#This Row],[Dept_Id]],Table3[[#All],[Dept_Id]],0),1)</f>
        <v>Development</v>
      </c>
      <c r="O305" t="str">
        <f>IFERROR(IF(ISBLANK(Table1[[#This Row],[last_date]]),"",Table1[[#This Row],[last_date]]-Table1[[#This Row],[DoJ]])/365.25,"")</f>
        <v/>
      </c>
      <c r="P305">
        <f>_xlfn.IFS(Table1[[#This Row],[Last_performance_rating]]="S",5,Table1[[#This Row],[Last_performance_rating]]="A",4,Table1[[#This Row],[Last_performance_rating]]="B",3,Table1[[#This Row],[Last_performance_rating]]="C",2,Table1[[#This Row],[Last_performance_rating]]="PIP",1)</f>
        <v>1</v>
      </c>
    </row>
    <row r="306" spans="1:16" x14ac:dyDescent="0.3">
      <c r="A306" s="4">
        <v>10182</v>
      </c>
      <c r="B306" s="12">
        <v>22316</v>
      </c>
      <c r="C306" s="5" t="s">
        <v>531</v>
      </c>
      <c r="D306" s="5" t="s">
        <v>532</v>
      </c>
      <c r="E306" s="5" t="s">
        <v>27</v>
      </c>
      <c r="F306" s="12">
        <v>33118</v>
      </c>
      <c r="G306" s="5">
        <v>5</v>
      </c>
      <c r="H306" s="5" t="s">
        <v>84</v>
      </c>
      <c r="I306" s="5">
        <v>0</v>
      </c>
      <c r="J306" s="5"/>
      <c r="K306" s="10">
        <v>40380</v>
      </c>
      <c r="L306" s="5" t="s">
        <v>43</v>
      </c>
      <c r="M306" s="6" t="s">
        <v>18</v>
      </c>
      <c r="N306" t="str">
        <f>INDEX(Table3[#All],MATCH(Table1[[#This Row],[Dept_Id]],Table3[[#All],[Dept_Id]],0),1)</f>
        <v>Research</v>
      </c>
      <c r="O306" t="str">
        <f>IFERROR(IF(ISBLANK(Table1[[#This Row],[last_date]]),"",Table1[[#This Row],[last_date]]-Table1[[#This Row],[DoJ]])/365.25,"")</f>
        <v/>
      </c>
      <c r="P306">
        <f>_xlfn.IFS(Table1[[#This Row],[Last_performance_rating]]="S",5,Table1[[#This Row],[Last_performance_rating]]="A",4,Table1[[#This Row],[Last_performance_rating]]="B",3,Table1[[#This Row],[Last_performance_rating]]="C",2,Table1[[#This Row],[Last_performance_rating]]="PIP",1)</f>
        <v>1</v>
      </c>
    </row>
    <row r="307" spans="1:16" x14ac:dyDescent="0.3">
      <c r="A307" s="4">
        <v>414537</v>
      </c>
      <c r="B307" s="12">
        <v>22141</v>
      </c>
      <c r="C307" s="5" t="s">
        <v>359</v>
      </c>
      <c r="D307" s="5" t="s">
        <v>533</v>
      </c>
      <c r="E307" s="5" t="s">
        <v>15</v>
      </c>
      <c r="F307" s="12">
        <v>31781</v>
      </c>
      <c r="G307" s="5">
        <v>10</v>
      </c>
      <c r="H307" s="5" t="s">
        <v>28</v>
      </c>
      <c r="I307" s="5">
        <v>0</v>
      </c>
      <c r="J307" s="5"/>
      <c r="K307" s="10">
        <v>78474</v>
      </c>
      <c r="L307" s="5" t="s">
        <v>31</v>
      </c>
      <c r="M307" s="6" t="s">
        <v>32</v>
      </c>
      <c r="N307" t="str">
        <f>INDEX(Table3[#All],MATCH(Table1[[#This Row],[Dept_Id]],Table3[[#All],[Dept_Id]],0),1)</f>
        <v>Sales</v>
      </c>
      <c r="O307" t="str">
        <f>IFERROR(IF(ISBLANK(Table1[[#This Row],[last_date]]),"",Table1[[#This Row],[last_date]]-Table1[[#This Row],[DoJ]])/365.25,"")</f>
        <v/>
      </c>
      <c r="P307">
        <f>_xlfn.IFS(Table1[[#This Row],[Last_performance_rating]]="S",5,Table1[[#This Row],[Last_performance_rating]]="A",4,Table1[[#This Row],[Last_performance_rating]]="B",3,Table1[[#This Row],[Last_performance_rating]]="C",2,Table1[[#This Row],[Last_performance_rating]]="PIP",1)</f>
        <v>3</v>
      </c>
    </row>
    <row r="308" spans="1:16" x14ac:dyDescent="0.3">
      <c r="A308" s="4">
        <v>10183</v>
      </c>
      <c r="B308" s="12">
        <v>20014</v>
      </c>
      <c r="C308" s="5" t="s">
        <v>255</v>
      </c>
      <c r="D308" s="5" t="s">
        <v>534</v>
      </c>
      <c r="E308" s="5" t="s">
        <v>15</v>
      </c>
      <c r="F308" s="12">
        <v>35288</v>
      </c>
      <c r="G308" s="5">
        <v>1</v>
      </c>
      <c r="H308" s="5" t="s">
        <v>16</v>
      </c>
      <c r="I308" s="5">
        <v>0</v>
      </c>
      <c r="J308" s="5"/>
      <c r="K308" s="10">
        <v>40000</v>
      </c>
      <c r="L308" s="5" t="s">
        <v>58</v>
      </c>
      <c r="M308" s="6" t="s">
        <v>32</v>
      </c>
      <c r="N308" t="str">
        <f>INDEX(Table3[#All],MATCH(Table1[[#This Row],[Dept_Id]],Table3[[#All],[Dept_Id]],0),1)</f>
        <v>Customer Service</v>
      </c>
      <c r="O308" t="str">
        <f>IFERROR(IF(ISBLANK(Table1[[#This Row],[last_date]]),"",Table1[[#This Row],[last_date]]-Table1[[#This Row],[DoJ]])/365.25,"")</f>
        <v/>
      </c>
      <c r="P308">
        <f>_xlfn.IFS(Table1[[#This Row],[Last_performance_rating]]="S",5,Table1[[#This Row],[Last_performance_rating]]="A",4,Table1[[#This Row],[Last_performance_rating]]="B",3,Table1[[#This Row],[Last_performance_rating]]="C",2,Table1[[#This Row],[Last_performance_rating]]="PIP",1)</f>
        <v>2</v>
      </c>
    </row>
    <row r="309" spans="1:16" x14ac:dyDescent="0.3">
      <c r="A309" s="4">
        <v>414885</v>
      </c>
      <c r="B309" s="12">
        <v>22861</v>
      </c>
      <c r="C309" s="5" t="s">
        <v>535</v>
      </c>
      <c r="D309" s="5" t="s">
        <v>188</v>
      </c>
      <c r="E309" s="5" t="s">
        <v>15</v>
      </c>
      <c r="F309" s="12">
        <v>34938</v>
      </c>
      <c r="G309" s="5">
        <v>7</v>
      </c>
      <c r="H309" s="5" t="s">
        <v>24</v>
      </c>
      <c r="I309" s="5">
        <v>0</v>
      </c>
      <c r="J309" s="5"/>
      <c r="K309" s="10">
        <v>81272</v>
      </c>
      <c r="L309" s="5" t="s">
        <v>31</v>
      </c>
      <c r="M309" s="6" t="s">
        <v>32</v>
      </c>
      <c r="N309" t="str">
        <f>INDEX(Table3[#All],MATCH(Table1[[#This Row],[Dept_Id]],Table3[[#All],[Dept_Id]],0),1)</f>
        <v>Sales</v>
      </c>
      <c r="O309" t="str">
        <f>IFERROR(IF(ISBLANK(Table1[[#This Row],[last_date]]),"",Table1[[#This Row],[last_date]]-Table1[[#This Row],[DoJ]])/365.25,"")</f>
        <v/>
      </c>
      <c r="P309">
        <f>_xlfn.IFS(Table1[[#This Row],[Last_performance_rating]]="S",5,Table1[[#This Row],[Last_performance_rating]]="A",4,Table1[[#This Row],[Last_performance_rating]]="B",3,Table1[[#This Row],[Last_performance_rating]]="C",2,Table1[[#This Row],[Last_performance_rating]]="PIP",1)</f>
        <v>4</v>
      </c>
    </row>
    <row r="310" spans="1:16" x14ac:dyDescent="0.3">
      <c r="A310" s="4">
        <v>10184</v>
      </c>
      <c r="B310" s="12">
        <v>20962</v>
      </c>
      <c r="C310" s="5" t="s">
        <v>536</v>
      </c>
      <c r="D310" s="5" t="s">
        <v>537</v>
      </c>
      <c r="E310" s="5" t="s">
        <v>15</v>
      </c>
      <c r="F310" s="12">
        <v>32079</v>
      </c>
      <c r="G310" s="5">
        <v>10</v>
      </c>
      <c r="H310" s="5" t="s">
        <v>28</v>
      </c>
      <c r="I310" s="5">
        <v>0</v>
      </c>
      <c r="J310" s="5"/>
      <c r="K310" s="10">
        <v>48586</v>
      </c>
      <c r="L310" s="5" t="s">
        <v>58</v>
      </c>
      <c r="M310" s="6" t="s">
        <v>32</v>
      </c>
      <c r="N310" t="str">
        <f>INDEX(Table3[#All],MATCH(Table1[[#This Row],[Dept_Id]],Table3[[#All],[Dept_Id]],0),1)</f>
        <v>Customer Service</v>
      </c>
      <c r="O310" t="str">
        <f>IFERROR(IF(ISBLANK(Table1[[#This Row],[last_date]]),"",Table1[[#This Row],[last_date]]-Table1[[#This Row],[DoJ]])/365.25,"")</f>
        <v/>
      </c>
      <c r="P310">
        <f>_xlfn.IFS(Table1[[#This Row],[Last_performance_rating]]="S",5,Table1[[#This Row],[Last_performance_rating]]="A",4,Table1[[#This Row],[Last_performance_rating]]="B",3,Table1[[#This Row],[Last_performance_rating]]="C",2,Table1[[#This Row],[Last_performance_rating]]="PIP",1)</f>
        <v>3</v>
      </c>
    </row>
    <row r="311" spans="1:16" x14ac:dyDescent="0.3">
      <c r="A311" s="4">
        <v>10185</v>
      </c>
      <c r="B311" s="12">
        <v>21889</v>
      </c>
      <c r="C311" s="5" t="s">
        <v>538</v>
      </c>
      <c r="D311" s="5" t="s">
        <v>539</v>
      </c>
      <c r="E311" s="5" t="s">
        <v>27</v>
      </c>
      <c r="F311" s="12">
        <v>31472</v>
      </c>
      <c r="G311" s="5">
        <v>10</v>
      </c>
      <c r="H311" s="5" t="s">
        <v>16</v>
      </c>
      <c r="I311" s="5">
        <v>0</v>
      </c>
      <c r="J311" s="5"/>
      <c r="K311" s="10">
        <v>68334</v>
      </c>
      <c r="L311" s="5" t="s">
        <v>31</v>
      </c>
      <c r="M311" s="6" t="s">
        <v>32</v>
      </c>
      <c r="N311" t="str">
        <f>INDEX(Table3[#All],MATCH(Table1[[#This Row],[Dept_Id]],Table3[[#All],[Dept_Id]],0),1)</f>
        <v>Sales</v>
      </c>
      <c r="O311" t="str">
        <f>IFERROR(IF(ISBLANK(Table1[[#This Row],[last_date]]),"",Table1[[#This Row],[last_date]]-Table1[[#This Row],[DoJ]])/365.25,"")</f>
        <v/>
      </c>
      <c r="P311">
        <f>_xlfn.IFS(Table1[[#This Row],[Last_performance_rating]]="S",5,Table1[[#This Row],[Last_performance_rating]]="A",4,Table1[[#This Row],[Last_performance_rating]]="B",3,Table1[[#This Row],[Last_performance_rating]]="C",2,Table1[[#This Row],[Last_performance_rating]]="PIP",1)</f>
        <v>2</v>
      </c>
    </row>
    <row r="312" spans="1:16" x14ac:dyDescent="0.3">
      <c r="A312" s="4">
        <v>10186</v>
      </c>
      <c r="B312" s="12">
        <v>19556</v>
      </c>
      <c r="C312" s="5" t="s">
        <v>540</v>
      </c>
      <c r="D312" s="5" t="s">
        <v>541</v>
      </c>
      <c r="E312" s="5" t="s">
        <v>15</v>
      </c>
      <c r="F312" s="12">
        <v>31499</v>
      </c>
      <c r="G312" s="5">
        <v>9</v>
      </c>
      <c r="H312" s="5" t="s">
        <v>24</v>
      </c>
      <c r="I312" s="5">
        <v>0</v>
      </c>
      <c r="J312" s="5"/>
      <c r="K312" s="10">
        <v>40000</v>
      </c>
      <c r="L312" s="5" t="s">
        <v>68</v>
      </c>
      <c r="M312" s="6" t="s">
        <v>32</v>
      </c>
      <c r="N312" t="str">
        <f>INDEX(Table3[#All],MATCH(Table1[[#This Row],[Dept_Id]],Table3[[#All],[Dept_Id]],0),1)</f>
        <v>Finance</v>
      </c>
      <c r="O312" t="str">
        <f>IFERROR(IF(ISBLANK(Table1[[#This Row],[last_date]]),"",Table1[[#This Row],[last_date]]-Table1[[#This Row],[DoJ]])/365.25,"")</f>
        <v/>
      </c>
      <c r="P312">
        <f>_xlfn.IFS(Table1[[#This Row],[Last_performance_rating]]="S",5,Table1[[#This Row],[Last_performance_rating]]="A",4,Table1[[#This Row],[Last_performance_rating]]="B",3,Table1[[#This Row],[Last_performance_rating]]="C",2,Table1[[#This Row],[Last_performance_rating]]="PIP",1)</f>
        <v>4</v>
      </c>
    </row>
    <row r="313" spans="1:16" x14ac:dyDescent="0.3">
      <c r="A313" s="4">
        <v>10187</v>
      </c>
      <c r="B313" s="12">
        <v>22427</v>
      </c>
      <c r="C313" s="5" t="s">
        <v>542</v>
      </c>
      <c r="D313" s="5" t="s">
        <v>543</v>
      </c>
      <c r="E313" s="5" t="s">
        <v>27</v>
      </c>
      <c r="F313" s="12">
        <v>33390</v>
      </c>
      <c r="G313" s="5">
        <v>3</v>
      </c>
      <c r="H313" s="5" t="s">
        <v>84</v>
      </c>
      <c r="I313" s="5">
        <v>1</v>
      </c>
      <c r="J313" s="12">
        <v>35520</v>
      </c>
      <c r="K313" s="10">
        <v>71454</v>
      </c>
      <c r="L313" s="5" t="s">
        <v>68</v>
      </c>
      <c r="M313" s="6" t="s">
        <v>32</v>
      </c>
      <c r="N313" t="str">
        <f>INDEX(Table3[#All],MATCH(Table1[[#This Row],[Dept_Id]],Table3[[#All],[Dept_Id]],0),1)</f>
        <v>Finance</v>
      </c>
      <c r="O313">
        <f>IFERROR(IF(ISBLANK(Table1[[#This Row],[last_date]]),"",Table1[[#This Row],[last_date]]-Table1[[#This Row],[DoJ]])/365.25,"")</f>
        <v>5.8316221765913756</v>
      </c>
      <c r="P313">
        <f>_xlfn.IFS(Table1[[#This Row],[Last_performance_rating]]="S",5,Table1[[#This Row],[Last_performance_rating]]="A",4,Table1[[#This Row],[Last_performance_rating]]="B",3,Table1[[#This Row],[Last_performance_rating]]="C",2,Table1[[#This Row],[Last_performance_rating]]="PIP",1)</f>
        <v>1</v>
      </c>
    </row>
    <row r="314" spans="1:16" x14ac:dyDescent="0.3">
      <c r="A314" s="4">
        <v>250218</v>
      </c>
      <c r="B314" s="12">
        <v>19389</v>
      </c>
      <c r="C314" s="5" t="s">
        <v>544</v>
      </c>
      <c r="D314" s="5" t="s">
        <v>545</v>
      </c>
      <c r="E314" s="5" t="s">
        <v>15</v>
      </c>
      <c r="F314" s="12">
        <v>32167</v>
      </c>
      <c r="G314" s="5">
        <v>8</v>
      </c>
      <c r="H314" s="5" t="s">
        <v>28</v>
      </c>
      <c r="I314" s="5">
        <v>0</v>
      </c>
      <c r="J314" s="5"/>
      <c r="K314" s="10">
        <v>41127</v>
      </c>
      <c r="L314" s="5" t="s">
        <v>17</v>
      </c>
      <c r="M314" s="6" t="s">
        <v>18</v>
      </c>
      <c r="N314" t="str">
        <f>INDEX(Table3[#All],MATCH(Table1[[#This Row],[Dept_Id]],Table3[[#All],[Dept_Id]],0),1)</f>
        <v>Development</v>
      </c>
      <c r="O314" t="str">
        <f>IFERROR(IF(ISBLANK(Table1[[#This Row],[last_date]]),"",Table1[[#This Row],[last_date]]-Table1[[#This Row],[DoJ]])/365.25,"")</f>
        <v/>
      </c>
      <c r="P314">
        <f>_xlfn.IFS(Table1[[#This Row],[Last_performance_rating]]="S",5,Table1[[#This Row],[Last_performance_rating]]="A",4,Table1[[#This Row],[Last_performance_rating]]="B",3,Table1[[#This Row],[Last_performance_rating]]="C",2,Table1[[#This Row],[Last_performance_rating]]="PIP",1)</f>
        <v>3</v>
      </c>
    </row>
    <row r="315" spans="1:16" x14ac:dyDescent="0.3">
      <c r="A315" s="4">
        <v>250218</v>
      </c>
      <c r="B315" s="12">
        <v>19389</v>
      </c>
      <c r="C315" s="5" t="s">
        <v>544</v>
      </c>
      <c r="D315" s="5" t="s">
        <v>545</v>
      </c>
      <c r="E315" s="5" t="s">
        <v>15</v>
      </c>
      <c r="F315" s="12">
        <v>32167</v>
      </c>
      <c r="G315" s="5">
        <v>8</v>
      </c>
      <c r="H315" s="5" t="s">
        <v>28</v>
      </c>
      <c r="I315" s="5">
        <v>0</v>
      </c>
      <c r="J315" s="5"/>
      <c r="K315" s="10">
        <v>41127</v>
      </c>
      <c r="L315" s="5" t="s">
        <v>43</v>
      </c>
      <c r="M315" s="6" t="s">
        <v>18</v>
      </c>
      <c r="N315" t="str">
        <f>INDEX(Table3[#All],MATCH(Table1[[#This Row],[Dept_Id]],Table3[[#All],[Dept_Id]],0),1)</f>
        <v>Research</v>
      </c>
      <c r="O315" t="str">
        <f>IFERROR(IF(ISBLANK(Table1[[#This Row],[last_date]]),"",Table1[[#This Row],[last_date]]-Table1[[#This Row],[DoJ]])/365.25,"")</f>
        <v/>
      </c>
      <c r="P315">
        <f>_xlfn.IFS(Table1[[#This Row],[Last_performance_rating]]="S",5,Table1[[#This Row],[Last_performance_rating]]="A",4,Table1[[#This Row],[Last_performance_rating]]="B",3,Table1[[#This Row],[Last_performance_rating]]="C",2,Table1[[#This Row],[Last_performance_rating]]="PIP",1)</f>
        <v>3</v>
      </c>
    </row>
    <row r="316" spans="1:16" x14ac:dyDescent="0.3">
      <c r="A316" s="4">
        <v>10188</v>
      </c>
      <c r="B316" s="12">
        <v>20649</v>
      </c>
      <c r="C316" s="5" t="s">
        <v>546</v>
      </c>
      <c r="D316" s="5" t="s">
        <v>547</v>
      </c>
      <c r="E316" s="5" t="s">
        <v>27</v>
      </c>
      <c r="F316" s="12">
        <v>32016</v>
      </c>
      <c r="G316" s="5">
        <v>5</v>
      </c>
      <c r="H316" s="5" t="s">
        <v>28</v>
      </c>
      <c r="I316" s="5">
        <v>0</v>
      </c>
      <c r="J316" s="5"/>
      <c r="K316" s="10">
        <v>62365</v>
      </c>
      <c r="L316" s="5" t="s">
        <v>21</v>
      </c>
      <c r="M316" s="6" t="s">
        <v>18</v>
      </c>
      <c r="N316" t="str">
        <f>INDEX(Table3[#All],MATCH(Table1[[#This Row],[Dept_Id]],Table3[[#All],[Dept_Id]],0),1)</f>
        <v>Production</v>
      </c>
      <c r="O316" t="str">
        <f>IFERROR(IF(ISBLANK(Table1[[#This Row],[last_date]]),"",Table1[[#This Row],[last_date]]-Table1[[#This Row],[DoJ]])/365.25,"")</f>
        <v/>
      </c>
      <c r="P316">
        <f>_xlfn.IFS(Table1[[#This Row],[Last_performance_rating]]="S",5,Table1[[#This Row],[Last_performance_rating]]="A",4,Table1[[#This Row],[Last_performance_rating]]="B",3,Table1[[#This Row],[Last_performance_rating]]="C",2,Table1[[#This Row],[Last_performance_rating]]="PIP",1)</f>
        <v>3</v>
      </c>
    </row>
    <row r="317" spans="1:16" x14ac:dyDescent="0.3">
      <c r="A317" s="4">
        <v>10189</v>
      </c>
      <c r="B317" s="12">
        <v>20405</v>
      </c>
      <c r="C317" s="5" t="s">
        <v>548</v>
      </c>
      <c r="D317" s="5" t="s">
        <v>549</v>
      </c>
      <c r="E317" s="5" t="s">
        <v>15</v>
      </c>
      <c r="F317" s="12">
        <v>32786</v>
      </c>
      <c r="G317" s="5">
        <v>6</v>
      </c>
      <c r="H317" s="5" t="s">
        <v>16</v>
      </c>
      <c r="I317" s="5">
        <v>0</v>
      </c>
      <c r="J317" s="5"/>
      <c r="K317" s="10">
        <v>41222</v>
      </c>
      <c r="L317" s="5" t="s">
        <v>17</v>
      </c>
      <c r="M317" s="6" t="s">
        <v>40</v>
      </c>
      <c r="N317" t="str">
        <f>INDEX(Table3[#All],MATCH(Table1[[#This Row],[Dept_Id]],Table3[[#All],[Dept_Id]],0),1)</f>
        <v>Development</v>
      </c>
      <c r="O317" t="str">
        <f>IFERROR(IF(ISBLANK(Table1[[#This Row],[last_date]]),"",Table1[[#This Row],[last_date]]-Table1[[#This Row],[DoJ]])/365.25,"")</f>
        <v/>
      </c>
      <c r="P317">
        <f>_xlfn.IFS(Table1[[#This Row],[Last_performance_rating]]="S",5,Table1[[#This Row],[Last_performance_rating]]="A",4,Table1[[#This Row],[Last_performance_rating]]="B",3,Table1[[#This Row],[Last_performance_rating]]="C",2,Table1[[#This Row],[Last_performance_rating]]="PIP",1)</f>
        <v>2</v>
      </c>
    </row>
    <row r="318" spans="1:16" x14ac:dyDescent="0.3">
      <c r="A318" s="4">
        <v>451340</v>
      </c>
      <c r="B318" s="12">
        <v>22623</v>
      </c>
      <c r="C318" s="5" t="s">
        <v>219</v>
      </c>
      <c r="D318" s="5" t="s">
        <v>368</v>
      </c>
      <c r="E318" s="5" t="s">
        <v>15</v>
      </c>
      <c r="F318" s="12">
        <v>32059</v>
      </c>
      <c r="G318" s="5">
        <v>1</v>
      </c>
      <c r="H318" s="5" t="s">
        <v>28</v>
      </c>
      <c r="I318" s="5">
        <v>0</v>
      </c>
      <c r="J318" s="5"/>
      <c r="K318" s="10">
        <v>40000</v>
      </c>
      <c r="L318" s="5" t="s">
        <v>35</v>
      </c>
      <c r="M318" s="6" t="s">
        <v>32</v>
      </c>
      <c r="N318" t="str">
        <f>INDEX(Table3[#All],MATCH(Table1[[#This Row],[Dept_Id]],Table3[[#All],[Dept_Id]],0),1)</f>
        <v>Human Resources</v>
      </c>
      <c r="O318" t="str">
        <f>IFERROR(IF(ISBLANK(Table1[[#This Row],[last_date]]),"",Table1[[#This Row],[last_date]]-Table1[[#This Row],[DoJ]])/365.25,"")</f>
        <v/>
      </c>
      <c r="P318">
        <f>_xlfn.IFS(Table1[[#This Row],[Last_performance_rating]]="S",5,Table1[[#This Row],[Last_performance_rating]]="A",4,Table1[[#This Row],[Last_performance_rating]]="B",3,Table1[[#This Row],[Last_performance_rating]]="C",2,Table1[[#This Row],[Last_performance_rating]]="PIP",1)</f>
        <v>3</v>
      </c>
    </row>
    <row r="319" spans="1:16" x14ac:dyDescent="0.3">
      <c r="A319" s="4">
        <v>10190</v>
      </c>
      <c r="B319" s="12">
        <v>23722</v>
      </c>
      <c r="C319" s="5" t="s">
        <v>550</v>
      </c>
      <c r="D319" s="5" t="s">
        <v>372</v>
      </c>
      <c r="E319" s="5" t="s">
        <v>27</v>
      </c>
      <c r="F319" s="12">
        <v>31586</v>
      </c>
      <c r="G319" s="5">
        <v>5</v>
      </c>
      <c r="H319" s="5" t="s">
        <v>28</v>
      </c>
      <c r="I319" s="5">
        <v>0</v>
      </c>
      <c r="J319" s="5"/>
      <c r="K319" s="10">
        <v>40000</v>
      </c>
      <c r="L319" s="5" t="s">
        <v>21</v>
      </c>
      <c r="M319" s="6" t="s">
        <v>18</v>
      </c>
      <c r="N319" t="str">
        <f>INDEX(Table3[#All],MATCH(Table1[[#This Row],[Dept_Id]],Table3[[#All],[Dept_Id]],0),1)</f>
        <v>Production</v>
      </c>
      <c r="O319" t="str">
        <f>IFERROR(IF(ISBLANK(Table1[[#This Row],[last_date]]),"",Table1[[#This Row],[last_date]]-Table1[[#This Row],[DoJ]])/365.25,"")</f>
        <v/>
      </c>
      <c r="P319">
        <f>_xlfn.IFS(Table1[[#This Row],[Last_performance_rating]]="S",5,Table1[[#This Row],[Last_performance_rating]]="A",4,Table1[[#This Row],[Last_performance_rating]]="B",3,Table1[[#This Row],[Last_performance_rating]]="C",2,Table1[[#This Row],[Last_performance_rating]]="PIP",1)</f>
        <v>3</v>
      </c>
    </row>
    <row r="320" spans="1:16" x14ac:dyDescent="0.3">
      <c r="A320" s="4">
        <v>10191</v>
      </c>
      <c r="B320" s="12">
        <v>21648</v>
      </c>
      <c r="C320" s="5" t="s">
        <v>551</v>
      </c>
      <c r="D320" s="5" t="s">
        <v>461</v>
      </c>
      <c r="E320" s="5" t="s">
        <v>15</v>
      </c>
      <c r="F320" s="12">
        <v>31512</v>
      </c>
      <c r="G320" s="5">
        <v>4</v>
      </c>
      <c r="H320" s="5" t="s">
        <v>28</v>
      </c>
      <c r="I320" s="5">
        <v>0</v>
      </c>
      <c r="J320" s="5"/>
      <c r="K320" s="10">
        <v>40000</v>
      </c>
      <c r="L320" s="5" t="s">
        <v>17</v>
      </c>
      <c r="M320" s="6" t="s">
        <v>18</v>
      </c>
      <c r="N320" t="str">
        <f>INDEX(Table3[#All],MATCH(Table1[[#This Row],[Dept_Id]],Table3[[#All],[Dept_Id]],0),1)</f>
        <v>Development</v>
      </c>
      <c r="O320" t="str">
        <f>IFERROR(IF(ISBLANK(Table1[[#This Row],[last_date]]),"",Table1[[#This Row],[last_date]]-Table1[[#This Row],[DoJ]])/365.25,"")</f>
        <v/>
      </c>
      <c r="P320">
        <f>_xlfn.IFS(Table1[[#This Row],[Last_performance_rating]]="S",5,Table1[[#This Row],[Last_performance_rating]]="A",4,Table1[[#This Row],[Last_performance_rating]]="B",3,Table1[[#This Row],[Last_performance_rating]]="C",2,Table1[[#This Row],[Last_performance_rating]]="PIP",1)</f>
        <v>3</v>
      </c>
    </row>
    <row r="321" spans="1:16" x14ac:dyDescent="0.3">
      <c r="A321" s="4">
        <v>413842</v>
      </c>
      <c r="B321" s="12">
        <v>22939</v>
      </c>
      <c r="C321" s="5" t="s">
        <v>59</v>
      </c>
      <c r="D321" s="5" t="s">
        <v>552</v>
      </c>
      <c r="E321" s="5" t="s">
        <v>27</v>
      </c>
      <c r="F321" s="12">
        <v>33155</v>
      </c>
      <c r="G321" s="5">
        <v>3</v>
      </c>
      <c r="H321" s="5" t="s">
        <v>16</v>
      </c>
      <c r="I321" s="5">
        <v>0</v>
      </c>
      <c r="J321" s="5"/>
      <c r="K321" s="10">
        <v>40000</v>
      </c>
      <c r="L321" s="5" t="s">
        <v>21</v>
      </c>
      <c r="M321" s="6" t="s">
        <v>18</v>
      </c>
      <c r="N321" t="str">
        <f>INDEX(Table3[#All],MATCH(Table1[[#This Row],[Dept_Id]],Table3[[#All],[Dept_Id]],0),1)</f>
        <v>Production</v>
      </c>
      <c r="O321" t="str">
        <f>IFERROR(IF(ISBLANK(Table1[[#This Row],[last_date]]),"",Table1[[#This Row],[last_date]]-Table1[[#This Row],[DoJ]])/365.25,"")</f>
        <v/>
      </c>
      <c r="P321">
        <f>_xlfn.IFS(Table1[[#This Row],[Last_performance_rating]]="S",5,Table1[[#This Row],[Last_performance_rating]]="A",4,Table1[[#This Row],[Last_performance_rating]]="B",3,Table1[[#This Row],[Last_performance_rating]]="C",2,Table1[[#This Row],[Last_performance_rating]]="PIP",1)</f>
        <v>2</v>
      </c>
    </row>
    <row r="322" spans="1:16" x14ac:dyDescent="0.3">
      <c r="A322" s="4">
        <v>10192</v>
      </c>
      <c r="B322" s="12">
        <v>22175</v>
      </c>
      <c r="C322" s="5" t="s">
        <v>553</v>
      </c>
      <c r="D322" s="5" t="s">
        <v>554</v>
      </c>
      <c r="E322" s="5" t="s">
        <v>15</v>
      </c>
      <c r="F322" s="12">
        <v>32307</v>
      </c>
      <c r="G322" s="5">
        <v>10</v>
      </c>
      <c r="H322" s="5" t="s">
        <v>24</v>
      </c>
      <c r="I322" s="5">
        <v>0</v>
      </c>
      <c r="J322" s="5"/>
      <c r="K322" s="10">
        <v>40000</v>
      </c>
      <c r="L322" s="5" t="s">
        <v>21</v>
      </c>
      <c r="M322" s="6" t="s">
        <v>18</v>
      </c>
      <c r="N322" t="str">
        <f>INDEX(Table3[#All],MATCH(Table1[[#This Row],[Dept_Id]],Table3[[#All],[Dept_Id]],0),1)</f>
        <v>Production</v>
      </c>
      <c r="O322" t="str">
        <f>IFERROR(IF(ISBLANK(Table1[[#This Row],[last_date]]),"",Table1[[#This Row],[last_date]]-Table1[[#This Row],[DoJ]])/365.25,"")</f>
        <v/>
      </c>
      <c r="P322">
        <f>_xlfn.IFS(Table1[[#This Row],[Last_performance_rating]]="S",5,Table1[[#This Row],[Last_performance_rating]]="A",4,Table1[[#This Row],[Last_performance_rating]]="B",3,Table1[[#This Row],[Last_performance_rating]]="C",2,Table1[[#This Row],[Last_performance_rating]]="PIP",1)</f>
        <v>4</v>
      </c>
    </row>
    <row r="323" spans="1:16" x14ac:dyDescent="0.3">
      <c r="A323" s="4">
        <v>10192</v>
      </c>
      <c r="B323" s="12">
        <v>22175</v>
      </c>
      <c r="C323" s="5" t="s">
        <v>553</v>
      </c>
      <c r="D323" s="5" t="s">
        <v>554</v>
      </c>
      <c r="E323" s="5" t="s">
        <v>15</v>
      </c>
      <c r="F323" s="12">
        <v>32307</v>
      </c>
      <c r="G323" s="5">
        <v>10</v>
      </c>
      <c r="H323" s="5" t="s">
        <v>24</v>
      </c>
      <c r="I323" s="5">
        <v>0</v>
      </c>
      <c r="J323" s="5"/>
      <c r="K323" s="10">
        <v>40000</v>
      </c>
      <c r="L323" s="5" t="s">
        <v>49</v>
      </c>
      <c r="M323" s="6" t="s">
        <v>18</v>
      </c>
      <c r="N323" t="str">
        <f>INDEX(Table3[#All],MATCH(Table1[[#This Row],[Dept_Id]],Table3[[#All],[Dept_Id]],0),1)</f>
        <v>Quality Management</v>
      </c>
      <c r="O323" t="str">
        <f>IFERROR(IF(ISBLANK(Table1[[#This Row],[last_date]]),"",Table1[[#This Row],[last_date]]-Table1[[#This Row],[DoJ]])/365.25,"")</f>
        <v/>
      </c>
      <c r="P323">
        <f>_xlfn.IFS(Table1[[#This Row],[Last_performance_rating]]="S",5,Table1[[#This Row],[Last_performance_rating]]="A",4,Table1[[#This Row],[Last_performance_rating]]="B",3,Table1[[#This Row],[Last_performance_rating]]="C",2,Table1[[#This Row],[Last_performance_rating]]="PIP",1)</f>
        <v>4</v>
      </c>
    </row>
    <row r="324" spans="1:16" x14ac:dyDescent="0.3">
      <c r="A324" s="4">
        <v>464798</v>
      </c>
      <c r="B324" s="12">
        <v>19773</v>
      </c>
      <c r="C324" s="5" t="s">
        <v>555</v>
      </c>
      <c r="D324" s="5" t="s">
        <v>532</v>
      </c>
      <c r="E324" s="5" t="s">
        <v>15</v>
      </c>
      <c r="F324" s="12">
        <v>32590</v>
      </c>
      <c r="G324" s="5">
        <v>3</v>
      </c>
      <c r="H324" s="5" t="s">
        <v>24</v>
      </c>
      <c r="I324" s="5">
        <v>0</v>
      </c>
      <c r="J324" s="5"/>
      <c r="K324" s="10">
        <v>46791</v>
      </c>
      <c r="L324" s="5" t="s">
        <v>21</v>
      </c>
      <c r="M324" s="6" t="s">
        <v>18</v>
      </c>
      <c r="N324" t="str">
        <f>INDEX(Table3[#All],MATCH(Table1[[#This Row],[Dept_Id]],Table3[[#All],[Dept_Id]],0),1)</f>
        <v>Production</v>
      </c>
      <c r="O324" t="str">
        <f>IFERROR(IF(ISBLANK(Table1[[#This Row],[last_date]]),"",Table1[[#This Row],[last_date]]-Table1[[#This Row],[DoJ]])/365.25,"")</f>
        <v/>
      </c>
      <c r="P324">
        <f>_xlfn.IFS(Table1[[#This Row],[Last_performance_rating]]="S",5,Table1[[#This Row],[Last_performance_rating]]="A",4,Table1[[#This Row],[Last_performance_rating]]="B",3,Table1[[#This Row],[Last_performance_rating]]="C",2,Table1[[#This Row],[Last_performance_rating]]="PIP",1)</f>
        <v>4</v>
      </c>
    </row>
    <row r="325" spans="1:16" x14ac:dyDescent="0.3">
      <c r="A325" s="4">
        <v>10193</v>
      </c>
      <c r="B325" s="12">
        <v>22096</v>
      </c>
      <c r="C325" s="5" t="s">
        <v>556</v>
      </c>
      <c r="D325" s="5" t="s">
        <v>557</v>
      </c>
      <c r="E325" s="5" t="s">
        <v>15</v>
      </c>
      <c r="F325" s="12">
        <v>33447</v>
      </c>
      <c r="G325" s="5">
        <v>1</v>
      </c>
      <c r="H325" s="5" t="s">
        <v>16</v>
      </c>
      <c r="I325" s="5">
        <v>0</v>
      </c>
      <c r="J325" s="5"/>
      <c r="K325" s="10">
        <v>48733</v>
      </c>
      <c r="L325" s="5" t="s">
        <v>17</v>
      </c>
      <c r="M325" s="6" t="s">
        <v>40</v>
      </c>
      <c r="N325" t="str">
        <f>INDEX(Table3[#All],MATCH(Table1[[#This Row],[Dept_Id]],Table3[[#All],[Dept_Id]],0),1)</f>
        <v>Development</v>
      </c>
      <c r="O325" t="str">
        <f>IFERROR(IF(ISBLANK(Table1[[#This Row],[last_date]]),"",Table1[[#This Row],[last_date]]-Table1[[#This Row],[DoJ]])/365.25,"")</f>
        <v/>
      </c>
      <c r="P325">
        <f>_xlfn.IFS(Table1[[#This Row],[Last_performance_rating]]="S",5,Table1[[#This Row],[Last_performance_rating]]="A",4,Table1[[#This Row],[Last_performance_rating]]="B",3,Table1[[#This Row],[Last_performance_rating]]="C",2,Table1[[#This Row],[Last_performance_rating]]="PIP",1)</f>
        <v>2</v>
      </c>
    </row>
    <row r="326" spans="1:16" x14ac:dyDescent="0.3">
      <c r="A326" s="4">
        <v>10194</v>
      </c>
      <c r="B326" s="12">
        <v>19753</v>
      </c>
      <c r="C326" s="5" t="s">
        <v>558</v>
      </c>
      <c r="D326" s="5" t="s">
        <v>559</v>
      </c>
      <c r="E326" s="5" t="s">
        <v>27</v>
      </c>
      <c r="F326" s="12">
        <v>32643</v>
      </c>
      <c r="G326" s="5">
        <v>3</v>
      </c>
      <c r="H326" s="5" t="s">
        <v>24</v>
      </c>
      <c r="I326" s="5">
        <v>0</v>
      </c>
      <c r="J326" s="5"/>
      <c r="K326" s="10">
        <v>64941</v>
      </c>
      <c r="L326" s="5" t="s">
        <v>68</v>
      </c>
      <c r="M326" s="6" t="s">
        <v>32</v>
      </c>
      <c r="N326" t="str">
        <f>INDEX(Table3[#All],MATCH(Table1[[#This Row],[Dept_Id]],Table3[[#All],[Dept_Id]],0),1)</f>
        <v>Finance</v>
      </c>
      <c r="O326" t="str">
        <f>IFERROR(IF(ISBLANK(Table1[[#This Row],[last_date]]),"",Table1[[#This Row],[last_date]]-Table1[[#This Row],[DoJ]])/365.25,"")</f>
        <v/>
      </c>
      <c r="P326">
        <f>_xlfn.IFS(Table1[[#This Row],[Last_performance_rating]]="S",5,Table1[[#This Row],[Last_performance_rating]]="A",4,Table1[[#This Row],[Last_performance_rating]]="B",3,Table1[[#This Row],[Last_performance_rating]]="C",2,Table1[[#This Row],[Last_performance_rating]]="PIP",1)</f>
        <v>4</v>
      </c>
    </row>
    <row r="327" spans="1:16" x14ac:dyDescent="0.3">
      <c r="A327" s="4">
        <v>37176</v>
      </c>
      <c r="B327" s="12">
        <v>20149</v>
      </c>
      <c r="C327" s="5" t="s">
        <v>560</v>
      </c>
      <c r="D327" s="5" t="s">
        <v>561</v>
      </c>
      <c r="E327" s="5" t="s">
        <v>15</v>
      </c>
      <c r="F327" s="12">
        <v>32167</v>
      </c>
      <c r="G327" s="5">
        <v>10</v>
      </c>
      <c r="H327" s="5" t="s">
        <v>16</v>
      </c>
      <c r="I327" s="5">
        <v>0</v>
      </c>
      <c r="J327" s="5"/>
      <c r="K327" s="10">
        <v>45396</v>
      </c>
      <c r="L327" s="5" t="s">
        <v>21</v>
      </c>
      <c r="M327" s="6" t="s">
        <v>18</v>
      </c>
      <c r="N327" t="str">
        <f>INDEX(Table3[#All],MATCH(Table1[[#This Row],[Dept_Id]],Table3[[#All],[Dept_Id]],0),1)</f>
        <v>Production</v>
      </c>
      <c r="O327" t="str">
        <f>IFERROR(IF(ISBLANK(Table1[[#This Row],[last_date]]),"",Table1[[#This Row],[last_date]]-Table1[[#This Row],[DoJ]])/365.25,"")</f>
        <v/>
      </c>
      <c r="P327">
        <f>_xlfn.IFS(Table1[[#This Row],[Last_performance_rating]]="S",5,Table1[[#This Row],[Last_performance_rating]]="A",4,Table1[[#This Row],[Last_performance_rating]]="B",3,Table1[[#This Row],[Last_performance_rating]]="C",2,Table1[[#This Row],[Last_performance_rating]]="PIP",1)</f>
        <v>2</v>
      </c>
    </row>
    <row r="328" spans="1:16" x14ac:dyDescent="0.3">
      <c r="A328" s="4">
        <v>10195</v>
      </c>
      <c r="B328" s="12">
        <v>23328</v>
      </c>
      <c r="C328" s="5" t="s">
        <v>562</v>
      </c>
      <c r="D328" s="5" t="s">
        <v>563</v>
      </c>
      <c r="E328" s="5" t="s">
        <v>15</v>
      </c>
      <c r="F328" s="12">
        <v>31093</v>
      </c>
      <c r="G328" s="5">
        <v>4</v>
      </c>
      <c r="H328" s="5" t="s">
        <v>24</v>
      </c>
      <c r="I328" s="5">
        <v>0</v>
      </c>
      <c r="J328" s="5"/>
      <c r="K328" s="10">
        <v>40000</v>
      </c>
      <c r="L328" s="5" t="s">
        <v>21</v>
      </c>
      <c r="M328" s="6" t="s">
        <v>18</v>
      </c>
      <c r="N328" t="str">
        <f>INDEX(Table3[#All],MATCH(Table1[[#This Row],[Dept_Id]],Table3[[#All],[Dept_Id]],0),1)</f>
        <v>Production</v>
      </c>
      <c r="O328" t="str">
        <f>IFERROR(IF(ISBLANK(Table1[[#This Row],[last_date]]),"",Table1[[#This Row],[last_date]]-Table1[[#This Row],[DoJ]])/365.25,"")</f>
        <v/>
      </c>
      <c r="P328">
        <f>_xlfn.IFS(Table1[[#This Row],[Last_performance_rating]]="S",5,Table1[[#This Row],[Last_performance_rating]]="A",4,Table1[[#This Row],[Last_performance_rating]]="B",3,Table1[[#This Row],[Last_performance_rating]]="C",2,Table1[[#This Row],[Last_performance_rating]]="PIP",1)</f>
        <v>4</v>
      </c>
    </row>
    <row r="329" spans="1:16" x14ac:dyDescent="0.3">
      <c r="A329" s="4">
        <v>10196</v>
      </c>
      <c r="B329" s="12">
        <v>19751</v>
      </c>
      <c r="C329" s="5" t="s">
        <v>564</v>
      </c>
      <c r="D329" s="5" t="s">
        <v>565</v>
      </c>
      <c r="E329" s="5" t="s">
        <v>15</v>
      </c>
      <c r="F329" s="12">
        <v>34654</v>
      </c>
      <c r="G329" s="5">
        <v>6</v>
      </c>
      <c r="H329" s="5" t="s">
        <v>28</v>
      </c>
      <c r="I329" s="5">
        <v>0</v>
      </c>
      <c r="J329" s="5"/>
      <c r="K329" s="10">
        <v>86671</v>
      </c>
      <c r="L329" s="5" t="s">
        <v>68</v>
      </c>
      <c r="M329" s="6" t="s">
        <v>32</v>
      </c>
      <c r="N329" t="str">
        <f>INDEX(Table3[#All],MATCH(Table1[[#This Row],[Dept_Id]],Table3[[#All],[Dept_Id]],0),1)</f>
        <v>Finance</v>
      </c>
      <c r="O329" t="str">
        <f>IFERROR(IF(ISBLANK(Table1[[#This Row],[last_date]]),"",Table1[[#This Row],[last_date]]-Table1[[#This Row],[DoJ]])/365.25,"")</f>
        <v/>
      </c>
      <c r="P329">
        <f>_xlfn.IFS(Table1[[#This Row],[Last_performance_rating]]="S",5,Table1[[#This Row],[Last_performance_rating]]="A",4,Table1[[#This Row],[Last_performance_rating]]="B",3,Table1[[#This Row],[Last_performance_rating]]="C",2,Table1[[#This Row],[Last_performance_rating]]="PIP",1)</f>
        <v>3</v>
      </c>
    </row>
    <row r="330" spans="1:16" x14ac:dyDescent="0.3">
      <c r="A330" s="4">
        <v>109820</v>
      </c>
      <c r="B330" s="12">
        <v>19309</v>
      </c>
      <c r="C330" s="5" t="s">
        <v>566</v>
      </c>
      <c r="D330" s="5" t="s">
        <v>567</v>
      </c>
      <c r="E330" s="5" t="s">
        <v>27</v>
      </c>
      <c r="F330" s="12">
        <v>31759</v>
      </c>
      <c r="G330" s="5">
        <v>1</v>
      </c>
      <c r="H330" s="5" t="s">
        <v>16</v>
      </c>
      <c r="I330" s="5">
        <v>0</v>
      </c>
      <c r="J330" s="5"/>
      <c r="K330" s="10">
        <v>40000</v>
      </c>
      <c r="L330" s="5" t="s">
        <v>17</v>
      </c>
      <c r="M330" s="6" t="s">
        <v>46</v>
      </c>
      <c r="N330" t="str">
        <f>INDEX(Table3[#All],MATCH(Table1[[#This Row],[Dept_Id]],Table3[[#All],[Dept_Id]],0),1)</f>
        <v>Development</v>
      </c>
      <c r="O330" t="str">
        <f>IFERROR(IF(ISBLANK(Table1[[#This Row],[last_date]]),"",Table1[[#This Row],[last_date]]-Table1[[#This Row],[DoJ]])/365.25,"")</f>
        <v/>
      </c>
      <c r="P330">
        <f>_xlfn.IFS(Table1[[#This Row],[Last_performance_rating]]="S",5,Table1[[#This Row],[Last_performance_rating]]="A",4,Table1[[#This Row],[Last_performance_rating]]="B",3,Table1[[#This Row],[Last_performance_rating]]="C",2,Table1[[#This Row],[Last_performance_rating]]="PIP",1)</f>
        <v>2</v>
      </c>
    </row>
    <row r="331" spans="1:16" x14ac:dyDescent="0.3">
      <c r="A331" s="4">
        <v>10197</v>
      </c>
      <c r="B331" s="12">
        <v>23229</v>
      </c>
      <c r="C331" s="5" t="s">
        <v>568</v>
      </c>
      <c r="D331" s="5" t="s">
        <v>569</v>
      </c>
      <c r="E331" s="5" t="s">
        <v>27</v>
      </c>
      <c r="F331" s="12">
        <v>34295</v>
      </c>
      <c r="G331" s="5">
        <v>2</v>
      </c>
      <c r="H331" s="5" t="s">
        <v>28</v>
      </c>
      <c r="I331" s="5">
        <v>0</v>
      </c>
      <c r="J331" s="5"/>
      <c r="K331" s="10">
        <v>40000</v>
      </c>
      <c r="L331" s="5" t="s">
        <v>17</v>
      </c>
      <c r="M331" s="6" t="s">
        <v>18</v>
      </c>
      <c r="N331" t="str">
        <f>INDEX(Table3[#All],MATCH(Table1[[#This Row],[Dept_Id]],Table3[[#All],[Dept_Id]],0),1)</f>
        <v>Development</v>
      </c>
      <c r="O331" t="str">
        <f>IFERROR(IF(ISBLANK(Table1[[#This Row],[last_date]]),"",Table1[[#This Row],[last_date]]-Table1[[#This Row],[DoJ]])/365.25,"")</f>
        <v/>
      </c>
      <c r="P331">
        <f>_xlfn.IFS(Table1[[#This Row],[Last_performance_rating]]="S",5,Table1[[#This Row],[Last_performance_rating]]="A",4,Table1[[#This Row],[Last_performance_rating]]="B",3,Table1[[#This Row],[Last_performance_rating]]="C",2,Table1[[#This Row],[Last_performance_rating]]="PIP",1)</f>
        <v>3</v>
      </c>
    </row>
    <row r="332" spans="1:16" x14ac:dyDescent="0.3">
      <c r="A332" s="4">
        <v>10198</v>
      </c>
      <c r="B332" s="12">
        <v>19507</v>
      </c>
      <c r="C332" s="5" t="s">
        <v>570</v>
      </c>
      <c r="D332" s="5" t="s">
        <v>571</v>
      </c>
      <c r="E332" s="5" t="s">
        <v>15</v>
      </c>
      <c r="F332" s="12">
        <v>31290</v>
      </c>
      <c r="G332" s="5">
        <v>10</v>
      </c>
      <c r="H332" s="5" t="s">
        <v>24</v>
      </c>
      <c r="I332" s="5">
        <v>0</v>
      </c>
      <c r="J332" s="5"/>
      <c r="K332" s="10">
        <v>44076</v>
      </c>
      <c r="L332" s="5" t="s">
        <v>17</v>
      </c>
      <c r="M332" s="6" t="s">
        <v>18</v>
      </c>
      <c r="N332" t="str">
        <f>INDEX(Table3[#All],MATCH(Table1[[#This Row],[Dept_Id]],Table3[[#All],[Dept_Id]],0),1)</f>
        <v>Development</v>
      </c>
      <c r="O332" t="str">
        <f>IFERROR(IF(ISBLANK(Table1[[#This Row],[last_date]]),"",Table1[[#This Row],[last_date]]-Table1[[#This Row],[DoJ]])/365.25,"")</f>
        <v/>
      </c>
      <c r="P332">
        <f>_xlfn.IFS(Table1[[#This Row],[Last_performance_rating]]="S",5,Table1[[#This Row],[Last_performance_rating]]="A",4,Table1[[#This Row],[Last_performance_rating]]="B",3,Table1[[#This Row],[Last_performance_rating]]="C",2,Table1[[#This Row],[Last_performance_rating]]="PIP",1)</f>
        <v>4</v>
      </c>
    </row>
    <row r="333" spans="1:16" x14ac:dyDescent="0.3">
      <c r="A333" s="4">
        <v>246896</v>
      </c>
      <c r="B333" s="12">
        <v>21258</v>
      </c>
      <c r="C333" s="5" t="s">
        <v>572</v>
      </c>
      <c r="D333" s="5" t="s">
        <v>573</v>
      </c>
      <c r="E333" s="5" t="s">
        <v>27</v>
      </c>
      <c r="F333" s="12">
        <v>35270</v>
      </c>
      <c r="G333" s="5">
        <v>6</v>
      </c>
      <c r="H333" s="5" t="s">
        <v>24</v>
      </c>
      <c r="I333" s="5">
        <v>0</v>
      </c>
      <c r="J333" s="5"/>
      <c r="K333" s="10">
        <v>60075</v>
      </c>
      <c r="L333" s="5" t="s">
        <v>21</v>
      </c>
      <c r="M333" s="6" t="s">
        <v>40</v>
      </c>
      <c r="N333" t="str">
        <f>INDEX(Table3[#All],MATCH(Table1[[#This Row],[Dept_Id]],Table3[[#All],[Dept_Id]],0),1)</f>
        <v>Production</v>
      </c>
      <c r="O333" t="str">
        <f>IFERROR(IF(ISBLANK(Table1[[#This Row],[last_date]]),"",Table1[[#This Row],[last_date]]-Table1[[#This Row],[DoJ]])/365.25,"")</f>
        <v/>
      </c>
      <c r="P333">
        <f>_xlfn.IFS(Table1[[#This Row],[Last_performance_rating]]="S",5,Table1[[#This Row],[Last_performance_rating]]="A",4,Table1[[#This Row],[Last_performance_rating]]="B",3,Table1[[#This Row],[Last_performance_rating]]="C",2,Table1[[#This Row],[Last_performance_rating]]="PIP",1)</f>
        <v>4</v>
      </c>
    </row>
    <row r="334" spans="1:16" x14ac:dyDescent="0.3">
      <c r="A334" s="4">
        <v>10199</v>
      </c>
      <c r="B334" s="12">
        <v>21647</v>
      </c>
      <c r="C334" s="5" t="s">
        <v>574</v>
      </c>
      <c r="D334" s="5" t="s">
        <v>575</v>
      </c>
      <c r="E334" s="5" t="s">
        <v>15</v>
      </c>
      <c r="F334" s="12">
        <v>35549</v>
      </c>
      <c r="G334" s="5">
        <v>8</v>
      </c>
      <c r="H334" s="5" t="s">
        <v>16</v>
      </c>
      <c r="I334" s="5">
        <v>0</v>
      </c>
      <c r="J334" s="5"/>
      <c r="K334" s="10">
        <v>42042</v>
      </c>
      <c r="L334" s="5" t="s">
        <v>31</v>
      </c>
      <c r="M334" s="6" t="s">
        <v>32</v>
      </c>
      <c r="N334" t="str">
        <f>INDEX(Table3[#All],MATCH(Table1[[#This Row],[Dept_Id]],Table3[[#All],[Dept_Id]],0),1)</f>
        <v>Sales</v>
      </c>
      <c r="O334" t="str">
        <f>IFERROR(IF(ISBLANK(Table1[[#This Row],[last_date]]),"",Table1[[#This Row],[last_date]]-Table1[[#This Row],[DoJ]])/365.25,"")</f>
        <v/>
      </c>
      <c r="P334">
        <f>_xlfn.IFS(Table1[[#This Row],[Last_performance_rating]]="S",5,Table1[[#This Row],[Last_performance_rating]]="A",4,Table1[[#This Row],[Last_performance_rating]]="B",3,Table1[[#This Row],[Last_performance_rating]]="C",2,Table1[[#This Row],[Last_performance_rating]]="PIP",1)</f>
        <v>2</v>
      </c>
    </row>
    <row r="335" spans="1:16" x14ac:dyDescent="0.3">
      <c r="A335" s="4">
        <v>10200</v>
      </c>
      <c r="B335" s="12">
        <v>22646</v>
      </c>
      <c r="C335" s="5" t="s">
        <v>576</v>
      </c>
      <c r="D335" s="5" t="s">
        <v>220</v>
      </c>
      <c r="E335" s="5" t="s">
        <v>15</v>
      </c>
      <c r="F335" s="12">
        <v>31336</v>
      </c>
      <c r="G335" s="5">
        <v>3</v>
      </c>
      <c r="H335" s="5" t="s">
        <v>28</v>
      </c>
      <c r="I335" s="5">
        <v>0</v>
      </c>
      <c r="J335" s="5"/>
      <c r="K335" s="10">
        <v>46879</v>
      </c>
      <c r="L335" s="5" t="s">
        <v>21</v>
      </c>
      <c r="M335" s="6" t="s">
        <v>18</v>
      </c>
      <c r="N335" t="str">
        <f>INDEX(Table3[#All],MATCH(Table1[[#This Row],[Dept_Id]],Table3[[#All],[Dept_Id]],0),1)</f>
        <v>Production</v>
      </c>
      <c r="O335" t="str">
        <f>IFERROR(IF(ISBLANK(Table1[[#This Row],[last_date]]),"",Table1[[#This Row],[last_date]]-Table1[[#This Row],[DoJ]])/365.25,"")</f>
        <v/>
      </c>
      <c r="P335">
        <f>_xlfn.IFS(Table1[[#This Row],[Last_performance_rating]]="S",5,Table1[[#This Row],[Last_performance_rating]]="A",4,Table1[[#This Row],[Last_performance_rating]]="B",3,Table1[[#This Row],[Last_performance_rating]]="C",2,Table1[[#This Row],[Last_performance_rating]]="PIP",1)</f>
        <v>3</v>
      </c>
    </row>
    <row r="336" spans="1:16" x14ac:dyDescent="0.3">
      <c r="A336" s="4">
        <v>10200</v>
      </c>
      <c r="B336" s="12">
        <v>22646</v>
      </c>
      <c r="C336" s="5" t="s">
        <v>576</v>
      </c>
      <c r="D336" s="5" t="s">
        <v>220</v>
      </c>
      <c r="E336" s="5" t="s">
        <v>15</v>
      </c>
      <c r="F336" s="12">
        <v>31336</v>
      </c>
      <c r="G336" s="5">
        <v>3</v>
      </c>
      <c r="H336" s="5" t="s">
        <v>28</v>
      </c>
      <c r="I336" s="5">
        <v>0</v>
      </c>
      <c r="J336" s="5"/>
      <c r="K336" s="10">
        <v>46879</v>
      </c>
      <c r="L336" s="5" t="s">
        <v>49</v>
      </c>
      <c r="M336" s="6" t="s">
        <v>18</v>
      </c>
      <c r="N336" t="str">
        <f>INDEX(Table3[#All],MATCH(Table1[[#This Row],[Dept_Id]],Table3[[#All],[Dept_Id]],0),1)</f>
        <v>Quality Management</v>
      </c>
      <c r="O336" t="str">
        <f>IFERROR(IF(ISBLANK(Table1[[#This Row],[last_date]]),"",Table1[[#This Row],[last_date]]-Table1[[#This Row],[DoJ]])/365.25,"")</f>
        <v/>
      </c>
      <c r="P336">
        <f>_xlfn.IFS(Table1[[#This Row],[Last_performance_rating]]="S",5,Table1[[#This Row],[Last_performance_rating]]="A",4,Table1[[#This Row],[Last_performance_rating]]="B",3,Table1[[#This Row],[Last_performance_rating]]="C",2,Table1[[#This Row],[Last_performance_rating]]="PIP",1)</f>
        <v>3</v>
      </c>
    </row>
    <row r="337" spans="1:16" x14ac:dyDescent="0.3">
      <c r="A337" s="4">
        <v>10201</v>
      </c>
      <c r="B337" s="12">
        <v>20804</v>
      </c>
      <c r="C337" s="5" t="s">
        <v>577</v>
      </c>
      <c r="D337" s="5" t="s">
        <v>578</v>
      </c>
      <c r="E337" s="5" t="s">
        <v>27</v>
      </c>
      <c r="F337" s="12">
        <v>31738</v>
      </c>
      <c r="G337" s="5">
        <v>1</v>
      </c>
      <c r="H337" s="5" t="s">
        <v>198</v>
      </c>
      <c r="I337" s="5">
        <v>0</v>
      </c>
      <c r="J337" s="5"/>
      <c r="K337" s="10">
        <v>40000</v>
      </c>
      <c r="L337" s="5" t="s">
        <v>17</v>
      </c>
      <c r="M337" s="6" t="s">
        <v>18</v>
      </c>
      <c r="N337" t="str">
        <f>INDEX(Table3[#All],MATCH(Table1[[#This Row],[Dept_Id]],Table3[[#All],[Dept_Id]],0),1)</f>
        <v>Development</v>
      </c>
      <c r="O337" t="str">
        <f>IFERROR(IF(ISBLANK(Table1[[#This Row],[last_date]]),"",Table1[[#This Row],[last_date]]-Table1[[#This Row],[DoJ]])/365.25,"")</f>
        <v/>
      </c>
      <c r="P337">
        <f>_xlfn.IFS(Table1[[#This Row],[Last_performance_rating]]="S",5,Table1[[#This Row],[Last_performance_rating]]="A",4,Table1[[#This Row],[Last_performance_rating]]="B",3,Table1[[#This Row],[Last_performance_rating]]="C",2,Table1[[#This Row],[Last_performance_rating]]="PIP",1)</f>
        <v>5</v>
      </c>
    </row>
    <row r="338" spans="1:16" x14ac:dyDescent="0.3">
      <c r="A338" s="4">
        <v>217945</v>
      </c>
      <c r="B338" s="12">
        <v>19437</v>
      </c>
      <c r="C338" s="5" t="s">
        <v>579</v>
      </c>
      <c r="D338" s="5" t="s">
        <v>580</v>
      </c>
      <c r="E338" s="5" t="s">
        <v>15</v>
      </c>
      <c r="F338" s="12">
        <v>31746</v>
      </c>
      <c r="G338" s="5">
        <v>7</v>
      </c>
      <c r="H338" s="5" t="s">
        <v>84</v>
      </c>
      <c r="I338" s="5">
        <v>0</v>
      </c>
      <c r="J338" s="5"/>
      <c r="K338" s="10">
        <v>88260</v>
      </c>
      <c r="L338" s="5" t="s">
        <v>31</v>
      </c>
      <c r="M338" s="6" t="s">
        <v>65</v>
      </c>
      <c r="N338" t="str">
        <f>INDEX(Table3[#All],MATCH(Table1[[#This Row],[Dept_Id]],Table3[[#All],[Dept_Id]],0),1)</f>
        <v>Sales</v>
      </c>
      <c r="O338" t="str">
        <f>IFERROR(IF(ISBLANK(Table1[[#This Row],[last_date]]),"",Table1[[#This Row],[last_date]]-Table1[[#This Row],[DoJ]])/365.25,"")</f>
        <v/>
      </c>
      <c r="P338">
        <f>_xlfn.IFS(Table1[[#This Row],[Last_performance_rating]]="S",5,Table1[[#This Row],[Last_performance_rating]]="A",4,Table1[[#This Row],[Last_performance_rating]]="B",3,Table1[[#This Row],[Last_performance_rating]]="C",2,Table1[[#This Row],[Last_performance_rating]]="PIP",1)</f>
        <v>1</v>
      </c>
    </row>
    <row r="339" spans="1:16" x14ac:dyDescent="0.3">
      <c r="A339" s="4">
        <v>10202</v>
      </c>
      <c r="B339" s="12">
        <v>20459</v>
      </c>
      <c r="C339" s="5" t="s">
        <v>581</v>
      </c>
      <c r="D339" s="5" t="s">
        <v>451</v>
      </c>
      <c r="E339" s="5" t="s">
        <v>15</v>
      </c>
      <c r="F339" s="12">
        <v>33517</v>
      </c>
      <c r="G339" s="5">
        <v>5</v>
      </c>
      <c r="H339" s="5" t="s">
        <v>24</v>
      </c>
      <c r="I339" s="5">
        <v>0</v>
      </c>
      <c r="J339" s="5"/>
      <c r="K339" s="10">
        <v>47338</v>
      </c>
      <c r="L339" s="5" t="s">
        <v>17</v>
      </c>
      <c r="M339" s="6" t="s">
        <v>18</v>
      </c>
      <c r="N339" t="str">
        <f>INDEX(Table3[#All],MATCH(Table1[[#This Row],[Dept_Id]],Table3[[#All],[Dept_Id]],0),1)</f>
        <v>Development</v>
      </c>
      <c r="O339" t="str">
        <f>IFERROR(IF(ISBLANK(Table1[[#This Row],[last_date]]),"",Table1[[#This Row],[last_date]]-Table1[[#This Row],[DoJ]])/365.25,"")</f>
        <v/>
      </c>
      <c r="P339">
        <f>_xlfn.IFS(Table1[[#This Row],[Last_performance_rating]]="S",5,Table1[[#This Row],[Last_performance_rating]]="A",4,Table1[[#This Row],[Last_performance_rating]]="B",3,Table1[[#This Row],[Last_performance_rating]]="C",2,Table1[[#This Row],[Last_performance_rating]]="PIP",1)</f>
        <v>4</v>
      </c>
    </row>
    <row r="340" spans="1:16" x14ac:dyDescent="0.3">
      <c r="A340" s="4">
        <v>10203</v>
      </c>
      <c r="B340" s="12">
        <v>20297</v>
      </c>
      <c r="C340" s="5" t="s">
        <v>582</v>
      </c>
      <c r="D340" s="5" t="s">
        <v>166</v>
      </c>
      <c r="E340" s="5" t="s">
        <v>15</v>
      </c>
      <c r="F340" s="12">
        <v>32604</v>
      </c>
      <c r="G340" s="5">
        <v>5</v>
      </c>
      <c r="H340" s="5" t="s">
        <v>24</v>
      </c>
      <c r="I340" s="5">
        <v>0</v>
      </c>
      <c r="J340" s="5"/>
      <c r="K340" s="10">
        <v>40000</v>
      </c>
      <c r="L340" s="5" t="s">
        <v>43</v>
      </c>
      <c r="M340" s="6" t="s">
        <v>32</v>
      </c>
      <c r="N340" t="str">
        <f>INDEX(Table3[#All],MATCH(Table1[[#This Row],[Dept_Id]],Table3[[#All],[Dept_Id]],0),1)</f>
        <v>Research</v>
      </c>
      <c r="O340" t="str">
        <f>IFERROR(IF(ISBLANK(Table1[[#This Row],[last_date]]),"",Table1[[#This Row],[last_date]]-Table1[[#This Row],[DoJ]])/365.25,"")</f>
        <v/>
      </c>
      <c r="P340">
        <f>_xlfn.IFS(Table1[[#This Row],[Last_performance_rating]]="S",5,Table1[[#This Row],[Last_performance_rating]]="A",4,Table1[[#This Row],[Last_performance_rating]]="B",3,Table1[[#This Row],[Last_performance_rating]]="C",2,Table1[[#This Row],[Last_performance_rating]]="PIP",1)</f>
        <v>4</v>
      </c>
    </row>
    <row r="341" spans="1:16" x14ac:dyDescent="0.3">
      <c r="A341" s="4">
        <v>109600</v>
      </c>
      <c r="B341" s="12">
        <v>20191</v>
      </c>
      <c r="C341" s="5" t="s">
        <v>583</v>
      </c>
      <c r="D341" s="5" t="s">
        <v>584</v>
      </c>
      <c r="E341" s="5" t="s">
        <v>15</v>
      </c>
      <c r="F341" s="12">
        <v>33533</v>
      </c>
      <c r="G341" s="5">
        <v>9</v>
      </c>
      <c r="H341" s="5" t="s">
        <v>24</v>
      </c>
      <c r="I341" s="5">
        <v>0</v>
      </c>
      <c r="J341" s="5"/>
      <c r="K341" s="10">
        <v>78057</v>
      </c>
      <c r="L341" s="5" t="s">
        <v>31</v>
      </c>
      <c r="M341" s="6" t="s">
        <v>32</v>
      </c>
      <c r="N341" t="str">
        <f>INDEX(Table3[#All],MATCH(Table1[[#This Row],[Dept_Id]],Table3[[#All],[Dept_Id]],0),1)</f>
        <v>Sales</v>
      </c>
      <c r="O341" t="str">
        <f>IFERROR(IF(ISBLANK(Table1[[#This Row],[last_date]]),"",Table1[[#This Row],[last_date]]-Table1[[#This Row],[DoJ]])/365.25,"")</f>
        <v/>
      </c>
      <c r="P341">
        <f>_xlfn.IFS(Table1[[#This Row],[Last_performance_rating]]="S",5,Table1[[#This Row],[Last_performance_rating]]="A",4,Table1[[#This Row],[Last_performance_rating]]="B",3,Table1[[#This Row],[Last_performance_rating]]="C",2,Table1[[#This Row],[Last_performance_rating]]="PIP",1)</f>
        <v>4</v>
      </c>
    </row>
    <row r="342" spans="1:16" x14ac:dyDescent="0.3">
      <c r="A342" s="4">
        <v>10204</v>
      </c>
      <c r="B342" s="12">
        <v>20798</v>
      </c>
      <c r="C342" s="5" t="s">
        <v>134</v>
      </c>
      <c r="D342" s="5" t="s">
        <v>585</v>
      </c>
      <c r="E342" s="5" t="s">
        <v>27</v>
      </c>
      <c r="F342" s="12">
        <v>31750</v>
      </c>
      <c r="G342" s="5">
        <v>7</v>
      </c>
      <c r="H342" s="5" t="s">
        <v>16</v>
      </c>
      <c r="I342" s="5">
        <v>0</v>
      </c>
      <c r="J342" s="5"/>
      <c r="K342" s="10">
        <v>40000</v>
      </c>
      <c r="L342" s="5" t="s">
        <v>17</v>
      </c>
      <c r="M342" s="6" t="s">
        <v>40</v>
      </c>
      <c r="N342" t="str">
        <f>INDEX(Table3[#All],MATCH(Table1[[#This Row],[Dept_Id]],Table3[[#All],[Dept_Id]],0),1)</f>
        <v>Development</v>
      </c>
      <c r="O342" t="str">
        <f>IFERROR(IF(ISBLANK(Table1[[#This Row],[last_date]]),"",Table1[[#This Row],[last_date]]-Table1[[#This Row],[DoJ]])/365.25,"")</f>
        <v/>
      </c>
      <c r="P342">
        <f>_xlfn.IFS(Table1[[#This Row],[Last_performance_rating]]="S",5,Table1[[#This Row],[Last_performance_rating]]="A",4,Table1[[#This Row],[Last_performance_rating]]="B",3,Table1[[#This Row],[Last_performance_rating]]="C",2,Table1[[#This Row],[Last_performance_rating]]="PIP",1)</f>
        <v>2</v>
      </c>
    </row>
    <row r="343" spans="1:16" x14ac:dyDescent="0.3">
      <c r="A343" s="4">
        <v>10205</v>
      </c>
      <c r="B343" s="12">
        <v>19499</v>
      </c>
      <c r="C343" s="5" t="s">
        <v>586</v>
      </c>
      <c r="D343" s="5" t="s">
        <v>587</v>
      </c>
      <c r="E343" s="5" t="s">
        <v>27</v>
      </c>
      <c r="F343" s="12">
        <v>34204</v>
      </c>
      <c r="G343" s="5">
        <v>4</v>
      </c>
      <c r="H343" s="5" t="s">
        <v>16</v>
      </c>
      <c r="I343" s="5">
        <v>0</v>
      </c>
      <c r="J343" s="5"/>
      <c r="K343" s="10">
        <v>40000</v>
      </c>
      <c r="L343" s="5" t="s">
        <v>21</v>
      </c>
      <c r="M343" s="6" t="s">
        <v>18</v>
      </c>
      <c r="N343" t="str">
        <f>INDEX(Table3[#All],MATCH(Table1[[#This Row],[Dept_Id]],Table3[[#All],[Dept_Id]],0),1)</f>
        <v>Production</v>
      </c>
      <c r="O343" t="str">
        <f>IFERROR(IF(ISBLANK(Table1[[#This Row],[last_date]]),"",Table1[[#This Row],[last_date]]-Table1[[#This Row],[DoJ]])/365.25,"")</f>
        <v/>
      </c>
      <c r="P343">
        <f>_xlfn.IFS(Table1[[#This Row],[Last_performance_rating]]="S",5,Table1[[#This Row],[Last_performance_rating]]="A",4,Table1[[#This Row],[Last_performance_rating]]="B",3,Table1[[#This Row],[Last_performance_rating]]="C",2,Table1[[#This Row],[Last_performance_rating]]="PIP",1)</f>
        <v>2</v>
      </c>
    </row>
    <row r="344" spans="1:16" x14ac:dyDescent="0.3">
      <c r="A344" s="4">
        <v>230858</v>
      </c>
      <c r="B344" s="12">
        <v>22049</v>
      </c>
      <c r="C344" s="5" t="s">
        <v>588</v>
      </c>
      <c r="D344" s="5" t="s">
        <v>589</v>
      </c>
      <c r="E344" s="5" t="s">
        <v>27</v>
      </c>
      <c r="F344" s="12">
        <v>33114</v>
      </c>
      <c r="G344" s="5">
        <v>4</v>
      </c>
      <c r="H344" s="5" t="s">
        <v>24</v>
      </c>
      <c r="I344" s="5">
        <v>0</v>
      </c>
      <c r="J344" s="5"/>
      <c r="K344" s="10">
        <v>57381</v>
      </c>
      <c r="L344" s="5" t="s">
        <v>77</v>
      </c>
      <c r="M344" s="6" t="s">
        <v>32</v>
      </c>
      <c r="N344" t="str">
        <f>INDEX(Table3[#All],MATCH(Table1[[#This Row],[Dept_Id]],Table3[[#All],[Dept_Id]],0),1)</f>
        <v>Marketing</v>
      </c>
      <c r="O344" t="str">
        <f>IFERROR(IF(ISBLANK(Table1[[#This Row],[last_date]]),"",Table1[[#This Row],[last_date]]-Table1[[#This Row],[DoJ]])/365.25,"")</f>
        <v/>
      </c>
      <c r="P344">
        <f>_xlfn.IFS(Table1[[#This Row],[Last_performance_rating]]="S",5,Table1[[#This Row],[Last_performance_rating]]="A",4,Table1[[#This Row],[Last_performance_rating]]="B",3,Table1[[#This Row],[Last_performance_rating]]="C",2,Table1[[#This Row],[Last_performance_rating]]="PIP",1)</f>
        <v>4</v>
      </c>
    </row>
    <row r="345" spans="1:16" x14ac:dyDescent="0.3">
      <c r="A345" s="4">
        <v>10206</v>
      </c>
      <c r="B345" s="12">
        <v>22178</v>
      </c>
      <c r="C345" s="5" t="s">
        <v>590</v>
      </c>
      <c r="D345" s="5" t="s">
        <v>591</v>
      </c>
      <c r="E345" s="5" t="s">
        <v>27</v>
      </c>
      <c r="F345" s="12">
        <v>32252</v>
      </c>
      <c r="G345" s="5">
        <v>8</v>
      </c>
      <c r="H345" s="5" t="s">
        <v>24</v>
      </c>
      <c r="I345" s="5">
        <v>0</v>
      </c>
      <c r="J345" s="5"/>
      <c r="K345" s="10">
        <v>40000</v>
      </c>
      <c r="L345" s="5" t="s">
        <v>17</v>
      </c>
      <c r="M345" s="6" t="s">
        <v>93</v>
      </c>
      <c r="N345" t="str">
        <f>INDEX(Table3[#All],MATCH(Table1[[#This Row],[Dept_Id]],Table3[[#All],[Dept_Id]],0),1)</f>
        <v>Development</v>
      </c>
      <c r="O345" t="str">
        <f>IFERROR(IF(ISBLANK(Table1[[#This Row],[last_date]]),"",Table1[[#This Row],[last_date]]-Table1[[#This Row],[DoJ]])/365.25,"")</f>
        <v/>
      </c>
      <c r="P345">
        <f>_xlfn.IFS(Table1[[#This Row],[Last_performance_rating]]="S",5,Table1[[#This Row],[Last_performance_rating]]="A",4,Table1[[#This Row],[Last_performance_rating]]="B",3,Table1[[#This Row],[Last_performance_rating]]="C",2,Table1[[#This Row],[Last_performance_rating]]="PIP",1)</f>
        <v>4</v>
      </c>
    </row>
    <row r="346" spans="1:16" x14ac:dyDescent="0.3">
      <c r="A346" s="4">
        <v>10207</v>
      </c>
      <c r="B346" s="12">
        <v>20237</v>
      </c>
      <c r="C346" s="5" t="s">
        <v>592</v>
      </c>
      <c r="D346" s="5" t="s">
        <v>593</v>
      </c>
      <c r="E346" s="5" t="s">
        <v>27</v>
      </c>
      <c r="F346" s="12">
        <v>33888</v>
      </c>
      <c r="G346" s="5">
        <v>8</v>
      </c>
      <c r="H346" s="5" t="s">
        <v>24</v>
      </c>
      <c r="I346" s="5">
        <v>0</v>
      </c>
      <c r="J346" s="5"/>
      <c r="K346" s="10">
        <v>52783</v>
      </c>
      <c r="L346" s="5" t="s">
        <v>17</v>
      </c>
      <c r="M346" s="6" t="s">
        <v>18</v>
      </c>
      <c r="N346" t="str">
        <f>INDEX(Table3[#All],MATCH(Table1[[#This Row],[Dept_Id]],Table3[[#All],[Dept_Id]],0),1)</f>
        <v>Development</v>
      </c>
      <c r="O346" t="str">
        <f>IFERROR(IF(ISBLANK(Table1[[#This Row],[last_date]]),"",Table1[[#This Row],[last_date]]-Table1[[#This Row],[DoJ]])/365.25,"")</f>
        <v/>
      </c>
      <c r="P346">
        <f>_xlfn.IFS(Table1[[#This Row],[Last_performance_rating]]="S",5,Table1[[#This Row],[Last_performance_rating]]="A",4,Table1[[#This Row],[Last_performance_rating]]="B",3,Table1[[#This Row],[Last_performance_rating]]="C",2,Table1[[#This Row],[Last_performance_rating]]="PIP",1)</f>
        <v>4</v>
      </c>
    </row>
    <row r="347" spans="1:16" x14ac:dyDescent="0.3">
      <c r="A347" s="4">
        <v>279661</v>
      </c>
      <c r="B347" s="12">
        <v>19792</v>
      </c>
      <c r="C347" s="5" t="s">
        <v>445</v>
      </c>
      <c r="D347" s="5" t="s">
        <v>594</v>
      </c>
      <c r="E347" s="5" t="s">
        <v>15</v>
      </c>
      <c r="F347" s="12">
        <v>31531</v>
      </c>
      <c r="G347" s="5">
        <v>6</v>
      </c>
      <c r="H347" s="5" t="s">
        <v>84</v>
      </c>
      <c r="I347" s="5">
        <v>0</v>
      </c>
      <c r="J347" s="5"/>
      <c r="K347" s="10">
        <v>58554</v>
      </c>
      <c r="L347" s="5" t="s">
        <v>31</v>
      </c>
      <c r="M347" s="6" t="s">
        <v>65</v>
      </c>
      <c r="N347" t="str">
        <f>INDEX(Table3[#All],MATCH(Table1[[#This Row],[Dept_Id]],Table3[[#All],[Dept_Id]],0),1)</f>
        <v>Sales</v>
      </c>
      <c r="O347" t="str">
        <f>IFERROR(IF(ISBLANK(Table1[[#This Row],[last_date]]),"",Table1[[#This Row],[last_date]]-Table1[[#This Row],[DoJ]])/365.25,"")</f>
        <v/>
      </c>
      <c r="P347">
        <f>_xlfn.IFS(Table1[[#This Row],[Last_performance_rating]]="S",5,Table1[[#This Row],[Last_performance_rating]]="A",4,Table1[[#This Row],[Last_performance_rating]]="B",3,Table1[[#This Row],[Last_performance_rating]]="C",2,Table1[[#This Row],[Last_performance_rating]]="PIP",1)</f>
        <v>1</v>
      </c>
    </row>
    <row r="348" spans="1:16" x14ac:dyDescent="0.3">
      <c r="A348" s="4">
        <v>10208</v>
      </c>
      <c r="B348" s="12">
        <v>21917</v>
      </c>
      <c r="C348" s="5" t="s">
        <v>595</v>
      </c>
      <c r="D348" s="5" t="s">
        <v>596</v>
      </c>
      <c r="E348" s="5" t="s">
        <v>15</v>
      </c>
      <c r="F348" s="12">
        <v>33595</v>
      </c>
      <c r="G348" s="5">
        <v>7</v>
      </c>
      <c r="H348" s="5" t="s">
        <v>84</v>
      </c>
      <c r="I348" s="5">
        <v>0</v>
      </c>
      <c r="J348" s="5"/>
      <c r="K348" s="10">
        <v>61890</v>
      </c>
      <c r="L348" s="5" t="s">
        <v>77</v>
      </c>
      <c r="M348" s="6" t="s">
        <v>32</v>
      </c>
      <c r="N348" t="str">
        <f>INDEX(Table3[#All],MATCH(Table1[[#This Row],[Dept_Id]],Table3[[#All],[Dept_Id]],0),1)</f>
        <v>Marketing</v>
      </c>
      <c r="O348" t="str">
        <f>IFERROR(IF(ISBLANK(Table1[[#This Row],[last_date]]),"",Table1[[#This Row],[last_date]]-Table1[[#This Row],[DoJ]])/365.25,"")</f>
        <v/>
      </c>
      <c r="P348">
        <f>_xlfn.IFS(Table1[[#This Row],[Last_performance_rating]]="S",5,Table1[[#This Row],[Last_performance_rating]]="A",4,Table1[[#This Row],[Last_performance_rating]]="B",3,Table1[[#This Row],[Last_performance_rating]]="C",2,Table1[[#This Row],[Last_performance_rating]]="PIP",1)</f>
        <v>1</v>
      </c>
    </row>
    <row r="349" spans="1:16" x14ac:dyDescent="0.3">
      <c r="A349" s="4">
        <v>10209</v>
      </c>
      <c r="B349" s="12">
        <v>20801</v>
      </c>
      <c r="C349" s="5" t="s">
        <v>597</v>
      </c>
      <c r="D349" s="5" t="s">
        <v>598</v>
      </c>
      <c r="E349" s="5" t="s">
        <v>27</v>
      </c>
      <c r="F349" s="12">
        <v>33565</v>
      </c>
      <c r="G349" s="5">
        <v>10</v>
      </c>
      <c r="H349" s="5" t="s">
        <v>16</v>
      </c>
      <c r="I349" s="5">
        <v>0</v>
      </c>
      <c r="J349" s="5"/>
      <c r="K349" s="10">
        <v>57996</v>
      </c>
      <c r="L349" s="5" t="s">
        <v>68</v>
      </c>
      <c r="M349" s="6" t="s">
        <v>32</v>
      </c>
      <c r="N349" t="str">
        <f>INDEX(Table3[#All],MATCH(Table1[[#This Row],[Dept_Id]],Table3[[#All],[Dept_Id]],0),1)</f>
        <v>Finance</v>
      </c>
      <c r="O349" t="str">
        <f>IFERROR(IF(ISBLANK(Table1[[#This Row],[last_date]]),"",Table1[[#This Row],[last_date]]-Table1[[#This Row],[DoJ]])/365.25,"")</f>
        <v/>
      </c>
      <c r="P349">
        <f>_xlfn.IFS(Table1[[#This Row],[Last_performance_rating]]="S",5,Table1[[#This Row],[Last_performance_rating]]="A",4,Table1[[#This Row],[Last_performance_rating]]="B",3,Table1[[#This Row],[Last_performance_rating]]="C",2,Table1[[#This Row],[Last_performance_rating]]="PIP",1)</f>
        <v>2</v>
      </c>
    </row>
    <row r="350" spans="1:16" x14ac:dyDescent="0.3">
      <c r="A350" s="4">
        <v>10209</v>
      </c>
      <c r="B350" s="12">
        <v>20801</v>
      </c>
      <c r="C350" s="5" t="s">
        <v>597</v>
      </c>
      <c r="D350" s="5" t="s">
        <v>598</v>
      </c>
      <c r="E350" s="5" t="s">
        <v>27</v>
      </c>
      <c r="F350" s="12">
        <v>33565</v>
      </c>
      <c r="G350" s="5">
        <v>10</v>
      </c>
      <c r="H350" s="5" t="s">
        <v>16</v>
      </c>
      <c r="I350" s="5">
        <v>0</v>
      </c>
      <c r="J350" s="5"/>
      <c r="K350" s="10">
        <v>57996</v>
      </c>
      <c r="L350" s="5" t="s">
        <v>31</v>
      </c>
      <c r="M350" s="6" t="s">
        <v>32</v>
      </c>
      <c r="N350" t="str">
        <f>INDEX(Table3[#All],MATCH(Table1[[#This Row],[Dept_Id]],Table3[[#All],[Dept_Id]],0),1)</f>
        <v>Sales</v>
      </c>
      <c r="O350" t="str">
        <f>IFERROR(IF(ISBLANK(Table1[[#This Row],[last_date]]),"",Table1[[#This Row],[last_date]]-Table1[[#This Row],[DoJ]])/365.25,"")</f>
        <v/>
      </c>
      <c r="P350">
        <f>_xlfn.IFS(Table1[[#This Row],[Last_performance_rating]]="S",5,Table1[[#This Row],[Last_performance_rating]]="A",4,Table1[[#This Row],[Last_performance_rating]]="B",3,Table1[[#This Row],[Last_performance_rating]]="C",2,Table1[[#This Row],[Last_performance_rating]]="PIP",1)</f>
        <v>2</v>
      </c>
    </row>
    <row r="351" spans="1:16" x14ac:dyDescent="0.3">
      <c r="A351" s="4">
        <v>287414</v>
      </c>
      <c r="B351" s="12">
        <v>20975</v>
      </c>
      <c r="C351" s="5" t="s">
        <v>599</v>
      </c>
      <c r="D351" s="5" t="s">
        <v>600</v>
      </c>
      <c r="E351" s="5" t="s">
        <v>15</v>
      </c>
      <c r="F351" s="12">
        <v>32325</v>
      </c>
      <c r="G351" s="5">
        <v>4</v>
      </c>
      <c r="H351" s="5" t="s">
        <v>28</v>
      </c>
      <c r="I351" s="5">
        <v>0</v>
      </c>
      <c r="J351" s="5"/>
      <c r="K351" s="10">
        <v>51536</v>
      </c>
      <c r="L351" s="5" t="s">
        <v>21</v>
      </c>
      <c r="M351" s="6" t="s">
        <v>18</v>
      </c>
      <c r="N351" t="str">
        <f>INDEX(Table3[#All],MATCH(Table1[[#This Row],[Dept_Id]],Table3[[#All],[Dept_Id]],0),1)</f>
        <v>Production</v>
      </c>
      <c r="O351" t="str">
        <f>IFERROR(IF(ISBLANK(Table1[[#This Row],[last_date]]),"",Table1[[#This Row],[last_date]]-Table1[[#This Row],[DoJ]])/365.25,"")</f>
        <v/>
      </c>
      <c r="P351">
        <f>_xlfn.IFS(Table1[[#This Row],[Last_performance_rating]]="S",5,Table1[[#This Row],[Last_performance_rating]]="A",4,Table1[[#This Row],[Last_performance_rating]]="B",3,Table1[[#This Row],[Last_performance_rating]]="C",2,Table1[[#This Row],[Last_performance_rating]]="PIP",1)</f>
        <v>3</v>
      </c>
    </row>
    <row r="352" spans="1:16" x14ac:dyDescent="0.3">
      <c r="A352" s="4">
        <v>10210</v>
      </c>
      <c r="B352" s="12">
        <v>21209</v>
      </c>
      <c r="C352" s="5" t="s">
        <v>601</v>
      </c>
      <c r="D352" s="5" t="s">
        <v>602</v>
      </c>
      <c r="E352" s="5" t="s">
        <v>15</v>
      </c>
      <c r="F352" s="12">
        <v>34464</v>
      </c>
      <c r="G352" s="5">
        <v>3</v>
      </c>
      <c r="H352" s="5" t="s">
        <v>28</v>
      </c>
      <c r="I352" s="5">
        <v>1</v>
      </c>
      <c r="J352" s="12">
        <v>37152</v>
      </c>
      <c r="K352" s="10">
        <v>40000</v>
      </c>
      <c r="L352" s="5" t="s">
        <v>58</v>
      </c>
      <c r="M352" s="6" t="s">
        <v>32</v>
      </c>
      <c r="N352" t="str">
        <f>INDEX(Table3[#All],MATCH(Table1[[#This Row],[Dept_Id]],Table3[[#All],[Dept_Id]],0),1)</f>
        <v>Customer Service</v>
      </c>
      <c r="O352">
        <f>IFERROR(IF(ISBLANK(Table1[[#This Row],[last_date]]),"",Table1[[#This Row],[last_date]]-Table1[[#This Row],[DoJ]])/365.25,"")</f>
        <v>7.3593429158110881</v>
      </c>
      <c r="P352">
        <f>_xlfn.IFS(Table1[[#This Row],[Last_performance_rating]]="S",5,Table1[[#This Row],[Last_performance_rating]]="A",4,Table1[[#This Row],[Last_performance_rating]]="B",3,Table1[[#This Row],[Last_performance_rating]]="C",2,Table1[[#This Row],[Last_performance_rating]]="PIP",1)</f>
        <v>3</v>
      </c>
    </row>
    <row r="353" spans="1:16" x14ac:dyDescent="0.3">
      <c r="A353" s="4">
        <v>210499</v>
      </c>
      <c r="B353" s="12">
        <v>19931</v>
      </c>
      <c r="C353" s="5" t="s">
        <v>603</v>
      </c>
      <c r="D353" s="5" t="s">
        <v>604</v>
      </c>
      <c r="E353" s="5" t="s">
        <v>15</v>
      </c>
      <c r="F353" s="12">
        <v>32456</v>
      </c>
      <c r="G353" s="5">
        <v>5</v>
      </c>
      <c r="H353" s="5" t="s">
        <v>16</v>
      </c>
      <c r="I353" s="5">
        <v>0</v>
      </c>
      <c r="J353" s="5"/>
      <c r="K353" s="10">
        <v>71701</v>
      </c>
      <c r="L353" s="5" t="s">
        <v>77</v>
      </c>
      <c r="M353" s="6" t="s">
        <v>32</v>
      </c>
      <c r="N353" t="str">
        <f>INDEX(Table3[#All],MATCH(Table1[[#This Row],[Dept_Id]],Table3[[#All],[Dept_Id]],0),1)</f>
        <v>Marketing</v>
      </c>
      <c r="O353" t="str">
        <f>IFERROR(IF(ISBLANK(Table1[[#This Row],[last_date]]),"",Table1[[#This Row],[last_date]]-Table1[[#This Row],[DoJ]])/365.25,"")</f>
        <v/>
      </c>
      <c r="P353">
        <f>_xlfn.IFS(Table1[[#This Row],[Last_performance_rating]]="S",5,Table1[[#This Row],[Last_performance_rating]]="A",4,Table1[[#This Row],[Last_performance_rating]]="B",3,Table1[[#This Row],[Last_performance_rating]]="C",2,Table1[[#This Row],[Last_performance_rating]]="PIP",1)</f>
        <v>2</v>
      </c>
    </row>
    <row r="354" spans="1:16" x14ac:dyDescent="0.3">
      <c r="A354" s="4">
        <v>10211</v>
      </c>
      <c r="B354" s="12">
        <v>23594</v>
      </c>
      <c r="C354" s="5" t="s">
        <v>605</v>
      </c>
      <c r="D354" s="5" t="s">
        <v>606</v>
      </c>
      <c r="E354" s="5" t="s">
        <v>27</v>
      </c>
      <c r="F354" s="12">
        <v>32830</v>
      </c>
      <c r="G354" s="5">
        <v>7</v>
      </c>
      <c r="H354" s="5" t="s">
        <v>28</v>
      </c>
      <c r="I354" s="5">
        <v>0</v>
      </c>
      <c r="J354" s="5"/>
      <c r="K354" s="10">
        <v>49032</v>
      </c>
      <c r="L354" s="5" t="s">
        <v>17</v>
      </c>
      <c r="M354" s="6" t="s">
        <v>18</v>
      </c>
      <c r="N354" t="str">
        <f>INDEX(Table3[#All],MATCH(Table1[[#This Row],[Dept_Id]],Table3[[#All],[Dept_Id]],0),1)</f>
        <v>Development</v>
      </c>
      <c r="O354" t="str">
        <f>IFERROR(IF(ISBLANK(Table1[[#This Row],[last_date]]),"",Table1[[#This Row],[last_date]]-Table1[[#This Row],[DoJ]])/365.25,"")</f>
        <v/>
      </c>
      <c r="P354">
        <f>_xlfn.IFS(Table1[[#This Row],[Last_performance_rating]]="S",5,Table1[[#This Row],[Last_performance_rating]]="A",4,Table1[[#This Row],[Last_performance_rating]]="B",3,Table1[[#This Row],[Last_performance_rating]]="C",2,Table1[[#This Row],[Last_performance_rating]]="PIP",1)</f>
        <v>3</v>
      </c>
    </row>
    <row r="355" spans="1:16" x14ac:dyDescent="0.3">
      <c r="A355" s="4">
        <v>10212</v>
      </c>
      <c r="B355" s="12">
        <v>21679</v>
      </c>
      <c r="C355" s="5" t="s">
        <v>109</v>
      </c>
      <c r="D355" s="5" t="s">
        <v>607</v>
      </c>
      <c r="E355" s="5" t="s">
        <v>15</v>
      </c>
      <c r="F355" s="12">
        <v>33065</v>
      </c>
      <c r="G355" s="5">
        <v>8</v>
      </c>
      <c r="H355" s="5" t="s">
        <v>28</v>
      </c>
      <c r="I355" s="5">
        <v>1</v>
      </c>
      <c r="J355" s="12">
        <v>34964</v>
      </c>
      <c r="K355" s="10">
        <v>65938</v>
      </c>
      <c r="L355" s="5" t="s">
        <v>17</v>
      </c>
      <c r="M355" s="6" t="s">
        <v>18</v>
      </c>
      <c r="N355" t="str">
        <f>INDEX(Table3[#All],MATCH(Table1[[#This Row],[Dept_Id]],Table3[[#All],[Dept_Id]],0),1)</f>
        <v>Development</v>
      </c>
      <c r="O355">
        <f>IFERROR(IF(ISBLANK(Table1[[#This Row],[last_date]]),"",Table1[[#This Row],[last_date]]-Table1[[#This Row],[DoJ]])/365.25,"")</f>
        <v>5.1991786447638599</v>
      </c>
      <c r="P355">
        <f>_xlfn.IFS(Table1[[#This Row],[Last_performance_rating]]="S",5,Table1[[#This Row],[Last_performance_rating]]="A",4,Table1[[#This Row],[Last_performance_rating]]="B",3,Table1[[#This Row],[Last_performance_rating]]="C",2,Table1[[#This Row],[Last_performance_rating]]="PIP",1)</f>
        <v>3</v>
      </c>
    </row>
    <row r="356" spans="1:16" x14ac:dyDescent="0.3">
      <c r="A356" s="4">
        <v>268566</v>
      </c>
      <c r="B356" s="12">
        <v>22672</v>
      </c>
      <c r="C356" s="5" t="s">
        <v>560</v>
      </c>
      <c r="D356" s="5" t="s">
        <v>608</v>
      </c>
      <c r="E356" s="5" t="s">
        <v>15</v>
      </c>
      <c r="F356" s="12">
        <v>35524</v>
      </c>
      <c r="G356" s="5">
        <v>8</v>
      </c>
      <c r="H356" s="5" t="s">
        <v>24</v>
      </c>
      <c r="I356" s="5">
        <v>0</v>
      </c>
      <c r="J356" s="5"/>
      <c r="K356" s="10">
        <v>73481</v>
      </c>
      <c r="L356" s="5" t="s">
        <v>31</v>
      </c>
      <c r="M356" s="6" t="s">
        <v>32</v>
      </c>
      <c r="N356" t="str">
        <f>INDEX(Table3[#All],MATCH(Table1[[#This Row],[Dept_Id]],Table3[[#All],[Dept_Id]],0),1)</f>
        <v>Sales</v>
      </c>
      <c r="O356" t="str">
        <f>IFERROR(IF(ISBLANK(Table1[[#This Row],[last_date]]),"",Table1[[#This Row],[last_date]]-Table1[[#This Row],[DoJ]])/365.25,"")</f>
        <v/>
      </c>
      <c r="P356">
        <f>_xlfn.IFS(Table1[[#This Row],[Last_performance_rating]]="S",5,Table1[[#This Row],[Last_performance_rating]]="A",4,Table1[[#This Row],[Last_performance_rating]]="B",3,Table1[[#This Row],[Last_performance_rating]]="C",2,Table1[[#This Row],[Last_performance_rating]]="PIP",1)</f>
        <v>4</v>
      </c>
    </row>
    <row r="357" spans="1:16" x14ac:dyDescent="0.3">
      <c r="A357" s="4">
        <v>10213</v>
      </c>
      <c r="B357" s="12">
        <v>23521</v>
      </c>
      <c r="C357" s="5" t="s">
        <v>609</v>
      </c>
      <c r="D357" s="5" t="s">
        <v>610</v>
      </c>
      <c r="E357" s="5" t="s">
        <v>15</v>
      </c>
      <c r="F357" s="12">
        <v>33914</v>
      </c>
      <c r="G357" s="5">
        <v>8</v>
      </c>
      <c r="H357" s="5" t="s">
        <v>16</v>
      </c>
      <c r="I357" s="5">
        <v>0</v>
      </c>
      <c r="J357" s="5"/>
      <c r="K357" s="10">
        <v>40000</v>
      </c>
      <c r="L357" s="5" t="s">
        <v>58</v>
      </c>
      <c r="M357" s="6" t="s">
        <v>32</v>
      </c>
      <c r="N357" t="str">
        <f>INDEX(Table3[#All],MATCH(Table1[[#This Row],[Dept_Id]],Table3[[#All],[Dept_Id]],0),1)</f>
        <v>Customer Service</v>
      </c>
      <c r="O357" t="str">
        <f>IFERROR(IF(ISBLANK(Table1[[#This Row],[last_date]]),"",Table1[[#This Row],[last_date]]-Table1[[#This Row],[DoJ]])/365.25,"")</f>
        <v/>
      </c>
      <c r="P357">
        <f>_xlfn.IFS(Table1[[#This Row],[Last_performance_rating]]="S",5,Table1[[#This Row],[Last_performance_rating]]="A",4,Table1[[#This Row],[Last_performance_rating]]="B",3,Table1[[#This Row],[Last_performance_rating]]="C",2,Table1[[#This Row],[Last_performance_rating]]="PIP",1)</f>
        <v>2</v>
      </c>
    </row>
    <row r="358" spans="1:16" x14ac:dyDescent="0.3">
      <c r="A358" s="4">
        <v>10214</v>
      </c>
      <c r="B358" s="12">
        <v>22750</v>
      </c>
      <c r="C358" s="5" t="s">
        <v>611</v>
      </c>
      <c r="D358" s="5" t="s">
        <v>612</v>
      </c>
      <c r="E358" s="5" t="s">
        <v>15</v>
      </c>
      <c r="F358" s="12">
        <v>32202</v>
      </c>
      <c r="G358" s="5">
        <v>10</v>
      </c>
      <c r="H358" s="5" t="s">
        <v>24</v>
      </c>
      <c r="I358" s="5">
        <v>0</v>
      </c>
      <c r="J358" s="5"/>
      <c r="K358" s="10">
        <v>58341</v>
      </c>
      <c r="L358" s="5" t="s">
        <v>31</v>
      </c>
      <c r="M358" s="6" t="s">
        <v>65</v>
      </c>
      <c r="N358" t="str">
        <f>INDEX(Table3[#All],MATCH(Table1[[#This Row],[Dept_Id]],Table3[[#All],[Dept_Id]],0),1)</f>
        <v>Sales</v>
      </c>
      <c r="O358" t="str">
        <f>IFERROR(IF(ISBLANK(Table1[[#This Row],[last_date]]),"",Table1[[#This Row],[last_date]]-Table1[[#This Row],[DoJ]])/365.25,"")</f>
        <v/>
      </c>
      <c r="P358">
        <f>_xlfn.IFS(Table1[[#This Row],[Last_performance_rating]]="S",5,Table1[[#This Row],[Last_performance_rating]]="A",4,Table1[[#This Row],[Last_performance_rating]]="B",3,Table1[[#This Row],[Last_performance_rating]]="C",2,Table1[[#This Row],[Last_performance_rating]]="PIP",1)</f>
        <v>4</v>
      </c>
    </row>
    <row r="359" spans="1:16" x14ac:dyDescent="0.3">
      <c r="A359" s="4">
        <v>53312</v>
      </c>
      <c r="B359" s="12">
        <v>21669</v>
      </c>
      <c r="C359" s="5" t="s">
        <v>613</v>
      </c>
      <c r="D359" s="5" t="s">
        <v>614</v>
      </c>
      <c r="E359" s="5" t="s">
        <v>15</v>
      </c>
      <c r="F359" s="12">
        <v>32088</v>
      </c>
      <c r="G359" s="5">
        <v>5</v>
      </c>
      <c r="H359" s="5" t="s">
        <v>16</v>
      </c>
      <c r="I359" s="5">
        <v>0</v>
      </c>
      <c r="J359" s="5"/>
      <c r="K359" s="10">
        <v>70268</v>
      </c>
      <c r="L359" s="5" t="s">
        <v>31</v>
      </c>
      <c r="M359" s="6" t="s">
        <v>32</v>
      </c>
      <c r="N359" t="str">
        <f>INDEX(Table3[#All],MATCH(Table1[[#This Row],[Dept_Id]],Table3[[#All],[Dept_Id]],0),1)</f>
        <v>Sales</v>
      </c>
      <c r="O359" t="str">
        <f>IFERROR(IF(ISBLANK(Table1[[#This Row],[last_date]]),"",Table1[[#This Row],[last_date]]-Table1[[#This Row],[DoJ]])/365.25,"")</f>
        <v/>
      </c>
      <c r="P359">
        <f>_xlfn.IFS(Table1[[#This Row],[Last_performance_rating]]="S",5,Table1[[#This Row],[Last_performance_rating]]="A",4,Table1[[#This Row],[Last_performance_rating]]="B",3,Table1[[#This Row],[Last_performance_rating]]="C",2,Table1[[#This Row],[Last_performance_rating]]="PIP",1)</f>
        <v>2</v>
      </c>
    </row>
    <row r="360" spans="1:16" x14ac:dyDescent="0.3">
      <c r="A360" s="4">
        <v>10215</v>
      </c>
      <c r="B360" s="12">
        <v>19816</v>
      </c>
      <c r="C360" s="5" t="s">
        <v>615</v>
      </c>
      <c r="D360" s="5" t="s">
        <v>525</v>
      </c>
      <c r="E360" s="5" t="s">
        <v>15</v>
      </c>
      <c r="F360" s="12">
        <v>32069</v>
      </c>
      <c r="G360" s="5">
        <v>1</v>
      </c>
      <c r="H360" s="5" t="s">
        <v>24</v>
      </c>
      <c r="I360" s="5">
        <v>0</v>
      </c>
      <c r="J360" s="5"/>
      <c r="K360" s="10">
        <v>43944</v>
      </c>
      <c r="L360" s="5" t="s">
        <v>31</v>
      </c>
      <c r="M360" s="6" t="s">
        <v>65</v>
      </c>
      <c r="N360" t="str">
        <f>INDEX(Table3[#All],MATCH(Table1[[#This Row],[Dept_Id]],Table3[[#All],[Dept_Id]],0),1)</f>
        <v>Sales</v>
      </c>
      <c r="O360" t="str">
        <f>IFERROR(IF(ISBLANK(Table1[[#This Row],[last_date]]),"",Table1[[#This Row],[last_date]]-Table1[[#This Row],[DoJ]])/365.25,"")</f>
        <v/>
      </c>
      <c r="P360">
        <f>_xlfn.IFS(Table1[[#This Row],[Last_performance_rating]]="S",5,Table1[[#This Row],[Last_performance_rating]]="A",4,Table1[[#This Row],[Last_performance_rating]]="B",3,Table1[[#This Row],[Last_performance_rating]]="C",2,Table1[[#This Row],[Last_performance_rating]]="PIP",1)</f>
        <v>4</v>
      </c>
    </row>
    <row r="361" spans="1:16" x14ac:dyDescent="0.3">
      <c r="A361" s="4">
        <v>10216</v>
      </c>
      <c r="B361" s="12">
        <v>21382</v>
      </c>
      <c r="C361" s="5" t="s">
        <v>616</v>
      </c>
      <c r="D361" s="5" t="s">
        <v>617</v>
      </c>
      <c r="E361" s="5" t="s">
        <v>15</v>
      </c>
      <c r="F361" s="12">
        <v>32080</v>
      </c>
      <c r="G361" s="5">
        <v>5</v>
      </c>
      <c r="H361" s="5" t="s">
        <v>24</v>
      </c>
      <c r="I361" s="5">
        <v>1</v>
      </c>
      <c r="J361" s="12">
        <v>34282</v>
      </c>
      <c r="K361" s="10">
        <v>40000</v>
      </c>
      <c r="L361" s="5" t="s">
        <v>43</v>
      </c>
      <c r="M361" s="6" t="s">
        <v>32</v>
      </c>
      <c r="N361" t="str">
        <f>INDEX(Table3[#All],MATCH(Table1[[#This Row],[Dept_Id]],Table3[[#All],[Dept_Id]],0),1)</f>
        <v>Research</v>
      </c>
      <c r="O361">
        <f>IFERROR(IF(ISBLANK(Table1[[#This Row],[last_date]]),"",Table1[[#This Row],[last_date]]-Table1[[#This Row],[DoJ]])/365.25,"")</f>
        <v>6.0287474332648872</v>
      </c>
      <c r="P361">
        <f>_xlfn.IFS(Table1[[#This Row],[Last_performance_rating]]="S",5,Table1[[#This Row],[Last_performance_rating]]="A",4,Table1[[#This Row],[Last_performance_rating]]="B",3,Table1[[#This Row],[Last_performance_rating]]="C",2,Table1[[#This Row],[Last_performance_rating]]="PIP",1)</f>
        <v>4</v>
      </c>
    </row>
    <row r="362" spans="1:16" x14ac:dyDescent="0.3">
      <c r="A362" s="4">
        <v>214747</v>
      </c>
      <c r="B362" s="12">
        <v>19878</v>
      </c>
      <c r="C362" s="5" t="s">
        <v>618</v>
      </c>
      <c r="D362" s="5" t="s">
        <v>619</v>
      </c>
      <c r="E362" s="5" t="s">
        <v>27</v>
      </c>
      <c r="F362" s="12">
        <v>33237</v>
      </c>
      <c r="G362" s="5">
        <v>3</v>
      </c>
      <c r="H362" s="5" t="s">
        <v>24</v>
      </c>
      <c r="I362" s="5">
        <v>1</v>
      </c>
      <c r="J362" s="12">
        <v>35540</v>
      </c>
      <c r="K362" s="10">
        <v>40000</v>
      </c>
      <c r="L362" s="5" t="s">
        <v>58</v>
      </c>
      <c r="M362" s="6" t="s">
        <v>32</v>
      </c>
      <c r="N362" t="str">
        <f>INDEX(Table3[#All],MATCH(Table1[[#This Row],[Dept_Id]],Table3[[#All],[Dept_Id]],0),1)</f>
        <v>Customer Service</v>
      </c>
      <c r="O362">
        <f>IFERROR(IF(ISBLANK(Table1[[#This Row],[last_date]]),"",Table1[[#This Row],[last_date]]-Table1[[#This Row],[DoJ]])/365.25,"")</f>
        <v>6.3052703627652296</v>
      </c>
      <c r="P362">
        <f>_xlfn.IFS(Table1[[#This Row],[Last_performance_rating]]="S",5,Table1[[#This Row],[Last_performance_rating]]="A",4,Table1[[#This Row],[Last_performance_rating]]="B",3,Table1[[#This Row],[Last_performance_rating]]="C",2,Table1[[#This Row],[Last_performance_rating]]="PIP",1)</f>
        <v>4</v>
      </c>
    </row>
    <row r="363" spans="1:16" x14ac:dyDescent="0.3">
      <c r="A363" s="4">
        <v>10217</v>
      </c>
      <c r="B363" s="12">
        <v>19912</v>
      </c>
      <c r="C363" s="5" t="s">
        <v>620</v>
      </c>
      <c r="D363" s="5" t="s">
        <v>621</v>
      </c>
      <c r="E363" s="5" t="s">
        <v>27</v>
      </c>
      <c r="F363" s="12">
        <v>31544</v>
      </c>
      <c r="G363" s="5">
        <v>2</v>
      </c>
      <c r="H363" s="5" t="s">
        <v>28</v>
      </c>
      <c r="I363" s="5">
        <v>0</v>
      </c>
      <c r="J363" s="5"/>
      <c r="K363" s="10">
        <v>40000</v>
      </c>
      <c r="L363" s="5" t="s">
        <v>21</v>
      </c>
      <c r="M363" s="6" t="s">
        <v>93</v>
      </c>
      <c r="N363" t="str">
        <f>INDEX(Table3[#All],MATCH(Table1[[#This Row],[Dept_Id]],Table3[[#All],[Dept_Id]],0),1)</f>
        <v>Production</v>
      </c>
      <c r="O363" t="str">
        <f>IFERROR(IF(ISBLANK(Table1[[#This Row],[last_date]]),"",Table1[[#This Row],[last_date]]-Table1[[#This Row],[DoJ]])/365.25,"")</f>
        <v/>
      </c>
      <c r="P363">
        <f>_xlfn.IFS(Table1[[#This Row],[Last_performance_rating]]="S",5,Table1[[#This Row],[Last_performance_rating]]="A",4,Table1[[#This Row],[Last_performance_rating]]="B",3,Table1[[#This Row],[Last_performance_rating]]="C",2,Table1[[#This Row],[Last_performance_rating]]="PIP",1)</f>
        <v>3</v>
      </c>
    </row>
    <row r="364" spans="1:16" x14ac:dyDescent="0.3">
      <c r="A364" s="4">
        <v>10218</v>
      </c>
      <c r="B364" s="12">
        <v>21526</v>
      </c>
      <c r="C364" s="5" t="s">
        <v>384</v>
      </c>
      <c r="D364" s="5" t="s">
        <v>622</v>
      </c>
      <c r="E364" s="5" t="s">
        <v>15</v>
      </c>
      <c r="F364" s="12">
        <v>35445</v>
      </c>
      <c r="G364" s="5">
        <v>5</v>
      </c>
      <c r="H364" s="5" t="s">
        <v>28</v>
      </c>
      <c r="I364" s="5">
        <v>1</v>
      </c>
      <c r="J364" s="12">
        <v>37680</v>
      </c>
      <c r="K364" s="10">
        <v>40788</v>
      </c>
      <c r="L364" s="5" t="s">
        <v>21</v>
      </c>
      <c r="M364" s="6" t="s">
        <v>18</v>
      </c>
      <c r="N364" t="str">
        <f>INDEX(Table3[#All],MATCH(Table1[[#This Row],[Dept_Id]],Table3[[#All],[Dept_Id]],0),1)</f>
        <v>Production</v>
      </c>
      <c r="O364">
        <f>IFERROR(IF(ISBLANK(Table1[[#This Row],[last_date]]),"",Table1[[#This Row],[last_date]]-Table1[[#This Row],[DoJ]])/365.25,"")</f>
        <v>6.1190965092402463</v>
      </c>
      <c r="P364">
        <f>_xlfn.IFS(Table1[[#This Row],[Last_performance_rating]]="S",5,Table1[[#This Row],[Last_performance_rating]]="A",4,Table1[[#This Row],[Last_performance_rating]]="B",3,Table1[[#This Row],[Last_performance_rating]]="C",2,Table1[[#This Row],[Last_performance_rating]]="PIP",1)</f>
        <v>3</v>
      </c>
    </row>
    <row r="365" spans="1:16" x14ac:dyDescent="0.3">
      <c r="A365" s="4">
        <v>231751</v>
      </c>
      <c r="B365" s="12">
        <v>19260</v>
      </c>
      <c r="C365" s="5" t="s">
        <v>623</v>
      </c>
      <c r="D365" s="5" t="s">
        <v>90</v>
      </c>
      <c r="E365" s="5" t="s">
        <v>27</v>
      </c>
      <c r="F365" s="12">
        <v>33933</v>
      </c>
      <c r="G365" s="5">
        <v>9</v>
      </c>
      <c r="H365" s="5" t="s">
        <v>16</v>
      </c>
      <c r="I365" s="5">
        <v>0</v>
      </c>
      <c r="J365" s="5"/>
      <c r="K365" s="10">
        <v>40000</v>
      </c>
      <c r="L365" s="5" t="s">
        <v>58</v>
      </c>
      <c r="M365" s="6" t="s">
        <v>65</v>
      </c>
      <c r="N365" t="str">
        <f>INDEX(Table3[#All],MATCH(Table1[[#This Row],[Dept_Id]],Table3[[#All],[Dept_Id]],0),1)</f>
        <v>Customer Service</v>
      </c>
      <c r="O365" t="str">
        <f>IFERROR(IF(ISBLANK(Table1[[#This Row],[last_date]]),"",Table1[[#This Row],[last_date]]-Table1[[#This Row],[DoJ]])/365.25,"")</f>
        <v/>
      </c>
      <c r="P365">
        <f>_xlfn.IFS(Table1[[#This Row],[Last_performance_rating]]="S",5,Table1[[#This Row],[Last_performance_rating]]="A",4,Table1[[#This Row],[Last_performance_rating]]="B",3,Table1[[#This Row],[Last_performance_rating]]="C",2,Table1[[#This Row],[Last_performance_rating]]="PIP",1)</f>
        <v>2</v>
      </c>
    </row>
    <row r="366" spans="1:16" x14ac:dyDescent="0.3">
      <c r="A366" s="4">
        <v>10219</v>
      </c>
      <c r="B366" s="12">
        <v>19116</v>
      </c>
      <c r="C366" s="5" t="s">
        <v>624</v>
      </c>
      <c r="D366" s="5" t="s">
        <v>625</v>
      </c>
      <c r="E366" s="5" t="s">
        <v>15</v>
      </c>
      <c r="F366" s="12">
        <v>34059</v>
      </c>
      <c r="G366" s="5">
        <v>2</v>
      </c>
      <c r="H366" s="5" t="s">
        <v>28</v>
      </c>
      <c r="I366" s="5">
        <v>0</v>
      </c>
      <c r="J366" s="5"/>
      <c r="K366" s="10">
        <v>40000</v>
      </c>
      <c r="L366" s="5" t="s">
        <v>17</v>
      </c>
      <c r="M366" s="6" t="s">
        <v>65</v>
      </c>
      <c r="N366" t="str">
        <f>INDEX(Table3[#All],MATCH(Table1[[#This Row],[Dept_Id]],Table3[[#All],[Dept_Id]],0),1)</f>
        <v>Development</v>
      </c>
      <c r="O366" t="str">
        <f>IFERROR(IF(ISBLANK(Table1[[#This Row],[last_date]]),"",Table1[[#This Row],[last_date]]-Table1[[#This Row],[DoJ]])/365.25,"")</f>
        <v/>
      </c>
      <c r="P366">
        <f>_xlfn.IFS(Table1[[#This Row],[Last_performance_rating]]="S",5,Table1[[#This Row],[Last_performance_rating]]="A",4,Table1[[#This Row],[Last_performance_rating]]="B",3,Table1[[#This Row],[Last_performance_rating]]="C",2,Table1[[#This Row],[Last_performance_rating]]="PIP",1)</f>
        <v>3</v>
      </c>
    </row>
    <row r="367" spans="1:16" x14ac:dyDescent="0.3">
      <c r="A367" s="4">
        <v>10219</v>
      </c>
      <c r="B367" s="12">
        <v>19116</v>
      </c>
      <c r="C367" s="5" t="s">
        <v>624</v>
      </c>
      <c r="D367" s="5" t="s">
        <v>625</v>
      </c>
      <c r="E367" s="5" t="s">
        <v>15</v>
      </c>
      <c r="F367" s="12">
        <v>34059</v>
      </c>
      <c r="G367" s="5">
        <v>2</v>
      </c>
      <c r="H367" s="5" t="s">
        <v>28</v>
      </c>
      <c r="I367" s="5">
        <v>0</v>
      </c>
      <c r="J367" s="5"/>
      <c r="K367" s="10">
        <v>40000</v>
      </c>
      <c r="L367" s="5" t="s">
        <v>58</v>
      </c>
      <c r="M367" s="6" t="s">
        <v>65</v>
      </c>
      <c r="N367" t="str">
        <f>INDEX(Table3[#All],MATCH(Table1[[#This Row],[Dept_Id]],Table3[[#All],[Dept_Id]],0),1)</f>
        <v>Customer Service</v>
      </c>
      <c r="O367" t="str">
        <f>IFERROR(IF(ISBLANK(Table1[[#This Row],[last_date]]),"",Table1[[#This Row],[last_date]]-Table1[[#This Row],[DoJ]])/365.25,"")</f>
        <v/>
      </c>
      <c r="P367">
        <f>_xlfn.IFS(Table1[[#This Row],[Last_performance_rating]]="S",5,Table1[[#This Row],[Last_performance_rating]]="A",4,Table1[[#This Row],[Last_performance_rating]]="B",3,Table1[[#This Row],[Last_performance_rating]]="C",2,Table1[[#This Row],[Last_performance_rating]]="PIP",1)</f>
        <v>3</v>
      </c>
    </row>
    <row r="368" spans="1:16" x14ac:dyDescent="0.3">
      <c r="A368" s="4">
        <v>201452</v>
      </c>
      <c r="B368" s="12">
        <v>21659</v>
      </c>
      <c r="C368" s="5" t="s">
        <v>121</v>
      </c>
      <c r="D368" s="5" t="s">
        <v>602</v>
      </c>
      <c r="E368" s="5" t="s">
        <v>15</v>
      </c>
      <c r="F368" s="12">
        <v>35845</v>
      </c>
      <c r="G368" s="5">
        <v>6</v>
      </c>
      <c r="H368" s="5" t="s">
        <v>16</v>
      </c>
      <c r="I368" s="5">
        <v>0</v>
      </c>
      <c r="J368" s="5"/>
      <c r="K368" s="10">
        <v>58639</v>
      </c>
      <c r="L368" s="5" t="s">
        <v>21</v>
      </c>
      <c r="M368" s="6" t="s">
        <v>40</v>
      </c>
      <c r="N368" t="str">
        <f>INDEX(Table3[#All],MATCH(Table1[[#This Row],[Dept_Id]],Table3[[#All],[Dept_Id]],0),1)</f>
        <v>Production</v>
      </c>
      <c r="O368" t="str">
        <f>IFERROR(IF(ISBLANK(Table1[[#This Row],[last_date]]),"",Table1[[#This Row],[last_date]]-Table1[[#This Row],[DoJ]])/365.25,"")</f>
        <v/>
      </c>
      <c r="P368">
        <f>_xlfn.IFS(Table1[[#This Row],[Last_performance_rating]]="S",5,Table1[[#This Row],[Last_performance_rating]]="A",4,Table1[[#This Row],[Last_performance_rating]]="B",3,Table1[[#This Row],[Last_performance_rating]]="C",2,Table1[[#This Row],[Last_performance_rating]]="PIP",1)</f>
        <v>2</v>
      </c>
    </row>
    <row r="369" spans="1:16" x14ac:dyDescent="0.3">
      <c r="A369" s="4">
        <v>10220</v>
      </c>
      <c r="B369" s="12">
        <v>21330</v>
      </c>
      <c r="C369" s="5" t="s">
        <v>626</v>
      </c>
      <c r="D369" s="5" t="s">
        <v>627</v>
      </c>
      <c r="E369" s="5" t="s">
        <v>27</v>
      </c>
      <c r="F369" s="12">
        <v>33780</v>
      </c>
      <c r="G369" s="5">
        <v>8</v>
      </c>
      <c r="H369" s="5" t="s">
        <v>16</v>
      </c>
      <c r="I369" s="5">
        <v>0</v>
      </c>
      <c r="J369" s="5"/>
      <c r="K369" s="10">
        <v>58883</v>
      </c>
      <c r="L369" s="5" t="s">
        <v>68</v>
      </c>
      <c r="M369" s="6" t="s">
        <v>32</v>
      </c>
      <c r="N369" t="str">
        <f>INDEX(Table3[#All],MATCH(Table1[[#This Row],[Dept_Id]],Table3[[#All],[Dept_Id]],0),1)</f>
        <v>Finance</v>
      </c>
      <c r="O369" t="str">
        <f>IFERROR(IF(ISBLANK(Table1[[#This Row],[last_date]]),"",Table1[[#This Row],[last_date]]-Table1[[#This Row],[DoJ]])/365.25,"")</f>
        <v/>
      </c>
      <c r="P369">
        <f>_xlfn.IFS(Table1[[#This Row],[Last_performance_rating]]="S",5,Table1[[#This Row],[Last_performance_rating]]="A",4,Table1[[#This Row],[Last_performance_rating]]="B",3,Table1[[#This Row],[Last_performance_rating]]="C",2,Table1[[#This Row],[Last_performance_rating]]="PIP",1)</f>
        <v>2</v>
      </c>
    </row>
    <row r="370" spans="1:16" x14ac:dyDescent="0.3">
      <c r="A370" s="4">
        <v>10221</v>
      </c>
      <c r="B370" s="12">
        <v>20823</v>
      </c>
      <c r="C370" s="5" t="s">
        <v>628</v>
      </c>
      <c r="D370" s="5" t="s">
        <v>629</v>
      </c>
      <c r="E370" s="5" t="s">
        <v>15</v>
      </c>
      <c r="F370" s="12">
        <v>32302</v>
      </c>
      <c r="G370" s="5">
        <v>1</v>
      </c>
      <c r="H370" s="5" t="s">
        <v>16</v>
      </c>
      <c r="I370" s="5">
        <v>0</v>
      </c>
      <c r="J370" s="5"/>
      <c r="K370" s="10">
        <v>57821</v>
      </c>
      <c r="L370" s="5" t="s">
        <v>21</v>
      </c>
      <c r="M370" s="6" t="s">
        <v>18</v>
      </c>
      <c r="N370" t="str">
        <f>INDEX(Table3[#All],MATCH(Table1[[#This Row],[Dept_Id]],Table3[[#All],[Dept_Id]],0),1)</f>
        <v>Production</v>
      </c>
      <c r="O370" t="str">
        <f>IFERROR(IF(ISBLANK(Table1[[#This Row],[last_date]]),"",Table1[[#This Row],[last_date]]-Table1[[#This Row],[DoJ]])/365.25,"")</f>
        <v/>
      </c>
      <c r="P370">
        <f>_xlfn.IFS(Table1[[#This Row],[Last_performance_rating]]="S",5,Table1[[#This Row],[Last_performance_rating]]="A",4,Table1[[#This Row],[Last_performance_rating]]="B",3,Table1[[#This Row],[Last_performance_rating]]="C",2,Table1[[#This Row],[Last_performance_rating]]="PIP",1)</f>
        <v>2</v>
      </c>
    </row>
    <row r="371" spans="1:16" x14ac:dyDescent="0.3">
      <c r="A371" s="4">
        <v>435436</v>
      </c>
      <c r="B371" s="12">
        <v>22006</v>
      </c>
      <c r="C371" s="5" t="s">
        <v>630</v>
      </c>
      <c r="D371" s="5" t="s">
        <v>631</v>
      </c>
      <c r="E371" s="5" t="s">
        <v>27</v>
      </c>
      <c r="F371" s="12">
        <v>34992</v>
      </c>
      <c r="G371" s="5">
        <v>2</v>
      </c>
      <c r="H371" s="5" t="s">
        <v>24</v>
      </c>
      <c r="I371" s="5">
        <v>1</v>
      </c>
      <c r="J371" s="12">
        <v>39980</v>
      </c>
      <c r="K371" s="10">
        <v>55903</v>
      </c>
      <c r="L371" s="5" t="s">
        <v>21</v>
      </c>
      <c r="M371" s="6" t="s">
        <v>18</v>
      </c>
      <c r="N371" t="str">
        <f>INDEX(Table3[#All],MATCH(Table1[[#This Row],[Dept_Id]],Table3[[#All],[Dept_Id]],0),1)</f>
        <v>Production</v>
      </c>
      <c r="O371">
        <f>IFERROR(IF(ISBLANK(Table1[[#This Row],[last_date]]),"",Table1[[#This Row],[last_date]]-Table1[[#This Row],[DoJ]])/365.25,"")</f>
        <v>13.656399726214921</v>
      </c>
      <c r="P371">
        <f>_xlfn.IFS(Table1[[#This Row],[Last_performance_rating]]="S",5,Table1[[#This Row],[Last_performance_rating]]="A",4,Table1[[#This Row],[Last_performance_rating]]="B",3,Table1[[#This Row],[Last_performance_rating]]="C",2,Table1[[#This Row],[Last_performance_rating]]="PIP",1)</f>
        <v>4</v>
      </c>
    </row>
    <row r="372" spans="1:16" x14ac:dyDescent="0.3">
      <c r="A372" s="4">
        <v>10222</v>
      </c>
      <c r="B372" s="12">
        <v>22910</v>
      </c>
      <c r="C372" s="5" t="s">
        <v>632</v>
      </c>
      <c r="D372" s="5" t="s">
        <v>633</v>
      </c>
      <c r="E372" s="5" t="s">
        <v>15</v>
      </c>
      <c r="F372" s="12">
        <v>31571</v>
      </c>
      <c r="G372" s="5">
        <v>7</v>
      </c>
      <c r="H372" s="5" t="s">
        <v>24</v>
      </c>
      <c r="I372" s="5">
        <v>0</v>
      </c>
      <c r="J372" s="5"/>
      <c r="K372" s="10">
        <v>40000</v>
      </c>
      <c r="L372" s="5" t="s">
        <v>21</v>
      </c>
      <c r="M372" s="6" t="s">
        <v>40</v>
      </c>
      <c r="N372" t="str">
        <f>INDEX(Table3[#All],MATCH(Table1[[#This Row],[Dept_Id]],Table3[[#All],[Dept_Id]],0),1)</f>
        <v>Production</v>
      </c>
      <c r="O372" t="str">
        <f>IFERROR(IF(ISBLANK(Table1[[#This Row],[last_date]]),"",Table1[[#This Row],[last_date]]-Table1[[#This Row],[DoJ]])/365.25,"")</f>
        <v/>
      </c>
      <c r="P372">
        <f>_xlfn.IFS(Table1[[#This Row],[Last_performance_rating]]="S",5,Table1[[#This Row],[Last_performance_rating]]="A",4,Table1[[#This Row],[Last_performance_rating]]="B",3,Table1[[#This Row],[Last_performance_rating]]="C",2,Table1[[#This Row],[Last_performance_rating]]="PIP",1)</f>
        <v>4</v>
      </c>
    </row>
    <row r="373" spans="1:16" x14ac:dyDescent="0.3">
      <c r="A373" s="4">
        <v>10223</v>
      </c>
      <c r="B373" s="12">
        <v>23271</v>
      </c>
      <c r="C373" s="5" t="s">
        <v>634</v>
      </c>
      <c r="D373" s="5" t="s">
        <v>635</v>
      </c>
      <c r="E373" s="5" t="s">
        <v>27</v>
      </c>
      <c r="F373" s="12">
        <v>31369</v>
      </c>
      <c r="G373" s="5">
        <v>1</v>
      </c>
      <c r="H373" s="5" t="s">
        <v>16</v>
      </c>
      <c r="I373" s="5">
        <v>0</v>
      </c>
      <c r="J373" s="5"/>
      <c r="K373" s="10">
        <v>62922</v>
      </c>
      <c r="L373" s="5" t="s">
        <v>17</v>
      </c>
      <c r="M373" s="6" t="s">
        <v>40</v>
      </c>
      <c r="N373" t="str">
        <f>INDEX(Table3[#All],MATCH(Table1[[#This Row],[Dept_Id]],Table3[[#All],[Dept_Id]],0),1)</f>
        <v>Development</v>
      </c>
      <c r="O373" t="str">
        <f>IFERROR(IF(ISBLANK(Table1[[#This Row],[last_date]]),"",Table1[[#This Row],[last_date]]-Table1[[#This Row],[DoJ]])/365.25,"")</f>
        <v/>
      </c>
      <c r="P373">
        <f>_xlfn.IFS(Table1[[#This Row],[Last_performance_rating]]="S",5,Table1[[#This Row],[Last_performance_rating]]="A",4,Table1[[#This Row],[Last_performance_rating]]="B",3,Table1[[#This Row],[Last_performance_rating]]="C",2,Table1[[#This Row],[Last_performance_rating]]="PIP",1)</f>
        <v>2</v>
      </c>
    </row>
    <row r="374" spans="1:16" x14ac:dyDescent="0.3">
      <c r="A374" s="4">
        <v>98882</v>
      </c>
      <c r="B374" s="12">
        <v>19795</v>
      </c>
      <c r="C374" s="5" t="s">
        <v>155</v>
      </c>
      <c r="D374" s="5" t="s">
        <v>636</v>
      </c>
      <c r="E374" s="5" t="s">
        <v>27</v>
      </c>
      <c r="F374" s="12">
        <v>32829</v>
      </c>
      <c r="G374" s="5">
        <v>1</v>
      </c>
      <c r="H374" s="5" t="s">
        <v>16</v>
      </c>
      <c r="I374" s="5">
        <v>0</v>
      </c>
      <c r="J374" s="5"/>
      <c r="K374" s="10">
        <v>40000</v>
      </c>
      <c r="L374" s="5" t="s">
        <v>17</v>
      </c>
      <c r="M374" s="6" t="s">
        <v>18</v>
      </c>
      <c r="N374" t="str">
        <f>INDEX(Table3[#All],MATCH(Table1[[#This Row],[Dept_Id]],Table3[[#All],[Dept_Id]],0),1)</f>
        <v>Development</v>
      </c>
      <c r="O374" t="str">
        <f>IFERROR(IF(ISBLANK(Table1[[#This Row],[last_date]]),"",Table1[[#This Row],[last_date]]-Table1[[#This Row],[DoJ]])/365.25,"")</f>
        <v/>
      </c>
      <c r="P374">
        <f>_xlfn.IFS(Table1[[#This Row],[Last_performance_rating]]="S",5,Table1[[#This Row],[Last_performance_rating]]="A",4,Table1[[#This Row],[Last_performance_rating]]="B",3,Table1[[#This Row],[Last_performance_rating]]="C",2,Table1[[#This Row],[Last_performance_rating]]="PIP",1)</f>
        <v>2</v>
      </c>
    </row>
    <row r="375" spans="1:16" x14ac:dyDescent="0.3">
      <c r="A375" s="4">
        <v>10224</v>
      </c>
      <c r="B375" s="12">
        <v>19861</v>
      </c>
      <c r="C375" s="5" t="s">
        <v>637</v>
      </c>
      <c r="D375" s="5" t="s">
        <v>638</v>
      </c>
      <c r="E375" s="5" t="s">
        <v>15</v>
      </c>
      <c r="F375" s="12">
        <v>32151</v>
      </c>
      <c r="G375" s="5">
        <v>7</v>
      </c>
      <c r="H375" s="5" t="s">
        <v>24</v>
      </c>
      <c r="I375" s="5">
        <v>0</v>
      </c>
      <c r="J375" s="5"/>
      <c r="K375" s="10">
        <v>40000</v>
      </c>
      <c r="L375" s="5" t="s">
        <v>21</v>
      </c>
      <c r="M375" s="6" t="s">
        <v>18</v>
      </c>
      <c r="N375" t="str">
        <f>INDEX(Table3[#All],MATCH(Table1[[#This Row],[Dept_Id]],Table3[[#All],[Dept_Id]],0),1)</f>
        <v>Production</v>
      </c>
      <c r="O375" t="str">
        <f>IFERROR(IF(ISBLANK(Table1[[#This Row],[last_date]]),"",Table1[[#This Row],[last_date]]-Table1[[#This Row],[DoJ]])/365.25,"")</f>
        <v/>
      </c>
      <c r="P375">
        <f>_xlfn.IFS(Table1[[#This Row],[Last_performance_rating]]="S",5,Table1[[#This Row],[Last_performance_rating]]="A",4,Table1[[#This Row],[Last_performance_rating]]="B",3,Table1[[#This Row],[Last_performance_rating]]="C",2,Table1[[#This Row],[Last_performance_rating]]="PIP",1)</f>
        <v>4</v>
      </c>
    </row>
    <row r="376" spans="1:16" x14ac:dyDescent="0.3">
      <c r="A376" s="4">
        <v>10225</v>
      </c>
      <c r="B376" s="12">
        <v>20864</v>
      </c>
      <c r="C376" s="5" t="s">
        <v>639</v>
      </c>
      <c r="D376" s="5" t="s">
        <v>640</v>
      </c>
      <c r="E376" s="5" t="s">
        <v>27</v>
      </c>
      <c r="F376" s="12">
        <v>31582</v>
      </c>
      <c r="G376" s="5">
        <v>7</v>
      </c>
      <c r="H376" s="5" t="s">
        <v>16</v>
      </c>
      <c r="I376" s="5">
        <v>0</v>
      </c>
      <c r="J376" s="5"/>
      <c r="K376" s="10">
        <v>40000</v>
      </c>
      <c r="L376" s="5" t="s">
        <v>58</v>
      </c>
      <c r="M376" s="6" t="s">
        <v>32</v>
      </c>
      <c r="N376" t="str">
        <f>INDEX(Table3[#All],MATCH(Table1[[#This Row],[Dept_Id]],Table3[[#All],[Dept_Id]],0),1)</f>
        <v>Customer Service</v>
      </c>
      <c r="O376" t="str">
        <f>IFERROR(IF(ISBLANK(Table1[[#This Row],[last_date]]),"",Table1[[#This Row],[last_date]]-Table1[[#This Row],[DoJ]])/365.25,"")</f>
        <v/>
      </c>
      <c r="P376">
        <f>_xlfn.IFS(Table1[[#This Row],[Last_performance_rating]]="S",5,Table1[[#This Row],[Last_performance_rating]]="A",4,Table1[[#This Row],[Last_performance_rating]]="B",3,Table1[[#This Row],[Last_performance_rating]]="C",2,Table1[[#This Row],[Last_performance_rating]]="PIP",1)</f>
        <v>2</v>
      </c>
    </row>
    <row r="377" spans="1:16" x14ac:dyDescent="0.3">
      <c r="A377" s="4">
        <v>42924</v>
      </c>
      <c r="B377" s="12">
        <v>22578</v>
      </c>
      <c r="C377" s="5" t="s">
        <v>641</v>
      </c>
      <c r="D377" s="5" t="s">
        <v>642</v>
      </c>
      <c r="E377" s="5" t="s">
        <v>27</v>
      </c>
      <c r="F377" s="12">
        <v>33683</v>
      </c>
      <c r="G377" s="5">
        <v>8</v>
      </c>
      <c r="H377" s="5" t="s">
        <v>24</v>
      </c>
      <c r="I377" s="5">
        <v>0</v>
      </c>
      <c r="J377" s="5"/>
      <c r="K377" s="10">
        <v>40000</v>
      </c>
      <c r="L377" s="5" t="s">
        <v>21</v>
      </c>
      <c r="M377" s="6" t="s">
        <v>18</v>
      </c>
      <c r="N377" t="str">
        <f>INDEX(Table3[#All],MATCH(Table1[[#This Row],[Dept_Id]],Table3[[#All],[Dept_Id]],0),1)</f>
        <v>Production</v>
      </c>
      <c r="O377" t="str">
        <f>IFERROR(IF(ISBLANK(Table1[[#This Row],[last_date]]),"",Table1[[#This Row],[last_date]]-Table1[[#This Row],[DoJ]])/365.25,"")</f>
        <v/>
      </c>
      <c r="P377">
        <f>_xlfn.IFS(Table1[[#This Row],[Last_performance_rating]]="S",5,Table1[[#This Row],[Last_performance_rating]]="A",4,Table1[[#This Row],[Last_performance_rating]]="B",3,Table1[[#This Row],[Last_performance_rating]]="C",2,Table1[[#This Row],[Last_performance_rating]]="PIP",1)</f>
        <v>4</v>
      </c>
    </row>
    <row r="378" spans="1:16" x14ac:dyDescent="0.3">
      <c r="A378" s="4">
        <v>10226</v>
      </c>
      <c r="B378" s="12">
        <v>23739</v>
      </c>
      <c r="C378" s="5" t="s">
        <v>283</v>
      </c>
      <c r="D378" s="5" t="s">
        <v>643</v>
      </c>
      <c r="E378" s="5" t="s">
        <v>15</v>
      </c>
      <c r="F378" s="12">
        <v>32808</v>
      </c>
      <c r="G378" s="5">
        <v>2</v>
      </c>
      <c r="H378" s="5" t="s">
        <v>16</v>
      </c>
      <c r="I378" s="5">
        <v>0</v>
      </c>
      <c r="J378" s="5"/>
      <c r="K378" s="10">
        <v>79456</v>
      </c>
      <c r="L378" s="5" t="s">
        <v>31</v>
      </c>
      <c r="M378" s="6" t="s">
        <v>32</v>
      </c>
      <c r="N378" t="str">
        <f>INDEX(Table3[#All],MATCH(Table1[[#This Row],[Dept_Id]],Table3[[#All],[Dept_Id]],0),1)</f>
        <v>Sales</v>
      </c>
      <c r="O378" t="str">
        <f>IFERROR(IF(ISBLANK(Table1[[#This Row],[last_date]]),"",Table1[[#This Row],[last_date]]-Table1[[#This Row],[DoJ]])/365.25,"")</f>
        <v/>
      </c>
      <c r="P378">
        <f>_xlfn.IFS(Table1[[#This Row],[Last_performance_rating]]="S",5,Table1[[#This Row],[Last_performance_rating]]="A",4,Table1[[#This Row],[Last_performance_rating]]="B",3,Table1[[#This Row],[Last_performance_rating]]="C",2,Table1[[#This Row],[Last_performance_rating]]="PIP",1)</f>
        <v>2</v>
      </c>
    </row>
    <row r="379" spans="1:16" x14ac:dyDescent="0.3">
      <c r="A379" s="4">
        <v>10227</v>
      </c>
      <c r="B379" s="12">
        <v>21005</v>
      </c>
      <c r="C379" s="5" t="s">
        <v>644</v>
      </c>
      <c r="D379" s="5" t="s">
        <v>645</v>
      </c>
      <c r="E379" s="5" t="s">
        <v>15</v>
      </c>
      <c r="F379" s="12">
        <v>34448</v>
      </c>
      <c r="G379" s="5">
        <v>4</v>
      </c>
      <c r="H379" s="5" t="s">
        <v>28</v>
      </c>
      <c r="I379" s="5">
        <v>0</v>
      </c>
      <c r="J379" s="5"/>
      <c r="K379" s="10">
        <v>53497</v>
      </c>
      <c r="L379" s="5" t="s">
        <v>17</v>
      </c>
      <c r="M379" s="6" t="s">
        <v>93</v>
      </c>
      <c r="N379" t="str">
        <f>INDEX(Table3[#All],MATCH(Table1[[#This Row],[Dept_Id]],Table3[[#All],[Dept_Id]],0),1)</f>
        <v>Development</v>
      </c>
      <c r="O379" t="str">
        <f>IFERROR(IF(ISBLANK(Table1[[#This Row],[last_date]]),"",Table1[[#This Row],[last_date]]-Table1[[#This Row],[DoJ]])/365.25,"")</f>
        <v/>
      </c>
      <c r="P379">
        <f>_xlfn.IFS(Table1[[#This Row],[Last_performance_rating]]="S",5,Table1[[#This Row],[Last_performance_rating]]="A",4,Table1[[#This Row],[Last_performance_rating]]="B",3,Table1[[#This Row],[Last_performance_rating]]="C",2,Table1[[#This Row],[Last_performance_rating]]="PIP",1)</f>
        <v>3</v>
      </c>
    </row>
    <row r="380" spans="1:16" x14ac:dyDescent="0.3">
      <c r="A380" s="4">
        <v>78316</v>
      </c>
      <c r="B380" s="12">
        <v>22660</v>
      </c>
      <c r="C380" s="5" t="s">
        <v>646</v>
      </c>
      <c r="D380" s="5" t="s">
        <v>647</v>
      </c>
      <c r="E380" s="5" t="s">
        <v>15</v>
      </c>
      <c r="F380" s="12">
        <v>34773</v>
      </c>
      <c r="G380" s="5">
        <v>9</v>
      </c>
      <c r="H380" s="5" t="s">
        <v>28</v>
      </c>
      <c r="I380" s="5">
        <v>0</v>
      </c>
      <c r="J380" s="5"/>
      <c r="K380" s="10">
        <v>40000</v>
      </c>
      <c r="L380" s="5" t="s">
        <v>17</v>
      </c>
      <c r="M380" s="6" t="s">
        <v>93</v>
      </c>
      <c r="N380" t="str">
        <f>INDEX(Table3[#All],MATCH(Table1[[#This Row],[Dept_Id]],Table3[[#All],[Dept_Id]],0),1)</f>
        <v>Development</v>
      </c>
      <c r="O380" t="str">
        <f>IFERROR(IF(ISBLANK(Table1[[#This Row],[last_date]]),"",Table1[[#This Row],[last_date]]-Table1[[#This Row],[DoJ]])/365.25,"")</f>
        <v/>
      </c>
      <c r="P380">
        <f>_xlfn.IFS(Table1[[#This Row],[Last_performance_rating]]="S",5,Table1[[#This Row],[Last_performance_rating]]="A",4,Table1[[#This Row],[Last_performance_rating]]="B",3,Table1[[#This Row],[Last_performance_rating]]="C",2,Table1[[#This Row],[Last_performance_rating]]="PIP",1)</f>
        <v>3</v>
      </c>
    </row>
    <row r="381" spans="1:16" x14ac:dyDescent="0.3">
      <c r="A381" s="4">
        <v>10228</v>
      </c>
      <c r="B381" s="12">
        <v>19470</v>
      </c>
      <c r="C381" s="5" t="s">
        <v>315</v>
      </c>
      <c r="D381" s="5" t="s">
        <v>648</v>
      </c>
      <c r="E381" s="5" t="s">
        <v>27</v>
      </c>
      <c r="F381" s="12">
        <v>33476</v>
      </c>
      <c r="G381" s="5">
        <v>8</v>
      </c>
      <c r="H381" s="5" t="s">
        <v>28</v>
      </c>
      <c r="I381" s="5">
        <v>0</v>
      </c>
      <c r="J381" s="5"/>
      <c r="K381" s="10">
        <v>79474</v>
      </c>
      <c r="L381" s="5" t="s">
        <v>77</v>
      </c>
      <c r="M381" s="6" t="s">
        <v>32</v>
      </c>
      <c r="N381" t="str">
        <f>INDEX(Table3[#All],MATCH(Table1[[#This Row],[Dept_Id]],Table3[[#All],[Dept_Id]],0),1)</f>
        <v>Marketing</v>
      </c>
      <c r="O381" t="str">
        <f>IFERROR(IF(ISBLANK(Table1[[#This Row],[last_date]]),"",Table1[[#This Row],[last_date]]-Table1[[#This Row],[DoJ]])/365.25,"")</f>
        <v/>
      </c>
      <c r="P381">
        <f>_xlfn.IFS(Table1[[#This Row],[Last_performance_rating]]="S",5,Table1[[#This Row],[Last_performance_rating]]="A",4,Table1[[#This Row],[Last_performance_rating]]="B",3,Table1[[#This Row],[Last_performance_rating]]="C",2,Table1[[#This Row],[Last_performance_rating]]="PIP",1)</f>
        <v>3</v>
      </c>
    </row>
    <row r="382" spans="1:16" x14ac:dyDescent="0.3">
      <c r="A382" s="4">
        <v>10228</v>
      </c>
      <c r="B382" s="12">
        <v>19470</v>
      </c>
      <c r="C382" s="5" t="s">
        <v>315</v>
      </c>
      <c r="D382" s="5" t="s">
        <v>648</v>
      </c>
      <c r="E382" s="5" t="s">
        <v>27</v>
      </c>
      <c r="F382" s="12">
        <v>33476</v>
      </c>
      <c r="G382" s="5">
        <v>8</v>
      </c>
      <c r="H382" s="5" t="s">
        <v>28</v>
      </c>
      <c r="I382" s="5">
        <v>0</v>
      </c>
      <c r="J382" s="5"/>
      <c r="K382" s="10">
        <v>79474</v>
      </c>
      <c r="L382" s="5" t="s">
        <v>31</v>
      </c>
      <c r="M382" s="6" t="s">
        <v>32</v>
      </c>
      <c r="N382" t="str">
        <f>INDEX(Table3[#All],MATCH(Table1[[#This Row],[Dept_Id]],Table3[[#All],[Dept_Id]],0),1)</f>
        <v>Sales</v>
      </c>
      <c r="O382" t="str">
        <f>IFERROR(IF(ISBLANK(Table1[[#This Row],[last_date]]),"",Table1[[#This Row],[last_date]]-Table1[[#This Row],[DoJ]])/365.25,"")</f>
        <v/>
      </c>
      <c r="P382">
        <f>_xlfn.IFS(Table1[[#This Row],[Last_performance_rating]]="S",5,Table1[[#This Row],[Last_performance_rating]]="A",4,Table1[[#This Row],[Last_performance_rating]]="B",3,Table1[[#This Row],[Last_performance_rating]]="C",2,Table1[[#This Row],[Last_performance_rating]]="PIP",1)</f>
        <v>3</v>
      </c>
    </row>
    <row r="383" spans="1:16" x14ac:dyDescent="0.3">
      <c r="A383" s="4">
        <v>430484</v>
      </c>
      <c r="B383" s="12">
        <v>22948</v>
      </c>
      <c r="C383" s="5" t="s">
        <v>202</v>
      </c>
      <c r="D383" s="5" t="s">
        <v>649</v>
      </c>
      <c r="E383" s="5" t="s">
        <v>27</v>
      </c>
      <c r="F383" s="12">
        <v>31850</v>
      </c>
      <c r="G383" s="5">
        <v>5</v>
      </c>
      <c r="H383" s="5" t="s">
        <v>28</v>
      </c>
      <c r="I383" s="5">
        <v>0</v>
      </c>
      <c r="J383" s="5"/>
      <c r="K383" s="10">
        <v>40000</v>
      </c>
      <c r="L383" s="5" t="s">
        <v>21</v>
      </c>
      <c r="M383" s="6" t="s">
        <v>18</v>
      </c>
      <c r="N383" t="str">
        <f>INDEX(Table3[#All],MATCH(Table1[[#This Row],[Dept_Id]],Table3[[#All],[Dept_Id]],0),1)</f>
        <v>Production</v>
      </c>
      <c r="O383" t="str">
        <f>IFERROR(IF(ISBLANK(Table1[[#This Row],[last_date]]),"",Table1[[#This Row],[last_date]]-Table1[[#This Row],[DoJ]])/365.25,"")</f>
        <v/>
      </c>
      <c r="P383">
        <f>_xlfn.IFS(Table1[[#This Row],[Last_performance_rating]]="S",5,Table1[[#This Row],[Last_performance_rating]]="A",4,Table1[[#This Row],[Last_performance_rating]]="B",3,Table1[[#This Row],[Last_performance_rating]]="C",2,Table1[[#This Row],[Last_performance_rating]]="PIP",1)</f>
        <v>3</v>
      </c>
    </row>
    <row r="384" spans="1:16" x14ac:dyDescent="0.3">
      <c r="A384" s="4">
        <v>10229</v>
      </c>
      <c r="B384" s="12">
        <v>19034</v>
      </c>
      <c r="C384" s="5" t="s">
        <v>650</v>
      </c>
      <c r="D384" s="5" t="s">
        <v>651</v>
      </c>
      <c r="E384" s="5" t="s">
        <v>15</v>
      </c>
      <c r="F384" s="12">
        <v>32103</v>
      </c>
      <c r="G384" s="5">
        <v>7</v>
      </c>
      <c r="H384" s="5" t="s">
        <v>28</v>
      </c>
      <c r="I384" s="5">
        <v>1</v>
      </c>
      <c r="J384" s="12">
        <v>33266</v>
      </c>
      <c r="K384" s="10">
        <v>58321</v>
      </c>
      <c r="L384" s="5" t="s">
        <v>49</v>
      </c>
      <c r="M384" s="6" t="s">
        <v>40</v>
      </c>
      <c r="N384" t="str">
        <f>INDEX(Table3[#All],MATCH(Table1[[#This Row],[Dept_Id]],Table3[[#All],[Dept_Id]],0),1)</f>
        <v>Quality Management</v>
      </c>
      <c r="O384">
        <f>IFERROR(IF(ISBLANK(Table1[[#This Row],[last_date]]),"",Table1[[#This Row],[last_date]]-Table1[[#This Row],[DoJ]])/365.25,"")</f>
        <v>3.184120465434634</v>
      </c>
      <c r="P384">
        <f>_xlfn.IFS(Table1[[#This Row],[Last_performance_rating]]="S",5,Table1[[#This Row],[Last_performance_rating]]="A",4,Table1[[#This Row],[Last_performance_rating]]="B",3,Table1[[#This Row],[Last_performance_rating]]="C",2,Table1[[#This Row],[Last_performance_rating]]="PIP",1)</f>
        <v>3</v>
      </c>
    </row>
    <row r="385" spans="1:16" x14ac:dyDescent="0.3">
      <c r="A385" s="4">
        <v>10230</v>
      </c>
      <c r="B385" s="12">
        <v>20343</v>
      </c>
      <c r="C385" s="5" t="s">
        <v>652</v>
      </c>
      <c r="D385" s="5" t="s">
        <v>653</v>
      </c>
      <c r="E385" s="5" t="s">
        <v>15</v>
      </c>
      <c r="F385" s="12">
        <v>35232</v>
      </c>
      <c r="G385" s="5">
        <v>7</v>
      </c>
      <c r="H385" s="5" t="s">
        <v>28</v>
      </c>
      <c r="I385" s="5">
        <v>0</v>
      </c>
      <c r="J385" s="5"/>
      <c r="K385" s="10">
        <v>47531</v>
      </c>
      <c r="L385" s="5" t="s">
        <v>43</v>
      </c>
      <c r="M385" s="6" t="s">
        <v>32</v>
      </c>
      <c r="N385" t="str">
        <f>INDEX(Table3[#All],MATCH(Table1[[#This Row],[Dept_Id]],Table3[[#All],[Dept_Id]],0),1)</f>
        <v>Research</v>
      </c>
      <c r="O385" t="str">
        <f>IFERROR(IF(ISBLANK(Table1[[#This Row],[last_date]]),"",Table1[[#This Row],[last_date]]-Table1[[#This Row],[DoJ]])/365.25,"")</f>
        <v/>
      </c>
      <c r="P385">
        <f>_xlfn.IFS(Table1[[#This Row],[Last_performance_rating]]="S",5,Table1[[#This Row],[Last_performance_rating]]="A",4,Table1[[#This Row],[Last_performance_rating]]="B",3,Table1[[#This Row],[Last_performance_rating]]="C",2,Table1[[#This Row],[Last_performance_rating]]="PIP",1)</f>
        <v>3</v>
      </c>
    </row>
    <row r="386" spans="1:16" x14ac:dyDescent="0.3">
      <c r="A386" s="4">
        <v>401368</v>
      </c>
      <c r="B386" s="12">
        <v>22006</v>
      </c>
      <c r="C386" s="5" t="s">
        <v>654</v>
      </c>
      <c r="D386" s="5" t="s">
        <v>444</v>
      </c>
      <c r="E386" s="5" t="s">
        <v>15</v>
      </c>
      <c r="F386" s="12">
        <v>33576</v>
      </c>
      <c r="G386" s="5">
        <v>10</v>
      </c>
      <c r="H386" s="5" t="s">
        <v>16</v>
      </c>
      <c r="I386" s="5">
        <v>0</v>
      </c>
      <c r="J386" s="5"/>
      <c r="K386" s="10">
        <v>40000</v>
      </c>
      <c r="L386" s="5" t="s">
        <v>17</v>
      </c>
      <c r="M386" s="6" t="s">
        <v>40</v>
      </c>
      <c r="N386" t="str">
        <f>INDEX(Table3[#All],MATCH(Table1[[#This Row],[Dept_Id]],Table3[[#All],[Dept_Id]],0),1)</f>
        <v>Development</v>
      </c>
      <c r="O386" t="str">
        <f>IFERROR(IF(ISBLANK(Table1[[#This Row],[last_date]]),"",Table1[[#This Row],[last_date]]-Table1[[#This Row],[DoJ]])/365.25,"")</f>
        <v/>
      </c>
      <c r="P386">
        <f>_xlfn.IFS(Table1[[#This Row],[Last_performance_rating]]="S",5,Table1[[#This Row],[Last_performance_rating]]="A",4,Table1[[#This Row],[Last_performance_rating]]="B",3,Table1[[#This Row],[Last_performance_rating]]="C",2,Table1[[#This Row],[Last_performance_rating]]="PIP",1)</f>
        <v>2</v>
      </c>
    </row>
    <row r="387" spans="1:16" x14ac:dyDescent="0.3">
      <c r="A387" s="4">
        <v>10231</v>
      </c>
      <c r="B387" s="12">
        <v>23213</v>
      </c>
      <c r="C387" s="5" t="s">
        <v>289</v>
      </c>
      <c r="D387" s="5" t="s">
        <v>300</v>
      </c>
      <c r="E387" s="5" t="s">
        <v>27</v>
      </c>
      <c r="F387" s="12">
        <v>35168</v>
      </c>
      <c r="G387" s="5">
        <v>7</v>
      </c>
      <c r="H387" s="5" t="s">
        <v>28</v>
      </c>
      <c r="I387" s="5">
        <v>0</v>
      </c>
      <c r="J387" s="5"/>
      <c r="K387" s="10">
        <v>40000</v>
      </c>
      <c r="L387" s="5" t="s">
        <v>58</v>
      </c>
      <c r="M387" s="6" t="s">
        <v>32</v>
      </c>
      <c r="N387" t="str">
        <f>INDEX(Table3[#All],MATCH(Table1[[#This Row],[Dept_Id]],Table3[[#All],[Dept_Id]],0),1)</f>
        <v>Customer Service</v>
      </c>
      <c r="O387" t="str">
        <f>IFERROR(IF(ISBLANK(Table1[[#This Row],[last_date]]),"",Table1[[#This Row],[last_date]]-Table1[[#This Row],[DoJ]])/365.25,"")</f>
        <v/>
      </c>
      <c r="P387">
        <f>_xlfn.IFS(Table1[[#This Row],[Last_performance_rating]]="S",5,Table1[[#This Row],[Last_performance_rating]]="A",4,Table1[[#This Row],[Last_performance_rating]]="B",3,Table1[[#This Row],[Last_performance_rating]]="C",2,Table1[[#This Row],[Last_performance_rating]]="PIP",1)</f>
        <v>3</v>
      </c>
    </row>
    <row r="388" spans="1:16" x14ac:dyDescent="0.3">
      <c r="A388" s="4">
        <v>10232</v>
      </c>
      <c r="B388" s="12">
        <v>20525</v>
      </c>
      <c r="C388" s="5" t="s">
        <v>655</v>
      </c>
      <c r="D388" s="5" t="s">
        <v>428</v>
      </c>
      <c r="E388" s="5" t="s">
        <v>27</v>
      </c>
      <c r="F388" s="12">
        <v>33759</v>
      </c>
      <c r="G388" s="5">
        <v>9</v>
      </c>
      <c r="H388" s="5" t="s">
        <v>24</v>
      </c>
      <c r="I388" s="5">
        <v>1</v>
      </c>
      <c r="J388" s="12">
        <v>36159</v>
      </c>
      <c r="K388" s="10">
        <v>89606</v>
      </c>
      <c r="L388" s="5" t="s">
        <v>31</v>
      </c>
      <c r="M388" s="6" t="s">
        <v>32</v>
      </c>
      <c r="N388" t="str">
        <f>INDEX(Table3[#All],MATCH(Table1[[#This Row],[Dept_Id]],Table3[[#All],[Dept_Id]],0),1)</f>
        <v>Sales</v>
      </c>
      <c r="O388">
        <f>IFERROR(IF(ISBLANK(Table1[[#This Row],[last_date]]),"",Table1[[#This Row],[last_date]]-Table1[[#This Row],[DoJ]])/365.25,"")</f>
        <v>6.5708418891170428</v>
      </c>
      <c r="P388">
        <f>_xlfn.IFS(Table1[[#This Row],[Last_performance_rating]]="S",5,Table1[[#This Row],[Last_performance_rating]]="A",4,Table1[[#This Row],[Last_performance_rating]]="B",3,Table1[[#This Row],[Last_performance_rating]]="C",2,Table1[[#This Row],[Last_performance_rating]]="PIP",1)</f>
        <v>4</v>
      </c>
    </row>
    <row r="389" spans="1:16" x14ac:dyDescent="0.3">
      <c r="A389" s="4">
        <v>211383</v>
      </c>
      <c r="B389" s="12">
        <v>22183</v>
      </c>
      <c r="C389" s="5" t="s">
        <v>656</v>
      </c>
      <c r="D389" s="5" t="s">
        <v>657</v>
      </c>
      <c r="E389" s="5" t="s">
        <v>15</v>
      </c>
      <c r="F389" s="12">
        <v>33925</v>
      </c>
      <c r="G389" s="5">
        <v>9</v>
      </c>
      <c r="H389" s="5" t="s">
        <v>24</v>
      </c>
      <c r="I389" s="5">
        <v>0</v>
      </c>
      <c r="J389" s="5"/>
      <c r="K389" s="10">
        <v>54215</v>
      </c>
      <c r="L389" s="5" t="s">
        <v>77</v>
      </c>
      <c r="M389" s="6" t="s">
        <v>32</v>
      </c>
      <c r="N389" t="str">
        <f>INDEX(Table3[#All],MATCH(Table1[[#This Row],[Dept_Id]],Table3[[#All],[Dept_Id]],0),1)</f>
        <v>Marketing</v>
      </c>
      <c r="O389" t="str">
        <f>IFERROR(IF(ISBLANK(Table1[[#This Row],[last_date]]),"",Table1[[#This Row],[last_date]]-Table1[[#This Row],[DoJ]])/365.25,"")</f>
        <v/>
      </c>
      <c r="P389">
        <f>_xlfn.IFS(Table1[[#This Row],[Last_performance_rating]]="S",5,Table1[[#This Row],[Last_performance_rating]]="A",4,Table1[[#This Row],[Last_performance_rating]]="B",3,Table1[[#This Row],[Last_performance_rating]]="C",2,Table1[[#This Row],[Last_performance_rating]]="PIP",1)</f>
        <v>4</v>
      </c>
    </row>
    <row r="390" spans="1:16" x14ac:dyDescent="0.3">
      <c r="A390" s="4">
        <v>211383</v>
      </c>
      <c r="B390" s="12">
        <v>22183</v>
      </c>
      <c r="C390" s="5" t="s">
        <v>656</v>
      </c>
      <c r="D390" s="5" t="s">
        <v>657</v>
      </c>
      <c r="E390" s="5" t="s">
        <v>15</v>
      </c>
      <c r="F390" s="12">
        <v>33925</v>
      </c>
      <c r="G390" s="5">
        <v>9</v>
      </c>
      <c r="H390" s="5" t="s">
        <v>24</v>
      </c>
      <c r="I390" s="5">
        <v>0</v>
      </c>
      <c r="J390" s="5"/>
      <c r="K390" s="10">
        <v>54215</v>
      </c>
      <c r="L390" s="5" t="s">
        <v>31</v>
      </c>
      <c r="M390" s="6" t="s">
        <v>32</v>
      </c>
      <c r="N390" t="str">
        <f>INDEX(Table3[#All],MATCH(Table1[[#This Row],[Dept_Id]],Table3[[#All],[Dept_Id]],0),1)</f>
        <v>Sales</v>
      </c>
      <c r="O390" t="str">
        <f>IFERROR(IF(ISBLANK(Table1[[#This Row],[last_date]]),"",Table1[[#This Row],[last_date]]-Table1[[#This Row],[DoJ]])/365.25,"")</f>
        <v/>
      </c>
      <c r="P390">
        <f>_xlfn.IFS(Table1[[#This Row],[Last_performance_rating]]="S",5,Table1[[#This Row],[Last_performance_rating]]="A",4,Table1[[#This Row],[Last_performance_rating]]="B",3,Table1[[#This Row],[Last_performance_rating]]="C",2,Table1[[#This Row],[Last_performance_rating]]="PIP",1)</f>
        <v>4</v>
      </c>
    </row>
    <row r="391" spans="1:16" x14ac:dyDescent="0.3">
      <c r="A391" s="4">
        <v>10233</v>
      </c>
      <c r="B391" s="12">
        <v>19815</v>
      </c>
      <c r="C391" s="5" t="s">
        <v>658</v>
      </c>
      <c r="D391" s="5" t="s">
        <v>659</v>
      </c>
      <c r="E391" s="5" t="s">
        <v>27</v>
      </c>
      <c r="F391" s="12">
        <v>31233</v>
      </c>
      <c r="G391" s="5">
        <v>1</v>
      </c>
      <c r="H391" s="5" t="s">
        <v>16</v>
      </c>
      <c r="I391" s="5">
        <v>0</v>
      </c>
      <c r="J391" s="5"/>
      <c r="K391" s="10">
        <v>40000</v>
      </c>
      <c r="L391" s="5" t="s">
        <v>35</v>
      </c>
      <c r="M391" s="6" t="s">
        <v>32</v>
      </c>
      <c r="N391" t="str">
        <f>INDEX(Table3[#All],MATCH(Table1[[#This Row],[Dept_Id]],Table3[[#All],[Dept_Id]],0),1)</f>
        <v>Human Resources</v>
      </c>
      <c r="O391" t="str">
        <f>IFERROR(IF(ISBLANK(Table1[[#This Row],[last_date]]),"",Table1[[#This Row],[last_date]]-Table1[[#This Row],[DoJ]])/365.25,"")</f>
        <v/>
      </c>
      <c r="P391">
        <f>_xlfn.IFS(Table1[[#This Row],[Last_performance_rating]]="S",5,Table1[[#This Row],[Last_performance_rating]]="A",4,Table1[[#This Row],[Last_performance_rating]]="B",3,Table1[[#This Row],[Last_performance_rating]]="C",2,Table1[[#This Row],[Last_performance_rating]]="PIP",1)</f>
        <v>2</v>
      </c>
    </row>
    <row r="392" spans="1:16" x14ac:dyDescent="0.3">
      <c r="A392" s="4">
        <v>10234</v>
      </c>
      <c r="B392" s="12">
        <v>22299</v>
      </c>
      <c r="C392" s="5" t="s">
        <v>660</v>
      </c>
      <c r="D392" s="5" t="s">
        <v>212</v>
      </c>
      <c r="E392" s="5" t="s">
        <v>15</v>
      </c>
      <c r="F392" s="12">
        <v>33196</v>
      </c>
      <c r="G392" s="5">
        <v>10</v>
      </c>
      <c r="H392" s="5" t="s">
        <v>28</v>
      </c>
      <c r="I392" s="5">
        <v>0</v>
      </c>
      <c r="J392" s="5"/>
      <c r="K392" s="10">
        <v>84584</v>
      </c>
      <c r="L392" s="5" t="s">
        <v>31</v>
      </c>
      <c r="M392" s="6" t="s">
        <v>32</v>
      </c>
      <c r="N392" t="str">
        <f>INDEX(Table3[#All],MATCH(Table1[[#This Row],[Dept_Id]],Table3[[#All],[Dept_Id]],0),1)</f>
        <v>Sales</v>
      </c>
      <c r="O392" t="str">
        <f>IFERROR(IF(ISBLANK(Table1[[#This Row],[last_date]]),"",Table1[[#This Row],[last_date]]-Table1[[#This Row],[DoJ]])/365.25,"")</f>
        <v/>
      </c>
      <c r="P392">
        <f>_xlfn.IFS(Table1[[#This Row],[Last_performance_rating]]="S",5,Table1[[#This Row],[Last_performance_rating]]="A",4,Table1[[#This Row],[Last_performance_rating]]="B",3,Table1[[#This Row],[Last_performance_rating]]="C",2,Table1[[#This Row],[Last_performance_rating]]="PIP",1)</f>
        <v>3</v>
      </c>
    </row>
    <row r="393" spans="1:16" x14ac:dyDescent="0.3">
      <c r="A393" s="4">
        <v>452859</v>
      </c>
      <c r="B393" s="12">
        <v>22019</v>
      </c>
      <c r="C393" s="5" t="s">
        <v>661</v>
      </c>
      <c r="D393" s="5" t="s">
        <v>662</v>
      </c>
      <c r="E393" s="5" t="s">
        <v>15</v>
      </c>
      <c r="F393" s="12">
        <v>32383</v>
      </c>
      <c r="G393" s="5">
        <v>2</v>
      </c>
      <c r="H393" s="5" t="s">
        <v>28</v>
      </c>
      <c r="I393" s="5">
        <v>0</v>
      </c>
      <c r="J393" s="5"/>
      <c r="K393" s="10">
        <v>57777</v>
      </c>
      <c r="L393" s="5" t="s">
        <v>77</v>
      </c>
      <c r="M393" s="6" t="s">
        <v>32</v>
      </c>
      <c r="N393" t="str">
        <f>INDEX(Table3[#All],MATCH(Table1[[#This Row],[Dept_Id]],Table3[[#All],[Dept_Id]],0),1)</f>
        <v>Marketing</v>
      </c>
      <c r="O393" t="str">
        <f>IFERROR(IF(ISBLANK(Table1[[#This Row],[last_date]]),"",Table1[[#This Row],[last_date]]-Table1[[#This Row],[DoJ]])/365.25,"")</f>
        <v/>
      </c>
      <c r="P393">
        <f>_xlfn.IFS(Table1[[#This Row],[Last_performance_rating]]="S",5,Table1[[#This Row],[Last_performance_rating]]="A",4,Table1[[#This Row],[Last_performance_rating]]="B",3,Table1[[#This Row],[Last_performance_rating]]="C",2,Table1[[#This Row],[Last_performance_rating]]="PIP",1)</f>
        <v>3</v>
      </c>
    </row>
    <row r="394" spans="1:16" x14ac:dyDescent="0.3">
      <c r="A394" s="4">
        <v>10235</v>
      </c>
      <c r="B394" s="12">
        <v>21271</v>
      </c>
      <c r="C394" s="5" t="s">
        <v>663</v>
      </c>
      <c r="D394" s="5" t="s">
        <v>664</v>
      </c>
      <c r="E394" s="5" t="s">
        <v>27</v>
      </c>
      <c r="F394" s="12">
        <v>34795</v>
      </c>
      <c r="G394" s="5">
        <v>8</v>
      </c>
      <c r="H394" s="5" t="s">
        <v>24</v>
      </c>
      <c r="I394" s="5">
        <v>1</v>
      </c>
      <c r="J394" s="12">
        <v>37873</v>
      </c>
      <c r="K394" s="10">
        <v>41941</v>
      </c>
      <c r="L394" s="5" t="s">
        <v>21</v>
      </c>
      <c r="M394" s="6" t="s">
        <v>18</v>
      </c>
      <c r="N394" t="str">
        <f>INDEX(Table3[#All],MATCH(Table1[[#This Row],[Dept_Id]],Table3[[#All],[Dept_Id]],0),1)</f>
        <v>Production</v>
      </c>
      <c r="O394">
        <f>IFERROR(IF(ISBLANK(Table1[[#This Row],[last_date]]),"",Table1[[#This Row],[last_date]]-Table1[[#This Row],[DoJ]])/365.25,"")</f>
        <v>8.4271047227926079</v>
      </c>
      <c r="P394">
        <f>_xlfn.IFS(Table1[[#This Row],[Last_performance_rating]]="S",5,Table1[[#This Row],[Last_performance_rating]]="A",4,Table1[[#This Row],[Last_performance_rating]]="B",3,Table1[[#This Row],[Last_performance_rating]]="C",2,Table1[[#This Row],[Last_performance_rating]]="PIP",1)</f>
        <v>4</v>
      </c>
    </row>
    <row r="395" spans="1:16" x14ac:dyDescent="0.3">
      <c r="A395" s="4">
        <v>10236</v>
      </c>
      <c r="B395" s="12">
        <v>22001</v>
      </c>
      <c r="C395" s="5" t="s">
        <v>665</v>
      </c>
      <c r="D395" s="5" t="s">
        <v>666</v>
      </c>
      <c r="E395" s="5" t="s">
        <v>27</v>
      </c>
      <c r="F395" s="12">
        <v>35307</v>
      </c>
      <c r="G395" s="5">
        <v>10</v>
      </c>
      <c r="H395" s="5" t="s">
        <v>16</v>
      </c>
      <c r="I395" s="5">
        <v>0</v>
      </c>
      <c r="J395" s="5"/>
      <c r="K395" s="10">
        <v>80469</v>
      </c>
      <c r="L395" s="5" t="s">
        <v>31</v>
      </c>
      <c r="M395" s="6" t="s">
        <v>32</v>
      </c>
      <c r="N395" t="str">
        <f>INDEX(Table3[#All],MATCH(Table1[[#This Row],[Dept_Id]],Table3[[#All],[Dept_Id]],0),1)</f>
        <v>Sales</v>
      </c>
      <c r="O395" t="str">
        <f>IFERROR(IF(ISBLANK(Table1[[#This Row],[last_date]]),"",Table1[[#This Row],[last_date]]-Table1[[#This Row],[DoJ]])/365.25,"")</f>
        <v/>
      </c>
      <c r="P395">
        <f>_xlfn.IFS(Table1[[#This Row],[Last_performance_rating]]="S",5,Table1[[#This Row],[Last_performance_rating]]="A",4,Table1[[#This Row],[Last_performance_rating]]="B",3,Table1[[#This Row],[Last_performance_rating]]="C",2,Table1[[#This Row],[Last_performance_rating]]="PIP",1)</f>
        <v>2</v>
      </c>
    </row>
    <row r="396" spans="1:16" x14ac:dyDescent="0.3">
      <c r="A396" s="4">
        <v>11842</v>
      </c>
      <c r="B396" s="12">
        <v>19814</v>
      </c>
      <c r="C396" s="5" t="s">
        <v>667</v>
      </c>
      <c r="D396" s="5" t="s">
        <v>668</v>
      </c>
      <c r="E396" s="5" t="s">
        <v>15</v>
      </c>
      <c r="F396" s="12">
        <v>33583</v>
      </c>
      <c r="G396" s="5">
        <v>9</v>
      </c>
      <c r="H396" s="5" t="s">
        <v>24</v>
      </c>
      <c r="I396" s="5">
        <v>0</v>
      </c>
      <c r="J396" s="5"/>
      <c r="K396" s="10">
        <v>40000</v>
      </c>
      <c r="L396" s="5" t="s">
        <v>43</v>
      </c>
      <c r="M396" s="6" t="s">
        <v>32</v>
      </c>
      <c r="N396" t="str">
        <f>INDEX(Table3[#All],MATCH(Table1[[#This Row],[Dept_Id]],Table3[[#All],[Dept_Id]],0),1)</f>
        <v>Research</v>
      </c>
      <c r="O396" t="str">
        <f>IFERROR(IF(ISBLANK(Table1[[#This Row],[last_date]]),"",Table1[[#This Row],[last_date]]-Table1[[#This Row],[DoJ]])/365.25,"")</f>
        <v/>
      </c>
      <c r="P396">
        <f>_xlfn.IFS(Table1[[#This Row],[Last_performance_rating]]="S",5,Table1[[#This Row],[Last_performance_rating]]="A",4,Table1[[#This Row],[Last_performance_rating]]="B",3,Table1[[#This Row],[Last_performance_rating]]="C",2,Table1[[#This Row],[Last_performance_rating]]="PIP",1)</f>
        <v>4</v>
      </c>
    </row>
    <row r="397" spans="1:16" x14ac:dyDescent="0.3">
      <c r="A397" s="4">
        <v>10237</v>
      </c>
      <c r="B397" s="12">
        <v>19259</v>
      </c>
      <c r="C397" s="5" t="s">
        <v>669</v>
      </c>
      <c r="D397" s="5" t="s">
        <v>310</v>
      </c>
      <c r="E397" s="5" t="s">
        <v>27</v>
      </c>
      <c r="F397" s="12">
        <v>32731</v>
      </c>
      <c r="G397" s="5">
        <v>5</v>
      </c>
      <c r="H397" s="5" t="s">
        <v>28</v>
      </c>
      <c r="I397" s="5">
        <v>0</v>
      </c>
      <c r="J397" s="5"/>
      <c r="K397" s="10">
        <v>100715</v>
      </c>
      <c r="L397" s="5" t="s">
        <v>31</v>
      </c>
      <c r="M397" s="6" t="s">
        <v>32</v>
      </c>
      <c r="N397" t="str">
        <f>INDEX(Table3[#All],MATCH(Table1[[#This Row],[Dept_Id]],Table3[[#All],[Dept_Id]],0),1)</f>
        <v>Sales</v>
      </c>
      <c r="O397" t="str">
        <f>IFERROR(IF(ISBLANK(Table1[[#This Row],[last_date]]),"",Table1[[#This Row],[last_date]]-Table1[[#This Row],[DoJ]])/365.25,"")</f>
        <v/>
      </c>
      <c r="P397">
        <f>_xlfn.IFS(Table1[[#This Row],[Last_performance_rating]]="S",5,Table1[[#This Row],[Last_performance_rating]]="A",4,Table1[[#This Row],[Last_performance_rating]]="B",3,Table1[[#This Row],[Last_performance_rating]]="C",2,Table1[[#This Row],[Last_performance_rating]]="PIP",1)</f>
        <v>3</v>
      </c>
    </row>
    <row r="398" spans="1:16" x14ac:dyDescent="0.3">
      <c r="A398" s="4">
        <v>10238</v>
      </c>
      <c r="B398" s="12">
        <v>23683</v>
      </c>
      <c r="C398" s="5" t="s">
        <v>670</v>
      </c>
      <c r="D398" s="5" t="s">
        <v>671</v>
      </c>
      <c r="E398" s="5" t="s">
        <v>27</v>
      </c>
      <c r="F398" s="12">
        <v>31735</v>
      </c>
      <c r="G398" s="5">
        <v>4</v>
      </c>
      <c r="H398" s="5" t="s">
        <v>24</v>
      </c>
      <c r="I398" s="5">
        <v>0</v>
      </c>
      <c r="J398" s="5"/>
      <c r="K398" s="10">
        <v>52764</v>
      </c>
      <c r="L398" s="5" t="s">
        <v>17</v>
      </c>
      <c r="M398" s="6" t="s">
        <v>40</v>
      </c>
      <c r="N398" t="str">
        <f>INDEX(Table3[#All],MATCH(Table1[[#This Row],[Dept_Id]],Table3[[#All],[Dept_Id]],0),1)</f>
        <v>Development</v>
      </c>
      <c r="O398" t="str">
        <f>IFERROR(IF(ISBLANK(Table1[[#This Row],[last_date]]),"",Table1[[#This Row],[last_date]]-Table1[[#This Row],[DoJ]])/365.25,"")</f>
        <v/>
      </c>
      <c r="P398">
        <f>_xlfn.IFS(Table1[[#This Row],[Last_performance_rating]]="S",5,Table1[[#This Row],[Last_performance_rating]]="A",4,Table1[[#This Row],[Last_performance_rating]]="B",3,Table1[[#This Row],[Last_performance_rating]]="C",2,Table1[[#This Row],[Last_performance_rating]]="PIP",1)</f>
        <v>4</v>
      </c>
    </row>
    <row r="399" spans="1:16" x14ac:dyDescent="0.3">
      <c r="A399" s="4">
        <v>10238</v>
      </c>
      <c r="B399" s="12">
        <v>23683</v>
      </c>
      <c r="C399" s="5" t="s">
        <v>670</v>
      </c>
      <c r="D399" s="5" t="s">
        <v>671</v>
      </c>
      <c r="E399" s="5" t="s">
        <v>27</v>
      </c>
      <c r="F399" s="12">
        <v>31735</v>
      </c>
      <c r="G399" s="5">
        <v>4</v>
      </c>
      <c r="H399" s="5" t="s">
        <v>24</v>
      </c>
      <c r="I399" s="5">
        <v>0</v>
      </c>
      <c r="J399" s="5"/>
      <c r="K399" s="10">
        <v>52764</v>
      </c>
      <c r="L399" s="5" t="s">
        <v>43</v>
      </c>
      <c r="M399" s="6" t="s">
        <v>40</v>
      </c>
      <c r="N399" t="str">
        <f>INDEX(Table3[#All],MATCH(Table1[[#This Row],[Dept_Id]],Table3[[#All],[Dept_Id]],0),1)</f>
        <v>Research</v>
      </c>
      <c r="O399" t="str">
        <f>IFERROR(IF(ISBLANK(Table1[[#This Row],[last_date]]),"",Table1[[#This Row],[last_date]]-Table1[[#This Row],[DoJ]])/365.25,"")</f>
        <v/>
      </c>
      <c r="P399">
        <f>_xlfn.IFS(Table1[[#This Row],[Last_performance_rating]]="S",5,Table1[[#This Row],[Last_performance_rating]]="A",4,Table1[[#This Row],[Last_performance_rating]]="B",3,Table1[[#This Row],[Last_performance_rating]]="C",2,Table1[[#This Row],[Last_performance_rating]]="PIP",1)</f>
        <v>4</v>
      </c>
    </row>
    <row r="400" spans="1:16" x14ac:dyDescent="0.3">
      <c r="A400" s="4">
        <v>439095</v>
      </c>
      <c r="B400" s="12">
        <v>20200</v>
      </c>
      <c r="C400" s="5" t="s">
        <v>415</v>
      </c>
      <c r="D400" s="5" t="s">
        <v>472</v>
      </c>
      <c r="E400" s="5" t="s">
        <v>15</v>
      </c>
      <c r="F400" s="12">
        <v>32848</v>
      </c>
      <c r="G400" s="5">
        <v>3</v>
      </c>
      <c r="H400" s="5" t="s">
        <v>28</v>
      </c>
      <c r="I400" s="5">
        <v>0</v>
      </c>
      <c r="J400" s="5"/>
      <c r="K400" s="10">
        <v>72075</v>
      </c>
      <c r="L400" s="5" t="s">
        <v>77</v>
      </c>
      <c r="M400" s="6" t="s">
        <v>32</v>
      </c>
      <c r="N400" t="str">
        <f>INDEX(Table3[#All],MATCH(Table1[[#This Row],[Dept_Id]],Table3[[#All],[Dept_Id]],0),1)</f>
        <v>Marketing</v>
      </c>
      <c r="O400" t="str">
        <f>IFERROR(IF(ISBLANK(Table1[[#This Row],[last_date]]),"",Table1[[#This Row],[last_date]]-Table1[[#This Row],[DoJ]])/365.25,"")</f>
        <v/>
      </c>
      <c r="P400">
        <f>_xlfn.IFS(Table1[[#This Row],[Last_performance_rating]]="S",5,Table1[[#This Row],[Last_performance_rating]]="A",4,Table1[[#This Row],[Last_performance_rating]]="B",3,Table1[[#This Row],[Last_performance_rating]]="C",2,Table1[[#This Row],[Last_performance_rating]]="PIP",1)</f>
        <v>3</v>
      </c>
    </row>
    <row r="401" spans="1:16" x14ac:dyDescent="0.3">
      <c r="A401" s="4">
        <v>10239</v>
      </c>
      <c r="B401" s="12">
        <v>20179</v>
      </c>
      <c r="C401" s="5" t="s">
        <v>672</v>
      </c>
      <c r="D401" s="5" t="s">
        <v>673</v>
      </c>
      <c r="E401" s="5" t="s">
        <v>27</v>
      </c>
      <c r="F401" s="12">
        <v>34827</v>
      </c>
      <c r="G401" s="5">
        <v>2</v>
      </c>
      <c r="H401" s="5" t="s">
        <v>28</v>
      </c>
      <c r="I401" s="5">
        <v>0</v>
      </c>
      <c r="J401" s="5"/>
      <c r="K401" s="10">
        <v>65146</v>
      </c>
      <c r="L401" s="5" t="s">
        <v>77</v>
      </c>
      <c r="M401" s="6" t="s">
        <v>32</v>
      </c>
      <c r="N401" t="str">
        <f>INDEX(Table3[#All],MATCH(Table1[[#This Row],[Dept_Id]],Table3[[#All],[Dept_Id]],0),1)</f>
        <v>Marketing</v>
      </c>
      <c r="O401" t="str">
        <f>IFERROR(IF(ISBLANK(Table1[[#This Row],[last_date]]),"",Table1[[#This Row],[last_date]]-Table1[[#This Row],[DoJ]])/365.25,"")</f>
        <v/>
      </c>
      <c r="P401">
        <f>_xlfn.IFS(Table1[[#This Row],[Last_performance_rating]]="S",5,Table1[[#This Row],[Last_performance_rating]]="A",4,Table1[[#This Row],[Last_performance_rating]]="B",3,Table1[[#This Row],[Last_performance_rating]]="C",2,Table1[[#This Row],[Last_performance_rating]]="PIP",1)</f>
        <v>3</v>
      </c>
    </row>
    <row r="402" spans="1:16" x14ac:dyDescent="0.3">
      <c r="A402" s="4">
        <v>427027</v>
      </c>
      <c r="B402" s="12">
        <v>23685</v>
      </c>
      <c r="C402" s="5" t="s">
        <v>61</v>
      </c>
      <c r="D402" s="5" t="s">
        <v>674</v>
      </c>
      <c r="E402" s="5" t="s">
        <v>15</v>
      </c>
      <c r="F402" s="12">
        <v>32011</v>
      </c>
      <c r="G402" s="5">
        <v>8</v>
      </c>
      <c r="H402" s="5" t="s">
        <v>24</v>
      </c>
      <c r="I402" s="5">
        <v>0</v>
      </c>
      <c r="J402" s="5"/>
      <c r="K402" s="10">
        <v>40000</v>
      </c>
      <c r="L402" s="5" t="s">
        <v>58</v>
      </c>
      <c r="M402" s="6" t="s">
        <v>32</v>
      </c>
      <c r="N402" t="str">
        <f>INDEX(Table3[#All],MATCH(Table1[[#This Row],[Dept_Id]],Table3[[#All],[Dept_Id]],0),1)</f>
        <v>Customer Service</v>
      </c>
      <c r="O402" t="str">
        <f>IFERROR(IF(ISBLANK(Table1[[#This Row],[last_date]]),"",Table1[[#This Row],[last_date]]-Table1[[#This Row],[DoJ]])/365.25,"")</f>
        <v/>
      </c>
      <c r="P402">
        <f>_xlfn.IFS(Table1[[#This Row],[Last_performance_rating]]="S",5,Table1[[#This Row],[Last_performance_rating]]="A",4,Table1[[#This Row],[Last_performance_rating]]="B",3,Table1[[#This Row],[Last_performance_rating]]="C",2,Table1[[#This Row],[Last_performance_rating]]="PIP",1)</f>
        <v>4</v>
      </c>
    </row>
    <row r="403" spans="1:16" x14ac:dyDescent="0.3">
      <c r="A403" s="4">
        <v>10240</v>
      </c>
      <c r="B403" s="12">
        <v>19085</v>
      </c>
      <c r="C403" s="5" t="s">
        <v>675</v>
      </c>
      <c r="D403" s="5" t="s">
        <v>676</v>
      </c>
      <c r="E403" s="5" t="s">
        <v>15</v>
      </c>
      <c r="F403" s="12">
        <v>36074</v>
      </c>
      <c r="G403" s="5">
        <v>9</v>
      </c>
      <c r="H403" s="5" t="s">
        <v>24</v>
      </c>
      <c r="I403" s="5">
        <v>0</v>
      </c>
      <c r="J403" s="5"/>
      <c r="K403" s="10">
        <v>73874</v>
      </c>
      <c r="L403" s="5" t="s">
        <v>49</v>
      </c>
      <c r="M403" s="6" t="s">
        <v>40</v>
      </c>
      <c r="N403" t="str">
        <f>INDEX(Table3[#All],MATCH(Table1[[#This Row],[Dept_Id]],Table3[[#All],[Dept_Id]],0),1)</f>
        <v>Quality Management</v>
      </c>
      <c r="O403" t="str">
        <f>IFERROR(IF(ISBLANK(Table1[[#This Row],[last_date]]),"",Table1[[#This Row],[last_date]]-Table1[[#This Row],[DoJ]])/365.25,"")</f>
        <v/>
      </c>
      <c r="P403">
        <f>_xlfn.IFS(Table1[[#This Row],[Last_performance_rating]]="S",5,Table1[[#This Row],[Last_performance_rating]]="A",4,Table1[[#This Row],[Last_performance_rating]]="B",3,Table1[[#This Row],[Last_performance_rating]]="C",2,Table1[[#This Row],[Last_performance_rating]]="PIP",1)</f>
        <v>4</v>
      </c>
    </row>
    <row r="404" spans="1:16" x14ac:dyDescent="0.3">
      <c r="A404" s="4">
        <v>10241</v>
      </c>
      <c r="B404" s="12">
        <v>21367</v>
      </c>
      <c r="C404" s="5" t="s">
        <v>677</v>
      </c>
      <c r="D404" s="5" t="s">
        <v>678</v>
      </c>
      <c r="E404" s="5" t="s">
        <v>15</v>
      </c>
      <c r="F404" s="12">
        <v>32306</v>
      </c>
      <c r="G404" s="5">
        <v>2</v>
      </c>
      <c r="H404" s="5" t="s">
        <v>28</v>
      </c>
      <c r="I404" s="5">
        <v>0</v>
      </c>
      <c r="J404" s="5"/>
      <c r="K404" s="10">
        <v>40000</v>
      </c>
      <c r="L404" s="5" t="s">
        <v>68</v>
      </c>
      <c r="M404" s="6" t="s">
        <v>32</v>
      </c>
      <c r="N404" t="str">
        <f>INDEX(Table3[#All],MATCH(Table1[[#This Row],[Dept_Id]],Table3[[#All],[Dept_Id]],0),1)</f>
        <v>Finance</v>
      </c>
      <c r="O404" t="str">
        <f>IFERROR(IF(ISBLANK(Table1[[#This Row],[last_date]]),"",Table1[[#This Row],[last_date]]-Table1[[#This Row],[DoJ]])/365.25,"")</f>
        <v/>
      </c>
      <c r="P404">
        <f>_xlfn.IFS(Table1[[#This Row],[Last_performance_rating]]="S",5,Table1[[#This Row],[Last_performance_rating]]="A",4,Table1[[#This Row],[Last_performance_rating]]="B",3,Table1[[#This Row],[Last_performance_rating]]="C",2,Table1[[#This Row],[Last_performance_rating]]="PIP",1)</f>
        <v>3</v>
      </c>
    </row>
    <row r="405" spans="1:16" x14ac:dyDescent="0.3">
      <c r="A405" s="4">
        <v>10242</v>
      </c>
      <c r="B405" s="12">
        <v>23429</v>
      </c>
      <c r="C405" s="5" t="s">
        <v>339</v>
      </c>
      <c r="D405" s="5" t="s">
        <v>679</v>
      </c>
      <c r="E405" s="5" t="s">
        <v>15</v>
      </c>
      <c r="F405" s="12">
        <v>32160</v>
      </c>
      <c r="G405" s="5">
        <v>4</v>
      </c>
      <c r="H405" s="5" t="s">
        <v>24</v>
      </c>
      <c r="I405" s="5">
        <v>0</v>
      </c>
      <c r="J405" s="5"/>
      <c r="K405" s="10">
        <v>40000</v>
      </c>
      <c r="L405" s="5" t="s">
        <v>21</v>
      </c>
      <c r="M405" s="6" t="s">
        <v>18</v>
      </c>
      <c r="N405" t="str">
        <f>INDEX(Table3[#All],MATCH(Table1[[#This Row],[Dept_Id]],Table3[[#All],[Dept_Id]],0),1)</f>
        <v>Production</v>
      </c>
      <c r="O405" t="str">
        <f>IFERROR(IF(ISBLANK(Table1[[#This Row],[last_date]]),"",Table1[[#This Row],[last_date]]-Table1[[#This Row],[DoJ]])/365.25,"")</f>
        <v/>
      </c>
      <c r="P405">
        <f>_xlfn.IFS(Table1[[#This Row],[Last_performance_rating]]="S",5,Table1[[#This Row],[Last_performance_rating]]="A",4,Table1[[#This Row],[Last_performance_rating]]="B",3,Table1[[#This Row],[Last_performance_rating]]="C",2,Table1[[#This Row],[Last_performance_rating]]="PIP",1)</f>
        <v>4</v>
      </c>
    </row>
    <row r="406" spans="1:16" x14ac:dyDescent="0.3">
      <c r="A406" s="4">
        <v>10243</v>
      </c>
      <c r="B406" s="12">
        <v>22272</v>
      </c>
      <c r="C406" s="5" t="s">
        <v>181</v>
      </c>
      <c r="D406" s="5" t="s">
        <v>680</v>
      </c>
      <c r="E406" s="5" t="s">
        <v>15</v>
      </c>
      <c r="F406" s="12">
        <v>31375</v>
      </c>
      <c r="G406" s="5">
        <v>2</v>
      </c>
      <c r="H406" s="5" t="s">
        <v>24</v>
      </c>
      <c r="I406" s="5">
        <v>0</v>
      </c>
      <c r="J406" s="5"/>
      <c r="K406" s="10">
        <v>59332</v>
      </c>
      <c r="L406" s="5" t="s">
        <v>31</v>
      </c>
      <c r="M406" s="6" t="s">
        <v>65</v>
      </c>
      <c r="N406" t="str">
        <f>INDEX(Table3[#All],MATCH(Table1[[#This Row],[Dept_Id]],Table3[[#All],[Dept_Id]],0),1)</f>
        <v>Sales</v>
      </c>
      <c r="O406" t="str">
        <f>IFERROR(IF(ISBLANK(Table1[[#This Row],[last_date]]),"",Table1[[#This Row],[last_date]]-Table1[[#This Row],[DoJ]])/365.25,"")</f>
        <v/>
      </c>
      <c r="P406">
        <f>_xlfn.IFS(Table1[[#This Row],[Last_performance_rating]]="S",5,Table1[[#This Row],[Last_performance_rating]]="A",4,Table1[[#This Row],[Last_performance_rating]]="B",3,Table1[[#This Row],[Last_performance_rating]]="C",2,Table1[[#This Row],[Last_performance_rating]]="PIP",1)</f>
        <v>4</v>
      </c>
    </row>
    <row r="407" spans="1:16" x14ac:dyDescent="0.3">
      <c r="A407" s="4">
        <v>219797</v>
      </c>
      <c r="B407" s="12">
        <v>20478</v>
      </c>
      <c r="C407" s="5" t="s">
        <v>681</v>
      </c>
      <c r="D407" s="5" t="s">
        <v>120</v>
      </c>
      <c r="E407" s="5" t="s">
        <v>15</v>
      </c>
      <c r="F407" s="12">
        <v>32936</v>
      </c>
      <c r="G407" s="5">
        <v>4</v>
      </c>
      <c r="H407" s="5" t="s">
        <v>16</v>
      </c>
      <c r="I407" s="5">
        <v>0</v>
      </c>
      <c r="J407" s="5"/>
      <c r="K407" s="10">
        <v>40000</v>
      </c>
      <c r="L407" s="5" t="s">
        <v>31</v>
      </c>
      <c r="M407" s="6" t="s">
        <v>32</v>
      </c>
      <c r="N407" t="str">
        <f>INDEX(Table3[#All],MATCH(Table1[[#This Row],[Dept_Id]],Table3[[#All],[Dept_Id]],0),1)</f>
        <v>Sales</v>
      </c>
      <c r="O407" t="str">
        <f>IFERROR(IF(ISBLANK(Table1[[#This Row],[last_date]]),"",Table1[[#This Row],[last_date]]-Table1[[#This Row],[DoJ]])/365.25,"")</f>
        <v/>
      </c>
      <c r="P407">
        <f>_xlfn.IFS(Table1[[#This Row],[Last_performance_rating]]="S",5,Table1[[#This Row],[Last_performance_rating]]="A",4,Table1[[#This Row],[Last_performance_rating]]="B",3,Table1[[#This Row],[Last_performance_rating]]="C",2,Table1[[#This Row],[Last_performance_rating]]="PIP",1)</f>
        <v>2</v>
      </c>
    </row>
    <row r="408" spans="1:16" x14ac:dyDescent="0.3">
      <c r="A408" s="4">
        <v>10244</v>
      </c>
      <c r="B408" s="12">
        <v>22578</v>
      </c>
      <c r="C408" s="5" t="s">
        <v>426</v>
      </c>
      <c r="D408" s="5" t="s">
        <v>288</v>
      </c>
      <c r="E408" s="5" t="s">
        <v>15</v>
      </c>
      <c r="F408" s="12">
        <v>31404</v>
      </c>
      <c r="G408" s="5">
        <v>8</v>
      </c>
      <c r="H408" s="5" t="s">
        <v>16</v>
      </c>
      <c r="I408" s="5">
        <v>0</v>
      </c>
      <c r="J408" s="5"/>
      <c r="K408" s="10">
        <v>56292</v>
      </c>
      <c r="L408" s="5" t="s">
        <v>17</v>
      </c>
      <c r="M408" s="6" t="s">
        <v>40</v>
      </c>
      <c r="N408" t="str">
        <f>INDEX(Table3[#All],MATCH(Table1[[#This Row],[Dept_Id]],Table3[[#All],[Dept_Id]],0),1)</f>
        <v>Development</v>
      </c>
      <c r="O408" t="str">
        <f>IFERROR(IF(ISBLANK(Table1[[#This Row],[last_date]]),"",Table1[[#This Row],[last_date]]-Table1[[#This Row],[DoJ]])/365.25,"")</f>
        <v/>
      </c>
      <c r="P408">
        <f>_xlfn.IFS(Table1[[#This Row],[Last_performance_rating]]="S",5,Table1[[#This Row],[Last_performance_rating]]="A",4,Table1[[#This Row],[Last_performance_rating]]="B",3,Table1[[#This Row],[Last_performance_rating]]="C",2,Table1[[#This Row],[Last_performance_rating]]="PIP",1)</f>
        <v>2</v>
      </c>
    </row>
    <row r="409" spans="1:16" x14ac:dyDescent="0.3">
      <c r="A409" s="4">
        <v>10245</v>
      </c>
      <c r="B409" s="12">
        <v>22881</v>
      </c>
      <c r="C409" s="5" t="s">
        <v>682</v>
      </c>
      <c r="D409" s="5" t="s">
        <v>683</v>
      </c>
      <c r="E409" s="5" t="s">
        <v>27</v>
      </c>
      <c r="F409" s="12">
        <v>31163</v>
      </c>
      <c r="G409" s="5">
        <v>1</v>
      </c>
      <c r="H409" s="5" t="s">
        <v>28</v>
      </c>
      <c r="I409" s="5">
        <v>0</v>
      </c>
      <c r="J409" s="5"/>
      <c r="K409" s="10">
        <v>40000</v>
      </c>
      <c r="L409" s="5" t="s">
        <v>43</v>
      </c>
      <c r="M409" s="6" t="s">
        <v>32</v>
      </c>
      <c r="N409" t="str">
        <f>INDEX(Table3[#All],MATCH(Table1[[#This Row],[Dept_Id]],Table3[[#All],[Dept_Id]],0),1)</f>
        <v>Research</v>
      </c>
      <c r="O409" t="str">
        <f>IFERROR(IF(ISBLANK(Table1[[#This Row],[last_date]]),"",Table1[[#This Row],[last_date]]-Table1[[#This Row],[DoJ]])/365.25,"")</f>
        <v/>
      </c>
      <c r="P409">
        <f>_xlfn.IFS(Table1[[#This Row],[Last_performance_rating]]="S",5,Table1[[#This Row],[Last_performance_rating]]="A",4,Table1[[#This Row],[Last_performance_rating]]="B",3,Table1[[#This Row],[Last_performance_rating]]="C",2,Table1[[#This Row],[Last_performance_rating]]="PIP",1)</f>
        <v>3</v>
      </c>
    </row>
    <row r="410" spans="1:16" x14ac:dyDescent="0.3">
      <c r="A410" s="4">
        <v>293183</v>
      </c>
      <c r="B410" s="12">
        <v>19303</v>
      </c>
      <c r="C410" s="5" t="s">
        <v>684</v>
      </c>
      <c r="D410" s="5" t="s">
        <v>685</v>
      </c>
      <c r="E410" s="5" t="s">
        <v>27</v>
      </c>
      <c r="F410" s="12">
        <v>31686</v>
      </c>
      <c r="G410" s="5">
        <v>7</v>
      </c>
      <c r="H410" s="5" t="s">
        <v>16</v>
      </c>
      <c r="I410" s="5">
        <v>0</v>
      </c>
      <c r="J410" s="5"/>
      <c r="K410" s="10">
        <v>56376</v>
      </c>
      <c r="L410" s="5" t="s">
        <v>21</v>
      </c>
      <c r="M410" s="6" t="s">
        <v>40</v>
      </c>
      <c r="N410" t="str">
        <f>INDEX(Table3[#All],MATCH(Table1[[#This Row],[Dept_Id]],Table3[[#All],[Dept_Id]],0),1)</f>
        <v>Production</v>
      </c>
      <c r="O410" t="str">
        <f>IFERROR(IF(ISBLANK(Table1[[#This Row],[last_date]]),"",Table1[[#This Row],[last_date]]-Table1[[#This Row],[DoJ]])/365.25,"")</f>
        <v/>
      </c>
      <c r="P410">
        <f>_xlfn.IFS(Table1[[#This Row],[Last_performance_rating]]="S",5,Table1[[#This Row],[Last_performance_rating]]="A",4,Table1[[#This Row],[Last_performance_rating]]="B",3,Table1[[#This Row],[Last_performance_rating]]="C",2,Table1[[#This Row],[Last_performance_rating]]="PIP",1)</f>
        <v>2</v>
      </c>
    </row>
    <row r="411" spans="1:16" x14ac:dyDescent="0.3">
      <c r="A411" s="4">
        <v>10246</v>
      </c>
      <c r="B411" s="12">
        <v>22820</v>
      </c>
      <c r="C411" s="5" t="s">
        <v>301</v>
      </c>
      <c r="D411" s="5" t="s">
        <v>686</v>
      </c>
      <c r="E411" s="5" t="s">
        <v>15</v>
      </c>
      <c r="F411" s="12">
        <v>31970</v>
      </c>
      <c r="G411" s="5">
        <v>6</v>
      </c>
      <c r="H411" s="5" t="s">
        <v>28</v>
      </c>
      <c r="I411" s="5">
        <v>0</v>
      </c>
      <c r="J411" s="5"/>
      <c r="K411" s="10">
        <v>40000</v>
      </c>
      <c r="L411" s="5" t="s">
        <v>21</v>
      </c>
      <c r="M411" s="6" t="s">
        <v>18</v>
      </c>
      <c r="N411" t="str">
        <f>INDEX(Table3[#All],MATCH(Table1[[#This Row],[Dept_Id]],Table3[[#All],[Dept_Id]],0),1)</f>
        <v>Production</v>
      </c>
      <c r="O411" t="str">
        <f>IFERROR(IF(ISBLANK(Table1[[#This Row],[last_date]]),"",Table1[[#This Row],[last_date]]-Table1[[#This Row],[DoJ]])/365.25,"")</f>
        <v/>
      </c>
      <c r="P411">
        <f>_xlfn.IFS(Table1[[#This Row],[Last_performance_rating]]="S",5,Table1[[#This Row],[Last_performance_rating]]="A",4,Table1[[#This Row],[Last_performance_rating]]="B",3,Table1[[#This Row],[Last_performance_rating]]="C",2,Table1[[#This Row],[Last_performance_rating]]="PIP",1)</f>
        <v>3</v>
      </c>
    </row>
    <row r="412" spans="1:16" x14ac:dyDescent="0.3">
      <c r="A412" s="4">
        <v>10247</v>
      </c>
      <c r="B412" s="12">
        <v>23558</v>
      </c>
      <c r="C412" s="5" t="s">
        <v>687</v>
      </c>
      <c r="D412" s="5" t="s">
        <v>688</v>
      </c>
      <c r="E412" s="5" t="s">
        <v>27</v>
      </c>
      <c r="F412" s="12">
        <v>33830</v>
      </c>
      <c r="G412" s="5">
        <v>8</v>
      </c>
      <c r="H412" s="5" t="s">
        <v>24</v>
      </c>
      <c r="I412" s="5">
        <v>0</v>
      </c>
      <c r="J412" s="5"/>
      <c r="K412" s="10">
        <v>40000</v>
      </c>
      <c r="L412" s="5" t="s">
        <v>21</v>
      </c>
      <c r="M412" s="6" t="s">
        <v>18</v>
      </c>
      <c r="N412" t="str">
        <f>INDEX(Table3[#All],MATCH(Table1[[#This Row],[Dept_Id]],Table3[[#All],[Dept_Id]],0),1)</f>
        <v>Production</v>
      </c>
      <c r="O412" t="str">
        <f>IFERROR(IF(ISBLANK(Table1[[#This Row],[last_date]]),"",Table1[[#This Row],[last_date]]-Table1[[#This Row],[DoJ]])/365.25,"")</f>
        <v/>
      </c>
      <c r="P412">
        <f>_xlfn.IFS(Table1[[#This Row],[Last_performance_rating]]="S",5,Table1[[#This Row],[Last_performance_rating]]="A",4,Table1[[#This Row],[Last_performance_rating]]="B",3,Table1[[#This Row],[Last_performance_rating]]="C",2,Table1[[#This Row],[Last_performance_rating]]="PIP",1)</f>
        <v>4</v>
      </c>
    </row>
    <row r="413" spans="1:16" x14ac:dyDescent="0.3">
      <c r="A413" s="4">
        <v>439788</v>
      </c>
      <c r="B413" s="12">
        <v>21319</v>
      </c>
      <c r="C413" s="5" t="s">
        <v>689</v>
      </c>
      <c r="D413" s="5" t="s">
        <v>690</v>
      </c>
      <c r="E413" s="5" t="s">
        <v>27</v>
      </c>
      <c r="F413" s="12">
        <v>31634</v>
      </c>
      <c r="G413" s="5">
        <v>1</v>
      </c>
      <c r="H413" s="5" t="s">
        <v>24</v>
      </c>
      <c r="I413" s="5">
        <v>0</v>
      </c>
      <c r="J413" s="5"/>
      <c r="K413" s="10">
        <v>40000</v>
      </c>
      <c r="L413" s="5" t="s">
        <v>17</v>
      </c>
      <c r="M413" s="6" t="s">
        <v>40</v>
      </c>
      <c r="N413" t="str">
        <f>INDEX(Table3[#All],MATCH(Table1[[#This Row],[Dept_Id]],Table3[[#All],[Dept_Id]],0),1)</f>
        <v>Development</v>
      </c>
      <c r="O413" t="str">
        <f>IFERROR(IF(ISBLANK(Table1[[#This Row],[last_date]]),"",Table1[[#This Row],[last_date]]-Table1[[#This Row],[DoJ]])/365.25,"")</f>
        <v/>
      </c>
      <c r="P413">
        <f>_xlfn.IFS(Table1[[#This Row],[Last_performance_rating]]="S",5,Table1[[#This Row],[Last_performance_rating]]="A",4,Table1[[#This Row],[Last_performance_rating]]="B",3,Table1[[#This Row],[Last_performance_rating]]="C",2,Table1[[#This Row],[Last_performance_rating]]="PIP",1)</f>
        <v>4</v>
      </c>
    </row>
    <row r="414" spans="1:16" x14ac:dyDescent="0.3">
      <c r="A414" s="4">
        <v>439788</v>
      </c>
      <c r="B414" s="12">
        <v>21319</v>
      </c>
      <c r="C414" s="5" t="s">
        <v>689</v>
      </c>
      <c r="D414" s="5" t="s">
        <v>690</v>
      </c>
      <c r="E414" s="5" t="s">
        <v>27</v>
      </c>
      <c r="F414" s="12">
        <v>31634</v>
      </c>
      <c r="G414" s="5">
        <v>1</v>
      </c>
      <c r="H414" s="5" t="s">
        <v>24</v>
      </c>
      <c r="I414" s="5">
        <v>0</v>
      </c>
      <c r="J414" s="5"/>
      <c r="K414" s="10">
        <v>40000</v>
      </c>
      <c r="L414" s="5" t="s">
        <v>43</v>
      </c>
      <c r="M414" s="6" t="s">
        <v>40</v>
      </c>
      <c r="N414" t="str">
        <f>INDEX(Table3[#All],MATCH(Table1[[#This Row],[Dept_Id]],Table3[[#All],[Dept_Id]],0),1)</f>
        <v>Research</v>
      </c>
      <c r="O414" t="str">
        <f>IFERROR(IF(ISBLANK(Table1[[#This Row],[last_date]]),"",Table1[[#This Row],[last_date]]-Table1[[#This Row],[DoJ]])/365.25,"")</f>
        <v/>
      </c>
      <c r="P414">
        <f>_xlfn.IFS(Table1[[#This Row],[Last_performance_rating]]="S",5,Table1[[#This Row],[Last_performance_rating]]="A",4,Table1[[#This Row],[Last_performance_rating]]="B",3,Table1[[#This Row],[Last_performance_rating]]="C",2,Table1[[#This Row],[Last_performance_rating]]="PIP",1)</f>
        <v>4</v>
      </c>
    </row>
    <row r="415" spans="1:16" x14ac:dyDescent="0.3">
      <c r="A415" s="4">
        <v>10248</v>
      </c>
      <c r="B415" s="12">
        <v>20356</v>
      </c>
      <c r="C415" s="5" t="s">
        <v>691</v>
      </c>
      <c r="D415" s="5" t="s">
        <v>112</v>
      </c>
      <c r="E415" s="5" t="s">
        <v>27</v>
      </c>
      <c r="F415" s="12">
        <v>33463</v>
      </c>
      <c r="G415" s="5">
        <v>8</v>
      </c>
      <c r="H415" s="5" t="s">
        <v>24</v>
      </c>
      <c r="I415" s="5">
        <v>0</v>
      </c>
      <c r="J415" s="5"/>
      <c r="K415" s="10">
        <v>58918</v>
      </c>
      <c r="L415" s="5" t="s">
        <v>31</v>
      </c>
      <c r="M415" s="6" t="s">
        <v>32</v>
      </c>
      <c r="N415" t="str">
        <f>INDEX(Table3[#All],MATCH(Table1[[#This Row],[Dept_Id]],Table3[[#All],[Dept_Id]],0),1)</f>
        <v>Sales</v>
      </c>
      <c r="O415" t="str">
        <f>IFERROR(IF(ISBLANK(Table1[[#This Row],[last_date]]),"",Table1[[#This Row],[last_date]]-Table1[[#This Row],[DoJ]])/365.25,"")</f>
        <v/>
      </c>
      <c r="P415">
        <f>_xlfn.IFS(Table1[[#This Row],[Last_performance_rating]]="S",5,Table1[[#This Row],[Last_performance_rating]]="A",4,Table1[[#This Row],[Last_performance_rating]]="B",3,Table1[[#This Row],[Last_performance_rating]]="C",2,Table1[[#This Row],[Last_performance_rating]]="PIP",1)</f>
        <v>4</v>
      </c>
    </row>
    <row r="416" spans="1:16" x14ac:dyDescent="0.3">
      <c r="A416" s="4">
        <v>10249</v>
      </c>
      <c r="B416" s="12">
        <v>19885</v>
      </c>
      <c r="C416" s="5" t="s">
        <v>692</v>
      </c>
      <c r="D416" s="5" t="s">
        <v>693</v>
      </c>
      <c r="E416" s="5" t="s">
        <v>15</v>
      </c>
      <c r="F416" s="12">
        <v>33580</v>
      </c>
      <c r="G416" s="5">
        <v>5</v>
      </c>
      <c r="H416" s="5" t="s">
        <v>24</v>
      </c>
      <c r="I416" s="5">
        <v>0</v>
      </c>
      <c r="J416" s="5"/>
      <c r="K416" s="10">
        <v>72192</v>
      </c>
      <c r="L416" s="5" t="s">
        <v>17</v>
      </c>
      <c r="M416" s="6" t="s">
        <v>18</v>
      </c>
      <c r="N416" t="str">
        <f>INDEX(Table3[#All],MATCH(Table1[[#This Row],[Dept_Id]],Table3[[#All],[Dept_Id]],0),1)</f>
        <v>Development</v>
      </c>
      <c r="O416" t="str">
        <f>IFERROR(IF(ISBLANK(Table1[[#This Row],[last_date]]),"",Table1[[#This Row],[last_date]]-Table1[[#This Row],[DoJ]])/365.25,"")</f>
        <v/>
      </c>
      <c r="P416">
        <f>_xlfn.IFS(Table1[[#This Row],[Last_performance_rating]]="S",5,Table1[[#This Row],[Last_performance_rating]]="A",4,Table1[[#This Row],[Last_performance_rating]]="B",3,Table1[[#This Row],[Last_performance_rating]]="C",2,Table1[[#This Row],[Last_performance_rating]]="PIP",1)</f>
        <v>4</v>
      </c>
    </row>
    <row r="417" spans="1:16" x14ac:dyDescent="0.3">
      <c r="A417" s="4">
        <v>10249</v>
      </c>
      <c r="B417" s="12">
        <v>19885</v>
      </c>
      <c r="C417" s="5" t="s">
        <v>692</v>
      </c>
      <c r="D417" s="5" t="s">
        <v>693</v>
      </c>
      <c r="E417" s="5" t="s">
        <v>15</v>
      </c>
      <c r="F417" s="12">
        <v>33580</v>
      </c>
      <c r="G417" s="5">
        <v>5</v>
      </c>
      <c r="H417" s="5" t="s">
        <v>24</v>
      </c>
      <c r="I417" s="5">
        <v>0</v>
      </c>
      <c r="J417" s="5"/>
      <c r="K417" s="10">
        <v>72192</v>
      </c>
      <c r="L417" s="5" t="s">
        <v>43</v>
      </c>
      <c r="M417" s="6" t="s">
        <v>18</v>
      </c>
      <c r="N417" t="str">
        <f>INDEX(Table3[#All],MATCH(Table1[[#This Row],[Dept_Id]],Table3[[#All],[Dept_Id]],0),1)</f>
        <v>Research</v>
      </c>
      <c r="O417" t="str">
        <f>IFERROR(IF(ISBLANK(Table1[[#This Row],[last_date]]),"",Table1[[#This Row],[last_date]]-Table1[[#This Row],[DoJ]])/365.25,"")</f>
        <v/>
      </c>
      <c r="P417">
        <f>_xlfn.IFS(Table1[[#This Row],[Last_performance_rating]]="S",5,Table1[[#This Row],[Last_performance_rating]]="A",4,Table1[[#This Row],[Last_performance_rating]]="B",3,Table1[[#This Row],[Last_performance_rating]]="C",2,Table1[[#This Row],[Last_performance_rating]]="PIP",1)</f>
        <v>4</v>
      </c>
    </row>
    <row r="418" spans="1:16" x14ac:dyDescent="0.3">
      <c r="A418" s="4">
        <v>431759</v>
      </c>
      <c r="B418" s="12">
        <v>23774</v>
      </c>
      <c r="C418" s="5" t="s">
        <v>590</v>
      </c>
      <c r="D418" s="5" t="s">
        <v>375</v>
      </c>
      <c r="E418" s="5" t="s">
        <v>15</v>
      </c>
      <c r="F418" s="12">
        <v>32086</v>
      </c>
      <c r="G418" s="5">
        <v>6</v>
      </c>
      <c r="H418" s="5" t="s">
        <v>24</v>
      </c>
      <c r="I418" s="5">
        <v>0</v>
      </c>
      <c r="J418" s="5"/>
      <c r="K418" s="10">
        <v>44859</v>
      </c>
      <c r="L418" s="5" t="s">
        <v>21</v>
      </c>
      <c r="M418" s="6" t="s">
        <v>40</v>
      </c>
      <c r="N418" t="str">
        <f>INDEX(Table3[#All],MATCH(Table1[[#This Row],[Dept_Id]],Table3[[#All],[Dept_Id]],0),1)</f>
        <v>Production</v>
      </c>
      <c r="O418" t="str">
        <f>IFERROR(IF(ISBLANK(Table1[[#This Row],[last_date]]),"",Table1[[#This Row],[last_date]]-Table1[[#This Row],[DoJ]])/365.25,"")</f>
        <v/>
      </c>
      <c r="P418">
        <f>_xlfn.IFS(Table1[[#This Row],[Last_performance_rating]]="S",5,Table1[[#This Row],[Last_performance_rating]]="A",4,Table1[[#This Row],[Last_performance_rating]]="B",3,Table1[[#This Row],[Last_performance_rating]]="C",2,Table1[[#This Row],[Last_performance_rating]]="PIP",1)</f>
        <v>4</v>
      </c>
    </row>
    <row r="419" spans="1:16" x14ac:dyDescent="0.3">
      <c r="A419" s="4">
        <v>431759</v>
      </c>
      <c r="B419" s="12">
        <v>23774</v>
      </c>
      <c r="C419" s="5" t="s">
        <v>590</v>
      </c>
      <c r="D419" s="5" t="s">
        <v>375</v>
      </c>
      <c r="E419" s="5" t="s">
        <v>15</v>
      </c>
      <c r="F419" s="12">
        <v>32086</v>
      </c>
      <c r="G419" s="5">
        <v>6</v>
      </c>
      <c r="H419" s="5" t="s">
        <v>24</v>
      </c>
      <c r="I419" s="5">
        <v>0</v>
      </c>
      <c r="J419" s="5"/>
      <c r="K419" s="10">
        <v>44859</v>
      </c>
      <c r="L419" s="5" t="s">
        <v>49</v>
      </c>
      <c r="M419" s="6" t="s">
        <v>40</v>
      </c>
      <c r="N419" t="str">
        <f>INDEX(Table3[#All],MATCH(Table1[[#This Row],[Dept_Id]],Table3[[#All],[Dept_Id]],0),1)</f>
        <v>Quality Management</v>
      </c>
      <c r="O419" t="str">
        <f>IFERROR(IF(ISBLANK(Table1[[#This Row],[last_date]]),"",Table1[[#This Row],[last_date]]-Table1[[#This Row],[DoJ]])/365.25,"")</f>
        <v/>
      </c>
      <c r="P419">
        <f>_xlfn.IFS(Table1[[#This Row],[Last_performance_rating]]="S",5,Table1[[#This Row],[Last_performance_rating]]="A",4,Table1[[#This Row],[Last_performance_rating]]="B",3,Table1[[#This Row],[Last_performance_rating]]="C",2,Table1[[#This Row],[Last_performance_rating]]="PIP",1)</f>
        <v>4</v>
      </c>
    </row>
    <row r="420" spans="1:16" x14ac:dyDescent="0.3">
      <c r="A420" s="4">
        <v>10250</v>
      </c>
      <c r="B420" s="12">
        <v>21409</v>
      </c>
      <c r="C420" s="5" t="s">
        <v>694</v>
      </c>
      <c r="D420" s="5" t="s">
        <v>695</v>
      </c>
      <c r="E420" s="5" t="s">
        <v>15</v>
      </c>
      <c r="F420" s="12">
        <v>33846</v>
      </c>
      <c r="G420" s="5">
        <v>7</v>
      </c>
      <c r="H420" s="5" t="s">
        <v>24</v>
      </c>
      <c r="I420" s="5">
        <v>0</v>
      </c>
      <c r="J420" s="5"/>
      <c r="K420" s="10">
        <v>50330</v>
      </c>
      <c r="L420" s="5" t="s">
        <v>49</v>
      </c>
      <c r="M420" s="6" t="s">
        <v>18</v>
      </c>
      <c r="N420" t="str">
        <f>INDEX(Table3[#All],MATCH(Table1[[#This Row],[Dept_Id]],Table3[[#All],[Dept_Id]],0),1)</f>
        <v>Quality Management</v>
      </c>
      <c r="O420" t="str">
        <f>IFERROR(IF(ISBLANK(Table1[[#This Row],[last_date]]),"",Table1[[#This Row],[last_date]]-Table1[[#This Row],[DoJ]])/365.25,"")</f>
        <v/>
      </c>
      <c r="P420">
        <f>_xlfn.IFS(Table1[[#This Row],[Last_performance_rating]]="S",5,Table1[[#This Row],[Last_performance_rating]]="A",4,Table1[[#This Row],[Last_performance_rating]]="B",3,Table1[[#This Row],[Last_performance_rating]]="C",2,Table1[[#This Row],[Last_performance_rating]]="PIP",1)</f>
        <v>4</v>
      </c>
    </row>
    <row r="421" spans="1:16" x14ac:dyDescent="0.3">
      <c r="A421" s="4">
        <v>426193</v>
      </c>
      <c r="B421" s="12">
        <v>19765</v>
      </c>
      <c r="C421" s="5" t="s">
        <v>696</v>
      </c>
      <c r="D421" s="5" t="s">
        <v>697</v>
      </c>
      <c r="E421" s="5" t="s">
        <v>15</v>
      </c>
      <c r="F421" s="12">
        <v>31129</v>
      </c>
      <c r="G421" s="5">
        <v>7</v>
      </c>
      <c r="H421" s="5" t="s">
        <v>24</v>
      </c>
      <c r="I421" s="5">
        <v>1</v>
      </c>
      <c r="J421" s="12">
        <v>32008</v>
      </c>
      <c r="K421" s="10">
        <v>75063</v>
      </c>
      <c r="L421" s="5" t="s">
        <v>31</v>
      </c>
      <c r="M421" s="6" t="s">
        <v>32</v>
      </c>
      <c r="N421" t="str">
        <f>INDEX(Table3[#All],MATCH(Table1[[#This Row],[Dept_Id]],Table3[[#All],[Dept_Id]],0),1)</f>
        <v>Sales</v>
      </c>
      <c r="O421">
        <f>IFERROR(IF(ISBLANK(Table1[[#This Row],[last_date]]),"",Table1[[#This Row],[last_date]]-Table1[[#This Row],[DoJ]])/365.25,"")</f>
        <v>2.406570841889117</v>
      </c>
      <c r="P421">
        <f>_xlfn.IFS(Table1[[#This Row],[Last_performance_rating]]="S",5,Table1[[#This Row],[Last_performance_rating]]="A",4,Table1[[#This Row],[Last_performance_rating]]="B",3,Table1[[#This Row],[Last_performance_rating]]="C",2,Table1[[#This Row],[Last_performance_rating]]="PIP",1)</f>
        <v>4</v>
      </c>
    </row>
    <row r="422" spans="1:16" x14ac:dyDescent="0.3">
      <c r="A422" s="4">
        <v>10251</v>
      </c>
      <c r="B422" s="12">
        <v>20935</v>
      </c>
      <c r="C422" s="5" t="s">
        <v>698</v>
      </c>
      <c r="D422" s="5" t="s">
        <v>164</v>
      </c>
      <c r="E422" s="5" t="s">
        <v>15</v>
      </c>
      <c r="F422" s="12">
        <v>33780</v>
      </c>
      <c r="G422" s="5">
        <v>2</v>
      </c>
      <c r="H422" s="5" t="s">
        <v>24</v>
      </c>
      <c r="I422" s="5">
        <v>0</v>
      </c>
      <c r="J422" s="5"/>
      <c r="K422" s="10">
        <v>61743</v>
      </c>
      <c r="L422" s="5" t="s">
        <v>43</v>
      </c>
      <c r="M422" s="6" t="s">
        <v>32</v>
      </c>
      <c r="N422" t="str">
        <f>INDEX(Table3[#All],MATCH(Table1[[#This Row],[Dept_Id]],Table3[[#All],[Dept_Id]],0),1)</f>
        <v>Research</v>
      </c>
      <c r="O422" t="str">
        <f>IFERROR(IF(ISBLANK(Table1[[#This Row],[last_date]]),"",Table1[[#This Row],[last_date]]-Table1[[#This Row],[DoJ]])/365.25,"")</f>
        <v/>
      </c>
      <c r="P422">
        <f>_xlfn.IFS(Table1[[#This Row],[Last_performance_rating]]="S",5,Table1[[#This Row],[Last_performance_rating]]="A",4,Table1[[#This Row],[Last_performance_rating]]="B",3,Table1[[#This Row],[Last_performance_rating]]="C",2,Table1[[#This Row],[Last_performance_rating]]="PIP",1)</f>
        <v>4</v>
      </c>
    </row>
    <row r="423" spans="1:16" x14ac:dyDescent="0.3">
      <c r="A423" s="4">
        <v>10252</v>
      </c>
      <c r="B423" s="12">
        <v>22311</v>
      </c>
      <c r="C423" s="5" t="s">
        <v>699</v>
      </c>
      <c r="D423" s="5" t="s">
        <v>700</v>
      </c>
      <c r="E423" s="5" t="s">
        <v>27</v>
      </c>
      <c r="F423" s="12">
        <v>33185</v>
      </c>
      <c r="G423" s="5">
        <v>4</v>
      </c>
      <c r="H423" s="5" t="s">
        <v>24</v>
      </c>
      <c r="I423" s="5">
        <v>0</v>
      </c>
      <c r="J423" s="5"/>
      <c r="K423" s="10">
        <v>40000</v>
      </c>
      <c r="L423" s="5" t="s">
        <v>21</v>
      </c>
      <c r="M423" s="6" t="s">
        <v>18</v>
      </c>
      <c r="N423" t="str">
        <f>INDEX(Table3[#All],MATCH(Table1[[#This Row],[Dept_Id]],Table3[[#All],[Dept_Id]],0),1)</f>
        <v>Production</v>
      </c>
      <c r="O423" t="str">
        <f>IFERROR(IF(ISBLANK(Table1[[#This Row],[last_date]]),"",Table1[[#This Row],[last_date]]-Table1[[#This Row],[DoJ]])/365.25,"")</f>
        <v/>
      </c>
      <c r="P423">
        <f>_xlfn.IFS(Table1[[#This Row],[Last_performance_rating]]="S",5,Table1[[#This Row],[Last_performance_rating]]="A",4,Table1[[#This Row],[Last_performance_rating]]="B",3,Table1[[#This Row],[Last_performance_rating]]="C",2,Table1[[#This Row],[Last_performance_rating]]="PIP",1)</f>
        <v>4</v>
      </c>
    </row>
    <row r="424" spans="1:16" x14ac:dyDescent="0.3">
      <c r="A424" s="4">
        <v>416364</v>
      </c>
      <c r="B424" s="12">
        <v>22682</v>
      </c>
      <c r="C424" s="5" t="s">
        <v>419</v>
      </c>
      <c r="D424" s="5" t="s">
        <v>701</v>
      </c>
      <c r="E424" s="5" t="s">
        <v>15</v>
      </c>
      <c r="F424" s="12">
        <v>32838</v>
      </c>
      <c r="G424" s="5">
        <v>1</v>
      </c>
      <c r="H424" s="5" t="s">
        <v>28</v>
      </c>
      <c r="I424" s="5">
        <v>0</v>
      </c>
      <c r="J424" s="5"/>
      <c r="K424" s="10">
        <v>64980</v>
      </c>
      <c r="L424" s="5" t="s">
        <v>21</v>
      </c>
      <c r="M424" s="6" t="s">
        <v>18</v>
      </c>
      <c r="N424" t="str">
        <f>INDEX(Table3[#All],MATCH(Table1[[#This Row],[Dept_Id]],Table3[[#All],[Dept_Id]],0),1)</f>
        <v>Production</v>
      </c>
      <c r="O424" t="str">
        <f>IFERROR(IF(ISBLANK(Table1[[#This Row],[last_date]]),"",Table1[[#This Row],[last_date]]-Table1[[#This Row],[DoJ]])/365.25,"")</f>
        <v/>
      </c>
      <c r="P424">
        <f>_xlfn.IFS(Table1[[#This Row],[Last_performance_rating]]="S",5,Table1[[#This Row],[Last_performance_rating]]="A",4,Table1[[#This Row],[Last_performance_rating]]="B",3,Table1[[#This Row],[Last_performance_rating]]="C",2,Table1[[#This Row],[Last_performance_rating]]="PIP",1)</f>
        <v>3</v>
      </c>
    </row>
    <row r="425" spans="1:16" x14ac:dyDescent="0.3">
      <c r="A425" s="4">
        <v>416364</v>
      </c>
      <c r="B425" s="12">
        <v>22682</v>
      </c>
      <c r="C425" s="5" t="s">
        <v>419</v>
      </c>
      <c r="D425" s="5" t="s">
        <v>701</v>
      </c>
      <c r="E425" s="5" t="s">
        <v>15</v>
      </c>
      <c r="F425" s="12">
        <v>32838</v>
      </c>
      <c r="G425" s="5">
        <v>1</v>
      </c>
      <c r="H425" s="5" t="s">
        <v>28</v>
      </c>
      <c r="I425" s="5">
        <v>0</v>
      </c>
      <c r="J425" s="5"/>
      <c r="K425" s="10">
        <v>64980</v>
      </c>
      <c r="L425" s="5" t="s">
        <v>17</v>
      </c>
      <c r="M425" s="6" t="s">
        <v>18</v>
      </c>
      <c r="N425" t="str">
        <f>INDEX(Table3[#All],MATCH(Table1[[#This Row],[Dept_Id]],Table3[[#All],[Dept_Id]],0),1)</f>
        <v>Development</v>
      </c>
      <c r="O425" t="str">
        <f>IFERROR(IF(ISBLANK(Table1[[#This Row],[last_date]]),"",Table1[[#This Row],[last_date]]-Table1[[#This Row],[DoJ]])/365.25,"")</f>
        <v/>
      </c>
      <c r="P425">
        <f>_xlfn.IFS(Table1[[#This Row],[Last_performance_rating]]="S",5,Table1[[#This Row],[Last_performance_rating]]="A",4,Table1[[#This Row],[Last_performance_rating]]="B",3,Table1[[#This Row],[Last_performance_rating]]="C",2,Table1[[#This Row],[Last_performance_rating]]="PIP",1)</f>
        <v>3</v>
      </c>
    </row>
    <row r="426" spans="1:16" x14ac:dyDescent="0.3">
      <c r="A426" s="4">
        <v>10253</v>
      </c>
      <c r="B426" s="12">
        <v>23693</v>
      </c>
      <c r="C426" s="5" t="s">
        <v>702</v>
      </c>
      <c r="D426" s="5" t="s">
        <v>703</v>
      </c>
      <c r="E426" s="5" t="s">
        <v>27</v>
      </c>
      <c r="F426" s="12">
        <v>31099</v>
      </c>
      <c r="G426" s="5">
        <v>9</v>
      </c>
      <c r="H426" s="5" t="s">
        <v>198</v>
      </c>
      <c r="I426" s="5">
        <v>1</v>
      </c>
      <c r="J426" s="12">
        <v>32430</v>
      </c>
      <c r="K426" s="10">
        <v>62494</v>
      </c>
      <c r="L426" s="5" t="s">
        <v>31</v>
      </c>
      <c r="M426" s="6" t="s">
        <v>32</v>
      </c>
      <c r="N426" t="str">
        <f>INDEX(Table3[#All],MATCH(Table1[[#This Row],[Dept_Id]],Table3[[#All],[Dept_Id]],0),1)</f>
        <v>Sales</v>
      </c>
      <c r="O426">
        <f>IFERROR(IF(ISBLANK(Table1[[#This Row],[last_date]]),"",Table1[[#This Row],[last_date]]-Table1[[#This Row],[DoJ]])/365.25,"")</f>
        <v>3.6440793976728267</v>
      </c>
      <c r="P426">
        <f>_xlfn.IFS(Table1[[#This Row],[Last_performance_rating]]="S",5,Table1[[#This Row],[Last_performance_rating]]="A",4,Table1[[#This Row],[Last_performance_rating]]="B",3,Table1[[#This Row],[Last_performance_rating]]="C",2,Table1[[#This Row],[Last_performance_rating]]="PIP",1)</f>
        <v>5</v>
      </c>
    </row>
    <row r="427" spans="1:16" x14ac:dyDescent="0.3">
      <c r="A427" s="4">
        <v>10254</v>
      </c>
      <c r="B427" s="12">
        <v>21891</v>
      </c>
      <c r="C427" s="5" t="s">
        <v>704</v>
      </c>
      <c r="D427" s="5" t="s">
        <v>228</v>
      </c>
      <c r="E427" s="5" t="s">
        <v>15</v>
      </c>
      <c r="F427" s="12">
        <v>33038</v>
      </c>
      <c r="G427" s="5">
        <v>5</v>
      </c>
      <c r="H427" s="5" t="s">
        <v>16</v>
      </c>
      <c r="I427" s="5">
        <v>1</v>
      </c>
      <c r="J427" s="12">
        <v>37794</v>
      </c>
      <c r="K427" s="10">
        <v>60222</v>
      </c>
      <c r="L427" s="5" t="s">
        <v>31</v>
      </c>
      <c r="M427" s="6" t="s">
        <v>32</v>
      </c>
      <c r="N427" t="str">
        <f>INDEX(Table3[#All],MATCH(Table1[[#This Row],[Dept_Id]],Table3[[#All],[Dept_Id]],0),1)</f>
        <v>Sales</v>
      </c>
      <c r="O427">
        <f>IFERROR(IF(ISBLANK(Table1[[#This Row],[last_date]]),"",Table1[[#This Row],[last_date]]-Table1[[#This Row],[DoJ]])/365.25,"")</f>
        <v>13.021218343600275</v>
      </c>
      <c r="P427">
        <f>_xlfn.IFS(Table1[[#This Row],[Last_performance_rating]]="S",5,Table1[[#This Row],[Last_performance_rating]]="A",4,Table1[[#This Row],[Last_performance_rating]]="B",3,Table1[[#This Row],[Last_performance_rating]]="C",2,Table1[[#This Row],[Last_performance_rating]]="PIP",1)</f>
        <v>2</v>
      </c>
    </row>
    <row r="428" spans="1:16" x14ac:dyDescent="0.3">
      <c r="A428" s="4">
        <v>207791</v>
      </c>
      <c r="B428" s="12">
        <v>21062</v>
      </c>
      <c r="C428" s="5" t="s">
        <v>705</v>
      </c>
      <c r="D428" s="5" t="s">
        <v>706</v>
      </c>
      <c r="E428" s="5" t="s">
        <v>15</v>
      </c>
      <c r="F428" s="12">
        <v>32375</v>
      </c>
      <c r="G428" s="5">
        <v>3</v>
      </c>
      <c r="H428" s="5" t="s">
        <v>24</v>
      </c>
      <c r="I428" s="5">
        <v>0</v>
      </c>
      <c r="J428" s="5"/>
      <c r="K428" s="10">
        <v>43645</v>
      </c>
      <c r="L428" s="5" t="s">
        <v>17</v>
      </c>
      <c r="M428" s="6" t="s">
        <v>40</v>
      </c>
      <c r="N428" t="str">
        <f>INDEX(Table3[#All],MATCH(Table1[[#This Row],[Dept_Id]],Table3[[#All],[Dept_Id]],0),1)</f>
        <v>Development</v>
      </c>
      <c r="O428" t="str">
        <f>IFERROR(IF(ISBLANK(Table1[[#This Row],[last_date]]),"",Table1[[#This Row],[last_date]]-Table1[[#This Row],[DoJ]])/365.25,"")</f>
        <v/>
      </c>
      <c r="P428">
        <f>_xlfn.IFS(Table1[[#This Row],[Last_performance_rating]]="S",5,Table1[[#This Row],[Last_performance_rating]]="A",4,Table1[[#This Row],[Last_performance_rating]]="B",3,Table1[[#This Row],[Last_performance_rating]]="C",2,Table1[[#This Row],[Last_performance_rating]]="PIP",1)</f>
        <v>4</v>
      </c>
    </row>
    <row r="429" spans="1:16" x14ac:dyDescent="0.3">
      <c r="A429" s="4">
        <v>10255</v>
      </c>
      <c r="B429" s="12">
        <v>23415</v>
      </c>
      <c r="C429" s="5" t="s">
        <v>128</v>
      </c>
      <c r="D429" s="5" t="s">
        <v>707</v>
      </c>
      <c r="E429" s="5" t="s">
        <v>15</v>
      </c>
      <c r="F429" s="12">
        <v>34101</v>
      </c>
      <c r="G429" s="5">
        <v>9</v>
      </c>
      <c r="H429" s="5" t="s">
        <v>24</v>
      </c>
      <c r="I429" s="5">
        <v>0</v>
      </c>
      <c r="J429" s="5"/>
      <c r="K429" s="10">
        <v>63822</v>
      </c>
      <c r="L429" s="5" t="s">
        <v>21</v>
      </c>
      <c r="M429" s="6" t="s">
        <v>18</v>
      </c>
      <c r="N429" t="str">
        <f>INDEX(Table3[#All],MATCH(Table1[[#This Row],[Dept_Id]],Table3[[#All],[Dept_Id]],0),1)</f>
        <v>Production</v>
      </c>
      <c r="O429" t="str">
        <f>IFERROR(IF(ISBLANK(Table1[[#This Row],[last_date]]),"",Table1[[#This Row],[last_date]]-Table1[[#This Row],[DoJ]])/365.25,"")</f>
        <v/>
      </c>
      <c r="P429">
        <f>_xlfn.IFS(Table1[[#This Row],[Last_performance_rating]]="S",5,Table1[[#This Row],[Last_performance_rating]]="A",4,Table1[[#This Row],[Last_performance_rating]]="B",3,Table1[[#This Row],[Last_performance_rating]]="C",2,Table1[[#This Row],[Last_performance_rating]]="PIP",1)</f>
        <v>4</v>
      </c>
    </row>
    <row r="430" spans="1:16" x14ac:dyDescent="0.3">
      <c r="A430" s="4">
        <v>10256</v>
      </c>
      <c r="B430" s="12">
        <v>22252</v>
      </c>
      <c r="C430" s="5" t="s">
        <v>689</v>
      </c>
      <c r="D430" s="5" t="s">
        <v>708</v>
      </c>
      <c r="E430" s="5" t="s">
        <v>15</v>
      </c>
      <c r="F430" s="12">
        <v>31332</v>
      </c>
      <c r="G430" s="5">
        <v>5</v>
      </c>
      <c r="H430" s="5" t="s">
        <v>16</v>
      </c>
      <c r="I430" s="5">
        <v>0</v>
      </c>
      <c r="J430" s="5"/>
      <c r="K430" s="10">
        <v>71305</v>
      </c>
      <c r="L430" s="5" t="s">
        <v>31</v>
      </c>
      <c r="M430" s="6" t="s">
        <v>32</v>
      </c>
      <c r="N430" t="str">
        <f>INDEX(Table3[#All],MATCH(Table1[[#This Row],[Dept_Id]],Table3[[#All],[Dept_Id]],0),1)</f>
        <v>Sales</v>
      </c>
      <c r="O430" t="str">
        <f>IFERROR(IF(ISBLANK(Table1[[#This Row],[last_date]]),"",Table1[[#This Row],[last_date]]-Table1[[#This Row],[DoJ]])/365.25,"")</f>
        <v/>
      </c>
      <c r="P430">
        <f>_xlfn.IFS(Table1[[#This Row],[Last_performance_rating]]="S",5,Table1[[#This Row],[Last_performance_rating]]="A",4,Table1[[#This Row],[Last_performance_rating]]="B",3,Table1[[#This Row],[Last_performance_rating]]="C",2,Table1[[#This Row],[Last_performance_rating]]="PIP",1)</f>
        <v>2</v>
      </c>
    </row>
    <row r="431" spans="1:16" x14ac:dyDescent="0.3">
      <c r="A431" s="4">
        <v>277176</v>
      </c>
      <c r="B431" s="12">
        <v>20643</v>
      </c>
      <c r="C431" s="5" t="s">
        <v>33</v>
      </c>
      <c r="D431" s="5" t="s">
        <v>30</v>
      </c>
      <c r="E431" s="5" t="s">
        <v>15</v>
      </c>
      <c r="F431" s="12">
        <v>34686</v>
      </c>
      <c r="G431" s="5">
        <v>2</v>
      </c>
      <c r="H431" s="5" t="s">
        <v>24</v>
      </c>
      <c r="I431" s="5">
        <v>0</v>
      </c>
      <c r="J431" s="5"/>
      <c r="K431" s="10">
        <v>57027</v>
      </c>
      <c r="L431" s="5" t="s">
        <v>43</v>
      </c>
      <c r="M431" s="6" t="s">
        <v>32</v>
      </c>
      <c r="N431" t="str">
        <f>INDEX(Table3[#All],MATCH(Table1[[#This Row],[Dept_Id]],Table3[[#All],[Dept_Id]],0),1)</f>
        <v>Research</v>
      </c>
      <c r="O431" t="str">
        <f>IFERROR(IF(ISBLANK(Table1[[#This Row],[last_date]]),"",Table1[[#This Row],[last_date]]-Table1[[#This Row],[DoJ]])/365.25,"")</f>
        <v/>
      </c>
      <c r="P431">
        <f>_xlfn.IFS(Table1[[#This Row],[Last_performance_rating]]="S",5,Table1[[#This Row],[Last_performance_rating]]="A",4,Table1[[#This Row],[Last_performance_rating]]="B",3,Table1[[#This Row],[Last_performance_rating]]="C",2,Table1[[#This Row],[Last_performance_rating]]="PIP",1)</f>
        <v>4</v>
      </c>
    </row>
    <row r="432" spans="1:16" x14ac:dyDescent="0.3">
      <c r="A432" s="4">
        <v>10257</v>
      </c>
      <c r="B432" s="12">
        <v>21075</v>
      </c>
      <c r="C432" s="5" t="s">
        <v>709</v>
      </c>
      <c r="D432" s="5" t="s">
        <v>710</v>
      </c>
      <c r="E432" s="5" t="s">
        <v>15</v>
      </c>
      <c r="F432" s="12">
        <v>31629</v>
      </c>
      <c r="G432" s="5">
        <v>3</v>
      </c>
      <c r="H432" s="5" t="s">
        <v>28</v>
      </c>
      <c r="I432" s="5">
        <v>0</v>
      </c>
      <c r="J432" s="5"/>
      <c r="K432" s="10">
        <v>40000</v>
      </c>
      <c r="L432" s="5" t="s">
        <v>21</v>
      </c>
      <c r="M432" s="6" t="s">
        <v>93</v>
      </c>
      <c r="N432" t="str">
        <f>INDEX(Table3[#All],MATCH(Table1[[#This Row],[Dept_Id]],Table3[[#All],[Dept_Id]],0),1)</f>
        <v>Production</v>
      </c>
      <c r="O432" t="str">
        <f>IFERROR(IF(ISBLANK(Table1[[#This Row],[last_date]]),"",Table1[[#This Row],[last_date]]-Table1[[#This Row],[DoJ]])/365.25,"")</f>
        <v/>
      </c>
      <c r="P432">
        <f>_xlfn.IFS(Table1[[#This Row],[Last_performance_rating]]="S",5,Table1[[#This Row],[Last_performance_rating]]="A",4,Table1[[#This Row],[Last_performance_rating]]="B",3,Table1[[#This Row],[Last_performance_rating]]="C",2,Table1[[#This Row],[Last_performance_rating]]="PIP",1)</f>
        <v>3</v>
      </c>
    </row>
    <row r="433" spans="1:16" x14ac:dyDescent="0.3">
      <c r="A433" s="4">
        <v>10258</v>
      </c>
      <c r="B433" s="12">
        <v>20435</v>
      </c>
      <c r="C433" s="5" t="s">
        <v>173</v>
      </c>
      <c r="D433" s="5" t="s">
        <v>431</v>
      </c>
      <c r="E433" s="5" t="s">
        <v>27</v>
      </c>
      <c r="F433" s="12">
        <v>31184</v>
      </c>
      <c r="G433" s="5">
        <v>8</v>
      </c>
      <c r="H433" s="5" t="s">
        <v>28</v>
      </c>
      <c r="I433" s="5">
        <v>0</v>
      </c>
      <c r="J433" s="5"/>
      <c r="K433" s="10">
        <v>66280</v>
      </c>
      <c r="L433" s="5" t="s">
        <v>17</v>
      </c>
      <c r="M433" s="6" t="s">
        <v>18</v>
      </c>
      <c r="N433" t="str">
        <f>INDEX(Table3[#All],MATCH(Table1[[#This Row],[Dept_Id]],Table3[[#All],[Dept_Id]],0),1)</f>
        <v>Development</v>
      </c>
      <c r="O433" t="str">
        <f>IFERROR(IF(ISBLANK(Table1[[#This Row],[last_date]]),"",Table1[[#This Row],[last_date]]-Table1[[#This Row],[DoJ]])/365.25,"")</f>
        <v/>
      </c>
      <c r="P433">
        <f>_xlfn.IFS(Table1[[#This Row],[Last_performance_rating]]="S",5,Table1[[#This Row],[Last_performance_rating]]="A",4,Table1[[#This Row],[Last_performance_rating]]="B",3,Table1[[#This Row],[Last_performance_rating]]="C",2,Table1[[#This Row],[Last_performance_rating]]="PIP",1)</f>
        <v>3</v>
      </c>
    </row>
    <row r="434" spans="1:16" x14ac:dyDescent="0.3">
      <c r="A434" s="4">
        <v>22638</v>
      </c>
      <c r="B434" s="12">
        <v>23373</v>
      </c>
      <c r="C434" s="5" t="s">
        <v>711</v>
      </c>
      <c r="D434" s="5" t="s">
        <v>712</v>
      </c>
      <c r="E434" s="5" t="s">
        <v>27</v>
      </c>
      <c r="F434" s="12">
        <v>32365</v>
      </c>
      <c r="G434" s="5">
        <v>9</v>
      </c>
      <c r="H434" s="5" t="s">
        <v>16</v>
      </c>
      <c r="I434" s="5">
        <v>0</v>
      </c>
      <c r="J434" s="5"/>
      <c r="K434" s="10">
        <v>68821</v>
      </c>
      <c r="L434" s="5" t="s">
        <v>17</v>
      </c>
      <c r="M434" s="6" t="s">
        <v>93</v>
      </c>
      <c r="N434" t="str">
        <f>INDEX(Table3[#All],MATCH(Table1[[#This Row],[Dept_Id]],Table3[[#All],[Dept_Id]],0),1)</f>
        <v>Development</v>
      </c>
      <c r="O434" t="str">
        <f>IFERROR(IF(ISBLANK(Table1[[#This Row],[last_date]]),"",Table1[[#This Row],[last_date]]-Table1[[#This Row],[DoJ]])/365.25,"")</f>
        <v/>
      </c>
      <c r="P434">
        <f>_xlfn.IFS(Table1[[#This Row],[Last_performance_rating]]="S",5,Table1[[#This Row],[Last_performance_rating]]="A",4,Table1[[#This Row],[Last_performance_rating]]="B",3,Table1[[#This Row],[Last_performance_rating]]="C",2,Table1[[#This Row],[Last_performance_rating]]="PIP",1)</f>
        <v>2</v>
      </c>
    </row>
    <row r="435" spans="1:16" x14ac:dyDescent="0.3">
      <c r="A435" s="4">
        <v>10259</v>
      </c>
      <c r="B435" s="12">
        <v>23705</v>
      </c>
      <c r="C435" s="5" t="s">
        <v>713</v>
      </c>
      <c r="D435" s="5" t="s">
        <v>714</v>
      </c>
      <c r="E435" s="5" t="s">
        <v>15</v>
      </c>
      <c r="F435" s="12">
        <v>31588</v>
      </c>
      <c r="G435" s="5">
        <v>1</v>
      </c>
      <c r="H435" s="5" t="s">
        <v>24</v>
      </c>
      <c r="I435" s="5">
        <v>0</v>
      </c>
      <c r="J435" s="5"/>
      <c r="K435" s="10">
        <v>88991</v>
      </c>
      <c r="L435" s="5" t="s">
        <v>77</v>
      </c>
      <c r="M435" s="6" t="s">
        <v>32</v>
      </c>
      <c r="N435" t="str">
        <f>INDEX(Table3[#All],MATCH(Table1[[#This Row],[Dept_Id]],Table3[[#All],[Dept_Id]],0),1)</f>
        <v>Marketing</v>
      </c>
      <c r="O435" t="str">
        <f>IFERROR(IF(ISBLANK(Table1[[#This Row],[last_date]]),"",Table1[[#This Row],[last_date]]-Table1[[#This Row],[DoJ]])/365.25,"")</f>
        <v/>
      </c>
      <c r="P435">
        <f>_xlfn.IFS(Table1[[#This Row],[Last_performance_rating]]="S",5,Table1[[#This Row],[Last_performance_rating]]="A",4,Table1[[#This Row],[Last_performance_rating]]="B",3,Table1[[#This Row],[Last_performance_rating]]="C",2,Table1[[#This Row],[Last_performance_rating]]="PIP",1)</f>
        <v>4</v>
      </c>
    </row>
    <row r="436" spans="1:16" x14ac:dyDescent="0.3">
      <c r="A436" s="4">
        <v>10259</v>
      </c>
      <c r="B436" s="12">
        <v>23705</v>
      </c>
      <c r="C436" s="5" t="s">
        <v>713</v>
      </c>
      <c r="D436" s="5" t="s">
        <v>714</v>
      </c>
      <c r="E436" s="5" t="s">
        <v>15</v>
      </c>
      <c r="F436" s="12">
        <v>31588</v>
      </c>
      <c r="G436" s="5">
        <v>1</v>
      </c>
      <c r="H436" s="5" t="s">
        <v>24</v>
      </c>
      <c r="I436" s="5">
        <v>0</v>
      </c>
      <c r="J436" s="5"/>
      <c r="K436" s="10">
        <v>88991</v>
      </c>
      <c r="L436" s="5" t="s">
        <v>58</v>
      </c>
      <c r="M436" s="6" t="s">
        <v>32</v>
      </c>
      <c r="N436" t="str">
        <f>INDEX(Table3[#All],MATCH(Table1[[#This Row],[Dept_Id]],Table3[[#All],[Dept_Id]],0),1)</f>
        <v>Customer Service</v>
      </c>
      <c r="O436" t="str">
        <f>IFERROR(IF(ISBLANK(Table1[[#This Row],[last_date]]),"",Table1[[#This Row],[last_date]]-Table1[[#This Row],[DoJ]])/365.25,"")</f>
        <v/>
      </c>
      <c r="P436">
        <f>_xlfn.IFS(Table1[[#This Row],[Last_performance_rating]]="S",5,Table1[[#This Row],[Last_performance_rating]]="A",4,Table1[[#This Row],[Last_performance_rating]]="B",3,Table1[[#This Row],[Last_performance_rating]]="C",2,Table1[[#This Row],[Last_performance_rating]]="PIP",1)</f>
        <v>4</v>
      </c>
    </row>
    <row r="437" spans="1:16" x14ac:dyDescent="0.3">
      <c r="A437" s="4">
        <v>205714</v>
      </c>
      <c r="B437" s="12">
        <v>19963</v>
      </c>
      <c r="C437" s="5" t="s">
        <v>715</v>
      </c>
      <c r="D437" s="5" t="s">
        <v>598</v>
      </c>
      <c r="E437" s="5" t="s">
        <v>15</v>
      </c>
      <c r="F437" s="12">
        <v>33584</v>
      </c>
      <c r="G437" s="5">
        <v>1</v>
      </c>
      <c r="H437" s="5" t="s">
        <v>28</v>
      </c>
      <c r="I437" s="5">
        <v>0</v>
      </c>
      <c r="J437" s="5"/>
      <c r="K437" s="10">
        <v>51903</v>
      </c>
      <c r="L437" s="5" t="s">
        <v>17</v>
      </c>
      <c r="M437" s="6" t="s">
        <v>18</v>
      </c>
      <c r="N437" t="str">
        <f>INDEX(Table3[#All],MATCH(Table1[[#This Row],[Dept_Id]],Table3[[#All],[Dept_Id]],0),1)</f>
        <v>Development</v>
      </c>
      <c r="O437" t="str">
        <f>IFERROR(IF(ISBLANK(Table1[[#This Row],[last_date]]),"",Table1[[#This Row],[last_date]]-Table1[[#This Row],[DoJ]])/365.25,"")</f>
        <v/>
      </c>
      <c r="P437">
        <f>_xlfn.IFS(Table1[[#This Row],[Last_performance_rating]]="S",5,Table1[[#This Row],[Last_performance_rating]]="A",4,Table1[[#This Row],[Last_performance_rating]]="B",3,Table1[[#This Row],[Last_performance_rating]]="C",2,Table1[[#This Row],[Last_performance_rating]]="PIP",1)</f>
        <v>3</v>
      </c>
    </row>
    <row r="438" spans="1:16" x14ac:dyDescent="0.3">
      <c r="A438" s="4">
        <v>10260</v>
      </c>
      <c r="B438" s="12">
        <v>22476</v>
      </c>
      <c r="C438" s="5" t="s">
        <v>716</v>
      </c>
      <c r="D438" s="5" t="s">
        <v>717</v>
      </c>
      <c r="E438" s="5" t="s">
        <v>27</v>
      </c>
      <c r="F438" s="12">
        <v>33341</v>
      </c>
      <c r="G438" s="5">
        <v>10</v>
      </c>
      <c r="H438" s="5" t="s">
        <v>84</v>
      </c>
      <c r="I438" s="5">
        <v>0</v>
      </c>
      <c r="J438" s="5"/>
      <c r="K438" s="10">
        <v>60879</v>
      </c>
      <c r="L438" s="5" t="s">
        <v>21</v>
      </c>
      <c r="M438" s="6" t="s">
        <v>18</v>
      </c>
      <c r="N438" t="str">
        <f>INDEX(Table3[#All],MATCH(Table1[[#This Row],[Dept_Id]],Table3[[#All],[Dept_Id]],0),1)</f>
        <v>Production</v>
      </c>
      <c r="O438" t="str">
        <f>IFERROR(IF(ISBLANK(Table1[[#This Row],[last_date]]),"",Table1[[#This Row],[last_date]]-Table1[[#This Row],[DoJ]])/365.25,"")</f>
        <v/>
      </c>
      <c r="P438">
        <f>_xlfn.IFS(Table1[[#This Row],[Last_performance_rating]]="S",5,Table1[[#This Row],[Last_performance_rating]]="A",4,Table1[[#This Row],[Last_performance_rating]]="B",3,Table1[[#This Row],[Last_performance_rating]]="C",2,Table1[[#This Row],[Last_performance_rating]]="PIP",1)</f>
        <v>1</v>
      </c>
    </row>
    <row r="439" spans="1:16" x14ac:dyDescent="0.3">
      <c r="A439" s="4">
        <v>10261</v>
      </c>
      <c r="B439" s="12">
        <v>21909</v>
      </c>
      <c r="C439" s="5" t="s">
        <v>718</v>
      </c>
      <c r="D439" s="5" t="s">
        <v>719</v>
      </c>
      <c r="E439" s="5" t="s">
        <v>15</v>
      </c>
      <c r="F439" s="12">
        <v>34262</v>
      </c>
      <c r="G439" s="5">
        <v>4</v>
      </c>
      <c r="H439" s="5" t="s">
        <v>16</v>
      </c>
      <c r="I439" s="5">
        <v>0</v>
      </c>
      <c r="J439" s="5"/>
      <c r="K439" s="10">
        <v>40000</v>
      </c>
      <c r="L439" s="5" t="s">
        <v>17</v>
      </c>
      <c r="M439" s="6" t="s">
        <v>18</v>
      </c>
      <c r="N439" t="str">
        <f>INDEX(Table3[#All],MATCH(Table1[[#This Row],[Dept_Id]],Table3[[#All],[Dept_Id]],0),1)</f>
        <v>Development</v>
      </c>
      <c r="O439" t="str">
        <f>IFERROR(IF(ISBLANK(Table1[[#This Row],[last_date]]),"",Table1[[#This Row],[last_date]]-Table1[[#This Row],[DoJ]])/365.25,"")</f>
        <v/>
      </c>
      <c r="P439">
        <f>_xlfn.IFS(Table1[[#This Row],[Last_performance_rating]]="S",5,Table1[[#This Row],[Last_performance_rating]]="A",4,Table1[[#This Row],[Last_performance_rating]]="B",3,Table1[[#This Row],[Last_performance_rating]]="C",2,Table1[[#This Row],[Last_performance_rating]]="PIP",1)</f>
        <v>2</v>
      </c>
    </row>
    <row r="440" spans="1:16" x14ac:dyDescent="0.3">
      <c r="A440" s="4">
        <v>218042</v>
      </c>
      <c r="B440" s="12">
        <v>21926</v>
      </c>
      <c r="C440" s="5" t="s">
        <v>496</v>
      </c>
      <c r="D440" s="5" t="s">
        <v>720</v>
      </c>
      <c r="E440" s="5" t="s">
        <v>15</v>
      </c>
      <c r="F440" s="12">
        <v>34919</v>
      </c>
      <c r="G440" s="5">
        <v>1</v>
      </c>
      <c r="H440" s="5" t="s">
        <v>24</v>
      </c>
      <c r="I440" s="5">
        <v>0</v>
      </c>
      <c r="J440" s="5"/>
      <c r="K440" s="10">
        <v>74213</v>
      </c>
      <c r="L440" s="5" t="s">
        <v>68</v>
      </c>
      <c r="M440" s="6" t="s">
        <v>32</v>
      </c>
      <c r="N440" t="str">
        <f>INDEX(Table3[#All],MATCH(Table1[[#This Row],[Dept_Id]],Table3[[#All],[Dept_Id]],0),1)</f>
        <v>Finance</v>
      </c>
      <c r="O440" t="str">
        <f>IFERROR(IF(ISBLANK(Table1[[#This Row],[last_date]]),"",Table1[[#This Row],[last_date]]-Table1[[#This Row],[DoJ]])/365.25,"")</f>
        <v/>
      </c>
      <c r="P440">
        <f>_xlfn.IFS(Table1[[#This Row],[Last_performance_rating]]="S",5,Table1[[#This Row],[Last_performance_rating]]="A",4,Table1[[#This Row],[Last_performance_rating]]="B",3,Table1[[#This Row],[Last_performance_rating]]="C",2,Table1[[#This Row],[Last_performance_rating]]="PIP",1)</f>
        <v>4</v>
      </c>
    </row>
    <row r="441" spans="1:16" x14ac:dyDescent="0.3">
      <c r="A441" s="4">
        <v>10262</v>
      </c>
      <c r="B441" s="12">
        <v>20305</v>
      </c>
      <c r="C441" s="5" t="s">
        <v>721</v>
      </c>
      <c r="D441" s="5" t="s">
        <v>722</v>
      </c>
      <c r="E441" s="5" t="s">
        <v>27</v>
      </c>
      <c r="F441" s="12">
        <v>33812</v>
      </c>
      <c r="G441" s="5">
        <v>5</v>
      </c>
      <c r="H441" s="5" t="s">
        <v>24</v>
      </c>
      <c r="I441" s="5">
        <v>1</v>
      </c>
      <c r="J441" s="12">
        <v>36430</v>
      </c>
      <c r="K441" s="10">
        <v>63005</v>
      </c>
      <c r="L441" s="5" t="s">
        <v>31</v>
      </c>
      <c r="M441" s="6" t="s">
        <v>32</v>
      </c>
      <c r="N441" t="str">
        <f>INDEX(Table3[#All],MATCH(Table1[[#This Row],[Dept_Id]],Table3[[#All],[Dept_Id]],0),1)</f>
        <v>Sales</v>
      </c>
      <c r="O441">
        <f>IFERROR(IF(ISBLANK(Table1[[#This Row],[last_date]]),"",Table1[[#This Row],[last_date]]-Table1[[#This Row],[DoJ]])/365.25,"")</f>
        <v>7.1676933607118416</v>
      </c>
      <c r="P441">
        <f>_xlfn.IFS(Table1[[#This Row],[Last_performance_rating]]="S",5,Table1[[#This Row],[Last_performance_rating]]="A",4,Table1[[#This Row],[Last_performance_rating]]="B",3,Table1[[#This Row],[Last_performance_rating]]="C",2,Table1[[#This Row],[Last_performance_rating]]="PIP",1)</f>
        <v>4</v>
      </c>
    </row>
    <row r="442" spans="1:16" x14ac:dyDescent="0.3">
      <c r="A442" s="4">
        <v>10263</v>
      </c>
      <c r="B442" s="12">
        <v>22320</v>
      </c>
      <c r="C442" s="5" t="s">
        <v>723</v>
      </c>
      <c r="D442" s="5" t="s">
        <v>724</v>
      </c>
      <c r="E442" s="5" t="s">
        <v>15</v>
      </c>
      <c r="F442" s="12">
        <v>34370</v>
      </c>
      <c r="G442" s="5">
        <v>7</v>
      </c>
      <c r="H442" s="5" t="s">
        <v>24</v>
      </c>
      <c r="I442" s="5">
        <v>0</v>
      </c>
      <c r="J442" s="5"/>
      <c r="K442" s="10">
        <v>67883</v>
      </c>
      <c r="L442" s="5" t="s">
        <v>68</v>
      </c>
      <c r="M442" s="6" t="s">
        <v>32</v>
      </c>
      <c r="N442" t="str">
        <f>INDEX(Table3[#All],MATCH(Table1[[#This Row],[Dept_Id]],Table3[[#All],[Dept_Id]],0),1)</f>
        <v>Finance</v>
      </c>
      <c r="O442" t="str">
        <f>IFERROR(IF(ISBLANK(Table1[[#This Row],[last_date]]),"",Table1[[#This Row],[last_date]]-Table1[[#This Row],[DoJ]])/365.25,"")</f>
        <v/>
      </c>
      <c r="P442">
        <f>_xlfn.IFS(Table1[[#This Row],[Last_performance_rating]]="S",5,Table1[[#This Row],[Last_performance_rating]]="A",4,Table1[[#This Row],[Last_performance_rating]]="B",3,Table1[[#This Row],[Last_performance_rating]]="C",2,Table1[[#This Row],[Last_performance_rating]]="PIP",1)</f>
        <v>4</v>
      </c>
    </row>
    <row r="443" spans="1:16" x14ac:dyDescent="0.3">
      <c r="A443" s="4">
        <v>36965</v>
      </c>
      <c r="B443" s="12">
        <v>19366</v>
      </c>
      <c r="C443" s="5" t="s">
        <v>725</v>
      </c>
      <c r="D443" s="5" t="s">
        <v>726</v>
      </c>
      <c r="E443" s="5" t="s">
        <v>15</v>
      </c>
      <c r="F443" s="12">
        <v>32210</v>
      </c>
      <c r="G443" s="5">
        <v>2</v>
      </c>
      <c r="H443" s="5" t="s">
        <v>28</v>
      </c>
      <c r="I443" s="5">
        <v>1</v>
      </c>
      <c r="J443" s="12">
        <v>33747</v>
      </c>
      <c r="K443" s="10">
        <v>51883</v>
      </c>
      <c r="L443" s="5" t="s">
        <v>17</v>
      </c>
      <c r="M443" s="6" t="s">
        <v>18</v>
      </c>
      <c r="N443" t="str">
        <f>INDEX(Table3[#All],MATCH(Table1[[#This Row],[Dept_Id]],Table3[[#All],[Dept_Id]],0),1)</f>
        <v>Development</v>
      </c>
      <c r="O443">
        <f>IFERROR(IF(ISBLANK(Table1[[#This Row],[last_date]]),"",Table1[[#This Row],[last_date]]-Table1[[#This Row],[DoJ]])/365.25,"")</f>
        <v>4.2080766598220398</v>
      </c>
      <c r="P443">
        <f>_xlfn.IFS(Table1[[#This Row],[Last_performance_rating]]="S",5,Table1[[#This Row],[Last_performance_rating]]="A",4,Table1[[#This Row],[Last_performance_rating]]="B",3,Table1[[#This Row],[Last_performance_rating]]="C",2,Table1[[#This Row],[Last_performance_rating]]="PIP",1)</f>
        <v>3</v>
      </c>
    </row>
    <row r="444" spans="1:16" x14ac:dyDescent="0.3">
      <c r="A444" s="4">
        <v>10264</v>
      </c>
      <c r="B444" s="12">
        <v>21436</v>
      </c>
      <c r="C444" s="5" t="s">
        <v>727</v>
      </c>
      <c r="D444" s="5" t="s">
        <v>728</v>
      </c>
      <c r="E444" s="5" t="s">
        <v>27</v>
      </c>
      <c r="F444" s="12">
        <v>35627</v>
      </c>
      <c r="G444" s="5">
        <v>6</v>
      </c>
      <c r="H444" s="5" t="s">
        <v>24</v>
      </c>
      <c r="I444" s="5">
        <v>0</v>
      </c>
      <c r="J444" s="5"/>
      <c r="K444" s="10">
        <v>60522</v>
      </c>
      <c r="L444" s="5" t="s">
        <v>17</v>
      </c>
      <c r="M444" s="6" t="s">
        <v>40</v>
      </c>
      <c r="N444" t="str">
        <f>INDEX(Table3[#All],MATCH(Table1[[#This Row],[Dept_Id]],Table3[[#All],[Dept_Id]],0),1)</f>
        <v>Development</v>
      </c>
      <c r="O444" t="str">
        <f>IFERROR(IF(ISBLANK(Table1[[#This Row],[last_date]]),"",Table1[[#This Row],[last_date]]-Table1[[#This Row],[DoJ]])/365.25,"")</f>
        <v/>
      </c>
      <c r="P444">
        <f>_xlfn.IFS(Table1[[#This Row],[Last_performance_rating]]="S",5,Table1[[#This Row],[Last_performance_rating]]="A",4,Table1[[#This Row],[Last_performance_rating]]="B",3,Table1[[#This Row],[Last_performance_rating]]="C",2,Table1[[#This Row],[Last_performance_rating]]="PIP",1)</f>
        <v>4</v>
      </c>
    </row>
    <row r="445" spans="1:16" x14ac:dyDescent="0.3">
      <c r="A445" s="4">
        <v>10265</v>
      </c>
      <c r="B445" s="12">
        <v>22251</v>
      </c>
      <c r="C445" s="5" t="s">
        <v>682</v>
      </c>
      <c r="D445" s="5" t="s">
        <v>729</v>
      </c>
      <c r="E445" s="5" t="s">
        <v>15</v>
      </c>
      <c r="F445" s="12">
        <v>32702</v>
      </c>
      <c r="G445" s="5">
        <v>5</v>
      </c>
      <c r="H445" s="5" t="s">
        <v>16</v>
      </c>
      <c r="I445" s="5">
        <v>0</v>
      </c>
      <c r="J445" s="5"/>
      <c r="K445" s="10">
        <v>46382</v>
      </c>
      <c r="L445" s="5" t="s">
        <v>49</v>
      </c>
      <c r="M445" s="6" t="s">
        <v>18</v>
      </c>
      <c r="N445" t="str">
        <f>INDEX(Table3[#All],MATCH(Table1[[#This Row],[Dept_Id]],Table3[[#All],[Dept_Id]],0),1)</f>
        <v>Quality Management</v>
      </c>
      <c r="O445" t="str">
        <f>IFERROR(IF(ISBLANK(Table1[[#This Row],[last_date]]),"",Table1[[#This Row],[last_date]]-Table1[[#This Row],[DoJ]])/365.25,"")</f>
        <v/>
      </c>
      <c r="P445">
        <f>_xlfn.IFS(Table1[[#This Row],[Last_performance_rating]]="S",5,Table1[[#This Row],[Last_performance_rating]]="A",4,Table1[[#This Row],[Last_performance_rating]]="B",3,Table1[[#This Row],[Last_performance_rating]]="C",2,Table1[[#This Row],[Last_performance_rating]]="PIP",1)</f>
        <v>2</v>
      </c>
    </row>
    <row r="446" spans="1:16" x14ac:dyDescent="0.3">
      <c r="A446" s="4">
        <v>218058</v>
      </c>
      <c r="B446" s="12">
        <v>21393</v>
      </c>
      <c r="C446" s="5" t="s">
        <v>709</v>
      </c>
      <c r="D446" s="5" t="s">
        <v>730</v>
      </c>
      <c r="E446" s="5" t="s">
        <v>15</v>
      </c>
      <c r="F446" s="12">
        <v>32385</v>
      </c>
      <c r="G446" s="5">
        <v>1</v>
      </c>
      <c r="H446" s="5" t="s">
        <v>24</v>
      </c>
      <c r="I446" s="5">
        <v>0</v>
      </c>
      <c r="J446" s="5"/>
      <c r="K446" s="10">
        <v>67484</v>
      </c>
      <c r="L446" s="5" t="s">
        <v>77</v>
      </c>
      <c r="M446" s="6" t="s">
        <v>65</v>
      </c>
      <c r="N446" t="str">
        <f>INDEX(Table3[#All],MATCH(Table1[[#This Row],[Dept_Id]],Table3[[#All],[Dept_Id]],0),1)</f>
        <v>Marketing</v>
      </c>
      <c r="O446" t="str">
        <f>IFERROR(IF(ISBLANK(Table1[[#This Row],[last_date]]),"",Table1[[#This Row],[last_date]]-Table1[[#This Row],[DoJ]])/365.25,"")</f>
        <v/>
      </c>
      <c r="P446">
        <f>_xlfn.IFS(Table1[[#This Row],[Last_performance_rating]]="S",5,Table1[[#This Row],[Last_performance_rating]]="A",4,Table1[[#This Row],[Last_performance_rating]]="B",3,Table1[[#This Row],[Last_performance_rating]]="C",2,Table1[[#This Row],[Last_performance_rating]]="PIP",1)</f>
        <v>4</v>
      </c>
    </row>
    <row r="447" spans="1:16" x14ac:dyDescent="0.3">
      <c r="A447" s="4">
        <v>10266</v>
      </c>
      <c r="B447" s="12">
        <v>21240</v>
      </c>
      <c r="C447" s="5" t="s">
        <v>731</v>
      </c>
      <c r="D447" s="5" t="s">
        <v>493</v>
      </c>
      <c r="E447" s="5" t="s">
        <v>15</v>
      </c>
      <c r="F447" s="12">
        <v>33018</v>
      </c>
      <c r="G447" s="5">
        <v>7</v>
      </c>
      <c r="H447" s="5" t="s">
        <v>28</v>
      </c>
      <c r="I447" s="5">
        <v>0</v>
      </c>
      <c r="J447" s="5"/>
      <c r="K447" s="10">
        <v>47093</v>
      </c>
      <c r="L447" s="5" t="s">
        <v>21</v>
      </c>
      <c r="M447" s="6" t="s">
        <v>18</v>
      </c>
      <c r="N447" t="str">
        <f>INDEX(Table3[#All],MATCH(Table1[[#This Row],[Dept_Id]],Table3[[#All],[Dept_Id]],0),1)</f>
        <v>Production</v>
      </c>
      <c r="O447" t="str">
        <f>IFERROR(IF(ISBLANK(Table1[[#This Row],[last_date]]),"",Table1[[#This Row],[last_date]]-Table1[[#This Row],[DoJ]])/365.25,"")</f>
        <v/>
      </c>
      <c r="P447">
        <f>_xlfn.IFS(Table1[[#This Row],[Last_performance_rating]]="S",5,Table1[[#This Row],[Last_performance_rating]]="A",4,Table1[[#This Row],[Last_performance_rating]]="B",3,Table1[[#This Row],[Last_performance_rating]]="C",2,Table1[[#This Row],[Last_performance_rating]]="PIP",1)</f>
        <v>3</v>
      </c>
    </row>
    <row r="448" spans="1:16" x14ac:dyDescent="0.3">
      <c r="A448" s="4">
        <v>10267</v>
      </c>
      <c r="B448" s="12">
        <v>20470</v>
      </c>
      <c r="C448" s="5" t="s">
        <v>235</v>
      </c>
      <c r="D448" s="5" t="s">
        <v>732</v>
      </c>
      <c r="E448" s="5" t="s">
        <v>15</v>
      </c>
      <c r="F448" s="12">
        <v>35410</v>
      </c>
      <c r="G448" s="5">
        <v>1</v>
      </c>
      <c r="H448" s="5" t="s">
        <v>28</v>
      </c>
      <c r="I448" s="5">
        <v>0</v>
      </c>
      <c r="J448" s="5"/>
      <c r="K448" s="10">
        <v>40000</v>
      </c>
      <c r="L448" s="5" t="s">
        <v>21</v>
      </c>
      <c r="M448" s="6" t="s">
        <v>40</v>
      </c>
      <c r="N448" t="str">
        <f>INDEX(Table3[#All],MATCH(Table1[[#This Row],[Dept_Id]],Table3[[#All],[Dept_Id]],0),1)</f>
        <v>Production</v>
      </c>
      <c r="O448" t="str">
        <f>IFERROR(IF(ISBLANK(Table1[[#This Row],[last_date]]),"",Table1[[#This Row],[last_date]]-Table1[[#This Row],[DoJ]])/365.25,"")</f>
        <v/>
      </c>
      <c r="P448">
        <f>_xlfn.IFS(Table1[[#This Row],[Last_performance_rating]]="S",5,Table1[[#This Row],[Last_performance_rating]]="A",4,Table1[[#This Row],[Last_performance_rating]]="B",3,Table1[[#This Row],[Last_performance_rating]]="C",2,Table1[[#This Row],[Last_performance_rating]]="PIP",1)</f>
        <v>3</v>
      </c>
    </row>
    <row r="449" spans="1:16" x14ac:dyDescent="0.3">
      <c r="A449" s="4">
        <v>10966</v>
      </c>
      <c r="B449" s="12">
        <v>22831</v>
      </c>
      <c r="C449" s="5" t="s">
        <v>257</v>
      </c>
      <c r="D449" s="5" t="s">
        <v>733</v>
      </c>
      <c r="E449" s="5" t="s">
        <v>15</v>
      </c>
      <c r="F449" s="12">
        <v>32819</v>
      </c>
      <c r="G449" s="5">
        <v>5</v>
      </c>
      <c r="H449" s="5" t="s">
        <v>28</v>
      </c>
      <c r="I449" s="5">
        <v>0</v>
      </c>
      <c r="J449" s="5"/>
      <c r="K449" s="10">
        <v>70464</v>
      </c>
      <c r="L449" s="5" t="s">
        <v>21</v>
      </c>
      <c r="M449" s="6" t="s">
        <v>32</v>
      </c>
      <c r="N449" t="str">
        <f>INDEX(Table3[#All],MATCH(Table1[[#This Row],[Dept_Id]],Table3[[#All],[Dept_Id]],0),1)</f>
        <v>Production</v>
      </c>
      <c r="O449" t="str">
        <f>IFERROR(IF(ISBLANK(Table1[[#This Row],[last_date]]),"",Table1[[#This Row],[last_date]]-Table1[[#This Row],[DoJ]])/365.25,"")</f>
        <v/>
      </c>
      <c r="P449">
        <f>_xlfn.IFS(Table1[[#This Row],[Last_performance_rating]]="S",5,Table1[[#This Row],[Last_performance_rating]]="A",4,Table1[[#This Row],[Last_performance_rating]]="B",3,Table1[[#This Row],[Last_performance_rating]]="C",2,Table1[[#This Row],[Last_performance_rating]]="PIP",1)</f>
        <v>3</v>
      </c>
    </row>
    <row r="450" spans="1:16" x14ac:dyDescent="0.3">
      <c r="A450" s="4">
        <v>10966</v>
      </c>
      <c r="B450" s="12">
        <v>22831</v>
      </c>
      <c r="C450" s="5" t="s">
        <v>257</v>
      </c>
      <c r="D450" s="5" t="s">
        <v>733</v>
      </c>
      <c r="E450" s="5" t="s">
        <v>15</v>
      </c>
      <c r="F450" s="12">
        <v>32819</v>
      </c>
      <c r="G450" s="5">
        <v>5</v>
      </c>
      <c r="H450" s="5" t="s">
        <v>28</v>
      </c>
      <c r="I450" s="5">
        <v>0</v>
      </c>
      <c r="J450" s="5"/>
      <c r="K450" s="10">
        <v>70464</v>
      </c>
      <c r="L450" s="5" t="s">
        <v>43</v>
      </c>
      <c r="M450" s="6" t="s">
        <v>32</v>
      </c>
      <c r="N450" t="str">
        <f>INDEX(Table3[#All],MATCH(Table1[[#This Row],[Dept_Id]],Table3[[#All],[Dept_Id]],0),1)</f>
        <v>Research</v>
      </c>
      <c r="O450" t="str">
        <f>IFERROR(IF(ISBLANK(Table1[[#This Row],[last_date]]),"",Table1[[#This Row],[last_date]]-Table1[[#This Row],[DoJ]])/365.25,"")</f>
        <v/>
      </c>
      <c r="P450">
        <f>_xlfn.IFS(Table1[[#This Row],[Last_performance_rating]]="S",5,Table1[[#This Row],[Last_performance_rating]]="A",4,Table1[[#This Row],[Last_performance_rating]]="B",3,Table1[[#This Row],[Last_performance_rating]]="C",2,Table1[[#This Row],[Last_performance_rating]]="PIP",1)</f>
        <v>3</v>
      </c>
    </row>
    <row r="451" spans="1:16" x14ac:dyDescent="0.3">
      <c r="A451" s="4">
        <v>10268</v>
      </c>
      <c r="B451" s="12">
        <v>21339</v>
      </c>
      <c r="C451" s="5" t="s">
        <v>401</v>
      </c>
      <c r="D451" s="5" t="s">
        <v>734</v>
      </c>
      <c r="E451" s="5" t="s">
        <v>15</v>
      </c>
      <c r="F451" s="12">
        <v>31763</v>
      </c>
      <c r="G451" s="5">
        <v>4</v>
      </c>
      <c r="H451" s="5" t="s">
        <v>28</v>
      </c>
      <c r="I451" s="5">
        <v>1</v>
      </c>
      <c r="J451" s="12">
        <v>35423</v>
      </c>
      <c r="K451" s="10">
        <v>41017</v>
      </c>
      <c r="L451" s="5" t="s">
        <v>21</v>
      </c>
      <c r="M451" s="6" t="s">
        <v>40</v>
      </c>
      <c r="N451" t="str">
        <f>INDEX(Table3[#All],MATCH(Table1[[#This Row],[Dept_Id]],Table3[[#All],[Dept_Id]],0),1)</f>
        <v>Production</v>
      </c>
      <c r="O451">
        <f>IFERROR(IF(ISBLANK(Table1[[#This Row],[last_date]]),"",Table1[[#This Row],[last_date]]-Table1[[#This Row],[DoJ]])/365.25,"")</f>
        <v>10.020533880903491</v>
      </c>
      <c r="P451">
        <f>_xlfn.IFS(Table1[[#This Row],[Last_performance_rating]]="S",5,Table1[[#This Row],[Last_performance_rating]]="A",4,Table1[[#This Row],[Last_performance_rating]]="B",3,Table1[[#This Row],[Last_performance_rating]]="C",2,Table1[[#This Row],[Last_performance_rating]]="PIP",1)</f>
        <v>3</v>
      </c>
    </row>
    <row r="452" spans="1:16" x14ac:dyDescent="0.3">
      <c r="A452" s="4">
        <v>10268</v>
      </c>
      <c r="B452" s="12">
        <v>21339</v>
      </c>
      <c r="C452" s="5" t="s">
        <v>401</v>
      </c>
      <c r="D452" s="5" t="s">
        <v>734</v>
      </c>
      <c r="E452" s="5" t="s">
        <v>15</v>
      </c>
      <c r="F452" s="12">
        <v>31763</v>
      </c>
      <c r="G452" s="5">
        <v>4</v>
      </c>
      <c r="H452" s="5" t="s">
        <v>28</v>
      </c>
      <c r="I452" s="5">
        <v>1</v>
      </c>
      <c r="J452" s="12">
        <v>35423</v>
      </c>
      <c r="K452" s="10">
        <v>41017</v>
      </c>
      <c r="L452" s="5" t="s">
        <v>17</v>
      </c>
      <c r="M452" s="6" t="s">
        <v>40</v>
      </c>
      <c r="N452" t="str">
        <f>INDEX(Table3[#All],MATCH(Table1[[#This Row],[Dept_Id]],Table3[[#All],[Dept_Id]],0),1)</f>
        <v>Development</v>
      </c>
      <c r="O452">
        <f>IFERROR(IF(ISBLANK(Table1[[#This Row],[last_date]]),"",Table1[[#This Row],[last_date]]-Table1[[#This Row],[DoJ]])/365.25,"")</f>
        <v>10.020533880903491</v>
      </c>
      <c r="P452">
        <f>_xlfn.IFS(Table1[[#This Row],[Last_performance_rating]]="S",5,Table1[[#This Row],[Last_performance_rating]]="A",4,Table1[[#This Row],[Last_performance_rating]]="B",3,Table1[[#This Row],[Last_performance_rating]]="C",2,Table1[[#This Row],[Last_performance_rating]]="PIP",1)</f>
        <v>3</v>
      </c>
    </row>
    <row r="453" spans="1:16" x14ac:dyDescent="0.3">
      <c r="A453" s="4">
        <v>423740</v>
      </c>
      <c r="B453" s="12">
        <v>19955</v>
      </c>
      <c r="C453" s="5" t="s">
        <v>735</v>
      </c>
      <c r="D453" s="5" t="s">
        <v>736</v>
      </c>
      <c r="E453" s="5" t="s">
        <v>27</v>
      </c>
      <c r="F453" s="12">
        <v>32112</v>
      </c>
      <c r="G453" s="5">
        <v>3</v>
      </c>
      <c r="H453" s="5" t="s">
        <v>24</v>
      </c>
      <c r="I453" s="5">
        <v>0</v>
      </c>
      <c r="J453" s="5"/>
      <c r="K453" s="10">
        <v>46599</v>
      </c>
      <c r="L453" s="5" t="s">
        <v>17</v>
      </c>
      <c r="M453" s="6" t="s">
        <v>18</v>
      </c>
      <c r="N453" t="str">
        <f>INDEX(Table3[#All],MATCH(Table1[[#This Row],[Dept_Id]],Table3[[#All],[Dept_Id]],0),1)</f>
        <v>Development</v>
      </c>
      <c r="O453" t="str">
        <f>IFERROR(IF(ISBLANK(Table1[[#This Row],[last_date]]),"",Table1[[#This Row],[last_date]]-Table1[[#This Row],[DoJ]])/365.25,"")</f>
        <v/>
      </c>
      <c r="P453">
        <f>_xlfn.IFS(Table1[[#This Row],[Last_performance_rating]]="S",5,Table1[[#This Row],[Last_performance_rating]]="A",4,Table1[[#This Row],[Last_performance_rating]]="B",3,Table1[[#This Row],[Last_performance_rating]]="C",2,Table1[[#This Row],[Last_performance_rating]]="PIP",1)</f>
        <v>4</v>
      </c>
    </row>
    <row r="454" spans="1:16" x14ac:dyDescent="0.3">
      <c r="A454" s="4">
        <v>10269</v>
      </c>
      <c r="B454" s="12">
        <v>21830</v>
      </c>
      <c r="C454" s="5" t="s">
        <v>737</v>
      </c>
      <c r="D454" s="5" t="s">
        <v>738</v>
      </c>
      <c r="E454" s="5" t="s">
        <v>27</v>
      </c>
      <c r="F454" s="12">
        <v>32348</v>
      </c>
      <c r="G454" s="5">
        <v>3</v>
      </c>
      <c r="H454" s="5" t="s">
        <v>24</v>
      </c>
      <c r="I454" s="5">
        <v>0</v>
      </c>
      <c r="J454" s="5"/>
      <c r="K454" s="10">
        <v>40000</v>
      </c>
      <c r="L454" s="5" t="s">
        <v>21</v>
      </c>
      <c r="M454" s="6" t="s">
        <v>18</v>
      </c>
      <c r="N454" t="str">
        <f>INDEX(Table3[#All],MATCH(Table1[[#This Row],[Dept_Id]],Table3[[#All],[Dept_Id]],0),1)</f>
        <v>Production</v>
      </c>
      <c r="O454" t="str">
        <f>IFERROR(IF(ISBLANK(Table1[[#This Row],[last_date]]),"",Table1[[#This Row],[last_date]]-Table1[[#This Row],[DoJ]])/365.25,"")</f>
        <v/>
      </c>
      <c r="P454">
        <f>_xlfn.IFS(Table1[[#This Row],[Last_performance_rating]]="S",5,Table1[[#This Row],[Last_performance_rating]]="A",4,Table1[[#This Row],[Last_performance_rating]]="B",3,Table1[[#This Row],[Last_performance_rating]]="C",2,Table1[[#This Row],[Last_performance_rating]]="PIP",1)</f>
        <v>4</v>
      </c>
    </row>
    <row r="455" spans="1:16" x14ac:dyDescent="0.3">
      <c r="A455" s="4">
        <v>10270</v>
      </c>
      <c r="B455" s="12">
        <v>23041</v>
      </c>
      <c r="C455" s="5" t="s">
        <v>739</v>
      </c>
      <c r="D455" s="5" t="s">
        <v>740</v>
      </c>
      <c r="E455" s="5" t="s">
        <v>27</v>
      </c>
      <c r="F455" s="12">
        <v>32989</v>
      </c>
      <c r="G455" s="5">
        <v>2</v>
      </c>
      <c r="H455" s="5" t="s">
        <v>24</v>
      </c>
      <c r="I455" s="5">
        <v>0</v>
      </c>
      <c r="J455" s="5"/>
      <c r="K455" s="10">
        <v>42081</v>
      </c>
      <c r="L455" s="5" t="s">
        <v>31</v>
      </c>
      <c r="M455" s="6" t="s">
        <v>32</v>
      </c>
      <c r="N455" t="str">
        <f>INDEX(Table3[#All],MATCH(Table1[[#This Row],[Dept_Id]],Table3[[#All],[Dept_Id]],0),1)</f>
        <v>Sales</v>
      </c>
      <c r="O455" t="str">
        <f>IFERROR(IF(ISBLANK(Table1[[#This Row],[last_date]]),"",Table1[[#This Row],[last_date]]-Table1[[#This Row],[DoJ]])/365.25,"")</f>
        <v/>
      </c>
      <c r="P455">
        <f>_xlfn.IFS(Table1[[#This Row],[Last_performance_rating]]="S",5,Table1[[#This Row],[Last_performance_rating]]="A",4,Table1[[#This Row],[Last_performance_rating]]="B",3,Table1[[#This Row],[Last_performance_rating]]="C",2,Table1[[#This Row],[Last_performance_rating]]="PIP",1)</f>
        <v>4</v>
      </c>
    </row>
    <row r="456" spans="1:16" x14ac:dyDescent="0.3">
      <c r="A456" s="4">
        <v>468180</v>
      </c>
      <c r="B456" s="12">
        <v>21904</v>
      </c>
      <c r="C456" s="5" t="s">
        <v>641</v>
      </c>
      <c r="D456" s="5" t="s">
        <v>741</v>
      </c>
      <c r="E456" s="5" t="s">
        <v>15</v>
      </c>
      <c r="F456" s="12">
        <v>33786</v>
      </c>
      <c r="G456" s="5">
        <v>7</v>
      </c>
      <c r="H456" s="5" t="s">
        <v>28</v>
      </c>
      <c r="I456" s="5">
        <v>0</v>
      </c>
      <c r="J456" s="5"/>
      <c r="K456" s="10">
        <v>59348</v>
      </c>
      <c r="L456" s="5" t="s">
        <v>58</v>
      </c>
      <c r="M456" s="6" t="s">
        <v>32</v>
      </c>
      <c r="N456" t="str">
        <f>INDEX(Table3[#All],MATCH(Table1[[#This Row],[Dept_Id]],Table3[[#All],[Dept_Id]],0),1)</f>
        <v>Customer Service</v>
      </c>
      <c r="O456" t="str">
        <f>IFERROR(IF(ISBLANK(Table1[[#This Row],[last_date]]),"",Table1[[#This Row],[last_date]]-Table1[[#This Row],[DoJ]])/365.25,"")</f>
        <v/>
      </c>
      <c r="P456">
        <f>_xlfn.IFS(Table1[[#This Row],[Last_performance_rating]]="S",5,Table1[[#This Row],[Last_performance_rating]]="A",4,Table1[[#This Row],[Last_performance_rating]]="B",3,Table1[[#This Row],[Last_performance_rating]]="C",2,Table1[[#This Row],[Last_performance_rating]]="PIP",1)</f>
        <v>3</v>
      </c>
    </row>
    <row r="457" spans="1:16" x14ac:dyDescent="0.3">
      <c r="A457" s="4">
        <v>10271</v>
      </c>
      <c r="B457" s="12">
        <v>22760</v>
      </c>
      <c r="C457" s="5" t="s">
        <v>742</v>
      </c>
      <c r="D457" s="5" t="s">
        <v>743</v>
      </c>
      <c r="E457" s="5" t="s">
        <v>15</v>
      </c>
      <c r="F457" s="12">
        <v>31555</v>
      </c>
      <c r="G457" s="5">
        <v>6</v>
      </c>
      <c r="H457" s="5" t="s">
        <v>24</v>
      </c>
      <c r="I457" s="5">
        <v>0</v>
      </c>
      <c r="J457" s="5"/>
      <c r="K457" s="10">
        <v>53680</v>
      </c>
      <c r="L457" s="5" t="s">
        <v>17</v>
      </c>
      <c r="M457" s="6" t="s">
        <v>18</v>
      </c>
      <c r="N457" t="str">
        <f>INDEX(Table3[#All],MATCH(Table1[[#This Row],[Dept_Id]],Table3[[#All],[Dept_Id]],0),1)</f>
        <v>Development</v>
      </c>
      <c r="O457" t="str">
        <f>IFERROR(IF(ISBLANK(Table1[[#This Row],[last_date]]),"",Table1[[#This Row],[last_date]]-Table1[[#This Row],[DoJ]])/365.25,"")</f>
        <v/>
      </c>
      <c r="P457">
        <f>_xlfn.IFS(Table1[[#This Row],[Last_performance_rating]]="S",5,Table1[[#This Row],[Last_performance_rating]]="A",4,Table1[[#This Row],[Last_performance_rating]]="B",3,Table1[[#This Row],[Last_performance_rating]]="C",2,Table1[[#This Row],[Last_performance_rating]]="PIP",1)</f>
        <v>4</v>
      </c>
    </row>
    <row r="458" spans="1:16" x14ac:dyDescent="0.3">
      <c r="A458" s="4">
        <v>10272</v>
      </c>
      <c r="B458" s="12">
        <v>20058</v>
      </c>
      <c r="C458" s="5" t="s">
        <v>744</v>
      </c>
      <c r="D458" s="5" t="s">
        <v>745</v>
      </c>
      <c r="E458" s="5" t="s">
        <v>15</v>
      </c>
      <c r="F458" s="12">
        <v>32286</v>
      </c>
      <c r="G458" s="5">
        <v>4</v>
      </c>
      <c r="H458" s="5" t="s">
        <v>24</v>
      </c>
      <c r="I458" s="5">
        <v>0</v>
      </c>
      <c r="J458" s="5"/>
      <c r="K458" s="10">
        <v>58070</v>
      </c>
      <c r="L458" s="5" t="s">
        <v>68</v>
      </c>
      <c r="M458" s="6" t="s">
        <v>32</v>
      </c>
      <c r="N458" t="str">
        <f>INDEX(Table3[#All],MATCH(Table1[[#This Row],[Dept_Id]],Table3[[#All],[Dept_Id]],0),1)</f>
        <v>Finance</v>
      </c>
      <c r="O458" t="str">
        <f>IFERROR(IF(ISBLANK(Table1[[#This Row],[last_date]]),"",Table1[[#This Row],[last_date]]-Table1[[#This Row],[DoJ]])/365.25,"")</f>
        <v/>
      </c>
      <c r="P458">
        <f>_xlfn.IFS(Table1[[#This Row],[Last_performance_rating]]="S",5,Table1[[#This Row],[Last_performance_rating]]="A",4,Table1[[#This Row],[Last_performance_rating]]="B",3,Table1[[#This Row],[Last_performance_rating]]="C",2,Table1[[#This Row],[Last_performance_rating]]="PIP",1)</f>
        <v>4</v>
      </c>
    </row>
    <row r="459" spans="1:16" x14ac:dyDescent="0.3">
      <c r="A459" s="4">
        <v>207996</v>
      </c>
      <c r="B459" s="12">
        <v>20584</v>
      </c>
      <c r="C459" s="5" t="s">
        <v>746</v>
      </c>
      <c r="D459" s="5" t="s">
        <v>385</v>
      </c>
      <c r="E459" s="5" t="s">
        <v>27</v>
      </c>
      <c r="F459" s="12">
        <v>33387</v>
      </c>
      <c r="G459" s="5">
        <v>4</v>
      </c>
      <c r="H459" s="5" t="s">
        <v>16</v>
      </c>
      <c r="I459" s="5">
        <v>1</v>
      </c>
      <c r="J459" s="12">
        <v>35356</v>
      </c>
      <c r="K459" s="10">
        <v>63332</v>
      </c>
      <c r="L459" s="5" t="s">
        <v>68</v>
      </c>
      <c r="M459" s="6" t="s">
        <v>32</v>
      </c>
      <c r="N459" t="str">
        <f>INDEX(Table3[#All],MATCH(Table1[[#This Row],[Dept_Id]],Table3[[#All],[Dept_Id]],0),1)</f>
        <v>Finance</v>
      </c>
      <c r="O459">
        <f>IFERROR(IF(ISBLANK(Table1[[#This Row],[last_date]]),"",Table1[[#This Row],[last_date]]-Table1[[#This Row],[DoJ]])/365.25,"")</f>
        <v>5.3908281998631074</v>
      </c>
      <c r="P459">
        <f>_xlfn.IFS(Table1[[#This Row],[Last_performance_rating]]="S",5,Table1[[#This Row],[Last_performance_rating]]="A",4,Table1[[#This Row],[Last_performance_rating]]="B",3,Table1[[#This Row],[Last_performance_rating]]="C",2,Table1[[#This Row],[Last_performance_rating]]="PIP",1)</f>
        <v>2</v>
      </c>
    </row>
    <row r="460" spans="1:16" x14ac:dyDescent="0.3">
      <c r="A460" s="4">
        <v>10273</v>
      </c>
      <c r="B460" s="12">
        <v>22887</v>
      </c>
      <c r="C460" s="5" t="s">
        <v>747</v>
      </c>
      <c r="D460" s="5" t="s">
        <v>748</v>
      </c>
      <c r="E460" s="5" t="s">
        <v>15</v>
      </c>
      <c r="F460" s="12">
        <v>31357</v>
      </c>
      <c r="G460" s="5">
        <v>1</v>
      </c>
      <c r="H460" s="5" t="s">
        <v>28</v>
      </c>
      <c r="I460" s="5">
        <v>0</v>
      </c>
      <c r="J460" s="5"/>
      <c r="K460" s="10">
        <v>75148</v>
      </c>
      <c r="L460" s="5" t="s">
        <v>31</v>
      </c>
      <c r="M460" s="6" t="s">
        <v>32</v>
      </c>
      <c r="N460" t="str">
        <f>INDEX(Table3[#All],MATCH(Table1[[#This Row],[Dept_Id]],Table3[[#All],[Dept_Id]],0),1)</f>
        <v>Sales</v>
      </c>
      <c r="O460" t="str">
        <f>IFERROR(IF(ISBLANK(Table1[[#This Row],[last_date]]),"",Table1[[#This Row],[last_date]]-Table1[[#This Row],[DoJ]])/365.25,"")</f>
        <v/>
      </c>
      <c r="P460">
        <f>_xlfn.IFS(Table1[[#This Row],[Last_performance_rating]]="S",5,Table1[[#This Row],[Last_performance_rating]]="A",4,Table1[[#This Row],[Last_performance_rating]]="B",3,Table1[[#This Row],[Last_performance_rating]]="C",2,Table1[[#This Row],[Last_performance_rating]]="PIP",1)</f>
        <v>3</v>
      </c>
    </row>
    <row r="461" spans="1:16" x14ac:dyDescent="0.3">
      <c r="A461" s="4">
        <v>10274</v>
      </c>
      <c r="B461" s="12">
        <v>21055</v>
      </c>
      <c r="C461" s="5" t="s">
        <v>749</v>
      </c>
      <c r="D461" s="5" t="s">
        <v>750</v>
      </c>
      <c r="E461" s="5" t="s">
        <v>27</v>
      </c>
      <c r="F461" s="12">
        <v>33349</v>
      </c>
      <c r="G461" s="5">
        <v>7</v>
      </c>
      <c r="H461" s="5" t="s">
        <v>24</v>
      </c>
      <c r="I461" s="5">
        <v>0</v>
      </c>
      <c r="J461" s="5"/>
      <c r="K461" s="10">
        <v>86164</v>
      </c>
      <c r="L461" s="5" t="s">
        <v>17</v>
      </c>
      <c r="M461" s="6" t="s">
        <v>40</v>
      </c>
      <c r="N461" t="str">
        <f>INDEX(Table3[#All],MATCH(Table1[[#This Row],[Dept_Id]],Table3[[#All],[Dept_Id]],0),1)</f>
        <v>Development</v>
      </c>
      <c r="O461" t="str">
        <f>IFERROR(IF(ISBLANK(Table1[[#This Row],[last_date]]),"",Table1[[#This Row],[last_date]]-Table1[[#This Row],[DoJ]])/365.25,"")</f>
        <v/>
      </c>
      <c r="P461">
        <f>_xlfn.IFS(Table1[[#This Row],[Last_performance_rating]]="S",5,Table1[[#This Row],[Last_performance_rating]]="A",4,Table1[[#This Row],[Last_performance_rating]]="B",3,Table1[[#This Row],[Last_performance_rating]]="C",2,Table1[[#This Row],[Last_performance_rating]]="PIP",1)</f>
        <v>4</v>
      </c>
    </row>
    <row r="462" spans="1:16" x14ac:dyDescent="0.3">
      <c r="A462" s="4">
        <v>286451</v>
      </c>
      <c r="B462" s="12">
        <v>21956</v>
      </c>
      <c r="C462" s="5" t="s">
        <v>82</v>
      </c>
      <c r="D462" s="5" t="s">
        <v>751</v>
      </c>
      <c r="E462" s="5" t="s">
        <v>15</v>
      </c>
      <c r="F462" s="12">
        <v>31571</v>
      </c>
      <c r="G462" s="5">
        <v>3</v>
      </c>
      <c r="H462" s="5" t="s">
        <v>28</v>
      </c>
      <c r="I462" s="5">
        <v>0</v>
      </c>
      <c r="J462" s="5"/>
      <c r="K462" s="10">
        <v>40000</v>
      </c>
      <c r="L462" s="5" t="s">
        <v>21</v>
      </c>
      <c r="M462" s="6" t="s">
        <v>18</v>
      </c>
      <c r="N462" t="str">
        <f>INDEX(Table3[#All],MATCH(Table1[[#This Row],[Dept_Id]],Table3[[#All],[Dept_Id]],0),1)</f>
        <v>Production</v>
      </c>
      <c r="O462" t="str">
        <f>IFERROR(IF(ISBLANK(Table1[[#This Row],[last_date]]),"",Table1[[#This Row],[last_date]]-Table1[[#This Row],[DoJ]])/365.25,"")</f>
        <v/>
      </c>
      <c r="P462">
        <f>_xlfn.IFS(Table1[[#This Row],[Last_performance_rating]]="S",5,Table1[[#This Row],[Last_performance_rating]]="A",4,Table1[[#This Row],[Last_performance_rating]]="B",3,Table1[[#This Row],[Last_performance_rating]]="C",2,Table1[[#This Row],[Last_performance_rating]]="PIP",1)</f>
        <v>3</v>
      </c>
    </row>
    <row r="463" spans="1:16" x14ac:dyDescent="0.3">
      <c r="A463" s="4">
        <v>10275</v>
      </c>
      <c r="B463" s="12">
        <v>22576</v>
      </c>
      <c r="C463" s="5" t="s">
        <v>752</v>
      </c>
      <c r="D463" s="5" t="s">
        <v>753</v>
      </c>
      <c r="E463" s="5" t="s">
        <v>27</v>
      </c>
      <c r="F463" s="12">
        <v>32028</v>
      </c>
      <c r="G463" s="5">
        <v>5</v>
      </c>
      <c r="H463" s="5" t="s">
        <v>198</v>
      </c>
      <c r="I463" s="5">
        <v>1</v>
      </c>
      <c r="J463" s="12">
        <v>36685</v>
      </c>
      <c r="K463" s="10">
        <v>40000</v>
      </c>
      <c r="L463" s="5" t="s">
        <v>17</v>
      </c>
      <c r="M463" s="6" t="s">
        <v>18</v>
      </c>
      <c r="N463" t="str">
        <f>INDEX(Table3[#All],MATCH(Table1[[#This Row],[Dept_Id]],Table3[[#All],[Dept_Id]],0),1)</f>
        <v>Development</v>
      </c>
      <c r="O463">
        <f>IFERROR(IF(ISBLANK(Table1[[#This Row],[last_date]]),"",Table1[[#This Row],[last_date]]-Table1[[#This Row],[DoJ]])/365.25,"")</f>
        <v>12.750171115674195</v>
      </c>
      <c r="P463">
        <f>_xlfn.IFS(Table1[[#This Row],[Last_performance_rating]]="S",5,Table1[[#This Row],[Last_performance_rating]]="A",4,Table1[[#This Row],[Last_performance_rating]]="B",3,Table1[[#This Row],[Last_performance_rating]]="C",2,Table1[[#This Row],[Last_performance_rating]]="PIP",1)</f>
        <v>5</v>
      </c>
    </row>
    <row r="464" spans="1:16" x14ac:dyDescent="0.3">
      <c r="A464" s="4">
        <v>10276</v>
      </c>
      <c r="B464" s="12">
        <v>23585</v>
      </c>
      <c r="C464" s="5" t="s">
        <v>583</v>
      </c>
      <c r="D464" s="5" t="s">
        <v>754</v>
      </c>
      <c r="E464" s="5" t="s">
        <v>15</v>
      </c>
      <c r="F464" s="12">
        <v>31249</v>
      </c>
      <c r="G464" s="5">
        <v>7</v>
      </c>
      <c r="H464" s="5" t="s">
        <v>84</v>
      </c>
      <c r="I464" s="5">
        <v>0</v>
      </c>
      <c r="J464" s="5"/>
      <c r="K464" s="10">
        <v>40000</v>
      </c>
      <c r="L464" s="5" t="s">
        <v>17</v>
      </c>
      <c r="M464" s="6" t="s">
        <v>18</v>
      </c>
      <c r="N464" t="str">
        <f>INDEX(Table3[#All],MATCH(Table1[[#This Row],[Dept_Id]],Table3[[#All],[Dept_Id]],0),1)</f>
        <v>Development</v>
      </c>
      <c r="O464" t="str">
        <f>IFERROR(IF(ISBLANK(Table1[[#This Row],[last_date]]),"",Table1[[#This Row],[last_date]]-Table1[[#This Row],[DoJ]])/365.25,"")</f>
        <v/>
      </c>
      <c r="P464">
        <f>_xlfn.IFS(Table1[[#This Row],[Last_performance_rating]]="S",5,Table1[[#This Row],[Last_performance_rating]]="A",4,Table1[[#This Row],[Last_performance_rating]]="B",3,Table1[[#This Row],[Last_performance_rating]]="C",2,Table1[[#This Row],[Last_performance_rating]]="PIP",1)</f>
        <v>1</v>
      </c>
    </row>
    <row r="465" spans="1:16" x14ac:dyDescent="0.3">
      <c r="A465" s="4">
        <v>30871</v>
      </c>
      <c r="B465" s="12">
        <v>21719</v>
      </c>
      <c r="C465" s="5" t="s">
        <v>755</v>
      </c>
      <c r="D465" s="5" t="s">
        <v>756</v>
      </c>
      <c r="E465" s="5" t="s">
        <v>15</v>
      </c>
      <c r="F465" s="12">
        <v>31838</v>
      </c>
      <c r="G465" s="5">
        <v>1</v>
      </c>
      <c r="H465" s="5" t="s">
        <v>24</v>
      </c>
      <c r="I465" s="5">
        <v>0</v>
      </c>
      <c r="J465" s="5"/>
      <c r="K465" s="10">
        <v>40000</v>
      </c>
      <c r="L465" s="5" t="s">
        <v>21</v>
      </c>
      <c r="M465" s="6" t="s">
        <v>93</v>
      </c>
      <c r="N465" t="str">
        <f>INDEX(Table3[#All],MATCH(Table1[[#This Row],[Dept_Id]],Table3[[#All],[Dept_Id]],0),1)</f>
        <v>Production</v>
      </c>
      <c r="O465" t="str">
        <f>IFERROR(IF(ISBLANK(Table1[[#This Row],[last_date]]),"",Table1[[#This Row],[last_date]]-Table1[[#This Row],[DoJ]])/365.25,"")</f>
        <v/>
      </c>
      <c r="P465">
        <f>_xlfn.IFS(Table1[[#This Row],[Last_performance_rating]]="S",5,Table1[[#This Row],[Last_performance_rating]]="A",4,Table1[[#This Row],[Last_performance_rating]]="B",3,Table1[[#This Row],[Last_performance_rating]]="C",2,Table1[[#This Row],[Last_performance_rating]]="PIP",1)</f>
        <v>4</v>
      </c>
    </row>
    <row r="466" spans="1:16" x14ac:dyDescent="0.3">
      <c r="A466" s="4">
        <v>10277</v>
      </c>
      <c r="B466" s="12">
        <v>23604</v>
      </c>
      <c r="C466" s="5" t="s">
        <v>757</v>
      </c>
      <c r="D466" s="5" t="s">
        <v>758</v>
      </c>
      <c r="E466" s="5" t="s">
        <v>15</v>
      </c>
      <c r="F466" s="12">
        <v>31214</v>
      </c>
      <c r="G466" s="5">
        <v>5</v>
      </c>
      <c r="H466" s="5" t="s">
        <v>24</v>
      </c>
      <c r="I466" s="5">
        <v>0</v>
      </c>
      <c r="J466" s="5"/>
      <c r="K466" s="10">
        <v>59534</v>
      </c>
      <c r="L466" s="5" t="s">
        <v>31</v>
      </c>
      <c r="M466" s="6" t="s">
        <v>32</v>
      </c>
      <c r="N466" t="str">
        <f>INDEX(Table3[#All],MATCH(Table1[[#This Row],[Dept_Id]],Table3[[#All],[Dept_Id]],0),1)</f>
        <v>Sales</v>
      </c>
      <c r="O466" t="str">
        <f>IFERROR(IF(ISBLANK(Table1[[#This Row],[last_date]]),"",Table1[[#This Row],[last_date]]-Table1[[#This Row],[DoJ]])/365.25,"")</f>
        <v/>
      </c>
      <c r="P466">
        <f>_xlfn.IFS(Table1[[#This Row],[Last_performance_rating]]="S",5,Table1[[#This Row],[Last_performance_rating]]="A",4,Table1[[#This Row],[Last_performance_rating]]="B",3,Table1[[#This Row],[Last_performance_rating]]="C",2,Table1[[#This Row],[Last_performance_rating]]="PIP",1)</f>
        <v>4</v>
      </c>
    </row>
    <row r="467" spans="1:16" x14ac:dyDescent="0.3">
      <c r="A467" s="4">
        <v>10278</v>
      </c>
      <c r="B467" s="12">
        <v>20157</v>
      </c>
      <c r="C467" s="5" t="s">
        <v>759</v>
      </c>
      <c r="D467" s="5" t="s">
        <v>184</v>
      </c>
      <c r="E467" s="5" t="s">
        <v>15</v>
      </c>
      <c r="F467" s="12">
        <v>33375</v>
      </c>
      <c r="G467" s="5">
        <v>9</v>
      </c>
      <c r="H467" s="5" t="s">
        <v>28</v>
      </c>
      <c r="I467" s="5">
        <v>0</v>
      </c>
      <c r="J467" s="5"/>
      <c r="K467" s="10">
        <v>51703</v>
      </c>
      <c r="L467" s="5" t="s">
        <v>17</v>
      </c>
      <c r="M467" s="6" t="s">
        <v>40</v>
      </c>
      <c r="N467" t="str">
        <f>INDEX(Table3[#All],MATCH(Table1[[#This Row],[Dept_Id]],Table3[[#All],[Dept_Id]],0),1)</f>
        <v>Development</v>
      </c>
      <c r="O467" t="str">
        <f>IFERROR(IF(ISBLANK(Table1[[#This Row],[last_date]]),"",Table1[[#This Row],[last_date]]-Table1[[#This Row],[DoJ]])/365.25,"")</f>
        <v/>
      </c>
      <c r="P467">
        <f>_xlfn.IFS(Table1[[#This Row],[Last_performance_rating]]="S",5,Table1[[#This Row],[Last_performance_rating]]="A",4,Table1[[#This Row],[Last_performance_rating]]="B",3,Table1[[#This Row],[Last_performance_rating]]="C",2,Table1[[#This Row],[Last_performance_rating]]="PIP",1)</f>
        <v>3</v>
      </c>
    </row>
    <row r="468" spans="1:16" x14ac:dyDescent="0.3">
      <c r="A468" s="4">
        <v>260621</v>
      </c>
      <c r="B468" s="12">
        <v>19481</v>
      </c>
      <c r="C468" s="5" t="s">
        <v>760</v>
      </c>
      <c r="D468" s="5" t="s">
        <v>761</v>
      </c>
      <c r="E468" s="5" t="s">
        <v>15</v>
      </c>
      <c r="F468" s="12">
        <v>33281</v>
      </c>
      <c r="G468" s="5">
        <v>7</v>
      </c>
      <c r="H468" s="5" t="s">
        <v>84</v>
      </c>
      <c r="I468" s="5">
        <v>0</v>
      </c>
      <c r="J468" s="5"/>
      <c r="K468" s="10">
        <v>54758</v>
      </c>
      <c r="L468" s="5" t="s">
        <v>21</v>
      </c>
      <c r="M468" s="6" t="s">
        <v>18</v>
      </c>
      <c r="N468" t="str">
        <f>INDEX(Table3[#All],MATCH(Table1[[#This Row],[Dept_Id]],Table3[[#All],[Dept_Id]],0),1)</f>
        <v>Production</v>
      </c>
      <c r="O468" t="str">
        <f>IFERROR(IF(ISBLANK(Table1[[#This Row],[last_date]]),"",Table1[[#This Row],[last_date]]-Table1[[#This Row],[DoJ]])/365.25,"")</f>
        <v/>
      </c>
      <c r="P468">
        <f>_xlfn.IFS(Table1[[#This Row],[Last_performance_rating]]="S",5,Table1[[#This Row],[Last_performance_rating]]="A",4,Table1[[#This Row],[Last_performance_rating]]="B",3,Table1[[#This Row],[Last_performance_rating]]="C",2,Table1[[#This Row],[Last_performance_rating]]="PIP",1)</f>
        <v>1</v>
      </c>
    </row>
    <row r="469" spans="1:16" x14ac:dyDescent="0.3">
      <c r="A469" s="4">
        <v>10279</v>
      </c>
      <c r="B469" s="12">
        <v>23609</v>
      </c>
      <c r="C469" s="5" t="s">
        <v>762</v>
      </c>
      <c r="D469" s="5" t="s">
        <v>763</v>
      </c>
      <c r="E469" s="5" t="s">
        <v>27</v>
      </c>
      <c r="F469" s="12">
        <v>34688</v>
      </c>
      <c r="G469" s="5">
        <v>10</v>
      </c>
      <c r="H469" s="5" t="s">
        <v>84</v>
      </c>
      <c r="I469" s="5">
        <v>0</v>
      </c>
      <c r="J469" s="5"/>
      <c r="K469" s="10">
        <v>40000</v>
      </c>
      <c r="L469" s="5" t="s">
        <v>21</v>
      </c>
      <c r="M469" s="6" t="s">
        <v>40</v>
      </c>
      <c r="N469" t="str">
        <f>INDEX(Table3[#All],MATCH(Table1[[#This Row],[Dept_Id]],Table3[[#All],[Dept_Id]],0),1)</f>
        <v>Production</v>
      </c>
      <c r="O469" t="str">
        <f>IFERROR(IF(ISBLANK(Table1[[#This Row],[last_date]]),"",Table1[[#This Row],[last_date]]-Table1[[#This Row],[DoJ]])/365.25,"")</f>
        <v/>
      </c>
      <c r="P469">
        <f>_xlfn.IFS(Table1[[#This Row],[Last_performance_rating]]="S",5,Table1[[#This Row],[Last_performance_rating]]="A",4,Table1[[#This Row],[Last_performance_rating]]="B",3,Table1[[#This Row],[Last_performance_rating]]="C",2,Table1[[#This Row],[Last_performance_rating]]="PIP",1)</f>
        <v>1</v>
      </c>
    </row>
    <row r="470" spans="1:16" x14ac:dyDescent="0.3">
      <c r="A470" s="4">
        <v>10279</v>
      </c>
      <c r="B470" s="12">
        <v>23609</v>
      </c>
      <c r="C470" s="5" t="s">
        <v>762</v>
      </c>
      <c r="D470" s="5" t="s">
        <v>763</v>
      </c>
      <c r="E470" s="5" t="s">
        <v>27</v>
      </c>
      <c r="F470" s="12">
        <v>34688</v>
      </c>
      <c r="G470" s="5">
        <v>10</v>
      </c>
      <c r="H470" s="5" t="s">
        <v>84</v>
      </c>
      <c r="I470" s="5">
        <v>0</v>
      </c>
      <c r="J470" s="5"/>
      <c r="K470" s="10">
        <v>40000</v>
      </c>
      <c r="L470" s="5" t="s">
        <v>58</v>
      </c>
      <c r="M470" s="6" t="s">
        <v>40</v>
      </c>
      <c r="N470" t="str">
        <f>INDEX(Table3[#All],MATCH(Table1[[#This Row],[Dept_Id]],Table3[[#All],[Dept_Id]],0),1)</f>
        <v>Customer Service</v>
      </c>
      <c r="O470" t="str">
        <f>IFERROR(IF(ISBLANK(Table1[[#This Row],[last_date]]),"",Table1[[#This Row],[last_date]]-Table1[[#This Row],[DoJ]])/365.25,"")</f>
        <v/>
      </c>
      <c r="P470">
        <f>_xlfn.IFS(Table1[[#This Row],[Last_performance_rating]]="S",5,Table1[[#This Row],[Last_performance_rating]]="A",4,Table1[[#This Row],[Last_performance_rating]]="B",3,Table1[[#This Row],[Last_performance_rating]]="C",2,Table1[[#This Row],[Last_performance_rating]]="PIP",1)</f>
        <v>1</v>
      </c>
    </row>
    <row r="471" spans="1:16" x14ac:dyDescent="0.3">
      <c r="A471" s="4">
        <v>24103</v>
      </c>
      <c r="B471" s="12">
        <v>19875</v>
      </c>
      <c r="C471" s="5" t="s">
        <v>295</v>
      </c>
      <c r="D471" s="5" t="s">
        <v>764</v>
      </c>
      <c r="E471" s="5" t="s">
        <v>15</v>
      </c>
      <c r="F471" s="12">
        <v>31133</v>
      </c>
      <c r="G471" s="5">
        <v>4</v>
      </c>
      <c r="H471" s="5" t="s">
        <v>24</v>
      </c>
      <c r="I471" s="5">
        <v>0</v>
      </c>
      <c r="J471" s="5"/>
      <c r="K471" s="10">
        <v>40000</v>
      </c>
      <c r="L471" s="5" t="s">
        <v>58</v>
      </c>
      <c r="M471" s="6" t="s">
        <v>32</v>
      </c>
      <c r="N471" t="str">
        <f>INDEX(Table3[#All],MATCH(Table1[[#This Row],[Dept_Id]],Table3[[#All],[Dept_Id]],0),1)</f>
        <v>Customer Service</v>
      </c>
      <c r="O471" t="str">
        <f>IFERROR(IF(ISBLANK(Table1[[#This Row],[last_date]]),"",Table1[[#This Row],[last_date]]-Table1[[#This Row],[DoJ]])/365.25,"")</f>
        <v/>
      </c>
      <c r="P471">
        <f>_xlfn.IFS(Table1[[#This Row],[Last_performance_rating]]="S",5,Table1[[#This Row],[Last_performance_rating]]="A",4,Table1[[#This Row],[Last_performance_rating]]="B",3,Table1[[#This Row],[Last_performance_rating]]="C",2,Table1[[#This Row],[Last_performance_rating]]="PIP",1)</f>
        <v>4</v>
      </c>
    </row>
    <row r="472" spans="1:16" x14ac:dyDescent="0.3">
      <c r="A472" s="4">
        <v>10280</v>
      </c>
      <c r="B472" s="12">
        <v>23679</v>
      </c>
      <c r="C472" s="5" t="s">
        <v>512</v>
      </c>
      <c r="D472" s="5" t="s">
        <v>765</v>
      </c>
      <c r="E472" s="5" t="s">
        <v>15</v>
      </c>
      <c r="F472" s="12">
        <v>32220</v>
      </c>
      <c r="G472" s="5">
        <v>2</v>
      </c>
      <c r="H472" s="5" t="s">
        <v>24</v>
      </c>
      <c r="I472" s="5">
        <v>0</v>
      </c>
      <c r="J472" s="5"/>
      <c r="K472" s="10">
        <v>66695</v>
      </c>
      <c r="L472" s="5" t="s">
        <v>35</v>
      </c>
      <c r="M472" s="6" t="s">
        <v>32</v>
      </c>
      <c r="N472" t="str">
        <f>INDEX(Table3[#All],MATCH(Table1[[#This Row],[Dept_Id]],Table3[[#All],[Dept_Id]],0),1)</f>
        <v>Human Resources</v>
      </c>
      <c r="O472" t="str">
        <f>IFERROR(IF(ISBLANK(Table1[[#This Row],[last_date]]),"",Table1[[#This Row],[last_date]]-Table1[[#This Row],[DoJ]])/365.25,"")</f>
        <v/>
      </c>
      <c r="P472">
        <f>_xlfn.IFS(Table1[[#This Row],[Last_performance_rating]]="S",5,Table1[[#This Row],[Last_performance_rating]]="A",4,Table1[[#This Row],[Last_performance_rating]]="B",3,Table1[[#This Row],[Last_performance_rating]]="C",2,Table1[[#This Row],[Last_performance_rating]]="PIP",1)</f>
        <v>4</v>
      </c>
    </row>
    <row r="473" spans="1:16" x14ac:dyDescent="0.3">
      <c r="A473" s="4">
        <v>10281</v>
      </c>
      <c r="B473" s="12">
        <v>19492</v>
      </c>
      <c r="C473" s="5" t="s">
        <v>766</v>
      </c>
      <c r="D473" s="5" t="s">
        <v>767</v>
      </c>
      <c r="E473" s="5" t="s">
        <v>15</v>
      </c>
      <c r="F473" s="12">
        <v>34671</v>
      </c>
      <c r="G473" s="5">
        <v>8</v>
      </c>
      <c r="H473" s="5" t="s">
        <v>28</v>
      </c>
      <c r="I473" s="5">
        <v>0</v>
      </c>
      <c r="J473" s="5"/>
      <c r="K473" s="10">
        <v>46123</v>
      </c>
      <c r="L473" s="5" t="s">
        <v>49</v>
      </c>
      <c r="M473" s="6" t="s">
        <v>18</v>
      </c>
      <c r="N473" t="str">
        <f>INDEX(Table3[#All],MATCH(Table1[[#This Row],[Dept_Id]],Table3[[#All],[Dept_Id]],0),1)</f>
        <v>Quality Management</v>
      </c>
      <c r="O473" t="str">
        <f>IFERROR(IF(ISBLANK(Table1[[#This Row],[last_date]]),"",Table1[[#This Row],[last_date]]-Table1[[#This Row],[DoJ]])/365.25,"")</f>
        <v/>
      </c>
      <c r="P473">
        <f>_xlfn.IFS(Table1[[#This Row],[Last_performance_rating]]="S",5,Table1[[#This Row],[Last_performance_rating]]="A",4,Table1[[#This Row],[Last_performance_rating]]="B",3,Table1[[#This Row],[Last_performance_rating]]="C",2,Table1[[#This Row],[Last_performance_rating]]="PIP",1)</f>
        <v>3</v>
      </c>
    </row>
    <row r="474" spans="1:16" x14ac:dyDescent="0.3">
      <c r="A474" s="4">
        <v>78524</v>
      </c>
      <c r="B474" s="12">
        <v>19852</v>
      </c>
      <c r="C474" s="5" t="s">
        <v>768</v>
      </c>
      <c r="D474" s="5" t="s">
        <v>769</v>
      </c>
      <c r="E474" s="5" t="s">
        <v>27</v>
      </c>
      <c r="F474" s="12">
        <v>32366</v>
      </c>
      <c r="G474" s="5">
        <v>5</v>
      </c>
      <c r="H474" s="5" t="s">
        <v>28</v>
      </c>
      <c r="I474" s="5">
        <v>1</v>
      </c>
      <c r="J474" s="12">
        <v>36721</v>
      </c>
      <c r="K474" s="10">
        <v>63123</v>
      </c>
      <c r="L474" s="5" t="s">
        <v>31</v>
      </c>
      <c r="M474" s="6" t="s">
        <v>32</v>
      </c>
      <c r="N474" t="str">
        <f>INDEX(Table3[#All],MATCH(Table1[[#This Row],[Dept_Id]],Table3[[#All],[Dept_Id]],0),1)</f>
        <v>Sales</v>
      </c>
      <c r="O474">
        <f>IFERROR(IF(ISBLANK(Table1[[#This Row],[last_date]]),"",Table1[[#This Row],[last_date]]-Table1[[#This Row],[DoJ]])/365.25,"")</f>
        <v>11.9233401779603</v>
      </c>
      <c r="P474">
        <f>_xlfn.IFS(Table1[[#This Row],[Last_performance_rating]]="S",5,Table1[[#This Row],[Last_performance_rating]]="A",4,Table1[[#This Row],[Last_performance_rating]]="B",3,Table1[[#This Row],[Last_performance_rating]]="C",2,Table1[[#This Row],[Last_performance_rating]]="PIP",1)</f>
        <v>3</v>
      </c>
    </row>
    <row r="475" spans="1:16" x14ac:dyDescent="0.3">
      <c r="A475" s="4">
        <v>10282</v>
      </c>
      <c r="B475" s="12">
        <v>19690</v>
      </c>
      <c r="C475" s="5" t="s">
        <v>770</v>
      </c>
      <c r="D475" s="5" t="s">
        <v>771</v>
      </c>
      <c r="E475" s="5" t="s">
        <v>15</v>
      </c>
      <c r="F475" s="12">
        <v>31567</v>
      </c>
      <c r="G475" s="5">
        <v>8</v>
      </c>
      <c r="H475" s="5" t="s">
        <v>24</v>
      </c>
      <c r="I475" s="5">
        <v>0</v>
      </c>
      <c r="J475" s="5"/>
      <c r="K475" s="10">
        <v>40000</v>
      </c>
      <c r="L475" s="5" t="s">
        <v>21</v>
      </c>
      <c r="M475" s="6" t="s">
        <v>40</v>
      </c>
      <c r="N475" t="str">
        <f>INDEX(Table3[#All],MATCH(Table1[[#This Row],[Dept_Id]],Table3[[#All],[Dept_Id]],0),1)</f>
        <v>Production</v>
      </c>
      <c r="O475" t="str">
        <f>IFERROR(IF(ISBLANK(Table1[[#This Row],[last_date]]),"",Table1[[#This Row],[last_date]]-Table1[[#This Row],[DoJ]])/365.25,"")</f>
        <v/>
      </c>
      <c r="P475">
        <f>_xlfn.IFS(Table1[[#This Row],[Last_performance_rating]]="S",5,Table1[[#This Row],[Last_performance_rating]]="A",4,Table1[[#This Row],[Last_performance_rating]]="B",3,Table1[[#This Row],[Last_performance_rating]]="C",2,Table1[[#This Row],[Last_performance_rating]]="PIP",1)</f>
        <v>4</v>
      </c>
    </row>
    <row r="476" spans="1:16" x14ac:dyDescent="0.3">
      <c r="A476" s="4">
        <v>10283</v>
      </c>
      <c r="B476" s="12">
        <v>19548</v>
      </c>
      <c r="C476" s="5" t="s">
        <v>438</v>
      </c>
      <c r="D476" s="5" t="s">
        <v>772</v>
      </c>
      <c r="E476" s="5" t="s">
        <v>15</v>
      </c>
      <c r="F476" s="12">
        <v>32288</v>
      </c>
      <c r="G476" s="5">
        <v>2</v>
      </c>
      <c r="H476" s="5" t="s">
        <v>16</v>
      </c>
      <c r="I476" s="5">
        <v>1</v>
      </c>
      <c r="J476" s="12">
        <v>34196</v>
      </c>
      <c r="K476" s="10">
        <v>40000</v>
      </c>
      <c r="L476" s="5" t="s">
        <v>17</v>
      </c>
      <c r="M476" s="6" t="s">
        <v>18</v>
      </c>
      <c r="N476" t="str">
        <f>INDEX(Table3[#All],MATCH(Table1[[#This Row],[Dept_Id]],Table3[[#All],[Dept_Id]],0),1)</f>
        <v>Development</v>
      </c>
      <c r="O476">
        <f>IFERROR(IF(ISBLANK(Table1[[#This Row],[last_date]]),"",Table1[[#This Row],[last_date]]-Table1[[#This Row],[DoJ]])/365.25,"")</f>
        <v>5.2238193018480494</v>
      </c>
      <c r="P476">
        <f>_xlfn.IFS(Table1[[#This Row],[Last_performance_rating]]="S",5,Table1[[#This Row],[Last_performance_rating]]="A",4,Table1[[#This Row],[Last_performance_rating]]="B",3,Table1[[#This Row],[Last_performance_rating]]="C",2,Table1[[#This Row],[Last_performance_rating]]="PIP",1)</f>
        <v>2</v>
      </c>
    </row>
    <row r="477" spans="1:16" x14ac:dyDescent="0.3">
      <c r="A477" s="4">
        <v>10284</v>
      </c>
      <c r="B477" s="12">
        <v>19822</v>
      </c>
      <c r="C477" s="5" t="s">
        <v>211</v>
      </c>
      <c r="D477" s="5" t="s">
        <v>773</v>
      </c>
      <c r="E477" s="5" t="s">
        <v>27</v>
      </c>
      <c r="F477" s="12">
        <v>35613</v>
      </c>
      <c r="G477" s="5">
        <v>6</v>
      </c>
      <c r="H477" s="5" t="s">
        <v>16</v>
      </c>
      <c r="I477" s="5">
        <v>0</v>
      </c>
      <c r="J477" s="5"/>
      <c r="K477" s="10">
        <v>40000</v>
      </c>
      <c r="L477" s="5" t="s">
        <v>21</v>
      </c>
      <c r="M477" s="6" t="s">
        <v>40</v>
      </c>
      <c r="N477" t="str">
        <f>INDEX(Table3[#All],MATCH(Table1[[#This Row],[Dept_Id]],Table3[[#All],[Dept_Id]],0),1)</f>
        <v>Production</v>
      </c>
      <c r="O477" t="str">
        <f>IFERROR(IF(ISBLANK(Table1[[#This Row],[last_date]]),"",Table1[[#This Row],[last_date]]-Table1[[#This Row],[DoJ]])/365.25,"")</f>
        <v/>
      </c>
      <c r="P477">
        <f>_xlfn.IFS(Table1[[#This Row],[Last_performance_rating]]="S",5,Table1[[#This Row],[Last_performance_rating]]="A",4,Table1[[#This Row],[Last_performance_rating]]="B",3,Table1[[#This Row],[Last_performance_rating]]="C",2,Table1[[#This Row],[Last_performance_rating]]="PIP",1)</f>
        <v>2</v>
      </c>
    </row>
    <row r="478" spans="1:16" x14ac:dyDescent="0.3">
      <c r="A478" s="4">
        <v>10285</v>
      </c>
      <c r="B478" s="12">
        <v>20719</v>
      </c>
      <c r="C478" s="5" t="s">
        <v>307</v>
      </c>
      <c r="D478" s="5" t="s">
        <v>26</v>
      </c>
      <c r="E478" s="5" t="s">
        <v>27</v>
      </c>
      <c r="F478" s="12">
        <v>34757</v>
      </c>
      <c r="G478" s="5">
        <v>5</v>
      </c>
      <c r="H478" s="5" t="s">
        <v>24</v>
      </c>
      <c r="I478" s="5">
        <v>0</v>
      </c>
      <c r="J478" s="5"/>
      <c r="K478" s="10">
        <v>62075</v>
      </c>
      <c r="L478" s="5" t="s">
        <v>43</v>
      </c>
      <c r="M478" s="6" t="s">
        <v>32</v>
      </c>
      <c r="N478" t="str">
        <f>INDEX(Table3[#All],MATCH(Table1[[#This Row],[Dept_Id]],Table3[[#All],[Dept_Id]],0),1)</f>
        <v>Research</v>
      </c>
      <c r="O478" t="str">
        <f>IFERROR(IF(ISBLANK(Table1[[#This Row],[last_date]]),"",Table1[[#This Row],[last_date]]-Table1[[#This Row],[DoJ]])/365.25,"")</f>
        <v/>
      </c>
      <c r="P478">
        <f>_xlfn.IFS(Table1[[#This Row],[Last_performance_rating]]="S",5,Table1[[#This Row],[Last_performance_rating]]="A",4,Table1[[#This Row],[Last_performance_rating]]="B",3,Table1[[#This Row],[Last_performance_rating]]="C",2,Table1[[#This Row],[Last_performance_rating]]="PIP",1)</f>
        <v>4</v>
      </c>
    </row>
    <row r="479" spans="1:16" x14ac:dyDescent="0.3">
      <c r="A479" s="4">
        <v>239616</v>
      </c>
      <c r="B479" s="12">
        <v>20129</v>
      </c>
      <c r="C479" s="5" t="s">
        <v>439</v>
      </c>
      <c r="D479" s="5" t="s">
        <v>774</v>
      </c>
      <c r="E479" s="5" t="s">
        <v>15</v>
      </c>
      <c r="F479" s="12">
        <v>32962</v>
      </c>
      <c r="G479" s="5">
        <v>9</v>
      </c>
      <c r="H479" s="5" t="s">
        <v>24</v>
      </c>
      <c r="I479" s="5">
        <v>0</v>
      </c>
      <c r="J479" s="5"/>
      <c r="K479" s="10">
        <v>48836</v>
      </c>
      <c r="L479" s="5" t="s">
        <v>21</v>
      </c>
      <c r="M479" s="6" t="s">
        <v>93</v>
      </c>
      <c r="N479" t="str">
        <f>INDEX(Table3[#All],MATCH(Table1[[#This Row],[Dept_Id]],Table3[[#All],[Dept_Id]],0),1)</f>
        <v>Production</v>
      </c>
      <c r="O479" t="str">
        <f>IFERROR(IF(ISBLANK(Table1[[#This Row],[last_date]]),"",Table1[[#This Row],[last_date]]-Table1[[#This Row],[DoJ]])/365.25,"")</f>
        <v/>
      </c>
      <c r="P479">
        <f>_xlfn.IFS(Table1[[#This Row],[Last_performance_rating]]="S",5,Table1[[#This Row],[Last_performance_rating]]="A",4,Table1[[#This Row],[Last_performance_rating]]="B",3,Table1[[#This Row],[Last_performance_rating]]="C",2,Table1[[#This Row],[Last_performance_rating]]="PIP",1)</f>
        <v>4</v>
      </c>
    </row>
    <row r="480" spans="1:16" x14ac:dyDescent="0.3">
      <c r="A480" s="4">
        <v>239616</v>
      </c>
      <c r="B480" s="12">
        <v>20129</v>
      </c>
      <c r="C480" s="5" t="s">
        <v>439</v>
      </c>
      <c r="D480" s="5" t="s">
        <v>774</v>
      </c>
      <c r="E480" s="5" t="s">
        <v>15</v>
      </c>
      <c r="F480" s="12">
        <v>32962</v>
      </c>
      <c r="G480" s="5">
        <v>9</v>
      </c>
      <c r="H480" s="5" t="s">
        <v>24</v>
      </c>
      <c r="I480" s="5">
        <v>0</v>
      </c>
      <c r="J480" s="5"/>
      <c r="K480" s="10">
        <v>48836</v>
      </c>
      <c r="L480" s="5" t="s">
        <v>17</v>
      </c>
      <c r="M480" s="6" t="s">
        <v>93</v>
      </c>
      <c r="N480" t="str">
        <f>INDEX(Table3[#All],MATCH(Table1[[#This Row],[Dept_Id]],Table3[[#All],[Dept_Id]],0),1)</f>
        <v>Development</v>
      </c>
      <c r="O480" t="str">
        <f>IFERROR(IF(ISBLANK(Table1[[#This Row],[last_date]]),"",Table1[[#This Row],[last_date]]-Table1[[#This Row],[DoJ]])/365.25,"")</f>
        <v/>
      </c>
      <c r="P480">
        <f>_xlfn.IFS(Table1[[#This Row],[Last_performance_rating]]="S",5,Table1[[#This Row],[Last_performance_rating]]="A",4,Table1[[#This Row],[Last_performance_rating]]="B",3,Table1[[#This Row],[Last_performance_rating]]="C",2,Table1[[#This Row],[Last_performance_rating]]="PIP",1)</f>
        <v>4</v>
      </c>
    </row>
    <row r="481" spans="1:16" x14ac:dyDescent="0.3">
      <c r="A481" s="4">
        <v>10286</v>
      </c>
      <c r="B481" s="12">
        <v>19128</v>
      </c>
      <c r="C481" s="5" t="s">
        <v>775</v>
      </c>
      <c r="D481" s="5" t="s">
        <v>776</v>
      </c>
      <c r="E481" s="5" t="s">
        <v>27</v>
      </c>
      <c r="F481" s="12">
        <v>32223</v>
      </c>
      <c r="G481" s="5">
        <v>10</v>
      </c>
      <c r="H481" s="5" t="s">
        <v>24</v>
      </c>
      <c r="I481" s="5">
        <v>1</v>
      </c>
      <c r="J481" s="12">
        <v>34406</v>
      </c>
      <c r="K481" s="10">
        <v>40000</v>
      </c>
      <c r="L481" s="5" t="s">
        <v>58</v>
      </c>
      <c r="M481" s="6" t="s">
        <v>32</v>
      </c>
      <c r="N481" t="str">
        <f>INDEX(Table3[#All],MATCH(Table1[[#This Row],[Dept_Id]],Table3[[#All],[Dept_Id]],0),1)</f>
        <v>Customer Service</v>
      </c>
      <c r="O481">
        <f>IFERROR(IF(ISBLANK(Table1[[#This Row],[last_date]]),"",Table1[[#This Row],[last_date]]-Table1[[#This Row],[DoJ]])/365.25,"")</f>
        <v>5.976728268309377</v>
      </c>
      <c r="P481">
        <f>_xlfn.IFS(Table1[[#This Row],[Last_performance_rating]]="S",5,Table1[[#This Row],[Last_performance_rating]]="A",4,Table1[[#This Row],[Last_performance_rating]]="B",3,Table1[[#This Row],[Last_performance_rating]]="C",2,Table1[[#This Row],[Last_performance_rating]]="PIP",1)</f>
        <v>4</v>
      </c>
    </row>
    <row r="482" spans="1:16" x14ac:dyDescent="0.3">
      <c r="A482" s="4">
        <v>10287</v>
      </c>
      <c r="B482" s="12">
        <v>23343</v>
      </c>
      <c r="C482" s="5" t="s">
        <v>692</v>
      </c>
      <c r="D482" s="5" t="s">
        <v>416</v>
      </c>
      <c r="E482" s="5" t="s">
        <v>15</v>
      </c>
      <c r="F482" s="12">
        <v>33966</v>
      </c>
      <c r="G482" s="5">
        <v>6</v>
      </c>
      <c r="H482" s="5" t="s">
        <v>28</v>
      </c>
      <c r="I482" s="5">
        <v>0</v>
      </c>
      <c r="J482" s="5"/>
      <c r="K482" s="10">
        <v>55732</v>
      </c>
      <c r="L482" s="5" t="s">
        <v>17</v>
      </c>
      <c r="M482" s="6" t="s">
        <v>32</v>
      </c>
      <c r="N482" t="str">
        <f>INDEX(Table3[#All],MATCH(Table1[[#This Row],[Dept_Id]],Table3[[#All],[Dept_Id]],0),1)</f>
        <v>Development</v>
      </c>
      <c r="O482" t="str">
        <f>IFERROR(IF(ISBLANK(Table1[[#This Row],[last_date]]),"",Table1[[#This Row],[last_date]]-Table1[[#This Row],[DoJ]])/365.25,"")</f>
        <v/>
      </c>
      <c r="P482">
        <f>_xlfn.IFS(Table1[[#This Row],[Last_performance_rating]]="S",5,Table1[[#This Row],[Last_performance_rating]]="A",4,Table1[[#This Row],[Last_performance_rating]]="B",3,Table1[[#This Row],[Last_performance_rating]]="C",2,Table1[[#This Row],[Last_performance_rating]]="PIP",1)</f>
        <v>3</v>
      </c>
    </row>
    <row r="483" spans="1:16" x14ac:dyDescent="0.3">
      <c r="A483" s="4">
        <v>10287</v>
      </c>
      <c r="B483" s="12">
        <v>23343</v>
      </c>
      <c r="C483" s="5" t="s">
        <v>692</v>
      </c>
      <c r="D483" s="5" t="s">
        <v>416</v>
      </c>
      <c r="E483" s="5" t="s">
        <v>15</v>
      </c>
      <c r="F483" s="12">
        <v>33966</v>
      </c>
      <c r="G483" s="5">
        <v>6</v>
      </c>
      <c r="H483" s="5" t="s">
        <v>28</v>
      </c>
      <c r="I483" s="5">
        <v>0</v>
      </c>
      <c r="J483" s="5"/>
      <c r="K483" s="10">
        <v>55732</v>
      </c>
      <c r="L483" s="5" t="s">
        <v>43</v>
      </c>
      <c r="M483" s="6" t="s">
        <v>32</v>
      </c>
      <c r="N483" t="str">
        <f>INDEX(Table3[#All],MATCH(Table1[[#This Row],[Dept_Id]],Table3[[#All],[Dept_Id]],0),1)</f>
        <v>Research</v>
      </c>
      <c r="O483" t="str">
        <f>IFERROR(IF(ISBLANK(Table1[[#This Row],[last_date]]),"",Table1[[#This Row],[last_date]]-Table1[[#This Row],[DoJ]])/365.25,"")</f>
        <v/>
      </c>
      <c r="P483">
        <f>_xlfn.IFS(Table1[[#This Row],[Last_performance_rating]]="S",5,Table1[[#This Row],[Last_performance_rating]]="A",4,Table1[[#This Row],[Last_performance_rating]]="B",3,Table1[[#This Row],[Last_performance_rating]]="C",2,Table1[[#This Row],[Last_performance_rating]]="PIP",1)</f>
        <v>3</v>
      </c>
    </row>
    <row r="484" spans="1:16" x14ac:dyDescent="0.3">
      <c r="A484" s="4">
        <v>469619</v>
      </c>
      <c r="B484" s="12">
        <v>20349</v>
      </c>
      <c r="C484" s="5" t="s">
        <v>777</v>
      </c>
      <c r="D484" s="5" t="s">
        <v>778</v>
      </c>
      <c r="E484" s="5" t="s">
        <v>15</v>
      </c>
      <c r="F484" s="12">
        <v>32843</v>
      </c>
      <c r="G484" s="5">
        <v>8</v>
      </c>
      <c r="H484" s="5" t="s">
        <v>16</v>
      </c>
      <c r="I484" s="5">
        <v>0</v>
      </c>
      <c r="J484" s="5"/>
      <c r="K484" s="10">
        <v>47456</v>
      </c>
      <c r="L484" s="5" t="s">
        <v>21</v>
      </c>
      <c r="M484" s="6" t="s">
        <v>18</v>
      </c>
      <c r="N484" t="str">
        <f>INDEX(Table3[#All],MATCH(Table1[[#This Row],[Dept_Id]],Table3[[#All],[Dept_Id]],0),1)</f>
        <v>Production</v>
      </c>
      <c r="O484" t="str">
        <f>IFERROR(IF(ISBLANK(Table1[[#This Row],[last_date]]),"",Table1[[#This Row],[last_date]]-Table1[[#This Row],[DoJ]])/365.25,"")</f>
        <v/>
      </c>
      <c r="P484">
        <f>_xlfn.IFS(Table1[[#This Row],[Last_performance_rating]]="S",5,Table1[[#This Row],[Last_performance_rating]]="A",4,Table1[[#This Row],[Last_performance_rating]]="B",3,Table1[[#This Row],[Last_performance_rating]]="C",2,Table1[[#This Row],[Last_performance_rating]]="PIP",1)</f>
        <v>2</v>
      </c>
    </row>
    <row r="485" spans="1:16" x14ac:dyDescent="0.3">
      <c r="A485" s="4">
        <v>10288</v>
      </c>
      <c r="B485" s="12">
        <v>21703</v>
      </c>
      <c r="C485" s="5" t="s">
        <v>779</v>
      </c>
      <c r="D485" s="5" t="s">
        <v>780</v>
      </c>
      <c r="E485" s="5" t="s">
        <v>15</v>
      </c>
      <c r="F485" s="12">
        <v>34575</v>
      </c>
      <c r="G485" s="5">
        <v>8</v>
      </c>
      <c r="H485" s="5" t="s">
        <v>16</v>
      </c>
      <c r="I485" s="5">
        <v>0</v>
      </c>
      <c r="J485" s="5"/>
      <c r="K485" s="10">
        <v>80474</v>
      </c>
      <c r="L485" s="5" t="s">
        <v>21</v>
      </c>
      <c r="M485" s="6" t="s">
        <v>93</v>
      </c>
      <c r="N485" t="str">
        <f>INDEX(Table3[#All],MATCH(Table1[[#This Row],[Dept_Id]],Table3[[#All],[Dept_Id]],0),1)</f>
        <v>Production</v>
      </c>
      <c r="O485" t="str">
        <f>IFERROR(IF(ISBLANK(Table1[[#This Row],[last_date]]),"",Table1[[#This Row],[last_date]]-Table1[[#This Row],[DoJ]])/365.25,"")</f>
        <v/>
      </c>
      <c r="P485">
        <f>_xlfn.IFS(Table1[[#This Row],[Last_performance_rating]]="S",5,Table1[[#This Row],[Last_performance_rating]]="A",4,Table1[[#This Row],[Last_performance_rating]]="B",3,Table1[[#This Row],[Last_performance_rating]]="C",2,Table1[[#This Row],[Last_performance_rating]]="PIP",1)</f>
        <v>2</v>
      </c>
    </row>
    <row r="486" spans="1:16" x14ac:dyDescent="0.3">
      <c r="A486" s="4">
        <v>36372</v>
      </c>
      <c r="B486" s="12">
        <v>19564</v>
      </c>
      <c r="C486" s="5" t="s">
        <v>781</v>
      </c>
      <c r="D486" s="5" t="s">
        <v>782</v>
      </c>
      <c r="E486" s="5" t="s">
        <v>27</v>
      </c>
      <c r="F486" s="12">
        <v>33784</v>
      </c>
      <c r="G486" s="5">
        <v>4</v>
      </c>
      <c r="H486" s="5" t="s">
        <v>84</v>
      </c>
      <c r="I486" s="5">
        <v>0</v>
      </c>
      <c r="J486" s="5"/>
      <c r="K486" s="10">
        <v>74338</v>
      </c>
      <c r="L486" s="5" t="s">
        <v>31</v>
      </c>
      <c r="M486" s="6" t="s">
        <v>65</v>
      </c>
      <c r="N486" t="str">
        <f>INDEX(Table3[#All],MATCH(Table1[[#This Row],[Dept_Id]],Table3[[#All],[Dept_Id]],0),1)</f>
        <v>Sales</v>
      </c>
      <c r="O486" t="str">
        <f>IFERROR(IF(ISBLANK(Table1[[#This Row],[last_date]]),"",Table1[[#This Row],[last_date]]-Table1[[#This Row],[DoJ]])/365.25,"")</f>
        <v/>
      </c>
      <c r="P486">
        <f>_xlfn.IFS(Table1[[#This Row],[Last_performance_rating]]="S",5,Table1[[#This Row],[Last_performance_rating]]="A",4,Table1[[#This Row],[Last_performance_rating]]="B",3,Table1[[#This Row],[Last_performance_rating]]="C",2,Table1[[#This Row],[Last_performance_rating]]="PIP",1)</f>
        <v>1</v>
      </c>
    </row>
    <row r="487" spans="1:16" x14ac:dyDescent="0.3">
      <c r="A487" s="4">
        <v>10289</v>
      </c>
      <c r="B487" s="12">
        <v>20789</v>
      </c>
      <c r="C487" s="5" t="s">
        <v>783</v>
      </c>
      <c r="D487" s="5" t="s">
        <v>784</v>
      </c>
      <c r="E487" s="5" t="s">
        <v>15</v>
      </c>
      <c r="F487" s="12">
        <v>33030</v>
      </c>
      <c r="G487" s="5">
        <v>6</v>
      </c>
      <c r="H487" s="5" t="s">
        <v>24</v>
      </c>
      <c r="I487" s="5">
        <v>0</v>
      </c>
      <c r="J487" s="5"/>
      <c r="K487" s="10">
        <v>40000</v>
      </c>
      <c r="L487" s="5" t="s">
        <v>17</v>
      </c>
      <c r="M487" s="6" t="s">
        <v>93</v>
      </c>
      <c r="N487" t="str">
        <f>INDEX(Table3[#All],MATCH(Table1[[#This Row],[Dept_Id]],Table3[[#All],[Dept_Id]],0),1)</f>
        <v>Development</v>
      </c>
      <c r="O487" t="str">
        <f>IFERROR(IF(ISBLANK(Table1[[#This Row],[last_date]]),"",Table1[[#This Row],[last_date]]-Table1[[#This Row],[DoJ]])/365.25,"")</f>
        <v/>
      </c>
      <c r="P487">
        <f>_xlfn.IFS(Table1[[#This Row],[Last_performance_rating]]="S",5,Table1[[#This Row],[Last_performance_rating]]="A",4,Table1[[#This Row],[Last_performance_rating]]="B",3,Table1[[#This Row],[Last_performance_rating]]="C",2,Table1[[#This Row],[Last_performance_rating]]="PIP",1)</f>
        <v>4</v>
      </c>
    </row>
    <row r="488" spans="1:16" x14ac:dyDescent="0.3">
      <c r="A488" s="4">
        <v>10290</v>
      </c>
      <c r="B488" s="12">
        <v>20969</v>
      </c>
      <c r="C488" s="5" t="s">
        <v>785</v>
      </c>
      <c r="D488" s="5" t="s">
        <v>786</v>
      </c>
      <c r="E488" s="5" t="s">
        <v>15</v>
      </c>
      <c r="F488" s="12">
        <v>33499</v>
      </c>
      <c r="G488" s="5">
        <v>5</v>
      </c>
      <c r="H488" s="5" t="s">
        <v>84</v>
      </c>
      <c r="I488" s="5">
        <v>0</v>
      </c>
      <c r="J488" s="5"/>
      <c r="K488" s="10">
        <v>44274</v>
      </c>
      <c r="L488" s="5" t="s">
        <v>17</v>
      </c>
      <c r="M488" s="6" t="s">
        <v>18</v>
      </c>
      <c r="N488" t="str">
        <f>INDEX(Table3[#All],MATCH(Table1[[#This Row],[Dept_Id]],Table3[[#All],[Dept_Id]],0),1)</f>
        <v>Development</v>
      </c>
      <c r="O488" t="str">
        <f>IFERROR(IF(ISBLANK(Table1[[#This Row],[last_date]]),"",Table1[[#This Row],[last_date]]-Table1[[#This Row],[DoJ]])/365.25,"")</f>
        <v/>
      </c>
      <c r="P488">
        <f>_xlfn.IFS(Table1[[#This Row],[Last_performance_rating]]="S",5,Table1[[#This Row],[Last_performance_rating]]="A",4,Table1[[#This Row],[Last_performance_rating]]="B",3,Table1[[#This Row],[Last_performance_rating]]="C",2,Table1[[#This Row],[Last_performance_rating]]="PIP",1)</f>
        <v>1</v>
      </c>
    </row>
    <row r="489" spans="1:16" x14ac:dyDescent="0.3">
      <c r="A489" s="4">
        <v>260402</v>
      </c>
      <c r="B489" s="12">
        <v>20674</v>
      </c>
      <c r="C489" s="5" t="s">
        <v>787</v>
      </c>
      <c r="D489" s="5" t="s">
        <v>594</v>
      </c>
      <c r="E489" s="5" t="s">
        <v>15</v>
      </c>
      <c r="F489" s="12">
        <v>32988</v>
      </c>
      <c r="G489" s="5">
        <v>3</v>
      </c>
      <c r="H489" s="5" t="s">
        <v>16</v>
      </c>
      <c r="I489" s="5">
        <v>0</v>
      </c>
      <c r="J489" s="5"/>
      <c r="K489" s="10">
        <v>40000</v>
      </c>
      <c r="L489" s="5" t="s">
        <v>17</v>
      </c>
      <c r="M489" s="6" t="s">
        <v>18</v>
      </c>
      <c r="N489" t="str">
        <f>INDEX(Table3[#All],MATCH(Table1[[#This Row],[Dept_Id]],Table3[[#All],[Dept_Id]],0),1)</f>
        <v>Development</v>
      </c>
      <c r="O489" t="str">
        <f>IFERROR(IF(ISBLANK(Table1[[#This Row],[last_date]]),"",Table1[[#This Row],[last_date]]-Table1[[#This Row],[DoJ]])/365.25,"")</f>
        <v/>
      </c>
      <c r="P489">
        <f>_xlfn.IFS(Table1[[#This Row],[Last_performance_rating]]="S",5,Table1[[#This Row],[Last_performance_rating]]="A",4,Table1[[#This Row],[Last_performance_rating]]="B",3,Table1[[#This Row],[Last_performance_rating]]="C",2,Table1[[#This Row],[Last_performance_rating]]="PIP",1)</f>
        <v>2</v>
      </c>
    </row>
    <row r="490" spans="1:16" x14ac:dyDescent="0.3">
      <c r="A490" s="4">
        <v>10291</v>
      </c>
      <c r="B490" s="12">
        <v>23765</v>
      </c>
      <c r="C490" s="5" t="s">
        <v>788</v>
      </c>
      <c r="D490" s="5" t="s">
        <v>789</v>
      </c>
      <c r="E490" s="5" t="s">
        <v>15</v>
      </c>
      <c r="F490" s="12">
        <v>31684</v>
      </c>
      <c r="G490" s="5">
        <v>1</v>
      </c>
      <c r="H490" s="5" t="s">
        <v>16</v>
      </c>
      <c r="I490" s="5">
        <v>0</v>
      </c>
      <c r="J490" s="5"/>
      <c r="K490" s="10">
        <v>57430</v>
      </c>
      <c r="L490" s="5" t="s">
        <v>31</v>
      </c>
      <c r="M490" s="6" t="s">
        <v>32</v>
      </c>
      <c r="N490" t="str">
        <f>INDEX(Table3[#All],MATCH(Table1[[#This Row],[Dept_Id]],Table3[[#All],[Dept_Id]],0),1)</f>
        <v>Sales</v>
      </c>
      <c r="O490" t="str">
        <f>IFERROR(IF(ISBLANK(Table1[[#This Row],[last_date]]),"",Table1[[#This Row],[last_date]]-Table1[[#This Row],[DoJ]])/365.25,"")</f>
        <v/>
      </c>
      <c r="P490">
        <f>_xlfn.IFS(Table1[[#This Row],[Last_performance_rating]]="S",5,Table1[[#This Row],[Last_performance_rating]]="A",4,Table1[[#This Row],[Last_performance_rating]]="B",3,Table1[[#This Row],[Last_performance_rating]]="C",2,Table1[[#This Row],[Last_performance_rating]]="PIP",1)</f>
        <v>2</v>
      </c>
    </row>
    <row r="491" spans="1:16" x14ac:dyDescent="0.3">
      <c r="A491" s="4">
        <v>10292</v>
      </c>
      <c r="B491" s="12">
        <v>23038</v>
      </c>
      <c r="C491" s="5" t="s">
        <v>427</v>
      </c>
      <c r="D491" s="5" t="s">
        <v>567</v>
      </c>
      <c r="E491" s="5" t="s">
        <v>27</v>
      </c>
      <c r="F491" s="12">
        <v>32664</v>
      </c>
      <c r="G491" s="5">
        <v>2</v>
      </c>
      <c r="H491" s="5" t="s">
        <v>24</v>
      </c>
      <c r="I491" s="5">
        <v>0</v>
      </c>
      <c r="J491" s="5"/>
      <c r="K491" s="10">
        <v>78370</v>
      </c>
      <c r="L491" s="5" t="s">
        <v>31</v>
      </c>
      <c r="M491" s="6" t="s">
        <v>32</v>
      </c>
      <c r="N491" t="str">
        <f>INDEX(Table3[#All],MATCH(Table1[[#This Row],[Dept_Id]],Table3[[#All],[Dept_Id]],0),1)</f>
        <v>Sales</v>
      </c>
      <c r="O491" t="str">
        <f>IFERROR(IF(ISBLANK(Table1[[#This Row],[last_date]]),"",Table1[[#This Row],[last_date]]-Table1[[#This Row],[DoJ]])/365.25,"")</f>
        <v/>
      </c>
      <c r="P491">
        <f>_xlfn.IFS(Table1[[#This Row],[Last_performance_rating]]="S",5,Table1[[#This Row],[Last_performance_rating]]="A",4,Table1[[#This Row],[Last_performance_rating]]="B",3,Table1[[#This Row],[Last_performance_rating]]="C",2,Table1[[#This Row],[Last_performance_rating]]="PIP",1)</f>
        <v>4</v>
      </c>
    </row>
    <row r="492" spans="1:16" x14ac:dyDescent="0.3">
      <c r="A492" s="4">
        <v>469215</v>
      </c>
      <c r="B492" s="12">
        <v>20465</v>
      </c>
      <c r="C492" s="5" t="s">
        <v>790</v>
      </c>
      <c r="D492" s="5" t="s">
        <v>791</v>
      </c>
      <c r="E492" s="5" t="s">
        <v>27</v>
      </c>
      <c r="F492" s="12">
        <v>32035</v>
      </c>
      <c r="G492" s="5">
        <v>6</v>
      </c>
      <c r="H492" s="5" t="s">
        <v>28</v>
      </c>
      <c r="I492" s="5">
        <v>0</v>
      </c>
      <c r="J492" s="5"/>
      <c r="K492" s="10">
        <v>56042</v>
      </c>
      <c r="L492" s="5" t="s">
        <v>17</v>
      </c>
      <c r="M492" s="6" t="s">
        <v>40</v>
      </c>
      <c r="N492" t="str">
        <f>INDEX(Table3[#All],MATCH(Table1[[#This Row],[Dept_Id]],Table3[[#All],[Dept_Id]],0),1)</f>
        <v>Development</v>
      </c>
      <c r="O492" t="str">
        <f>IFERROR(IF(ISBLANK(Table1[[#This Row],[last_date]]),"",Table1[[#This Row],[last_date]]-Table1[[#This Row],[DoJ]])/365.25,"")</f>
        <v/>
      </c>
      <c r="P492">
        <f>_xlfn.IFS(Table1[[#This Row],[Last_performance_rating]]="S",5,Table1[[#This Row],[Last_performance_rating]]="A",4,Table1[[#This Row],[Last_performance_rating]]="B",3,Table1[[#This Row],[Last_performance_rating]]="C",2,Table1[[#This Row],[Last_performance_rating]]="PIP",1)</f>
        <v>3</v>
      </c>
    </row>
    <row r="493" spans="1:16" x14ac:dyDescent="0.3">
      <c r="A493" s="4">
        <v>10293</v>
      </c>
      <c r="B493" s="12">
        <v>20783</v>
      </c>
      <c r="C493" s="5" t="s">
        <v>536</v>
      </c>
      <c r="D493" s="5" t="s">
        <v>792</v>
      </c>
      <c r="E493" s="5" t="s">
        <v>27</v>
      </c>
      <c r="F493" s="12">
        <v>33950</v>
      </c>
      <c r="G493" s="5">
        <v>3</v>
      </c>
      <c r="H493" s="5" t="s">
        <v>24</v>
      </c>
      <c r="I493" s="5">
        <v>0</v>
      </c>
      <c r="J493" s="5"/>
      <c r="K493" s="10">
        <v>44200</v>
      </c>
      <c r="L493" s="5" t="s">
        <v>21</v>
      </c>
      <c r="M493" s="6" t="s">
        <v>18</v>
      </c>
      <c r="N493" t="str">
        <f>INDEX(Table3[#All],MATCH(Table1[[#This Row],[Dept_Id]],Table3[[#All],[Dept_Id]],0),1)</f>
        <v>Production</v>
      </c>
      <c r="O493" t="str">
        <f>IFERROR(IF(ISBLANK(Table1[[#This Row],[last_date]]),"",Table1[[#This Row],[last_date]]-Table1[[#This Row],[DoJ]])/365.25,"")</f>
        <v/>
      </c>
      <c r="P493">
        <f>_xlfn.IFS(Table1[[#This Row],[Last_performance_rating]]="S",5,Table1[[#This Row],[Last_performance_rating]]="A",4,Table1[[#This Row],[Last_performance_rating]]="B",3,Table1[[#This Row],[Last_performance_rating]]="C",2,Table1[[#This Row],[Last_performance_rating]]="PIP",1)</f>
        <v>4</v>
      </c>
    </row>
    <row r="494" spans="1:16" x14ac:dyDescent="0.3">
      <c r="A494" s="4">
        <v>10294</v>
      </c>
      <c r="B494" s="12">
        <v>20094</v>
      </c>
      <c r="C494" s="5" t="s">
        <v>618</v>
      </c>
      <c r="D494" s="5" t="s">
        <v>793</v>
      </c>
      <c r="E494" s="5" t="s">
        <v>15</v>
      </c>
      <c r="F494" s="12">
        <v>35163</v>
      </c>
      <c r="G494" s="5">
        <v>1</v>
      </c>
      <c r="H494" s="5" t="s">
        <v>16</v>
      </c>
      <c r="I494" s="5">
        <v>0</v>
      </c>
      <c r="J494" s="5"/>
      <c r="K494" s="10">
        <v>66448</v>
      </c>
      <c r="L494" s="5" t="s">
        <v>17</v>
      </c>
      <c r="M494" s="6" t="s">
        <v>18</v>
      </c>
      <c r="N494" t="str">
        <f>INDEX(Table3[#All],MATCH(Table1[[#This Row],[Dept_Id]],Table3[[#All],[Dept_Id]],0),1)</f>
        <v>Development</v>
      </c>
      <c r="O494" t="str">
        <f>IFERROR(IF(ISBLANK(Table1[[#This Row],[last_date]]),"",Table1[[#This Row],[last_date]]-Table1[[#This Row],[DoJ]])/365.25,"")</f>
        <v/>
      </c>
      <c r="P494">
        <f>_xlfn.IFS(Table1[[#This Row],[Last_performance_rating]]="S",5,Table1[[#This Row],[Last_performance_rating]]="A",4,Table1[[#This Row],[Last_performance_rating]]="B",3,Table1[[#This Row],[Last_performance_rating]]="C",2,Table1[[#This Row],[Last_performance_rating]]="PIP",1)</f>
        <v>2</v>
      </c>
    </row>
    <row r="495" spans="1:16" x14ac:dyDescent="0.3">
      <c r="A495" s="4">
        <v>69005</v>
      </c>
      <c r="B495" s="12">
        <v>21672</v>
      </c>
      <c r="C495" s="5" t="s">
        <v>132</v>
      </c>
      <c r="D495" s="5" t="s">
        <v>794</v>
      </c>
      <c r="E495" s="5" t="s">
        <v>15</v>
      </c>
      <c r="F495" s="12">
        <v>33399</v>
      </c>
      <c r="G495" s="5">
        <v>9</v>
      </c>
      <c r="H495" s="5" t="s">
        <v>16</v>
      </c>
      <c r="I495" s="5">
        <v>0</v>
      </c>
      <c r="J495" s="5"/>
      <c r="K495" s="10">
        <v>40000</v>
      </c>
      <c r="L495" s="5" t="s">
        <v>17</v>
      </c>
      <c r="M495" s="6" t="s">
        <v>18</v>
      </c>
      <c r="N495" t="str">
        <f>INDEX(Table3[#All],MATCH(Table1[[#This Row],[Dept_Id]],Table3[[#All],[Dept_Id]],0),1)</f>
        <v>Development</v>
      </c>
      <c r="O495" t="str">
        <f>IFERROR(IF(ISBLANK(Table1[[#This Row],[last_date]]),"",Table1[[#This Row],[last_date]]-Table1[[#This Row],[DoJ]])/365.25,"")</f>
        <v/>
      </c>
      <c r="P495">
        <f>_xlfn.IFS(Table1[[#This Row],[Last_performance_rating]]="S",5,Table1[[#This Row],[Last_performance_rating]]="A",4,Table1[[#This Row],[Last_performance_rating]]="B",3,Table1[[#This Row],[Last_performance_rating]]="C",2,Table1[[#This Row],[Last_performance_rating]]="PIP",1)</f>
        <v>2</v>
      </c>
    </row>
    <row r="496" spans="1:16" x14ac:dyDescent="0.3">
      <c r="A496" s="4">
        <v>69005</v>
      </c>
      <c r="B496" s="12">
        <v>21672</v>
      </c>
      <c r="C496" s="5" t="s">
        <v>132</v>
      </c>
      <c r="D496" s="5" t="s">
        <v>794</v>
      </c>
      <c r="E496" s="5" t="s">
        <v>15</v>
      </c>
      <c r="F496" s="12">
        <v>33399</v>
      </c>
      <c r="G496" s="5">
        <v>9</v>
      </c>
      <c r="H496" s="5" t="s">
        <v>16</v>
      </c>
      <c r="I496" s="5">
        <v>0</v>
      </c>
      <c r="J496" s="5"/>
      <c r="K496" s="10">
        <v>40000</v>
      </c>
      <c r="L496" s="5" t="s">
        <v>43</v>
      </c>
      <c r="M496" s="6" t="s">
        <v>18</v>
      </c>
      <c r="N496" t="str">
        <f>INDEX(Table3[#All],MATCH(Table1[[#This Row],[Dept_Id]],Table3[[#All],[Dept_Id]],0),1)</f>
        <v>Research</v>
      </c>
      <c r="O496" t="str">
        <f>IFERROR(IF(ISBLANK(Table1[[#This Row],[last_date]]),"",Table1[[#This Row],[last_date]]-Table1[[#This Row],[DoJ]])/365.25,"")</f>
        <v/>
      </c>
      <c r="P496">
        <f>_xlfn.IFS(Table1[[#This Row],[Last_performance_rating]]="S",5,Table1[[#This Row],[Last_performance_rating]]="A",4,Table1[[#This Row],[Last_performance_rating]]="B",3,Table1[[#This Row],[Last_performance_rating]]="C",2,Table1[[#This Row],[Last_performance_rating]]="PIP",1)</f>
        <v>2</v>
      </c>
    </row>
    <row r="497" spans="1:16" x14ac:dyDescent="0.3">
      <c r="A497" s="4">
        <v>10295</v>
      </c>
      <c r="B497" s="12">
        <v>19372</v>
      </c>
      <c r="C497" s="5" t="s">
        <v>795</v>
      </c>
      <c r="D497" s="5" t="s">
        <v>796</v>
      </c>
      <c r="E497" s="5" t="s">
        <v>15</v>
      </c>
      <c r="F497" s="12">
        <v>33112</v>
      </c>
      <c r="G497" s="5">
        <v>1</v>
      </c>
      <c r="H497" s="5" t="s">
        <v>16</v>
      </c>
      <c r="I497" s="5">
        <v>0</v>
      </c>
      <c r="J497" s="5"/>
      <c r="K497" s="10">
        <v>46398</v>
      </c>
      <c r="L497" s="5" t="s">
        <v>68</v>
      </c>
      <c r="M497" s="6" t="s">
        <v>32</v>
      </c>
      <c r="N497" t="str">
        <f>INDEX(Table3[#All],MATCH(Table1[[#This Row],[Dept_Id]],Table3[[#All],[Dept_Id]],0),1)</f>
        <v>Finance</v>
      </c>
      <c r="O497" t="str">
        <f>IFERROR(IF(ISBLANK(Table1[[#This Row],[last_date]]),"",Table1[[#This Row],[last_date]]-Table1[[#This Row],[DoJ]])/365.25,"")</f>
        <v/>
      </c>
      <c r="P497">
        <f>_xlfn.IFS(Table1[[#This Row],[Last_performance_rating]]="S",5,Table1[[#This Row],[Last_performance_rating]]="A",4,Table1[[#This Row],[Last_performance_rating]]="B",3,Table1[[#This Row],[Last_performance_rating]]="C",2,Table1[[#This Row],[Last_performance_rating]]="PIP",1)</f>
        <v>2</v>
      </c>
    </row>
    <row r="498" spans="1:16" x14ac:dyDescent="0.3">
      <c r="A498" s="4">
        <v>10296</v>
      </c>
      <c r="B498" s="12">
        <v>23510</v>
      </c>
      <c r="C498" s="5" t="s">
        <v>797</v>
      </c>
      <c r="D498" s="5" t="s">
        <v>97</v>
      </c>
      <c r="E498" s="5" t="s">
        <v>15</v>
      </c>
      <c r="F498" s="12">
        <v>32767</v>
      </c>
      <c r="G498" s="5">
        <v>1</v>
      </c>
      <c r="H498" s="5" t="s">
        <v>28</v>
      </c>
      <c r="I498" s="5">
        <v>0</v>
      </c>
      <c r="J498" s="5"/>
      <c r="K498" s="10">
        <v>77788</v>
      </c>
      <c r="L498" s="5" t="s">
        <v>31</v>
      </c>
      <c r="M498" s="6" t="s">
        <v>32</v>
      </c>
      <c r="N498" t="str">
        <f>INDEX(Table3[#All],MATCH(Table1[[#This Row],[Dept_Id]],Table3[[#All],[Dept_Id]],0),1)</f>
        <v>Sales</v>
      </c>
      <c r="O498" t="str">
        <f>IFERROR(IF(ISBLANK(Table1[[#This Row],[last_date]]),"",Table1[[#This Row],[last_date]]-Table1[[#This Row],[DoJ]])/365.25,"")</f>
        <v/>
      </c>
      <c r="P498">
        <f>_xlfn.IFS(Table1[[#This Row],[Last_performance_rating]]="S",5,Table1[[#This Row],[Last_performance_rating]]="A",4,Table1[[#This Row],[Last_performance_rating]]="B",3,Table1[[#This Row],[Last_performance_rating]]="C",2,Table1[[#This Row],[Last_performance_rating]]="PIP",1)</f>
        <v>3</v>
      </c>
    </row>
    <row r="499" spans="1:16" x14ac:dyDescent="0.3">
      <c r="A499" s="4">
        <v>279559</v>
      </c>
      <c r="B499" s="12">
        <v>20896</v>
      </c>
      <c r="C499" s="5" t="s">
        <v>798</v>
      </c>
      <c r="D499" s="5" t="s">
        <v>799</v>
      </c>
      <c r="E499" s="5" t="s">
        <v>27</v>
      </c>
      <c r="F499" s="12">
        <v>33904</v>
      </c>
      <c r="G499" s="5">
        <v>8</v>
      </c>
      <c r="H499" s="5" t="s">
        <v>28</v>
      </c>
      <c r="I499" s="5">
        <v>0</v>
      </c>
      <c r="J499" s="5"/>
      <c r="K499" s="10">
        <v>83729</v>
      </c>
      <c r="L499" s="5" t="s">
        <v>31</v>
      </c>
      <c r="M499" s="6" t="s">
        <v>32</v>
      </c>
      <c r="N499" t="str">
        <f>INDEX(Table3[#All],MATCH(Table1[[#This Row],[Dept_Id]],Table3[[#All],[Dept_Id]],0),1)</f>
        <v>Sales</v>
      </c>
      <c r="O499" t="str">
        <f>IFERROR(IF(ISBLANK(Table1[[#This Row],[last_date]]),"",Table1[[#This Row],[last_date]]-Table1[[#This Row],[DoJ]])/365.25,"")</f>
        <v/>
      </c>
      <c r="P499">
        <f>_xlfn.IFS(Table1[[#This Row],[Last_performance_rating]]="S",5,Table1[[#This Row],[Last_performance_rating]]="A",4,Table1[[#This Row],[Last_performance_rating]]="B",3,Table1[[#This Row],[Last_performance_rating]]="C",2,Table1[[#This Row],[Last_performance_rating]]="PIP",1)</f>
        <v>3</v>
      </c>
    </row>
    <row r="500" spans="1:16" x14ac:dyDescent="0.3">
      <c r="A500" s="4">
        <v>279559</v>
      </c>
      <c r="B500" s="12">
        <v>20896</v>
      </c>
      <c r="C500" s="5" t="s">
        <v>798</v>
      </c>
      <c r="D500" s="5" t="s">
        <v>799</v>
      </c>
      <c r="E500" s="5" t="s">
        <v>27</v>
      </c>
      <c r="F500" s="12">
        <v>33904</v>
      </c>
      <c r="G500" s="5">
        <v>8</v>
      </c>
      <c r="H500" s="5" t="s">
        <v>28</v>
      </c>
      <c r="I500" s="5">
        <v>0</v>
      </c>
      <c r="J500" s="5"/>
      <c r="K500" s="10">
        <v>83729</v>
      </c>
      <c r="L500" s="5" t="s">
        <v>58</v>
      </c>
      <c r="M500" s="6" t="s">
        <v>32</v>
      </c>
      <c r="N500" t="str">
        <f>INDEX(Table3[#All],MATCH(Table1[[#This Row],[Dept_Id]],Table3[[#All],[Dept_Id]],0),1)</f>
        <v>Customer Service</v>
      </c>
      <c r="O500" t="str">
        <f>IFERROR(IF(ISBLANK(Table1[[#This Row],[last_date]]),"",Table1[[#This Row],[last_date]]-Table1[[#This Row],[DoJ]])/365.25,"")</f>
        <v/>
      </c>
      <c r="P500">
        <f>_xlfn.IFS(Table1[[#This Row],[Last_performance_rating]]="S",5,Table1[[#This Row],[Last_performance_rating]]="A",4,Table1[[#This Row],[Last_performance_rating]]="B",3,Table1[[#This Row],[Last_performance_rating]]="C",2,Table1[[#This Row],[Last_performance_rating]]="PIP",1)</f>
        <v>3</v>
      </c>
    </row>
    <row r="501" spans="1:16" x14ac:dyDescent="0.3">
      <c r="A501" s="7">
        <v>10297</v>
      </c>
      <c r="B501" s="13">
        <v>20623</v>
      </c>
      <c r="C501" s="8" t="s">
        <v>800</v>
      </c>
      <c r="D501" s="8" t="s">
        <v>801</v>
      </c>
      <c r="E501" s="8" t="s">
        <v>27</v>
      </c>
      <c r="F501" s="13">
        <v>31560</v>
      </c>
      <c r="G501" s="8">
        <v>9</v>
      </c>
      <c r="H501" s="8" t="s">
        <v>16</v>
      </c>
      <c r="I501" s="8">
        <v>0</v>
      </c>
      <c r="J501" s="8"/>
      <c r="K501" s="11">
        <v>63061</v>
      </c>
      <c r="L501" s="8" t="s">
        <v>21</v>
      </c>
      <c r="M501" s="9" t="s">
        <v>18</v>
      </c>
      <c r="N501" t="str">
        <f>INDEX(Table3[#All],MATCH(Table1[[#This Row],[Dept_Id]],Table3[[#All],[Dept_Id]],0),1)</f>
        <v>Production</v>
      </c>
      <c r="O501" t="str">
        <f>IFERROR(IF(ISBLANK(Table1[[#This Row],[last_date]]),"",Table1[[#This Row],[last_date]]-Table1[[#This Row],[DoJ]])/365.25,"")</f>
        <v/>
      </c>
      <c r="P501">
        <f>_xlfn.IFS(Table1[[#This Row],[Last_performance_rating]]="S",5,Table1[[#This Row],[Last_performance_rating]]="A",4,Table1[[#This Row],[Last_performance_rating]]="B",3,Table1[[#This Row],[Last_performance_rating]]="C",2,Table1[[#This Row],[Last_performance_rating]]="PIP",1)</f>
        <v>2</v>
      </c>
    </row>
  </sheetData>
  <conditionalFormatting sqref="A2:P501">
    <cfRule type="expression" dxfId="0" priority="1">
      <formula>AND(OR($H2 = "PIP",$H2 ="C"),$K2 &gt;=85000)</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E2621-1B19-42A4-A43F-6080AED1DEB0}">
  <dimension ref="A1:B10"/>
  <sheetViews>
    <sheetView workbookViewId="0">
      <selection activeCell="D6" sqref="D6"/>
    </sheetView>
  </sheetViews>
  <sheetFormatPr defaultRowHeight="14.4" x14ac:dyDescent="0.3"/>
  <cols>
    <col min="1" max="1" width="15.109375" customWidth="1"/>
    <col min="2" max="2" width="19.44140625" customWidth="1"/>
  </cols>
  <sheetData>
    <row r="1" spans="1:2" ht="27.6" customHeight="1" x14ac:dyDescent="0.3">
      <c r="A1" s="6" t="s">
        <v>802</v>
      </c>
      <c r="B1" s="2" t="s">
        <v>11</v>
      </c>
    </row>
    <row r="2" spans="1:2" ht="28.2" customHeight="1" x14ac:dyDescent="0.3">
      <c r="A2" s="5" t="s">
        <v>803</v>
      </c>
      <c r="B2" s="5" t="s">
        <v>77</v>
      </c>
    </row>
    <row r="3" spans="1:2" ht="32.4" customHeight="1" x14ac:dyDescent="0.3">
      <c r="A3" s="5" t="s">
        <v>804</v>
      </c>
      <c r="B3" s="5" t="s">
        <v>68</v>
      </c>
    </row>
    <row r="4" spans="1:2" ht="34.200000000000003" customHeight="1" x14ac:dyDescent="0.3">
      <c r="A4" s="5" t="s">
        <v>805</v>
      </c>
      <c r="B4" s="5" t="s">
        <v>35</v>
      </c>
    </row>
    <row r="5" spans="1:2" ht="28.2" customHeight="1" x14ac:dyDescent="0.3">
      <c r="A5" s="5" t="s">
        <v>806</v>
      </c>
      <c r="B5" s="5" t="s">
        <v>21</v>
      </c>
    </row>
    <row r="6" spans="1:2" ht="33" customHeight="1" x14ac:dyDescent="0.3">
      <c r="A6" s="5" t="s">
        <v>807</v>
      </c>
      <c r="B6" s="5" t="s">
        <v>17</v>
      </c>
    </row>
    <row r="7" spans="1:2" ht="34.799999999999997" customHeight="1" x14ac:dyDescent="0.3">
      <c r="A7" s="5" t="s">
        <v>808</v>
      </c>
      <c r="B7" s="5" t="s">
        <v>49</v>
      </c>
    </row>
    <row r="8" spans="1:2" ht="34.799999999999997" customHeight="1" x14ac:dyDescent="0.3">
      <c r="A8" s="5" t="s">
        <v>809</v>
      </c>
      <c r="B8" s="5" t="s">
        <v>31</v>
      </c>
    </row>
    <row r="9" spans="1:2" ht="40.200000000000003" customHeight="1" x14ac:dyDescent="0.3">
      <c r="A9" s="5" t="s">
        <v>810</v>
      </c>
      <c r="B9" s="5" t="s">
        <v>43</v>
      </c>
    </row>
    <row r="10" spans="1:2" ht="42" customHeight="1" x14ac:dyDescent="0.3">
      <c r="A10" s="5" t="s">
        <v>811</v>
      </c>
      <c r="B10" s="5" t="s">
        <v>58</v>
      </c>
    </row>
  </sheetData>
  <phoneticPr fontId="3"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AA5AE-5719-4C0E-80AE-0489761E1A16}">
  <dimension ref="B1:P111"/>
  <sheetViews>
    <sheetView topLeftCell="A88" zoomScaleNormal="100" workbookViewId="0">
      <selection activeCell="D112" sqref="D112"/>
    </sheetView>
  </sheetViews>
  <sheetFormatPr defaultRowHeight="14.4" x14ac:dyDescent="0.3"/>
  <cols>
    <col min="2" max="2" width="18.21875" bestFit="1" customWidth="1"/>
    <col min="3" max="3" width="10.77734375" bestFit="1" customWidth="1"/>
    <col min="4" max="4" width="13.21875" bestFit="1" customWidth="1"/>
    <col min="5" max="5" width="19.109375" bestFit="1" customWidth="1"/>
    <col min="6" max="6" width="15.77734375" bestFit="1" customWidth="1"/>
    <col min="7" max="7" width="4.21875" bestFit="1" customWidth="1"/>
    <col min="8" max="13" width="6" bestFit="1" customWidth="1"/>
    <col min="14" max="14" width="7.21875" bestFit="1" customWidth="1"/>
    <col min="15" max="311" width="6" bestFit="1" customWidth="1"/>
    <col min="312" max="313" width="7" bestFit="1" customWidth="1"/>
    <col min="314" max="314" width="10.77734375" bestFit="1" customWidth="1"/>
  </cols>
  <sheetData>
    <row r="1" spans="2:16" ht="33" customHeight="1" x14ac:dyDescent="0.3">
      <c r="F1" s="26" t="s">
        <v>8</v>
      </c>
      <c r="G1" s="20">
        <v>1</v>
      </c>
    </row>
    <row r="2" spans="2:16" ht="35.4" customHeight="1" x14ac:dyDescent="0.45">
      <c r="B2" s="15" t="s">
        <v>813</v>
      </c>
      <c r="C2" s="15"/>
      <c r="D2" s="19">
        <f>SUM(Table1[Left?])</f>
        <v>44</v>
      </c>
    </row>
    <row r="3" spans="2:16" ht="33.6" customHeight="1" x14ac:dyDescent="0.45">
      <c r="B3" s="16" t="s">
        <v>814</v>
      </c>
      <c r="C3" s="16"/>
      <c r="D3" s="17">
        <f>COUNT(Employee_Info!A:A)</f>
        <v>500</v>
      </c>
      <c r="F3" t="s">
        <v>841</v>
      </c>
    </row>
    <row r="4" spans="2:16" ht="34.200000000000003" customHeight="1" x14ac:dyDescent="0.45">
      <c r="B4" s="18" t="s">
        <v>815</v>
      </c>
      <c r="C4" s="18" t="s">
        <v>816</v>
      </c>
      <c r="D4" s="19">
        <f>COUNTIF(Employee_Info!M:M,Employee_Info!$M$40)</f>
        <v>29</v>
      </c>
      <c r="F4">
        <v>44</v>
      </c>
    </row>
    <row r="7" spans="2:16" ht="18" x14ac:dyDescent="0.35">
      <c r="B7" s="21"/>
      <c r="C7" s="22" t="s">
        <v>818</v>
      </c>
      <c r="D7" s="21"/>
      <c r="E7" s="21"/>
      <c r="I7" s="23"/>
    </row>
    <row r="8" spans="2:16" ht="18" x14ac:dyDescent="0.35">
      <c r="B8" s="21"/>
      <c r="C8" s="31" t="s">
        <v>819</v>
      </c>
      <c r="D8" s="22"/>
      <c r="E8" s="22"/>
      <c r="I8" s="21"/>
      <c r="J8" s="22"/>
      <c r="K8" s="21"/>
      <c r="L8" s="21"/>
      <c r="M8" s="21"/>
      <c r="N8" s="23"/>
      <c r="O8" s="23"/>
      <c r="P8" s="23"/>
    </row>
    <row r="9" spans="2:16" ht="18" x14ac:dyDescent="0.35">
      <c r="B9" s="21"/>
      <c r="C9" s="31"/>
      <c r="D9" s="34">
        <f>D2/D3</f>
        <v>8.7999999999999995E-2</v>
      </c>
      <c r="E9" s="22"/>
      <c r="I9" s="21"/>
      <c r="J9" s="24"/>
      <c r="K9" s="21"/>
      <c r="L9" s="21"/>
      <c r="M9" s="21"/>
      <c r="N9" s="23"/>
      <c r="O9" s="23"/>
      <c r="P9" s="23"/>
    </row>
    <row r="10" spans="2:16" ht="18" x14ac:dyDescent="0.35">
      <c r="I10" s="21"/>
      <c r="J10" s="24"/>
      <c r="K10" s="21"/>
      <c r="L10" s="21"/>
      <c r="M10" s="21"/>
      <c r="N10" s="23"/>
      <c r="O10" s="23"/>
      <c r="P10" s="23"/>
    </row>
    <row r="11" spans="2:16" ht="18" x14ac:dyDescent="0.35">
      <c r="C11" s="31" t="s">
        <v>820</v>
      </c>
      <c r="D11" s="22"/>
      <c r="E11" s="22"/>
      <c r="I11" s="21"/>
    </row>
    <row r="12" spans="2:16" x14ac:dyDescent="0.3">
      <c r="C12" s="14"/>
      <c r="D12" s="33">
        <f>AVERAGE(Employee_Info!O:O)</f>
        <v>7.4300914691058457</v>
      </c>
      <c r="E12" s="14"/>
    </row>
    <row r="14" spans="2:16" ht="18" x14ac:dyDescent="0.35">
      <c r="C14" s="21"/>
      <c r="D14" s="22" t="s">
        <v>823</v>
      </c>
      <c r="E14" s="21"/>
      <c r="I14" s="23"/>
      <c r="J14" s="23"/>
      <c r="K14" s="23"/>
      <c r="L14" s="23"/>
      <c r="M14" s="23"/>
    </row>
    <row r="15" spans="2:16" ht="18" x14ac:dyDescent="0.35">
      <c r="C15" s="21"/>
      <c r="D15" s="31" t="s">
        <v>824</v>
      </c>
      <c r="E15" s="22"/>
      <c r="I15" s="32"/>
      <c r="J15" s="32"/>
      <c r="K15" s="32"/>
      <c r="L15" s="32"/>
      <c r="M15" s="32"/>
    </row>
    <row r="16" spans="2:16" ht="18" x14ac:dyDescent="0.35">
      <c r="C16" s="21"/>
      <c r="D16" s="24"/>
      <c r="E16" s="21"/>
      <c r="I16" s="23"/>
      <c r="J16" s="23"/>
      <c r="K16" s="23"/>
      <c r="L16" s="23"/>
      <c r="M16" s="23"/>
    </row>
    <row r="18" spans="3:14" ht="18" x14ac:dyDescent="0.35">
      <c r="D18" s="21"/>
      <c r="E18" s="21"/>
      <c r="I18" s="21"/>
    </row>
    <row r="22" spans="3:14" x14ac:dyDescent="0.3">
      <c r="N22" s="36">
        <f>CORREL(Employee_Info!P2:P501,Employee_Info!G2:G501)</f>
        <v>-4.3130883048827964E-2</v>
      </c>
    </row>
    <row r="29" spans="3:14" ht="18" x14ac:dyDescent="0.35">
      <c r="C29" s="21"/>
      <c r="D29" s="22" t="s">
        <v>825</v>
      </c>
      <c r="E29" s="22"/>
      <c r="F29" s="22"/>
      <c r="G29" s="22"/>
      <c r="H29" s="22"/>
      <c r="I29" s="22"/>
      <c r="J29" s="22"/>
      <c r="K29" s="14"/>
    </row>
    <row r="30" spans="3:14" ht="18" x14ac:dyDescent="0.35">
      <c r="C30" s="21"/>
      <c r="D30" s="21"/>
      <c r="E30" s="21"/>
      <c r="F30" s="21"/>
      <c r="G30" s="21"/>
      <c r="H30" s="21"/>
      <c r="I30" s="21"/>
      <c r="J30" s="21"/>
    </row>
    <row r="31" spans="3:14" ht="18" x14ac:dyDescent="0.35">
      <c r="C31" s="21"/>
      <c r="D31" s="21"/>
      <c r="E31" s="27" t="s">
        <v>828</v>
      </c>
      <c r="F31" s="21" t="s">
        <v>829</v>
      </c>
      <c r="G31" s="21"/>
      <c r="H31" s="21"/>
      <c r="I31" s="21"/>
      <c r="J31" s="21"/>
    </row>
    <row r="32" spans="3:14" ht="18" x14ac:dyDescent="0.35">
      <c r="C32" s="21"/>
      <c r="D32" s="21"/>
      <c r="E32" s="28" t="s">
        <v>806</v>
      </c>
      <c r="F32" s="29">
        <v>4</v>
      </c>
      <c r="G32" s="21"/>
      <c r="H32" s="21"/>
      <c r="I32" s="21"/>
      <c r="J32" s="21"/>
    </row>
    <row r="33" spans="3:11" ht="18" x14ac:dyDescent="0.35">
      <c r="C33" s="21"/>
      <c r="D33" s="21"/>
      <c r="E33" s="28" t="s">
        <v>811</v>
      </c>
      <c r="F33" s="29">
        <v>3</v>
      </c>
      <c r="G33" s="21"/>
      <c r="H33" s="21"/>
      <c r="I33" s="21"/>
      <c r="J33" s="21"/>
    </row>
    <row r="34" spans="3:11" ht="18" x14ac:dyDescent="0.35">
      <c r="C34" s="21"/>
      <c r="D34" s="21"/>
      <c r="E34" s="28" t="s">
        <v>807</v>
      </c>
      <c r="F34" s="29">
        <v>2.4</v>
      </c>
      <c r="G34" s="21"/>
      <c r="H34" s="21"/>
      <c r="I34" s="21"/>
      <c r="J34" s="21"/>
    </row>
    <row r="35" spans="3:11" ht="18" x14ac:dyDescent="0.35">
      <c r="C35" s="21"/>
      <c r="D35" s="21"/>
      <c r="E35" s="28" t="s">
        <v>804</v>
      </c>
      <c r="F35" s="29">
        <v>2</v>
      </c>
      <c r="G35" s="21"/>
      <c r="H35" s="21"/>
      <c r="I35" s="21"/>
      <c r="J35" s="21"/>
    </row>
    <row r="36" spans="3:11" ht="18" x14ac:dyDescent="0.35">
      <c r="C36" s="21"/>
      <c r="D36" s="21"/>
      <c r="E36" s="28" t="s">
        <v>827</v>
      </c>
      <c r="F36" s="47">
        <v>2.8181818181818183</v>
      </c>
      <c r="G36" s="21"/>
      <c r="H36" s="21"/>
      <c r="I36" s="21"/>
      <c r="J36" s="21"/>
    </row>
    <row r="37" spans="3:11" ht="18" x14ac:dyDescent="0.35">
      <c r="C37" s="21"/>
      <c r="D37" s="21"/>
      <c r="G37" s="21"/>
      <c r="H37" s="21"/>
      <c r="I37" s="21"/>
      <c r="J37" s="21"/>
    </row>
    <row r="38" spans="3:11" ht="18" x14ac:dyDescent="0.35">
      <c r="C38" s="21"/>
      <c r="D38" s="21"/>
      <c r="G38" s="21"/>
      <c r="H38" s="21"/>
      <c r="I38" s="21"/>
      <c r="J38" s="21"/>
    </row>
    <row r="39" spans="3:11" ht="18" x14ac:dyDescent="0.35">
      <c r="C39" s="21"/>
      <c r="D39" s="21"/>
      <c r="G39" s="21"/>
      <c r="H39" s="21"/>
      <c r="I39" s="21"/>
      <c r="J39" s="21"/>
    </row>
    <row r="40" spans="3:11" ht="18" x14ac:dyDescent="0.35">
      <c r="C40" s="21"/>
      <c r="D40" s="21"/>
      <c r="G40" s="21"/>
      <c r="H40" s="21"/>
      <c r="I40" s="21"/>
      <c r="J40" s="21"/>
    </row>
    <row r="41" spans="3:11" ht="18" x14ac:dyDescent="0.35">
      <c r="C41" s="21"/>
      <c r="D41" s="21"/>
      <c r="G41" s="21"/>
      <c r="H41" s="21"/>
      <c r="I41" s="21"/>
      <c r="J41" s="21"/>
    </row>
    <row r="42" spans="3:11" ht="18" x14ac:dyDescent="0.35">
      <c r="C42" s="21"/>
      <c r="D42" s="21"/>
      <c r="G42" s="21"/>
      <c r="H42" s="21"/>
      <c r="I42" s="21"/>
      <c r="J42" s="21"/>
    </row>
    <row r="44" spans="3:11" ht="18" x14ac:dyDescent="0.35">
      <c r="C44" s="21"/>
      <c r="D44" s="22" t="s">
        <v>830</v>
      </c>
      <c r="E44" s="21"/>
      <c r="F44" s="21"/>
      <c r="G44" s="21"/>
      <c r="H44" s="23"/>
      <c r="I44" s="23"/>
      <c r="J44" s="23"/>
      <c r="K44" s="23"/>
    </row>
    <row r="45" spans="3:11" ht="18" x14ac:dyDescent="0.35">
      <c r="C45" s="21"/>
      <c r="D45" s="31" t="s">
        <v>831</v>
      </c>
      <c r="E45" s="21"/>
      <c r="F45" s="21"/>
      <c r="G45" s="21"/>
      <c r="H45" s="23"/>
      <c r="I45" s="23"/>
      <c r="J45" s="23"/>
      <c r="K45" s="23"/>
    </row>
    <row r="46" spans="3:11" ht="18" x14ac:dyDescent="0.35">
      <c r="C46" s="21"/>
      <c r="D46" s="26" t="s">
        <v>840</v>
      </c>
      <c r="E46" t="s">
        <v>837</v>
      </c>
    </row>
    <row r="47" spans="3:11" ht="18" x14ac:dyDescent="0.35">
      <c r="C47" s="21"/>
      <c r="D47" s="20" t="s">
        <v>811</v>
      </c>
      <c r="E47" s="30">
        <v>48253.888888888891</v>
      </c>
    </row>
    <row r="48" spans="3:11" ht="18" x14ac:dyDescent="0.35">
      <c r="C48" s="21"/>
      <c r="D48" s="20" t="s">
        <v>807</v>
      </c>
      <c r="E48" s="30">
        <v>48362.053846153845</v>
      </c>
    </row>
    <row r="49" spans="2:10" ht="18" x14ac:dyDescent="0.35">
      <c r="C49" s="21"/>
      <c r="D49" s="20" t="s">
        <v>804</v>
      </c>
      <c r="E49" s="30">
        <v>59878.666666666664</v>
      </c>
    </row>
    <row r="50" spans="2:10" ht="18" x14ac:dyDescent="0.35">
      <c r="C50" s="21"/>
      <c r="D50" s="20" t="s">
        <v>805</v>
      </c>
      <c r="E50" s="30">
        <v>48254.592592592591</v>
      </c>
    </row>
    <row r="51" spans="2:10" x14ac:dyDescent="0.3">
      <c r="D51" s="20" t="s">
        <v>803</v>
      </c>
      <c r="E51" s="30">
        <v>65131.666666666664</v>
      </c>
    </row>
    <row r="52" spans="2:10" x14ac:dyDescent="0.3">
      <c r="D52" s="20" t="s">
        <v>806</v>
      </c>
      <c r="E52" s="30">
        <v>48702.5</v>
      </c>
    </row>
    <row r="53" spans="2:10" x14ac:dyDescent="0.3">
      <c r="D53" s="20" t="s">
        <v>808</v>
      </c>
      <c r="E53" s="30">
        <v>49048.037037037036</v>
      </c>
    </row>
    <row r="54" spans="2:10" x14ac:dyDescent="0.3">
      <c r="D54" s="20" t="s">
        <v>810</v>
      </c>
      <c r="E54" s="30">
        <v>48469.92682926829</v>
      </c>
    </row>
    <row r="55" spans="2:10" x14ac:dyDescent="0.3">
      <c r="D55" s="20" t="s">
        <v>809</v>
      </c>
      <c r="E55" s="30">
        <v>69925.346666666665</v>
      </c>
    </row>
    <row r="56" spans="2:10" x14ac:dyDescent="0.3">
      <c r="D56" s="20" t="s">
        <v>827</v>
      </c>
      <c r="E56" s="30">
        <v>53168.163999999997</v>
      </c>
    </row>
    <row r="59" spans="2:10" ht="18" x14ac:dyDescent="0.35">
      <c r="C59" s="31" t="s">
        <v>832</v>
      </c>
      <c r="D59" s="22"/>
      <c r="E59" s="22"/>
      <c r="F59" s="22"/>
      <c r="G59" s="32"/>
      <c r="H59" s="32"/>
      <c r="I59" s="23"/>
      <c r="J59" s="23"/>
    </row>
    <row r="60" spans="2:10" ht="18" x14ac:dyDescent="0.35">
      <c r="B60" s="21"/>
      <c r="C60" s="27" t="s">
        <v>4</v>
      </c>
      <c r="D60" s="21" t="s">
        <v>837</v>
      </c>
      <c r="E60" s="21"/>
      <c r="G60" s="21"/>
      <c r="H60" s="23"/>
      <c r="I60" s="23"/>
      <c r="J60" s="23"/>
    </row>
    <row r="61" spans="2:10" ht="18" x14ac:dyDescent="0.35">
      <c r="B61" s="21"/>
      <c r="C61" s="28" t="s">
        <v>27</v>
      </c>
      <c r="D61" s="35">
        <v>50986.75</v>
      </c>
      <c r="E61" s="21"/>
    </row>
    <row r="62" spans="2:10" ht="18" x14ac:dyDescent="0.35">
      <c r="B62" s="21"/>
      <c r="C62" s="28" t="s">
        <v>15</v>
      </c>
      <c r="D62" s="35">
        <v>51695.36363636364</v>
      </c>
      <c r="E62" s="21"/>
    </row>
    <row r="63" spans="2:10" ht="18" x14ac:dyDescent="0.35">
      <c r="B63" s="21"/>
      <c r="C63" s="28" t="s">
        <v>827</v>
      </c>
      <c r="D63" s="35">
        <v>51325.65217391304</v>
      </c>
      <c r="E63" s="21"/>
    </row>
    <row r="64" spans="2:10" ht="18" x14ac:dyDescent="0.35">
      <c r="B64" s="21"/>
      <c r="E64" s="21"/>
    </row>
    <row r="68" spans="3:10" ht="18" x14ac:dyDescent="0.35">
      <c r="C68" s="22" t="s">
        <v>833</v>
      </c>
      <c r="D68" s="21"/>
      <c r="E68" s="21"/>
      <c r="F68" s="21"/>
      <c r="G68" s="23"/>
      <c r="H68" s="23"/>
      <c r="I68" s="23"/>
      <c r="J68" s="23"/>
    </row>
    <row r="69" spans="3:10" ht="18" x14ac:dyDescent="0.35">
      <c r="C69" s="31" t="s">
        <v>834</v>
      </c>
      <c r="D69" s="22"/>
      <c r="E69" s="22"/>
      <c r="F69" s="21"/>
      <c r="G69" s="23"/>
      <c r="H69" s="23"/>
      <c r="I69" s="23"/>
      <c r="J69" s="23"/>
    </row>
    <row r="70" spans="3:10" ht="18" x14ac:dyDescent="0.35">
      <c r="C70" s="26" t="s">
        <v>839</v>
      </c>
      <c r="D70" t="s">
        <v>838</v>
      </c>
      <c r="F70" s="21"/>
      <c r="G70" s="23"/>
      <c r="H70" s="23"/>
      <c r="I70" s="23"/>
      <c r="J70" s="23"/>
    </row>
    <row r="71" spans="3:10" x14ac:dyDescent="0.3">
      <c r="C71" s="20" t="s">
        <v>844</v>
      </c>
      <c r="D71" s="46">
        <v>51</v>
      </c>
    </row>
    <row r="72" spans="3:10" x14ac:dyDescent="0.3">
      <c r="C72" s="20" t="s">
        <v>843</v>
      </c>
      <c r="D72" s="46">
        <v>69</v>
      </c>
    </row>
    <row r="73" spans="3:10" x14ac:dyDescent="0.3">
      <c r="C73" s="20" t="s">
        <v>845</v>
      </c>
      <c r="D73" s="46">
        <v>56</v>
      </c>
    </row>
    <row r="74" spans="3:10" x14ac:dyDescent="0.3">
      <c r="C74" s="20" t="s">
        <v>846</v>
      </c>
      <c r="D74" s="46">
        <v>52</v>
      </c>
    </row>
    <row r="75" spans="3:10" x14ac:dyDescent="0.3">
      <c r="C75" s="20" t="s">
        <v>847</v>
      </c>
      <c r="D75" s="46">
        <v>44</v>
      </c>
    </row>
    <row r="76" spans="3:10" x14ac:dyDescent="0.3">
      <c r="C76" s="20" t="s">
        <v>848</v>
      </c>
      <c r="D76" s="46">
        <v>50</v>
      </c>
    </row>
    <row r="77" spans="3:10" ht="18" x14ac:dyDescent="0.35">
      <c r="C77" s="20" t="s">
        <v>849</v>
      </c>
      <c r="D77" s="46">
        <v>41</v>
      </c>
      <c r="F77" s="22"/>
      <c r="G77" s="22"/>
      <c r="H77" s="32"/>
      <c r="I77" s="32"/>
      <c r="J77" s="14"/>
    </row>
    <row r="78" spans="3:10" x14ac:dyDescent="0.3">
      <c r="C78" s="20" t="s">
        <v>850</v>
      </c>
      <c r="D78" s="46">
        <v>41</v>
      </c>
    </row>
    <row r="79" spans="3:10" x14ac:dyDescent="0.3">
      <c r="C79" s="20" t="s">
        <v>851</v>
      </c>
      <c r="D79" s="46">
        <v>23</v>
      </c>
    </row>
    <row r="80" spans="3:10" x14ac:dyDescent="0.3">
      <c r="C80" s="20" t="s">
        <v>852</v>
      </c>
      <c r="D80" s="46">
        <v>24</v>
      </c>
    </row>
    <row r="81" spans="2:9" x14ac:dyDescent="0.3">
      <c r="C81" s="20" t="s">
        <v>853</v>
      </c>
      <c r="D81" s="46">
        <v>22</v>
      </c>
    </row>
    <row r="82" spans="2:9" x14ac:dyDescent="0.3">
      <c r="C82" s="20" t="s">
        <v>854</v>
      </c>
      <c r="D82" s="46">
        <v>10</v>
      </c>
    </row>
    <row r="83" spans="2:9" x14ac:dyDescent="0.3">
      <c r="C83" s="20" t="s">
        <v>855</v>
      </c>
      <c r="D83" s="46">
        <v>6</v>
      </c>
    </row>
    <row r="84" spans="2:9" x14ac:dyDescent="0.3">
      <c r="C84" s="20" t="s">
        <v>856</v>
      </c>
      <c r="D84" s="46">
        <v>6</v>
      </c>
    </row>
    <row r="85" spans="2:9" x14ac:dyDescent="0.3">
      <c r="C85" s="20" t="s">
        <v>836</v>
      </c>
      <c r="D85" s="46">
        <v>5</v>
      </c>
    </row>
    <row r="86" spans="2:9" x14ac:dyDescent="0.3">
      <c r="C86" s="20" t="s">
        <v>827</v>
      </c>
      <c r="D86" s="46">
        <v>500</v>
      </c>
    </row>
    <row r="88" spans="2:9" ht="18" x14ac:dyDescent="0.35">
      <c r="D88" s="22"/>
      <c r="E88" s="22"/>
      <c r="F88" s="22"/>
    </row>
    <row r="89" spans="2:9" ht="18" x14ac:dyDescent="0.35">
      <c r="B89" s="24" t="s">
        <v>835</v>
      </c>
      <c r="C89" s="21"/>
      <c r="D89" s="21"/>
      <c r="E89" s="21"/>
      <c r="F89" s="23"/>
      <c r="G89" s="23"/>
      <c r="H89" s="23"/>
      <c r="I89" s="23"/>
    </row>
    <row r="90" spans="2:9" x14ac:dyDescent="0.3">
      <c r="B90" s="26" t="s">
        <v>842</v>
      </c>
      <c r="C90" t="s">
        <v>857</v>
      </c>
    </row>
    <row r="92" spans="2:9" x14ac:dyDescent="0.3">
      <c r="B92" s="26" t="s">
        <v>826</v>
      </c>
      <c r="C92" t="s">
        <v>841</v>
      </c>
    </row>
    <row r="93" spans="2:9" x14ac:dyDescent="0.3">
      <c r="B93" s="20" t="s">
        <v>811</v>
      </c>
      <c r="C93" s="46">
        <v>2</v>
      </c>
    </row>
    <row r="94" spans="2:9" x14ac:dyDescent="0.3">
      <c r="B94" s="20" t="s">
        <v>807</v>
      </c>
      <c r="C94" s="46">
        <v>8</v>
      </c>
    </row>
    <row r="95" spans="2:9" x14ac:dyDescent="0.3">
      <c r="B95" s="20" t="s">
        <v>804</v>
      </c>
      <c r="C95" s="46">
        <v>3</v>
      </c>
    </row>
    <row r="96" spans="2:9" x14ac:dyDescent="0.3">
      <c r="B96" s="20" t="s">
        <v>803</v>
      </c>
      <c r="C96" s="46">
        <v>1</v>
      </c>
    </row>
    <row r="97" spans="2:9" x14ac:dyDescent="0.3">
      <c r="B97" s="20" t="s">
        <v>806</v>
      </c>
      <c r="C97" s="46">
        <v>5</v>
      </c>
    </row>
    <row r="98" spans="2:9" x14ac:dyDescent="0.3">
      <c r="B98" s="20" t="s">
        <v>808</v>
      </c>
      <c r="C98" s="46">
        <v>1</v>
      </c>
    </row>
    <row r="99" spans="2:9" x14ac:dyDescent="0.3">
      <c r="B99" s="20" t="s">
        <v>810</v>
      </c>
      <c r="C99" s="46">
        <v>3</v>
      </c>
    </row>
    <row r="100" spans="2:9" x14ac:dyDescent="0.3">
      <c r="B100" s="20" t="s">
        <v>827</v>
      </c>
      <c r="C100" s="46">
        <v>23</v>
      </c>
    </row>
    <row r="109" spans="2:9" ht="18" x14ac:dyDescent="0.35">
      <c r="B109" s="21" t="s">
        <v>858</v>
      </c>
      <c r="C109" s="21"/>
      <c r="D109" s="21"/>
      <c r="E109" s="21"/>
      <c r="F109" s="21"/>
      <c r="G109" s="23"/>
      <c r="H109" s="23"/>
      <c r="I109" s="23"/>
    </row>
    <row r="111" spans="2:9" x14ac:dyDescent="0.3">
      <c r="D111" t="s">
        <v>859</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22C0F-A82A-4963-B9E3-D1978D5F2975}">
  <dimension ref="A1:X6"/>
  <sheetViews>
    <sheetView tabSelected="1" zoomScale="85" zoomScaleNormal="85" workbookViewId="0">
      <selection activeCell="V33" sqref="V33"/>
    </sheetView>
  </sheetViews>
  <sheetFormatPr defaultRowHeight="14.4" x14ac:dyDescent="0.3"/>
  <sheetData>
    <row r="1" spans="1:24" ht="18.600000000000001" customHeight="1" x14ac:dyDescent="0.3">
      <c r="A1" s="37"/>
      <c r="B1" s="38" t="s">
        <v>817</v>
      </c>
      <c r="C1" s="39"/>
      <c r="D1" s="39"/>
      <c r="E1" s="39"/>
      <c r="F1" s="39"/>
      <c r="G1" s="39"/>
      <c r="H1" s="39"/>
      <c r="I1" s="39"/>
      <c r="J1" s="39"/>
      <c r="K1" s="39"/>
      <c r="L1" s="39"/>
      <c r="M1" s="39"/>
      <c r="N1" s="39"/>
      <c r="O1" s="39"/>
      <c r="P1" s="39"/>
      <c r="Q1" s="39"/>
      <c r="R1" s="39"/>
      <c r="S1" s="39"/>
      <c r="T1" s="39"/>
      <c r="U1" s="39"/>
      <c r="V1" s="39"/>
      <c r="W1" s="39"/>
      <c r="X1" s="39"/>
    </row>
    <row r="2" spans="1:24" ht="24.6" customHeight="1" x14ac:dyDescent="0.3">
      <c r="A2" s="37"/>
      <c r="B2" s="39"/>
      <c r="C2" s="39"/>
      <c r="D2" s="39"/>
      <c r="E2" s="39"/>
      <c r="F2" s="39"/>
      <c r="G2" s="39"/>
      <c r="H2" s="39"/>
      <c r="I2" s="39"/>
      <c r="J2" s="39"/>
      <c r="K2" s="39"/>
      <c r="L2" s="39"/>
      <c r="M2" s="39"/>
      <c r="N2" s="39"/>
      <c r="O2" s="39"/>
      <c r="P2" s="39"/>
      <c r="Q2" s="39"/>
      <c r="R2" s="39"/>
      <c r="S2" s="39"/>
      <c r="T2" s="39"/>
      <c r="U2" s="39"/>
      <c r="V2" s="39"/>
      <c r="W2" s="39"/>
      <c r="X2" s="39"/>
    </row>
    <row r="3" spans="1:24" x14ac:dyDescent="0.3">
      <c r="D3" s="45">
        <f>Analysis!$N$22</f>
        <v>-4.3130883048827964E-2</v>
      </c>
      <c r="E3" s="45"/>
      <c r="F3" s="45"/>
      <c r="G3" s="40">
        <f>GETPIVOTDATA("Emp_Id",Analysis!$F$3)</f>
        <v>44</v>
      </c>
      <c r="H3" s="40"/>
      <c r="I3" s="40"/>
      <c r="J3" s="41">
        <f>Analysis!D3</f>
        <v>500</v>
      </c>
      <c r="K3" s="41"/>
      <c r="L3" s="41"/>
      <c r="M3" s="42">
        <f>Analysis!D4</f>
        <v>29</v>
      </c>
      <c r="N3" s="42"/>
      <c r="O3" s="42"/>
      <c r="P3" s="43">
        <f>Analysis!D9</f>
        <v>8.7999999999999995E-2</v>
      </c>
      <c r="Q3" s="43"/>
      <c r="R3" s="43"/>
      <c r="S3" s="44">
        <f>Analysis!D12</f>
        <v>7.4300914691058457</v>
      </c>
      <c r="T3" s="44"/>
      <c r="U3" s="44"/>
    </row>
    <row r="4" spans="1:24" x14ac:dyDescent="0.3">
      <c r="D4" s="45"/>
      <c r="E4" s="45"/>
      <c r="F4" s="45"/>
      <c r="G4" s="40"/>
      <c r="H4" s="40"/>
      <c r="I4" s="40"/>
      <c r="J4" s="41"/>
      <c r="K4" s="41"/>
      <c r="L4" s="41"/>
      <c r="M4" s="42"/>
      <c r="N4" s="42"/>
      <c r="O4" s="42"/>
      <c r="P4" s="43"/>
      <c r="Q4" s="43"/>
      <c r="R4" s="43"/>
      <c r="S4" s="44"/>
      <c r="T4" s="44"/>
      <c r="U4" s="44"/>
    </row>
    <row r="5" spans="1:24" x14ac:dyDescent="0.3">
      <c r="D5" s="45"/>
      <c r="E5" s="45"/>
      <c r="F5" s="45"/>
      <c r="G5" s="40"/>
      <c r="H5" s="40"/>
      <c r="I5" s="40"/>
      <c r="J5" s="41"/>
      <c r="K5" s="41"/>
      <c r="L5" s="41"/>
      <c r="M5" s="42"/>
      <c r="N5" s="42"/>
      <c r="O5" s="42"/>
      <c r="P5" s="43"/>
      <c r="Q5" s="43"/>
      <c r="R5" s="43"/>
      <c r="S5" s="44"/>
      <c r="T5" s="44"/>
      <c r="U5" s="44"/>
    </row>
    <row r="6" spans="1:24" x14ac:dyDescent="0.3">
      <c r="M6" s="20"/>
      <c r="S6" s="25"/>
    </row>
  </sheetData>
  <sheetProtection algorithmName="SHA-512" hashValue="wc2vFMYEVOnwX3Ei3MLE1dWaXNRxBSZ0x4mmnNZex6BhCphxFpMNg8M58/aQ8Z4rZapSF2NGf4xkEhI9HZsIrw==" saltValue="NR3LqvN7SDh3l7bFXZCyVw==" spinCount="100000" sheet="1"/>
  <mergeCells count="8">
    <mergeCell ref="A1:A2"/>
    <mergeCell ref="B1:X2"/>
    <mergeCell ref="G3:I5"/>
    <mergeCell ref="J3:L5"/>
    <mergeCell ref="M3:O5"/>
    <mergeCell ref="P3:R5"/>
    <mergeCell ref="S3:U5"/>
    <mergeCell ref="D3:F5"/>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Employee_Info</vt:lpstr>
      <vt:lpstr>Dep_Info</vt:lpstr>
      <vt:lpstr>Analysis</vt:lpstr>
      <vt:lpstr>HR_Analysis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Rahul Kumar</dc:creator>
  <cp:lastModifiedBy>Rahul Kumar</cp:lastModifiedBy>
  <dcterms:created xsi:type="dcterms:W3CDTF">2025-09-06T09:58:39Z</dcterms:created>
  <dcterms:modified xsi:type="dcterms:W3CDTF">2025-09-07T13:10:25Z</dcterms:modified>
</cp:coreProperties>
</file>