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office.accenture.com/personal/raja_a_muthuraman_accenture_com/Documents/"/>
    </mc:Choice>
  </mc:AlternateContent>
  <xr:revisionPtr revIDLastSave="713" documentId="8_{2B1BBC5C-5ED4-45CE-873D-1943BD3EC296}" xr6:coauthVersionLast="47" xr6:coauthVersionMax="47" xr10:uidLastSave="{E41C8078-D235-4FB4-87D8-01C36E8B4AD5}"/>
  <bookViews>
    <workbookView xWindow="-110" yWindow="-110" windowWidth="19420" windowHeight="10420" activeTab="2" xr2:uid="{911B24B8-CB05-4DE3-8005-FB862CACB1C1}"/>
  </bookViews>
  <sheets>
    <sheet name="Central Tendency" sheetId="1" r:id="rId1"/>
    <sheet name="Central Tendency Rule" sheetId="2" r:id="rId2"/>
    <sheet name="Measure of spread" sheetId="3" r:id="rId3"/>
    <sheet name="Sheet1" sheetId="6" r:id="rId4"/>
    <sheet name="Two sample independent T test" sheetId="7" r:id="rId5"/>
    <sheet name="One sample dependent T test" sheetId="9" r:id="rId6"/>
    <sheet name="Two sample paried T test" sheetId="8" r:id="rId7"/>
    <sheet name="Outliers" sheetId="5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3" i="8" l="1"/>
  <c r="J4" i="8"/>
  <c r="J5" i="8"/>
  <c r="J10" i="8" s="1"/>
  <c r="J6" i="8"/>
  <c r="J9" i="8" s="1"/>
  <c r="J7" i="8"/>
  <c r="J8" i="8"/>
  <c r="J2" i="8"/>
  <c r="B25" i="8"/>
  <c r="B20" i="8"/>
  <c r="B22" i="8" s="1"/>
  <c r="B26" i="8" s="1"/>
  <c r="B27" i="8" s="1"/>
  <c r="B31" i="8" s="1"/>
  <c r="D18" i="8"/>
  <c r="A23" i="9"/>
  <c r="B12" i="9" s="1"/>
  <c r="C12" i="9" s="1"/>
  <c r="D28" i="7"/>
  <c r="E22" i="7" s="1"/>
  <c r="F22" i="7" s="1"/>
  <c r="A28" i="7"/>
  <c r="B23" i="7" s="1"/>
  <c r="C23" i="7" s="1"/>
  <c r="F13" i="7"/>
  <c r="E7" i="7"/>
  <c r="F7" i="7" s="1"/>
  <c r="D12" i="7"/>
  <c r="E8" i="7" s="1"/>
  <c r="F8" i="7" s="1"/>
  <c r="C13" i="7"/>
  <c r="A12" i="7"/>
  <c r="B8" i="7" s="1"/>
  <c r="C8" i="7" s="1"/>
  <c r="O9" i="3"/>
  <c r="N3" i="3"/>
  <c r="C13" i="6"/>
  <c r="C14" i="6"/>
  <c r="B2" i="6"/>
  <c r="C2" i="6"/>
  <c r="C12" i="6"/>
  <c r="C3" i="6"/>
  <c r="C4" i="6"/>
  <c r="C5" i="6"/>
  <c r="C6" i="6"/>
  <c r="C7" i="6"/>
  <c r="C8" i="6"/>
  <c r="C9" i="6"/>
  <c r="C10" i="6"/>
  <c r="C11" i="6"/>
  <c r="B3" i="6"/>
  <c r="B4" i="6"/>
  <c r="B5" i="6"/>
  <c r="B6" i="6"/>
  <c r="B7" i="6"/>
  <c r="B8" i="6"/>
  <c r="B9" i="6"/>
  <c r="B10" i="6"/>
  <c r="B11" i="6"/>
  <c r="A12" i="6"/>
  <c r="F16" i="3"/>
  <c r="F15" i="3"/>
  <c r="B9" i="1"/>
  <c r="V4" i="3"/>
  <c r="V5" i="3"/>
  <c r="U4" i="3"/>
  <c r="T9" i="3"/>
  <c r="U5" i="3" s="1"/>
  <c r="Q9" i="3"/>
  <c r="M9" i="3"/>
  <c r="R7" i="3" s="1"/>
  <c r="E9" i="5"/>
  <c r="E8" i="5"/>
  <c r="E7" i="5"/>
  <c r="B6" i="5"/>
  <c r="A7" i="5"/>
  <c r="G16" i="3"/>
  <c r="G15" i="3"/>
  <c r="G14" i="3"/>
  <c r="F14" i="3"/>
  <c r="G13" i="3"/>
  <c r="F13" i="3"/>
  <c r="C10" i="3"/>
  <c r="B10" i="3"/>
  <c r="C9" i="3"/>
  <c r="B9" i="3"/>
  <c r="H9" i="1"/>
  <c r="E9" i="1"/>
  <c r="B8" i="3"/>
  <c r="C8" i="3"/>
  <c r="J12" i="8" l="1"/>
  <c r="J13" i="8" s="1"/>
  <c r="J15" i="8" s="1"/>
  <c r="B11" i="9"/>
  <c r="C11" i="9" s="1"/>
  <c r="B16" i="9"/>
  <c r="C16" i="9" s="1"/>
  <c r="B18" i="9"/>
  <c r="C18" i="9" s="1"/>
  <c r="B15" i="9"/>
  <c r="C15" i="9" s="1"/>
  <c r="B22" i="9"/>
  <c r="C22" i="9" s="1"/>
  <c r="B14" i="9"/>
  <c r="C14" i="9" s="1"/>
  <c r="B21" i="9"/>
  <c r="C21" i="9" s="1"/>
  <c r="B13" i="9"/>
  <c r="C13" i="9" s="1"/>
  <c r="B19" i="9"/>
  <c r="C19" i="9" s="1"/>
  <c r="B17" i="9"/>
  <c r="C17" i="9" s="1"/>
  <c r="B20" i="9"/>
  <c r="C20" i="9" s="1"/>
  <c r="B21" i="7"/>
  <c r="C21" i="7" s="1"/>
  <c r="E20" i="7"/>
  <c r="F20" i="7" s="1"/>
  <c r="H20" i="7"/>
  <c r="E5" i="7"/>
  <c r="F5" i="7" s="1"/>
  <c r="B20" i="7"/>
  <c r="C20" i="7" s="1"/>
  <c r="C28" i="7" s="1"/>
  <c r="C30" i="7" s="1"/>
  <c r="E27" i="7"/>
  <c r="F27" i="7" s="1"/>
  <c r="H2" i="7"/>
  <c r="E2" i="7"/>
  <c r="F2" i="7" s="1"/>
  <c r="F12" i="7" s="1"/>
  <c r="F14" i="7" s="1"/>
  <c r="E26" i="7"/>
  <c r="F26" i="7" s="1"/>
  <c r="B11" i="7"/>
  <c r="C11" i="7" s="1"/>
  <c r="B3" i="7"/>
  <c r="C3" i="7" s="1"/>
  <c r="E11" i="7"/>
  <c r="F11" i="7" s="1"/>
  <c r="E3" i="7"/>
  <c r="F3" i="7" s="1"/>
  <c r="B26" i="7"/>
  <c r="C26" i="7" s="1"/>
  <c r="E25" i="7"/>
  <c r="F25" i="7" s="1"/>
  <c r="B7" i="7"/>
  <c r="C7" i="7" s="1"/>
  <c r="B22" i="7"/>
  <c r="C22" i="7" s="1"/>
  <c r="E6" i="7"/>
  <c r="F6" i="7" s="1"/>
  <c r="B10" i="7"/>
  <c r="C10" i="7" s="1"/>
  <c r="E10" i="7"/>
  <c r="F10" i="7" s="1"/>
  <c r="B25" i="7"/>
  <c r="C25" i="7" s="1"/>
  <c r="E24" i="7"/>
  <c r="F24" i="7" s="1"/>
  <c r="E21" i="7"/>
  <c r="F21" i="7" s="1"/>
  <c r="F28" i="7" s="1"/>
  <c r="F30" i="7" s="1"/>
  <c r="B2" i="7"/>
  <c r="C2" i="7" s="1"/>
  <c r="C12" i="7" s="1"/>
  <c r="C14" i="7" s="1"/>
  <c r="E4" i="7"/>
  <c r="F4" i="7" s="1"/>
  <c r="B9" i="7"/>
  <c r="C9" i="7" s="1"/>
  <c r="E9" i="7"/>
  <c r="F9" i="7" s="1"/>
  <c r="B24" i="7"/>
  <c r="C24" i="7" s="1"/>
  <c r="E23" i="7"/>
  <c r="F23" i="7" s="1"/>
  <c r="B6" i="7"/>
  <c r="C6" i="7" s="1"/>
  <c r="B5" i="7"/>
  <c r="C5" i="7" s="1"/>
  <c r="B4" i="7"/>
  <c r="C4" i="7" s="1"/>
  <c r="B27" i="7"/>
  <c r="C27" i="7" s="1"/>
  <c r="U3" i="3"/>
  <c r="V3" i="3" s="1"/>
  <c r="U8" i="3"/>
  <c r="V8" i="3" s="1"/>
  <c r="R4" i="3"/>
  <c r="U7" i="3"/>
  <c r="V7" i="3" s="1"/>
  <c r="U6" i="3"/>
  <c r="V6" i="3" s="1"/>
  <c r="R6" i="3"/>
  <c r="N8" i="3"/>
  <c r="O8" i="3" s="1"/>
  <c r="R3" i="3"/>
  <c r="N5" i="3"/>
  <c r="O5" i="3" s="1"/>
  <c r="R8" i="3"/>
  <c r="R5" i="3"/>
  <c r="N7" i="3"/>
  <c r="O7" i="3" s="1"/>
  <c r="N4" i="3"/>
  <c r="O4" i="3" s="1"/>
  <c r="N6" i="3"/>
  <c r="O6" i="3" s="1"/>
  <c r="C23" i="9" l="1"/>
  <c r="C24" i="9" s="1"/>
  <c r="C25" i="9" s="1"/>
  <c r="B31" i="9" s="1"/>
  <c r="B34" i="9" s="1"/>
  <c r="H21" i="7"/>
  <c r="H22" i="7" s="1"/>
  <c r="H23" i="7" s="1"/>
  <c r="H25" i="7" s="1"/>
  <c r="H3" i="7"/>
  <c r="H4" i="7" s="1"/>
  <c r="H5" i="7" s="1"/>
  <c r="H7" i="7" s="1"/>
  <c r="R9" i="3"/>
  <c r="U9" i="3"/>
  <c r="N9" i="3"/>
  <c r="O3" i="3"/>
  <c r="O10" i="3" s="1"/>
  <c r="V9" i="3" l="1"/>
  <c r="V10" i="3" s="1"/>
</calcChain>
</file>

<file path=xl/sharedStrings.xml><?xml version="1.0" encoding="utf-8"?>
<sst xmlns="http://schemas.openxmlformats.org/spreadsheetml/2006/main" count="118" uniqueCount="97">
  <si>
    <t>Month</t>
  </si>
  <si>
    <t>Team Alpha</t>
  </si>
  <si>
    <t>Team  Beta</t>
  </si>
  <si>
    <t>Range</t>
  </si>
  <si>
    <t>SD</t>
  </si>
  <si>
    <t>Time of the day</t>
  </si>
  <si>
    <t>Machine1</t>
  </si>
  <si>
    <t>Machine2</t>
  </si>
  <si>
    <t xml:space="preserve">overestimating the performance of the class </t>
  </si>
  <si>
    <t>Sugar production</t>
  </si>
  <si>
    <t>Tonnes production</t>
  </si>
  <si>
    <t>Year</t>
  </si>
  <si>
    <t>marks</t>
  </si>
  <si>
    <t>Student</t>
  </si>
  <si>
    <t>Shoe size</t>
  </si>
  <si>
    <t>Avg sales</t>
  </si>
  <si>
    <t>Most sold</t>
  </si>
  <si>
    <t>Difference between population SD and sample SD</t>
  </si>
  <si>
    <t>Take the median and mode and compare with mean</t>
  </si>
  <si>
    <t>Q1</t>
  </si>
  <si>
    <t>Q3</t>
  </si>
  <si>
    <t>without -0.56</t>
  </si>
  <si>
    <t>Including 0.56</t>
  </si>
  <si>
    <t>IQR</t>
  </si>
  <si>
    <t>Lower boundary</t>
  </si>
  <si>
    <t>Upper boundary</t>
  </si>
  <si>
    <t>Q2</t>
  </si>
  <si>
    <t>History</t>
  </si>
  <si>
    <t>Name</t>
  </si>
  <si>
    <t>Score</t>
  </si>
  <si>
    <t>Math</t>
  </si>
  <si>
    <t>Abs(score-avg)</t>
  </si>
  <si>
    <t>English</t>
  </si>
  <si>
    <t>Beta is more consistent than alpha</t>
  </si>
  <si>
    <t>xi - data points</t>
  </si>
  <si>
    <t>x̄- Mean of all data points</t>
  </si>
  <si>
    <t>N -Number of data points</t>
  </si>
  <si>
    <t>Total</t>
  </si>
  <si>
    <t>Average</t>
  </si>
  <si>
    <t>Deviation from mean</t>
  </si>
  <si>
    <t>Square the deviaon from mean</t>
  </si>
  <si>
    <t>A</t>
  </si>
  <si>
    <t>B</t>
  </si>
  <si>
    <t>C</t>
  </si>
  <si>
    <t>D</t>
  </si>
  <si>
    <t>E</t>
  </si>
  <si>
    <t>F</t>
  </si>
  <si>
    <t>We can say that each score deviates from the mean by 3.55 points on average</t>
  </si>
  <si>
    <t>Mean absolute deviation(MAD)</t>
  </si>
  <si>
    <t>Location A</t>
  </si>
  <si>
    <t>Location B</t>
  </si>
  <si>
    <t>sample</t>
  </si>
  <si>
    <t>Looks like, Location A gets 8.88k more footfalls on an average over a period of 10 days</t>
  </si>
  <si>
    <t>However, the average number of footfalls is in these locations in much more and tend to vary on a day to day basis. So, the question remains: Is an additional avg footfall of 8.88k measured over 10 days, enough to say that Loc A receives different footfalls than Loc B? Is it statistically significant?</t>
  </si>
  <si>
    <t>`</t>
  </si>
  <si>
    <t>t-statistics</t>
  </si>
  <si>
    <t>t-critical value</t>
  </si>
  <si>
    <t>t-Test for Two Samples (statext.com)</t>
  </si>
  <si>
    <t>T Test (Students T Test) - Understanding the math and how it works - Machine Learning Plus</t>
  </si>
  <si>
    <t>This means, the t-statistic does falls in the rejection zone and so, we reject the null hypothesis and conclude that the means are in fact different.</t>
  </si>
  <si>
    <t>Two sample t test</t>
  </si>
  <si>
    <t>Variance</t>
  </si>
  <si>
    <t xml:space="preserve">T test </t>
  </si>
  <si>
    <t>Population Mean</t>
  </si>
  <si>
    <t>T statistics</t>
  </si>
  <si>
    <t>DF</t>
  </si>
  <si>
    <t>T critical</t>
  </si>
  <si>
    <t>Exam 1 Score</t>
  </si>
  <si>
    <t>Exam 2 Score</t>
  </si>
  <si>
    <t>Difference</t>
  </si>
  <si>
    <t>Bob</t>
  </si>
  <si>
    <t>Nina</t>
  </si>
  <si>
    <t>Tim</t>
  </si>
  <si>
    <t>Kate</t>
  </si>
  <si>
    <t>Alonzo</t>
  </si>
  <si>
    <t>Jose</t>
  </si>
  <si>
    <t>Nikhil</t>
  </si>
  <si>
    <t>Julia</t>
  </si>
  <si>
    <t>Tohru</t>
  </si>
  <si>
    <t>Michael</t>
  </si>
  <si>
    <t>Jean</t>
  </si>
  <si>
    <t>Indra</t>
  </si>
  <si>
    <t>Susan</t>
  </si>
  <si>
    <t>Allen</t>
  </si>
  <si>
    <t>Paul</t>
  </si>
  <si>
    <t>Edwina</t>
  </si>
  <si>
    <t>standard error = standard deviation/sqrt(number of data points)</t>
  </si>
  <si>
    <t>standard error</t>
  </si>
  <si>
    <t>number of data points</t>
  </si>
  <si>
    <t>standard deviation</t>
  </si>
  <si>
    <t>Average differences</t>
  </si>
  <si>
    <t>t statistics</t>
  </si>
  <si>
    <t>t statistics = Average difference/ standard error</t>
  </si>
  <si>
    <t>Degree of freedom</t>
  </si>
  <si>
    <t>From the table, t value</t>
  </si>
  <si>
    <t>Test1</t>
  </si>
  <si>
    <t>Test2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</si>
</sst>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8"/>
      <color rgb="FF333333"/>
      <name val="Verdana"/>
      <family val="2"/>
    </font>
    <font>
      <u/>
      <sz val="11"/>
      <color theme="10"/>
      <name val="Calibri"/>
      <family val="2"/>
      <scheme val="minor"/>
    </font>
    <font>
      <sz val="8"/>
      <color rgb="FF111111"/>
      <name val="Raleway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right" vertical="center" wrapText="1"/>
    </xf>
    <xf numFmtId="0" fontId="1" fillId="0" borderId="0" xfId="0" applyFont="1" applyAlignment="1">
      <alignment vertical="center" wrapText="1"/>
    </xf>
    <xf numFmtId="0" fontId="0" fillId="0" borderId="1" xfId="0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2" borderId="1" xfId="0" applyFill="1" applyBorder="1"/>
    <xf numFmtId="0" fontId="0" fillId="0" borderId="1" xfId="0" applyFill="1" applyBorder="1"/>
    <xf numFmtId="0" fontId="0" fillId="2" borderId="0" xfId="0" applyFill="1"/>
    <xf numFmtId="0" fontId="0" fillId="6" borderId="0" xfId="0" applyFill="1"/>
    <xf numFmtId="0" fontId="0" fillId="7" borderId="1" xfId="0" applyFill="1" applyBorder="1"/>
    <xf numFmtId="0" fontId="0" fillId="8" borderId="0" xfId="0" applyFill="1"/>
    <xf numFmtId="0" fontId="3" fillId="0" borderId="0" xfId="0" applyFont="1"/>
    <xf numFmtId="0" fontId="2" fillId="0" borderId="0" xfId="1"/>
    <xf numFmtId="0" fontId="0" fillId="0" borderId="0" xfId="0"/>
    <xf numFmtId="164" fontId="0" fillId="0" borderId="0" xfId="0" applyNumberFormat="1"/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5358705161854769E-2"/>
          <c:y val="0.19486111111111112"/>
          <c:w val="0.88386351706036748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'Central Tendency'!$B$1</c:f>
              <c:strCache>
                <c:ptCount val="1"/>
                <c:pt idx="0">
                  <c:v>marks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'Central Tendency'!$A$2:$A$8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'Central Tendency'!$B$2:$B$8</c:f>
              <c:numCache>
                <c:formatCode>General</c:formatCode>
                <c:ptCount val="7"/>
                <c:pt idx="0">
                  <c:v>30</c:v>
                </c:pt>
                <c:pt idx="1">
                  <c:v>31</c:v>
                </c:pt>
                <c:pt idx="2">
                  <c:v>32</c:v>
                </c:pt>
                <c:pt idx="3">
                  <c:v>35</c:v>
                </c:pt>
                <c:pt idx="4">
                  <c:v>37</c:v>
                </c:pt>
                <c:pt idx="5">
                  <c:v>38</c:v>
                </c:pt>
                <c:pt idx="6">
                  <c:v>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F5-4455-B509-FA47D7604C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247424"/>
        <c:axId val="63250752"/>
      </c:scatterChart>
      <c:valAx>
        <c:axId val="63247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50752"/>
        <c:crosses val="autoZero"/>
        <c:crossBetween val="midCat"/>
      </c:valAx>
      <c:valAx>
        <c:axId val="6325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47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'Central Tendency'!$H$1</c:f>
              <c:strCache>
                <c:ptCount val="1"/>
                <c:pt idx="0">
                  <c:v>Sugar production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'Central Tendency'!$G$2:$G$8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'Central Tendency'!$H$2:$H$8</c:f>
              <c:numCache>
                <c:formatCode>General</c:formatCode>
                <c:ptCount val="7"/>
                <c:pt idx="0">
                  <c:v>200</c:v>
                </c:pt>
                <c:pt idx="1">
                  <c:v>220</c:v>
                </c:pt>
                <c:pt idx="2">
                  <c:v>218</c:v>
                </c:pt>
                <c:pt idx="3">
                  <c:v>250</c:v>
                </c:pt>
                <c:pt idx="4">
                  <c:v>230</c:v>
                </c:pt>
                <c:pt idx="5">
                  <c:v>210</c:v>
                </c:pt>
                <c:pt idx="6">
                  <c:v>205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BB-4404-980D-C90C3D7181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2854415"/>
        <c:axId val="1082854831"/>
      </c:scatterChart>
      <c:valAx>
        <c:axId val="1082854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2854831"/>
        <c:crosses val="autoZero"/>
        <c:crossBetween val="midCat"/>
      </c:valAx>
      <c:valAx>
        <c:axId val="1082854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2854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127000</xdr:rowOff>
    </xdr:from>
    <xdr:to>
      <xdr:col>2</xdr:col>
      <xdr:colOff>146050</xdr:colOff>
      <xdr:row>25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4F0931-2468-2FD7-54D6-6FD150C7A7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349249</xdr:colOff>
      <xdr:row>10</xdr:row>
      <xdr:rowOff>101600</xdr:rowOff>
    </xdr:from>
    <xdr:to>
      <xdr:col>9</xdr:col>
      <xdr:colOff>514350</xdr:colOff>
      <xdr:row>24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6197CC6-E1B1-C62A-76CF-3B4BC77FA5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29</xdr:col>
      <xdr:colOff>245409</xdr:colOff>
      <xdr:row>15</xdr:row>
      <xdr:rowOff>120650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3C111D9-97C9-E60C-71B4-A8C66C0CA9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7923809" cy="28829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22</xdr:row>
      <xdr:rowOff>0</xdr:rowOff>
    </xdr:from>
    <xdr:to>
      <xdr:col>13</xdr:col>
      <xdr:colOff>76200</xdr:colOff>
      <xdr:row>25</xdr:row>
      <xdr:rowOff>12700</xdr:rowOff>
    </xdr:to>
    <xdr:sp macro="" textlink="">
      <xdr:nvSpPr>
        <xdr:cNvPr id="4097" name="AutoShape 1" descr="square root of [ (1/N) times Sigma i=1 to N of (xi - mu)^2 ]">
          <a:extLst>
            <a:ext uri="{FF2B5EF4-FFF2-40B4-BE49-F238E27FC236}">
              <a16:creationId xmlns:a16="http://schemas.microsoft.com/office/drawing/2014/main" id="{1994214F-0B70-AE4B-6079-9558DDC2B068}"/>
            </a:ext>
          </a:extLst>
        </xdr:cNvPr>
        <xdr:cNvSpPr>
          <a:spLocks noChangeAspect="1" noChangeArrowheads="1"/>
        </xdr:cNvSpPr>
      </xdr:nvSpPr>
      <xdr:spPr bwMode="auto">
        <a:xfrm>
          <a:off x="7296150" y="4051300"/>
          <a:ext cx="1905000" cy="565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23</xdr:row>
      <xdr:rowOff>387350</xdr:rowOff>
    </xdr:from>
    <xdr:to>
      <xdr:col>13</xdr:col>
      <xdr:colOff>171450</xdr:colOff>
      <xdr:row>27</xdr:row>
      <xdr:rowOff>0</xdr:rowOff>
    </xdr:to>
    <xdr:sp macro="" textlink="">
      <xdr:nvSpPr>
        <xdr:cNvPr id="4098" name="AutoShape 2" descr="square root of [ (1/(N-1)) times Sigma i=1 to N of (xi - xbar)^2 ]">
          <a:extLst>
            <a:ext uri="{FF2B5EF4-FFF2-40B4-BE49-F238E27FC236}">
              <a16:creationId xmlns:a16="http://schemas.microsoft.com/office/drawing/2014/main" id="{7F2F8499-7DA0-B948-3B19-B7F767584622}"/>
            </a:ext>
          </a:extLst>
        </xdr:cNvPr>
        <xdr:cNvSpPr>
          <a:spLocks noChangeAspect="1" noChangeArrowheads="1"/>
        </xdr:cNvSpPr>
      </xdr:nvSpPr>
      <xdr:spPr bwMode="auto">
        <a:xfrm>
          <a:off x="7296150" y="4946650"/>
          <a:ext cx="2000250" cy="552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31750</xdr:colOff>
      <xdr:row>21</xdr:row>
      <xdr:rowOff>169452</xdr:rowOff>
    </xdr:from>
    <xdr:to>
      <xdr:col>10</xdr:col>
      <xdr:colOff>19050</xdr:colOff>
      <xdr:row>29</xdr:row>
      <xdr:rowOff>102649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C34D840-461B-1D9B-3810-892A48E2CB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70300" y="4036602"/>
          <a:ext cx="4591050" cy="140639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13</xdr:row>
      <xdr:rowOff>0</xdr:rowOff>
    </xdr:from>
    <xdr:to>
      <xdr:col>2</xdr:col>
      <xdr:colOff>12700</xdr:colOff>
      <xdr:row>18</xdr:row>
      <xdr:rowOff>3060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352C8FA-481E-7C84-4F49-D175827409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393950"/>
          <a:ext cx="1282700" cy="92381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26</xdr:row>
      <xdr:rowOff>19050</xdr:rowOff>
    </xdr:from>
    <xdr:to>
      <xdr:col>5</xdr:col>
      <xdr:colOff>20773</xdr:colOff>
      <xdr:row>29</xdr:row>
      <xdr:rowOff>177686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1D0BCD8-35F7-D5EB-9AFE-57A0833EE7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1" y="3149600"/>
          <a:ext cx="2459172" cy="711086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6</xdr:col>
      <xdr:colOff>311150</xdr:colOff>
      <xdr:row>8</xdr:row>
      <xdr:rowOff>139700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A1A8197-65F5-C9F7-1968-9F988067AC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" y="0"/>
          <a:ext cx="4419599" cy="1612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s://www.machinelearningplus.com/statistics/t-test-students-understanding-the-math-and-how-it-works/" TargetMode="External"/><Relationship Id="rId1" Type="http://schemas.openxmlformats.org/officeDocument/2006/relationships/hyperlink" Target="https://www.statext.com/practice/TwoT03.php" TargetMode="External"/><Relationship Id="rId4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20165-3496-462D-839E-8C06E76EEC20}">
  <dimension ref="A1:K10"/>
  <sheetViews>
    <sheetView showGridLines="0" workbookViewId="0">
      <selection activeCell="J2" sqref="J2:K8"/>
    </sheetView>
  </sheetViews>
  <sheetFormatPr defaultRowHeight="14.5" x14ac:dyDescent="0.35"/>
  <cols>
    <col min="1" max="1" width="12.26953125" customWidth="1"/>
    <col min="2" max="2" width="12.08984375" customWidth="1"/>
    <col min="5" max="5" width="32" customWidth="1"/>
    <col min="7" max="7" width="11.90625" customWidth="1"/>
    <col min="8" max="8" width="22.36328125" customWidth="1"/>
    <col min="10" max="10" width="9" bestFit="1" customWidth="1"/>
  </cols>
  <sheetData>
    <row r="1" spans="1:11" x14ac:dyDescent="0.35">
      <c r="A1" t="s">
        <v>13</v>
      </c>
      <c r="B1" t="s">
        <v>12</v>
      </c>
      <c r="D1" t="s">
        <v>11</v>
      </c>
      <c r="E1" t="s">
        <v>10</v>
      </c>
      <c r="G1" t="s">
        <v>0</v>
      </c>
      <c r="H1" t="s">
        <v>9</v>
      </c>
      <c r="J1" t="s">
        <v>14</v>
      </c>
      <c r="K1" t="s">
        <v>15</v>
      </c>
    </row>
    <row r="2" spans="1:11" x14ac:dyDescent="0.35">
      <c r="A2">
        <v>1</v>
      </c>
      <c r="B2">
        <v>30</v>
      </c>
      <c r="D2">
        <v>1969</v>
      </c>
      <c r="E2">
        <v>46</v>
      </c>
      <c r="G2">
        <v>1</v>
      </c>
      <c r="H2">
        <v>200</v>
      </c>
      <c r="J2">
        <v>4</v>
      </c>
      <c r="K2">
        <v>2</v>
      </c>
    </row>
    <row r="3" spans="1:11" x14ac:dyDescent="0.35">
      <c r="A3">
        <v>2</v>
      </c>
      <c r="B3">
        <v>31</v>
      </c>
      <c r="D3">
        <v>1970</v>
      </c>
      <c r="E3">
        <v>47</v>
      </c>
      <c r="G3">
        <v>2</v>
      </c>
      <c r="H3">
        <v>220</v>
      </c>
      <c r="J3">
        <v>5</v>
      </c>
      <c r="K3">
        <v>5</v>
      </c>
    </row>
    <row r="4" spans="1:11" x14ac:dyDescent="0.35">
      <c r="A4">
        <v>3</v>
      </c>
      <c r="B4">
        <v>32</v>
      </c>
      <c r="D4">
        <v>1971</v>
      </c>
      <c r="E4">
        <v>5</v>
      </c>
      <c r="G4">
        <v>3</v>
      </c>
      <c r="H4">
        <v>218</v>
      </c>
      <c r="J4">
        <v>6</v>
      </c>
      <c r="K4">
        <v>32</v>
      </c>
    </row>
    <row r="5" spans="1:11" x14ac:dyDescent="0.35">
      <c r="A5">
        <v>4</v>
      </c>
      <c r="B5">
        <v>35</v>
      </c>
      <c r="D5">
        <v>1972</v>
      </c>
      <c r="E5">
        <v>2</v>
      </c>
      <c r="G5">
        <v>4</v>
      </c>
      <c r="H5">
        <v>250</v>
      </c>
      <c r="J5">
        <v>7</v>
      </c>
      <c r="K5">
        <v>32</v>
      </c>
    </row>
    <row r="6" spans="1:11" x14ac:dyDescent="0.35">
      <c r="A6">
        <v>5</v>
      </c>
      <c r="B6">
        <v>37</v>
      </c>
      <c r="D6">
        <v>1973</v>
      </c>
      <c r="E6">
        <v>44</v>
      </c>
      <c r="G6">
        <v>5</v>
      </c>
      <c r="H6">
        <v>230</v>
      </c>
      <c r="J6">
        <v>8</v>
      </c>
      <c r="K6">
        <v>33</v>
      </c>
    </row>
    <row r="7" spans="1:11" x14ac:dyDescent="0.35">
      <c r="A7">
        <v>6</v>
      </c>
      <c r="B7">
        <v>38</v>
      </c>
      <c r="D7">
        <v>1974</v>
      </c>
      <c r="E7">
        <v>45</v>
      </c>
      <c r="G7">
        <v>6</v>
      </c>
      <c r="H7">
        <v>210</v>
      </c>
      <c r="J7">
        <v>9</v>
      </c>
      <c r="K7">
        <v>10</v>
      </c>
    </row>
    <row r="8" spans="1:11" x14ac:dyDescent="0.35">
      <c r="A8">
        <v>7</v>
      </c>
      <c r="B8">
        <v>99</v>
      </c>
      <c r="D8">
        <v>1975</v>
      </c>
      <c r="E8">
        <v>45.5</v>
      </c>
      <c r="G8">
        <v>7</v>
      </c>
      <c r="H8">
        <v>205</v>
      </c>
      <c r="J8">
        <v>10</v>
      </c>
      <c r="K8">
        <v>25</v>
      </c>
    </row>
    <row r="9" spans="1:11" x14ac:dyDescent="0.35">
      <c r="B9">
        <f>AVERAGE(B2:B8)</f>
        <v>43.142857142857146</v>
      </c>
      <c r="E9">
        <f>AVERAGE(E2:E8)</f>
        <v>33.5</v>
      </c>
      <c r="H9">
        <f>AVERAGE(H2:H8)</f>
        <v>219</v>
      </c>
      <c r="J9" t="s">
        <v>16</v>
      </c>
    </row>
    <row r="10" spans="1:11" x14ac:dyDescent="0.35">
      <c r="A10" t="s">
        <v>8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58C3D-6DB9-415B-A143-52D29F861FCE}">
  <dimension ref="A1"/>
  <sheetViews>
    <sheetView zoomScale="55" zoomScaleNormal="55" workbookViewId="0">
      <selection activeCell="L37" sqref="L37"/>
    </sheetView>
  </sheetViews>
  <sheetFormatPr defaultRowHeight="14.5" x14ac:dyDescent="0.35"/>
  <sheetData/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4BDCB-B5D1-455D-8E17-18C91CB42E17}">
  <dimension ref="A1:V33"/>
  <sheetViews>
    <sheetView showGridLines="0" tabSelected="1" workbookViewId="0">
      <selection activeCell="D12" sqref="D12"/>
    </sheetView>
  </sheetViews>
  <sheetFormatPr defaultRowHeight="14.5" x14ac:dyDescent="0.35"/>
  <cols>
    <col min="2" max="2" width="10.7265625" bestFit="1" customWidth="1"/>
    <col min="3" max="3" width="23.90625" bestFit="1" customWidth="1"/>
    <col min="5" max="5" width="22.26953125" bestFit="1" customWidth="1"/>
    <col min="14" max="14" width="20.7265625" customWidth="1"/>
    <col min="15" max="15" width="8.7265625" customWidth="1"/>
    <col min="21" max="21" width="16.453125" customWidth="1"/>
    <col min="22" max="22" width="8.7265625" customWidth="1"/>
  </cols>
  <sheetData>
    <row r="1" spans="1:22" x14ac:dyDescent="0.35">
      <c r="A1" t="s">
        <v>3</v>
      </c>
      <c r="E1" t="s">
        <v>4</v>
      </c>
      <c r="I1" t="s">
        <v>17</v>
      </c>
      <c r="L1" s="19" t="s">
        <v>27</v>
      </c>
      <c r="M1" s="20"/>
      <c r="N1" s="8"/>
      <c r="O1" s="8"/>
      <c r="P1" s="21" t="s">
        <v>30</v>
      </c>
      <c r="Q1" s="22"/>
      <c r="R1" s="7"/>
      <c r="S1" s="6" t="s">
        <v>32</v>
      </c>
      <c r="T1" s="6"/>
      <c r="U1" s="6"/>
      <c r="V1" s="6"/>
    </row>
    <row r="2" spans="1:22" x14ac:dyDescent="0.35">
      <c r="A2" s="5" t="s">
        <v>0</v>
      </c>
      <c r="B2" s="5" t="s">
        <v>1</v>
      </c>
      <c r="C2" s="5" t="s">
        <v>2</v>
      </c>
      <c r="E2" s="5" t="s">
        <v>5</v>
      </c>
      <c r="F2" s="5" t="s">
        <v>6</v>
      </c>
      <c r="G2" s="5" t="s">
        <v>7</v>
      </c>
      <c r="I2">
        <v>9</v>
      </c>
      <c r="J2">
        <v>9</v>
      </c>
      <c r="L2" s="8" t="s">
        <v>28</v>
      </c>
      <c r="M2" s="8" t="s">
        <v>29</v>
      </c>
      <c r="N2" s="8" t="s">
        <v>31</v>
      </c>
      <c r="O2" s="8"/>
      <c r="P2" s="7" t="s">
        <v>28</v>
      </c>
      <c r="Q2" s="7" t="s">
        <v>29</v>
      </c>
      <c r="R2" s="7" t="s">
        <v>31</v>
      </c>
      <c r="S2" s="6" t="s">
        <v>28</v>
      </c>
      <c r="T2" s="6" t="s">
        <v>29</v>
      </c>
      <c r="U2" s="6" t="s">
        <v>31</v>
      </c>
      <c r="V2" s="6"/>
    </row>
    <row r="3" spans="1:22" x14ac:dyDescent="0.35">
      <c r="A3" s="5">
        <v>1</v>
      </c>
      <c r="B3" s="5">
        <v>65</v>
      </c>
      <c r="C3" s="5">
        <v>73</v>
      </c>
      <c r="E3" s="5">
        <v>1</v>
      </c>
      <c r="F3" s="5">
        <v>70</v>
      </c>
      <c r="G3" s="5">
        <v>70</v>
      </c>
      <c r="I3">
        <v>2</v>
      </c>
      <c r="J3">
        <v>2</v>
      </c>
      <c r="L3" s="8" t="s">
        <v>41</v>
      </c>
      <c r="M3" s="8">
        <v>75</v>
      </c>
      <c r="N3" s="8">
        <f>ABS(M3-$M$9)</f>
        <v>5</v>
      </c>
      <c r="O3" s="8">
        <f t="shared" ref="O3:O8" si="0">N3*N3</f>
        <v>25</v>
      </c>
      <c r="P3" s="7"/>
      <c r="Q3" s="7">
        <v>93</v>
      </c>
      <c r="R3" s="7">
        <f t="shared" ref="R3:R8" si="1">ABS(Q3-$M$9)</f>
        <v>23</v>
      </c>
      <c r="S3" s="6"/>
      <c r="T3" s="6">
        <v>83</v>
      </c>
      <c r="U3" s="6">
        <f>ABS(T3-$T$9)</f>
        <v>12</v>
      </c>
      <c r="V3" s="6">
        <f>U3*U3</f>
        <v>144</v>
      </c>
    </row>
    <row r="4" spans="1:22" x14ac:dyDescent="0.35">
      <c r="A4" s="5">
        <v>2</v>
      </c>
      <c r="B4" s="5">
        <v>75</v>
      </c>
      <c r="C4" s="5">
        <v>75</v>
      </c>
      <c r="E4" s="5">
        <v>2</v>
      </c>
      <c r="F4" s="5">
        <v>73</v>
      </c>
      <c r="G4" s="5">
        <v>72</v>
      </c>
      <c r="I4">
        <v>5</v>
      </c>
      <c r="J4">
        <v>5</v>
      </c>
      <c r="L4" s="8" t="s">
        <v>42</v>
      </c>
      <c r="M4" s="8">
        <v>72</v>
      </c>
      <c r="N4" s="8">
        <f t="shared" ref="N4:N8" si="2">ABS(M4-$M$9)</f>
        <v>2</v>
      </c>
      <c r="O4" s="8">
        <f t="shared" si="0"/>
        <v>4</v>
      </c>
      <c r="P4" s="7"/>
      <c r="Q4" s="7">
        <v>96</v>
      </c>
      <c r="R4" s="7">
        <f t="shared" si="1"/>
        <v>26</v>
      </c>
      <c r="S4" s="6"/>
      <c r="T4" s="6">
        <v>70</v>
      </c>
      <c r="U4" s="6">
        <f t="shared" ref="U4:U8" si="3">ABS(T4-$T$9)</f>
        <v>1</v>
      </c>
      <c r="V4" s="6">
        <f t="shared" ref="V4:V8" si="4">U4*U4</f>
        <v>1</v>
      </c>
    </row>
    <row r="5" spans="1:22" x14ac:dyDescent="0.35">
      <c r="A5" s="5">
        <v>3</v>
      </c>
      <c r="B5" s="5">
        <v>95</v>
      </c>
      <c r="C5" s="5">
        <v>77</v>
      </c>
      <c r="E5" s="5">
        <v>3</v>
      </c>
      <c r="F5" s="5">
        <v>84</v>
      </c>
      <c r="G5" s="5">
        <v>71</v>
      </c>
      <c r="I5">
        <v>4</v>
      </c>
      <c r="J5">
        <v>4</v>
      </c>
      <c r="L5" s="8" t="s">
        <v>43</v>
      </c>
      <c r="M5" s="8">
        <v>68</v>
      </c>
      <c r="N5" s="8">
        <f t="shared" si="2"/>
        <v>2</v>
      </c>
      <c r="O5" s="8">
        <f t="shared" si="0"/>
        <v>4</v>
      </c>
      <c r="P5" s="7"/>
      <c r="Q5" s="7">
        <v>43</v>
      </c>
      <c r="R5" s="7">
        <f t="shared" si="1"/>
        <v>27</v>
      </c>
      <c r="S5" s="6"/>
      <c r="T5" s="6">
        <v>70</v>
      </c>
      <c r="U5" s="6">
        <f t="shared" si="3"/>
        <v>1</v>
      </c>
      <c r="V5" s="6">
        <f t="shared" si="4"/>
        <v>1</v>
      </c>
    </row>
    <row r="6" spans="1:22" x14ac:dyDescent="0.35">
      <c r="A6" s="5">
        <v>4</v>
      </c>
      <c r="B6" s="5">
        <v>55</v>
      </c>
      <c r="C6" s="5">
        <v>74</v>
      </c>
      <c r="E6" s="5">
        <v>4</v>
      </c>
      <c r="F6" s="5">
        <v>83</v>
      </c>
      <c r="G6" s="5">
        <v>72</v>
      </c>
      <c r="I6">
        <v>12</v>
      </c>
      <c r="J6">
        <v>12</v>
      </c>
      <c r="L6" s="8" t="s">
        <v>44</v>
      </c>
      <c r="M6" s="8">
        <v>65</v>
      </c>
      <c r="N6" s="8">
        <f t="shared" si="2"/>
        <v>5</v>
      </c>
      <c r="O6" s="8">
        <f t="shared" si="0"/>
        <v>25</v>
      </c>
      <c r="P6" s="7"/>
      <c r="Q6" s="7">
        <v>47</v>
      </c>
      <c r="R6" s="7">
        <f t="shared" si="1"/>
        <v>23</v>
      </c>
      <c r="S6" s="6"/>
      <c r="T6" s="6">
        <v>63</v>
      </c>
      <c r="U6" s="6">
        <f t="shared" si="3"/>
        <v>8</v>
      </c>
      <c r="V6" s="6">
        <f t="shared" si="4"/>
        <v>64</v>
      </c>
    </row>
    <row r="7" spans="1:22" x14ac:dyDescent="0.35">
      <c r="A7" s="5">
        <v>5</v>
      </c>
      <c r="B7" s="5">
        <v>85</v>
      </c>
      <c r="C7" s="5">
        <v>76</v>
      </c>
      <c r="E7" s="5">
        <v>5</v>
      </c>
      <c r="F7" s="5">
        <v>85</v>
      </c>
      <c r="G7" s="5">
        <v>85</v>
      </c>
      <c r="I7">
        <v>7</v>
      </c>
      <c r="J7">
        <v>7</v>
      </c>
      <c r="L7" s="8" t="s">
        <v>45</v>
      </c>
      <c r="M7" s="8">
        <v>67</v>
      </c>
      <c r="N7" s="8">
        <f t="shared" si="2"/>
        <v>3</v>
      </c>
      <c r="O7" s="8">
        <f t="shared" si="0"/>
        <v>9</v>
      </c>
      <c r="P7" s="7"/>
      <c r="Q7" s="7">
        <v>51</v>
      </c>
      <c r="R7" s="7">
        <f t="shared" si="1"/>
        <v>19</v>
      </c>
      <c r="S7" s="6"/>
      <c r="T7" s="6">
        <v>70</v>
      </c>
      <c r="U7" s="6">
        <f t="shared" si="3"/>
        <v>1</v>
      </c>
      <c r="V7" s="6">
        <f t="shared" si="4"/>
        <v>1</v>
      </c>
    </row>
    <row r="8" spans="1:22" x14ac:dyDescent="0.35">
      <c r="A8" t="s">
        <v>37</v>
      </c>
      <c r="B8">
        <f>SUM(B3:B7)</f>
        <v>375</v>
      </c>
      <c r="C8">
        <f>SUM(C3:C7)</f>
        <v>375</v>
      </c>
      <c r="E8" s="5">
        <v>6</v>
      </c>
      <c r="F8" s="5">
        <v>87</v>
      </c>
      <c r="G8" s="5">
        <v>95</v>
      </c>
      <c r="I8">
        <v>8</v>
      </c>
      <c r="L8" s="8" t="s">
        <v>46</v>
      </c>
      <c r="M8" s="8">
        <v>73</v>
      </c>
      <c r="N8" s="8">
        <f t="shared" si="2"/>
        <v>3</v>
      </c>
      <c r="O8" s="8">
        <f t="shared" si="0"/>
        <v>9</v>
      </c>
      <c r="P8" s="7"/>
      <c r="Q8" s="7">
        <v>90</v>
      </c>
      <c r="R8" s="7">
        <f t="shared" si="1"/>
        <v>20</v>
      </c>
      <c r="S8" s="6"/>
      <c r="T8" s="6">
        <v>70</v>
      </c>
      <c r="U8" s="6">
        <f t="shared" si="3"/>
        <v>1</v>
      </c>
      <c r="V8" s="6">
        <f t="shared" si="4"/>
        <v>1</v>
      </c>
    </row>
    <row r="9" spans="1:22" x14ac:dyDescent="0.35">
      <c r="A9" t="s">
        <v>38</v>
      </c>
      <c r="B9">
        <f>AVERAGE(B3:B7)</f>
        <v>75</v>
      </c>
      <c r="C9">
        <f>AVERAGE(C3:C7)</f>
        <v>75</v>
      </c>
      <c r="E9" s="5">
        <v>7</v>
      </c>
      <c r="F9" s="5">
        <v>88</v>
      </c>
      <c r="G9" s="5">
        <v>96</v>
      </c>
      <c r="I9">
        <v>11</v>
      </c>
      <c r="L9" s="8"/>
      <c r="M9" s="8">
        <f>AVERAGE(M3:M8)</f>
        <v>70</v>
      </c>
      <c r="N9" s="9">
        <f>AVERAGE(N3:N8)</f>
        <v>3.3333333333333335</v>
      </c>
      <c r="O9" s="8">
        <f>AVERAGE(O3:O8)</f>
        <v>12.666666666666666</v>
      </c>
      <c r="P9" s="7"/>
      <c r="Q9" s="7">
        <f>AVERAGE(Q3:Q8)</f>
        <v>70</v>
      </c>
      <c r="R9" s="9">
        <f>AVERAGE(R3:R8)</f>
        <v>23</v>
      </c>
      <c r="S9" s="6"/>
      <c r="T9" s="6">
        <f>AVERAGE(T3:T8)</f>
        <v>71</v>
      </c>
      <c r="U9" s="6">
        <f>AVERAGE(U3:U8)</f>
        <v>4</v>
      </c>
      <c r="V9" s="6">
        <f>AVERAGE(V3:V8)</f>
        <v>35.333333333333336</v>
      </c>
    </row>
    <row r="10" spans="1:22" x14ac:dyDescent="0.35">
      <c r="A10" t="s">
        <v>3</v>
      </c>
      <c r="B10">
        <f>MAX(B3:B7)-MIN(B3:B7)</f>
        <v>40</v>
      </c>
      <c r="C10">
        <f>MAX(C3:C7)-MIN(C3:C7)</f>
        <v>4</v>
      </c>
      <c r="E10" s="5">
        <v>8</v>
      </c>
      <c r="F10" s="5">
        <v>91</v>
      </c>
      <c r="G10" s="5">
        <v>96</v>
      </c>
      <c r="I10">
        <v>9</v>
      </c>
      <c r="L10" s="8"/>
      <c r="M10" s="8"/>
      <c r="O10" s="9">
        <f>SQRT(O9)</f>
        <v>3.5590260840104371</v>
      </c>
      <c r="P10" s="5"/>
      <c r="Q10" s="5"/>
      <c r="R10" s="5"/>
      <c r="S10" s="6"/>
      <c r="T10" s="6"/>
      <c r="U10" s="6"/>
      <c r="V10" s="9">
        <f>SQRT(V9)</f>
        <v>5.9441848333756697</v>
      </c>
    </row>
    <row r="11" spans="1:22" x14ac:dyDescent="0.35">
      <c r="C11" t="s">
        <v>33</v>
      </c>
      <c r="E11" s="5">
        <v>9</v>
      </c>
      <c r="F11" s="5">
        <v>92</v>
      </c>
      <c r="G11" s="5">
        <v>96</v>
      </c>
      <c r="I11">
        <v>3</v>
      </c>
      <c r="N11" s="8" t="s">
        <v>48</v>
      </c>
      <c r="O11" s="8" t="s">
        <v>4</v>
      </c>
      <c r="U11" s="8" t="s">
        <v>48</v>
      </c>
      <c r="V11" s="8" t="s">
        <v>4</v>
      </c>
    </row>
    <row r="12" spans="1:22" x14ac:dyDescent="0.35">
      <c r="E12" s="5">
        <v>10</v>
      </c>
      <c r="F12" s="5">
        <v>97</v>
      </c>
      <c r="G12" s="5">
        <v>97</v>
      </c>
      <c r="I12">
        <v>7</v>
      </c>
      <c r="O12" t="s">
        <v>47</v>
      </c>
    </row>
    <row r="13" spans="1:22" x14ac:dyDescent="0.35">
      <c r="E13" s="5" t="s">
        <v>37</v>
      </c>
      <c r="F13" s="5">
        <f>SUM(F3:F12)</f>
        <v>850</v>
      </c>
      <c r="G13" s="5">
        <f>SUM(G3:G12)</f>
        <v>850</v>
      </c>
      <c r="I13">
        <v>4</v>
      </c>
    </row>
    <row r="14" spans="1:22" x14ac:dyDescent="0.35">
      <c r="E14" s="5" t="s">
        <v>38</v>
      </c>
      <c r="F14" s="5">
        <f>AVERAGE(F3:F12)</f>
        <v>85</v>
      </c>
      <c r="G14" s="5">
        <f>AVERAGE(G3:G12)</f>
        <v>85</v>
      </c>
      <c r="I14">
        <v>12</v>
      </c>
    </row>
    <row r="15" spans="1:22" x14ac:dyDescent="0.35">
      <c r="E15" s="5" t="s">
        <v>3</v>
      </c>
      <c r="F15" s="5">
        <f>MAX(F3:F12)-MIN(F3:F12)</f>
        <v>27</v>
      </c>
      <c r="G15" s="5">
        <f>MAX(G3:G12)-MIN(G3:G12)</f>
        <v>27</v>
      </c>
      <c r="I15">
        <v>5</v>
      </c>
    </row>
    <row r="16" spans="1:22" x14ac:dyDescent="0.35">
      <c r="E16" s="10" t="s">
        <v>4</v>
      </c>
      <c r="F16" s="5">
        <f>STDEVA(F3:F12)</f>
        <v>8.2731157639939035</v>
      </c>
      <c r="G16" s="5">
        <f>STDEVA(G3:G12)</f>
        <v>12.31981240838422</v>
      </c>
      <c r="I16">
        <v>4</v>
      </c>
    </row>
    <row r="17" spans="5:11" x14ac:dyDescent="0.35">
      <c r="I17">
        <v>10</v>
      </c>
    </row>
    <row r="18" spans="5:11" x14ac:dyDescent="0.35">
      <c r="I18">
        <v>9</v>
      </c>
    </row>
    <row r="19" spans="5:11" x14ac:dyDescent="0.35">
      <c r="I19">
        <v>6</v>
      </c>
    </row>
    <row r="20" spans="5:11" x14ac:dyDescent="0.35">
      <c r="I20">
        <v>9</v>
      </c>
    </row>
    <row r="21" spans="5:11" x14ac:dyDescent="0.35">
      <c r="I21">
        <v>4</v>
      </c>
    </row>
    <row r="23" spans="5:11" x14ac:dyDescent="0.35">
      <c r="I23" s="3"/>
      <c r="J23" s="3"/>
      <c r="K23" s="4"/>
    </row>
    <row r="24" spans="5:11" x14ac:dyDescent="0.35">
      <c r="I24" s="3"/>
      <c r="J24" s="3"/>
      <c r="K24" s="4"/>
    </row>
    <row r="31" spans="5:11" x14ac:dyDescent="0.35">
      <c r="E31" t="s">
        <v>34</v>
      </c>
    </row>
    <row r="32" spans="5:11" x14ac:dyDescent="0.35">
      <c r="E32" t="s">
        <v>35</v>
      </c>
    </row>
    <row r="33" spans="5:5" x14ac:dyDescent="0.35">
      <c r="E33" t="s">
        <v>36</v>
      </c>
    </row>
  </sheetData>
  <mergeCells count="2">
    <mergeCell ref="L1:M1"/>
    <mergeCell ref="P1:Q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6BC03-2E79-4BB0-A3E2-037EF2F262BF}">
  <dimension ref="A1:C14"/>
  <sheetViews>
    <sheetView workbookViewId="0">
      <selection activeCell="C14" sqref="C14"/>
    </sheetView>
  </sheetViews>
  <sheetFormatPr defaultRowHeight="14.5" x14ac:dyDescent="0.35"/>
  <cols>
    <col min="1" max="1" width="9" bestFit="1" customWidth="1"/>
  </cols>
  <sheetData>
    <row r="1" spans="1:3" x14ac:dyDescent="0.35">
      <c r="A1" s="5" t="s">
        <v>6</v>
      </c>
      <c r="B1" t="s">
        <v>39</v>
      </c>
      <c r="C1" t="s">
        <v>40</v>
      </c>
    </row>
    <row r="2" spans="1:3" x14ac:dyDescent="0.35">
      <c r="A2" s="13">
        <v>70</v>
      </c>
      <c r="B2">
        <f>A2-$A$12</f>
        <v>-15</v>
      </c>
      <c r="C2">
        <f>B2*B2</f>
        <v>225</v>
      </c>
    </row>
    <row r="3" spans="1:3" x14ac:dyDescent="0.35">
      <c r="A3" s="13">
        <v>73</v>
      </c>
      <c r="B3">
        <f t="shared" ref="B3:B11" si="0">A3-$A$12</f>
        <v>-12</v>
      </c>
      <c r="C3">
        <f t="shared" ref="C3:C11" si="1">B3*B3</f>
        <v>144</v>
      </c>
    </row>
    <row r="4" spans="1:3" x14ac:dyDescent="0.35">
      <c r="A4" s="13">
        <v>84</v>
      </c>
      <c r="B4">
        <f t="shared" si="0"/>
        <v>-1</v>
      </c>
      <c r="C4">
        <f t="shared" si="1"/>
        <v>1</v>
      </c>
    </row>
    <row r="5" spans="1:3" x14ac:dyDescent="0.35">
      <c r="A5" s="13">
        <v>83</v>
      </c>
      <c r="B5">
        <f t="shared" si="0"/>
        <v>-2</v>
      </c>
      <c r="C5">
        <f t="shared" si="1"/>
        <v>4</v>
      </c>
    </row>
    <row r="6" spans="1:3" x14ac:dyDescent="0.35">
      <c r="A6" s="13">
        <v>85</v>
      </c>
      <c r="B6">
        <f t="shared" si="0"/>
        <v>0</v>
      </c>
      <c r="C6">
        <f t="shared" si="1"/>
        <v>0</v>
      </c>
    </row>
    <row r="7" spans="1:3" x14ac:dyDescent="0.35">
      <c r="A7" s="13">
        <v>87</v>
      </c>
      <c r="B7">
        <f t="shared" si="0"/>
        <v>2</v>
      </c>
      <c r="C7">
        <f t="shared" si="1"/>
        <v>4</v>
      </c>
    </row>
    <row r="8" spans="1:3" x14ac:dyDescent="0.35">
      <c r="A8" s="13">
        <v>88</v>
      </c>
      <c r="B8">
        <f t="shared" si="0"/>
        <v>3</v>
      </c>
      <c r="C8">
        <f t="shared" si="1"/>
        <v>9</v>
      </c>
    </row>
    <row r="9" spans="1:3" x14ac:dyDescent="0.35">
      <c r="A9" s="13">
        <v>91</v>
      </c>
      <c r="B9">
        <f t="shared" si="0"/>
        <v>6</v>
      </c>
      <c r="C9">
        <f t="shared" si="1"/>
        <v>36</v>
      </c>
    </row>
    <row r="10" spans="1:3" x14ac:dyDescent="0.35">
      <c r="A10" s="13">
        <v>92</v>
      </c>
      <c r="B10">
        <f t="shared" si="0"/>
        <v>7</v>
      </c>
      <c r="C10">
        <f t="shared" si="1"/>
        <v>49</v>
      </c>
    </row>
    <row r="11" spans="1:3" x14ac:dyDescent="0.35">
      <c r="A11" s="13">
        <v>97</v>
      </c>
      <c r="B11">
        <f t="shared" si="0"/>
        <v>12</v>
      </c>
      <c r="C11">
        <f t="shared" si="1"/>
        <v>144</v>
      </c>
    </row>
    <row r="12" spans="1:3" x14ac:dyDescent="0.35">
      <c r="A12" s="14">
        <f>AVERAGE(A2:A11)</f>
        <v>85</v>
      </c>
      <c r="C12" s="11">
        <f>SUM(C2:C11)</f>
        <v>616</v>
      </c>
    </row>
    <row r="13" spans="1:3" x14ac:dyDescent="0.35">
      <c r="C13" s="12">
        <f>C12/9</f>
        <v>68.444444444444443</v>
      </c>
    </row>
    <row r="14" spans="1:3" x14ac:dyDescent="0.35">
      <c r="C14">
        <f>SQRT(C13)</f>
        <v>8.2731157639939035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27E69-A70E-4B50-AE27-7AF74F82C008}">
  <dimension ref="A1:L30"/>
  <sheetViews>
    <sheetView workbookViewId="0">
      <selection activeCell="H8" sqref="H8"/>
    </sheetView>
  </sheetViews>
  <sheetFormatPr defaultRowHeight="14.5" x14ac:dyDescent="0.35"/>
  <cols>
    <col min="1" max="1" width="9.453125" bestFit="1" customWidth="1"/>
  </cols>
  <sheetData>
    <row r="1" spans="1:11" x14ac:dyDescent="0.35">
      <c r="A1" t="s">
        <v>49</v>
      </c>
      <c r="D1" t="s">
        <v>50</v>
      </c>
      <c r="E1" s="16" t="s">
        <v>58</v>
      </c>
    </row>
    <row r="2" spans="1:11" x14ac:dyDescent="0.35">
      <c r="A2">
        <v>116.2</v>
      </c>
      <c r="B2">
        <f>A2-$A$12</f>
        <v>-5.5199999999999818</v>
      </c>
      <c r="C2">
        <f>B2*B2</f>
        <v>30.470399999999799</v>
      </c>
      <c r="D2">
        <v>110</v>
      </c>
      <c r="E2">
        <f>D2-$D$12</f>
        <v>-2.8399999999999892</v>
      </c>
      <c r="F2">
        <f>E2*E2</f>
        <v>8.0655999999999395</v>
      </c>
      <c r="H2">
        <f>A12-D12</f>
        <v>8.8799999999999955</v>
      </c>
      <c r="K2" s="15" t="s">
        <v>52</v>
      </c>
    </row>
    <row r="3" spans="1:11" x14ac:dyDescent="0.35">
      <c r="A3">
        <v>121.3</v>
      </c>
      <c r="B3">
        <f t="shared" ref="B3:B11" si="0">A3-$A$12</f>
        <v>-0.41999999999998749</v>
      </c>
      <c r="C3">
        <f t="shared" ref="C3:C11" si="1">B3*B3</f>
        <v>0.17639999999998948</v>
      </c>
      <c r="D3">
        <v>110</v>
      </c>
      <c r="E3">
        <f t="shared" ref="E3:E11" si="2">D3-$D$12</f>
        <v>-2.8399999999999892</v>
      </c>
      <c r="F3">
        <f t="shared" ref="F3:F11" si="3">E3*E3</f>
        <v>8.0655999999999395</v>
      </c>
      <c r="H3">
        <f>(C14/10)+(F14/10)</f>
        <v>17.609333333333339</v>
      </c>
      <c r="K3" s="15" t="s">
        <v>53</v>
      </c>
    </row>
    <row r="4" spans="1:11" x14ac:dyDescent="0.35">
      <c r="A4">
        <v>115.6</v>
      </c>
      <c r="B4">
        <f t="shared" si="0"/>
        <v>-6.1199999999999903</v>
      </c>
      <c r="C4">
        <f t="shared" si="1"/>
        <v>37.454399999999879</v>
      </c>
      <c r="D4">
        <v>104.3</v>
      </c>
      <c r="E4">
        <f t="shared" si="2"/>
        <v>-8.539999999999992</v>
      </c>
      <c r="F4">
        <f t="shared" si="3"/>
        <v>72.931599999999861</v>
      </c>
      <c r="H4">
        <f>SQRT(H3)</f>
        <v>4.1963476182667874</v>
      </c>
    </row>
    <row r="5" spans="1:11" x14ac:dyDescent="0.35">
      <c r="A5">
        <v>124.1</v>
      </c>
      <c r="B5">
        <f t="shared" si="0"/>
        <v>2.3800000000000097</v>
      </c>
      <c r="C5">
        <f t="shared" si="1"/>
        <v>5.6644000000000458</v>
      </c>
      <c r="D5">
        <v>120.1</v>
      </c>
      <c r="E5">
        <f t="shared" si="2"/>
        <v>7.2600000000000051</v>
      </c>
      <c r="F5">
        <f t="shared" si="3"/>
        <v>52.707600000000078</v>
      </c>
      <c r="G5" t="s">
        <v>55</v>
      </c>
      <c r="H5">
        <f>H2/H4</f>
        <v>2.1161259284967655</v>
      </c>
    </row>
    <row r="6" spans="1:11" x14ac:dyDescent="0.35">
      <c r="A6">
        <v>110.8</v>
      </c>
      <c r="B6">
        <f t="shared" si="0"/>
        <v>-10.919999999999987</v>
      </c>
      <c r="C6">
        <f t="shared" si="1"/>
        <v>119.24639999999972</v>
      </c>
      <c r="D6">
        <v>109.4</v>
      </c>
      <c r="E6">
        <f t="shared" si="2"/>
        <v>-3.4399999999999835</v>
      </c>
      <c r="F6">
        <f t="shared" si="3"/>
        <v>11.833599999999887</v>
      </c>
      <c r="G6" t="s">
        <v>56</v>
      </c>
      <c r="H6">
        <v>2.101</v>
      </c>
    </row>
    <row r="7" spans="1:11" x14ac:dyDescent="0.35">
      <c r="A7">
        <v>120.4</v>
      </c>
      <c r="B7">
        <f t="shared" si="0"/>
        <v>-1.319999999999979</v>
      </c>
      <c r="C7">
        <f t="shared" si="1"/>
        <v>1.7423999999999444</v>
      </c>
      <c r="D7">
        <v>100.2</v>
      </c>
      <c r="E7">
        <f t="shared" si="2"/>
        <v>-12.639999999999986</v>
      </c>
      <c r="F7">
        <f t="shared" si="3"/>
        <v>159.76959999999966</v>
      </c>
      <c r="H7" t="str">
        <f>IF(H5&gt;H6,"Reject the null hypothesis","Accept the null hypothesis")</f>
        <v>Reject the null hypothesis</v>
      </c>
    </row>
    <row r="8" spans="1:11" x14ac:dyDescent="0.35">
      <c r="A8">
        <v>112.3</v>
      </c>
      <c r="B8">
        <f t="shared" si="0"/>
        <v>-9.4199999999999875</v>
      </c>
      <c r="C8">
        <f t="shared" si="1"/>
        <v>88.736399999999762</v>
      </c>
      <c r="D8">
        <v>110.1</v>
      </c>
      <c r="E8">
        <f t="shared" si="2"/>
        <v>-2.7399999999999949</v>
      </c>
      <c r="F8">
        <f t="shared" si="3"/>
        <v>7.5075999999999716</v>
      </c>
      <c r="H8" s="15" t="s">
        <v>59</v>
      </c>
    </row>
    <row r="9" spans="1:11" x14ac:dyDescent="0.35">
      <c r="A9">
        <v>130.5</v>
      </c>
      <c r="B9">
        <f t="shared" si="0"/>
        <v>8.7800000000000153</v>
      </c>
      <c r="C9">
        <f t="shared" si="1"/>
        <v>77.088400000000263</v>
      </c>
      <c r="D9">
        <v>107.4</v>
      </c>
      <c r="E9">
        <f t="shared" si="2"/>
        <v>-5.4399999999999835</v>
      </c>
      <c r="F9">
        <f t="shared" si="3"/>
        <v>29.593599999999821</v>
      </c>
    </row>
    <row r="10" spans="1:11" x14ac:dyDescent="0.35">
      <c r="A10">
        <v>140.4</v>
      </c>
      <c r="B10">
        <f t="shared" si="0"/>
        <v>18.680000000000021</v>
      </c>
      <c r="C10">
        <f t="shared" si="1"/>
        <v>348.94240000000076</v>
      </c>
      <c r="D10">
        <v>131.80000000000001</v>
      </c>
      <c r="E10">
        <f t="shared" si="2"/>
        <v>18.960000000000022</v>
      </c>
      <c r="F10">
        <f t="shared" si="3"/>
        <v>359.48160000000087</v>
      </c>
    </row>
    <row r="11" spans="1:11" x14ac:dyDescent="0.35">
      <c r="A11">
        <v>125.6</v>
      </c>
      <c r="B11">
        <f t="shared" si="0"/>
        <v>3.8800000000000097</v>
      </c>
      <c r="C11">
        <f t="shared" si="1"/>
        <v>15.054400000000076</v>
      </c>
      <c r="D11">
        <v>125.1</v>
      </c>
      <c r="E11">
        <f t="shared" si="2"/>
        <v>12.260000000000005</v>
      </c>
      <c r="F11">
        <f t="shared" si="3"/>
        <v>150.30760000000012</v>
      </c>
    </row>
    <row r="12" spans="1:11" x14ac:dyDescent="0.35">
      <c r="A12">
        <f>AVERAGE(A2:A11)</f>
        <v>121.71999999999998</v>
      </c>
      <c r="C12">
        <f>SUM(C2:C11)</f>
        <v>724.57600000000025</v>
      </c>
      <c r="D12">
        <f>AVERAGE(D2:D11)</f>
        <v>112.83999999999999</v>
      </c>
      <c r="F12">
        <f>SUM(F2:F11)</f>
        <v>860.26400000000012</v>
      </c>
    </row>
    <row r="13" spans="1:11" x14ac:dyDescent="0.35">
      <c r="B13" t="s">
        <v>51</v>
      </c>
      <c r="C13">
        <f>10-1</f>
        <v>9</v>
      </c>
      <c r="F13">
        <f>10-1</f>
        <v>9</v>
      </c>
    </row>
    <row r="14" spans="1:11" x14ac:dyDescent="0.35">
      <c r="C14">
        <f>C12/C13</f>
        <v>80.508444444444478</v>
      </c>
      <c r="F14">
        <f>F12/F13</f>
        <v>95.584888888888898</v>
      </c>
    </row>
    <row r="19" spans="1:12" x14ac:dyDescent="0.35">
      <c r="A19" t="s">
        <v>60</v>
      </c>
      <c r="D19" s="16" t="s">
        <v>57</v>
      </c>
    </row>
    <row r="20" spans="1:12" x14ac:dyDescent="0.35">
      <c r="A20">
        <v>5</v>
      </c>
      <c r="B20">
        <f>A20-$A$28</f>
        <v>0</v>
      </c>
      <c r="C20">
        <f>B20*B20</f>
        <v>0</v>
      </c>
      <c r="D20">
        <v>8</v>
      </c>
      <c r="E20">
        <f>D20-$D$28</f>
        <v>4</v>
      </c>
      <c r="F20">
        <f>E20*E20</f>
        <v>16</v>
      </c>
      <c r="H20">
        <f>(A28-D28)</f>
        <v>1</v>
      </c>
    </row>
    <row r="21" spans="1:12" x14ac:dyDescent="0.35">
      <c r="A21">
        <v>7</v>
      </c>
      <c r="B21">
        <f t="shared" ref="B21:B27" si="4">A21-$A$28</f>
        <v>2</v>
      </c>
      <c r="C21">
        <f t="shared" ref="C21:C27" si="5">B21*B21</f>
        <v>4</v>
      </c>
      <c r="D21">
        <v>1</v>
      </c>
      <c r="E21">
        <f t="shared" ref="E21:E27" si="6">D21-$D$28</f>
        <v>-3</v>
      </c>
      <c r="F21">
        <f t="shared" ref="F21:F27" si="7">E21*E21</f>
        <v>9</v>
      </c>
      <c r="H21">
        <f>(C30/8)+(F30/8)</f>
        <v>1.3928571428571428</v>
      </c>
    </row>
    <row r="22" spans="1:12" x14ac:dyDescent="0.35">
      <c r="A22">
        <v>5</v>
      </c>
      <c r="B22">
        <f t="shared" si="4"/>
        <v>0</v>
      </c>
      <c r="C22">
        <f t="shared" si="5"/>
        <v>0</v>
      </c>
      <c r="D22">
        <v>4</v>
      </c>
      <c r="E22">
        <f t="shared" si="6"/>
        <v>0</v>
      </c>
      <c r="F22">
        <f t="shared" si="7"/>
        <v>0</v>
      </c>
      <c r="H22">
        <f>SQRT(H21)</f>
        <v>1.1801936887041646</v>
      </c>
    </row>
    <row r="23" spans="1:12" x14ac:dyDescent="0.35">
      <c r="A23">
        <v>3</v>
      </c>
      <c r="B23">
        <f t="shared" si="4"/>
        <v>-2</v>
      </c>
      <c r="C23">
        <f t="shared" si="5"/>
        <v>4</v>
      </c>
      <c r="D23">
        <v>6</v>
      </c>
      <c r="E23">
        <f t="shared" si="6"/>
        <v>2</v>
      </c>
      <c r="F23">
        <f t="shared" si="7"/>
        <v>4</v>
      </c>
      <c r="G23" t="s">
        <v>55</v>
      </c>
      <c r="H23">
        <f>H20/H22</f>
        <v>0.84731854573632348</v>
      </c>
      <c r="L23" t="s">
        <v>54</v>
      </c>
    </row>
    <row r="24" spans="1:12" x14ac:dyDescent="0.35">
      <c r="A24">
        <v>5</v>
      </c>
      <c r="B24">
        <f t="shared" si="4"/>
        <v>0</v>
      </c>
      <c r="C24">
        <f t="shared" si="5"/>
        <v>0</v>
      </c>
      <c r="D24">
        <v>6</v>
      </c>
      <c r="E24">
        <f t="shared" si="6"/>
        <v>2</v>
      </c>
      <c r="F24">
        <f t="shared" si="7"/>
        <v>4</v>
      </c>
      <c r="G24" t="s">
        <v>56</v>
      </c>
      <c r="H24">
        <v>2.145</v>
      </c>
    </row>
    <row r="25" spans="1:12" x14ac:dyDescent="0.35">
      <c r="A25">
        <v>3</v>
      </c>
      <c r="B25">
        <f t="shared" si="4"/>
        <v>-2</v>
      </c>
      <c r="C25">
        <f t="shared" si="5"/>
        <v>4</v>
      </c>
      <c r="D25">
        <v>4</v>
      </c>
      <c r="E25">
        <f t="shared" si="6"/>
        <v>0</v>
      </c>
      <c r="F25">
        <f t="shared" si="7"/>
        <v>0</v>
      </c>
      <c r="H25" t="str">
        <f>IF(H23&gt;H24,"Reject the null hypothesis","Accept the null hypothesis")</f>
        <v>Accept the null hypothesis</v>
      </c>
    </row>
    <row r="26" spans="1:12" x14ac:dyDescent="0.35">
      <c r="A26">
        <v>3</v>
      </c>
      <c r="B26">
        <f t="shared" si="4"/>
        <v>-2</v>
      </c>
      <c r="C26">
        <f t="shared" si="5"/>
        <v>4</v>
      </c>
      <c r="D26">
        <v>1</v>
      </c>
      <c r="E26">
        <f t="shared" si="6"/>
        <v>-3</v>
      </c>
      <c r="F26">
        <f t="shared" si="7"/>
        <v>9</v>
      </c>
    </row>
    <row r="27" spans="1:12" x14ac:dyDescent="0.35">
      <c r="A27">
        <v>9</v>
      </c>
      <c r="B27">
        <f t="shared" si="4"/>
        <v>4</v>
      </c>
      <c r="C27">
        <f t="shared" si="5"/>
        <v>16</v>
      </c>
      <c r="D27">
        <v>2</v>
      </c>
      <c r="E27">
        <f t="shared" si="6"/>
        <v>-2</v>
      </c>
      <c r="F27">
        <f t="shared" si="7"/>
        <v>4</v>
      </c>
    </row>
    <row r="28" spans="1:12" x14ac:dyDescent="0.35">
      <c r="A28">
        <f>AVERAGE(A20:A27)</f>
        <v>5</v>
      </c>
      <c r="C28">
        <f>SUM(C20:C27)</f>
        <v>32</v>
      </c>
      <c r="D28">
        <f>AVERAGE(D20:D27)</f>
        <v>4</v>
      </c>
      <c r="F28">
        <f>SUM(F20:F27)</f>
        <v>46</v>
      </c>
    </row>
    <row r="29" spans="1:12" x14ac:dyDescent="0.35">
      <c r="C29">
        <v>7</v>
      </c>
      <c r="F29">
        <v>7</v>
      </c>
    </row>
    <row r="30" spans="1:12" x14ac:dyDescent="0.35">
      <c r="C30">
        <f>C28/C29</f>
        <v>4.5714285714285712</v>
      </c>
      <c r="F30">
        <f>F28/F29</f>
        <v>6.5714285714285712</v>
      </c>
    </row>
  </sheetData>
  <hyperlinks>
    <hyperlink ref="D19" r:id="rId1" display="https://www.statext.com/practice/TwoT03.php" xr:uid="{D98EF19D-6105-40FC-8F98-87AA159DAFB5}"/>
    <hyperlink ref="E1" r:id="rId2" display="https://www.machinelearningplus.com/statistics/t-test-students-understanding-the-math-and-how-it-works/" xr:uid="{E74B1E8C-A12C-4AC7-A00B-E1E54D7A03F3}"/>
  </hyperlinks>
  <pageMargins left="0.7" right="0.7" top="0.75" bottom="0.75" header="0.3" footer="0.3"/>
  <pageSetup orientation="portrait" r:id="rId3"/>
  <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8533E-F410-4E52-BF28-2A92966EC5DB}">
  <dimension ref="A1:C34"/>
  <sheetViews>
    <sheetView showGridLines="0" topLeftCell="A19" workbookViewId="0">
      <selection activeCell="B34" sqref="B34"/>
    </sheetView>
  </sheetViews>
  <sheetFormatPr defaultRowHeight="14.5" x14ac:dyDescent="0.35"/>
  <cols>
    <col min="1" max="1" width="15.1796875" bestFit="1" customWidth="1"/>
  </cols>
  <sheetData>
    <row r="1" spans="1:3" s="17" customFormat="1" x14ac:dyDescent="0.35"/>
    <row r="2" spans="1:3" s="17" customFormat="1" x14ac:dyDescent="0.35"/>
    <row r="3" spans="1:3" s="17" customFormat="1" x14ac:dyDescent="0.35"/>
    <row r="4" spans="1:3" s="17" customFormat="1" x14ac:dyDescent="0.35"/>
    <row r="5" spans="1:3" s="17" customFormat="1" x14ac:dyDescent="0.35"/>
    <row r="6" spans="1:3" s="17" customFormat="1" x14ac:dyDescent="0.35"/>
    <row r="7" spans="1:3" s="17" customFormat="1" x14ac:dyDescent="0.35"/>
    <row r="8" spans="1:3" s="17" customFormat="1" x14ac:dyDescent="0.35"/>
    <row r="9" spans="1:3" s="17" customFormat="1" x14ac:dyDescent="0.35"/>
    <row r="10" spans="1:3" x14ac:dyDescent="0.35">
      <c r="A10" t="s">
        <v>63</v>
      </c>
      <c r="B10">
        <v>20</v>
      </c>
    </row>
    <row r="11" spans="1:3" x14ac:dyDescent="0.35">
      <c r="A11">
        <v>21.5</v>
      </c>
      <c r="B11">
        <f>A11-$A$23</f>
        <v>1.3249999999999993</v>
      </c>
      <c r="C11">
        <f>B11*B11</f>
        <v>1.7556249999999982</v>
      </c>
    </row>
    <row r="12" spans="1:3" x14ac:dyDescent="0.35">
      <c r="A12">
        <v>24.5</v>
      </c>
      <c r="B12">
        <f t="shared" ref="B12:B22" si="0">A12-$A$23</f>
        <v>4.3249999999999993</v>
      </c>
      <c r="C12">
        <f t="shared" ref="C12:C22" si="1">B12*B12</f>
        <v>18.705624999999994</v>
      </c>
    </row>
    <row r="13" spans="1:3" x14ac:dyDescent="0.35">
      <c r="A13">
        <v>18.5</v>
      </c>
      <c r="B13">
        <f t="shared" si="0"/>
        <v>-1.6750000000000007</v>
      </c>
      <c r="C13">
        <f t="shared" si="1"/>
        <v>2.8056250000000023</v>
      </c>
    </row>
    <row r="14" spans="1:3" x14ac:dyDescent="0.35">
      <c r="A14">
        <v>17.2</v>
      </c>
      <c r="B14">
        <f t="shared" si="0"/>
        <v>-2.9750000000000014</v>
      </c>
      <c r="C14">
        <f t="shared" si="1"/>
        <v>8.850625000000008</v>
      </c>
    </row>
    <row r="15" spans="1:3" x14ac:dyDescent="0.35">
      <c r="A15">
        <v>14.5</v>
      </c>
      <c r="B15">
        <f t="shared" si="0"/>
        <v>-5.6750000000000007</v>
      </c>
      <c r="C15">
        <f t="shared" si="1"/>
        <v>32.205625000000005</v>
      </c>
    </row>
    <row r="16" spans="1:3" x14ac:dyDescent="0.35">
      <c r="A16">
        <v>23.2</v>
      </c>
      <c r="B16">
        <f t="shared" si="0"/>
        <v>3.0249999999999986</v>
      </c>
      <c r="C16">
        <f t="shared" si="1"/>
        <v>9.1506249999999909</v>
      </c>
    </row>
    <row r="17" spans="1:3" x14ac:dyDescent="0.35">
      <c r="A17">
        <v>22.1</v>
      </c>
      <c r="B17">
        <f t="shared" si="0"/>
        <v>1.9250000000000007</v>
      </c>
      <c r="C17">
        <f t="shared" si="1"/>
        <v>3.7056250000000026</v>
      </c>
    </row>
    <row r="18" spans="1:3" x14ac:dyDescent="0.35">
      <c r="A18">
        <v>20.5</v>
      </c>
      <c r="B18">
        <f t="shared" si="0"/>
        <v>0.32499999999999929</v>
      </c>
      <c r="C18">
        <f t="shared" si="1"/>
        <v>0.10562499999999954</v>
      </c>
    </row>
    <row r="19" spans="1:3" x14ac:dyDescent="0.35">
      <c r="A19">
        <v>19.399999999999999</v>
      </c>
      <c r="B19">
        <f t="shared" si="0"/>
        <v>-0.77500000000000213</v>
      </c>
      <c r="C19">
        <f t="shared" si="1"/>
        <v>0.6006250000000033</v>
      </c>
    </row>
    <row r="20" spans="1:3" x14ac:dyDescent="0.35">
      <c r="A20">
        <v>18.100000000000001</v>
      </c>
      <c r="B20">
        <f t="shared" si="0"/>
        <v>-2.0749999999999993</v>
      </c>
      <c r="C20">
        <f t="shared" si="1"/>
        <v>4.3056249999999974</v>
      </c>
    </row>
    <row r="21" spans="1:3" x14ac:dyDescent="0.35">
      <c r="A21">
        <v>24.1</v>
      </c>
      <c r="B21">
        <f t="shared" si="0"/>
        <v>3.9250000000000007</v>
      </c>
      <c r="C21">
        <f t="shared" si="1"/>
        <v>15.405625000000006</v>
      </c>
    </row>
    <row r="22" spans="1:3" x14ac:dyDescent="0.35">
      <c r="A22">
        <v>18.5</v>
      </c>
      <c r="B22">
        <f t="shared" si="0"/>
        <v>-1.6750000000000007</v>
      </c>
      <c r="C22">
        <f t="shared" si="1"/>
        <v>2.8056250000000023</v>
      </c>
    </row>
    <row r="23" spans="1:3" x14ac:dyDescent="0.35">
      <c r="A23">
        <f>AVERAGE(A11:A22)</f>
        <v>20.175000000000001</v>
      </c>
      <c r="C23">
        <f>SUM(C11:C22)</f>
        <v>100.4025</v>
      </c>
    </row>
    <row r="24" spans="1:3" x14ac:dyDescent="0.35">
      <c r="B24" t="s">
        <v>61</v>
      </c>
      <c r="C24">
        <f>C23/11</f>
        <v>9.1274999999999995</v>
      </c>
    </row>
    <row r="25" spans="1:3" x14ac:dyDescent="0.35">
      <c r="B25" t="s">
        <v>4</v>
      </c>
      <c r="C25">
        <f>SQRT(C24)</f>
        <v>3.0211752680041588</v>
      </c>
    </row>
    <row r="26" spans="1:3" x14ac:dyDescent="0.35">
      <c r="A26" t="s">
        <v>62</v>
      </c>
    </row>
    <row r="31" spans="1:3" x14ac:dyDescent="0.35">
      <c r="A31" t="s">
        <v>64</v>
      </c>
      <c r="B31">
        <f>(A23-B10)/(C25/SQRT(12))</f>
        <v>0.20065627739948619</v>
      </c>
    </row>
    <row r="32" spans="1:3" x14ac:dyDescent="0.35">
      <c r="A32" t="s">
        <v>65</v>
      </c>
      <c r="B32">
        <v>11</v>
      </c>
    </row>
    <row r="33" spans="1:2" x14ac:dyDescent="0.35">
      <c r="A33" t="s">
        <v>66</v>
      </c>
      <c r="B33">
        <v>1.796</v>
      </c>
    </row>
    <row r="34" spans="1:2" x14ac:dyDescent="0.35">
      <c r="B34" s="17" t="str">
        <f>IF(B31&gt;B33,"Reject the null hypo","Accept the null hypo")</f>
        <v>Accept the null hypo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57EC4-FF2E-45E6-9B62-8969ECF2B021}">
  <dimension ref="A1:J31"/>
  <sheetViews>
    <sheetView zoomScaleNormal="100" workbookViewId="0">
      <selection activeCell="M10" sqref="M10"/>
    </sheetView>
  </sheetViews>
  <sheetFormatPr defaultRowHeight="14.5" x14ac:dyDescent="0.35"/>
  <sheetData>
    <row r="1" spans="1:10" x14ac:dyDescent="0.35">
      <c r="A1" t="s">
        <v>13</v>
      </c>
      <c r="B1" t="s">
        <v>67</v>
      </c>
      <c r="C1" t="s">
        <v>68</v>
      </c>
      <c r="D1" t="s">
        <v>69</v>
      </c>
      <c r="H1" t="s">
        <v>95</v>
      </c>
      <c r="I1" t="s">
        <v>96</v>
      </c>
    </row>
    <row r="2" spans="1:10" x14ac:dyDescent="0.35">
      <c r="A2" t="s">
        <v>70</v>
      </c>
      <c r="B2">
        <v>63</v>
      </c>
      <c r="C2">
        <v>69</v>
      </c>
      <c r="D2">
        <v>6</v>
      </c>
      <c r="H2">
        <v>97</v>
      </c>
      <c r="I2">
        <v>90</v>
      </c>
      <c r="J2">
        <f>I2-H2</f>
        <v>-7</v>
      </c>
    </row>
    <row r="3" spans="1:10" x14ac:dyDescent="0.35">
      <c r="A3" t="s">
        <v>71</v>
      </c>
      <c r="B3">
        <v>65</v>
      </c>
      <c r="C3">
        <v>65</v>
      </c>
      <c r="D3">
        <v>0</v>
      </c>
      <c r="H3">
        <v>91</v>
      </c>
      <c r="I3">
        <v>96</v>
      </c>
      <c r="J3" s="17">
        <f t="shared" ref="J3:J8" si="0">I3-H3</f>
        <v>5</v>
      </c>
    </row>
    <row r="4" spans="1:10" x14ac:dyDescent="0.35">
      <c r="A4" t="s">
        <v>72</v>
      </c>
      <c r="B4">
        <v>56</v>
      </c>
      <c r="C4">
        <v>62</v>
      </c>
      <c r="D4">
        <v>6</v>
      </c>
      <c r="H4">
        <v>65</v>
      </c>
      <c r="I4">
        <v>77</v>
      </c>
      <c r="J4" s="17">
        <f t="shared" si="0"/>
        <v>12</v>
      </c>
    </row>
    <row r="5" spans="1:10" x14ac:dyDescent="0.35">
      <c r="A5" t="s">
        <v>73</v>
      </c>
      <c r="B5">
        <v>100</v>
      </c>
      <c r="C5">
        <v>91</v>
      </c>
      <c r="D5">
        <v>-9</v>
      </c>
      <c r="H5">
        <v>76</v>
      </c>
      <c r="I5">
        <v>84</v>
      </c>
      <c r="J5" s="17">
        <f t="shared" si="0"/>
        <v>8</v>
      </c>
    </row>
    <row r="6" spans="1:10" x14ac:dyDescent="0.35">
      <c r="A6" t="s">
        <v>74</v>
      </c>
      <c r="B6">
        <v>88</v>
      </c>
      <c r="C6">
        <v>78</v>
      </c>
      <c r="D6">
        <v>-10</v>
      </c>
      <c r="H6">
        <v>69</v>
      </c>
      <c r="I6">
        <v>79</v>
      </c>
      <c r="J6" s="17">
        <f t="shared" si="0"/>
        <v>10</v>
      </c>
    </row>
    <row r="7" spans="1:10" x14ac:dyDescent="0.35">
      <c r="A7" t="s">
        <v>75</v>
      </c>
      <c r="B7">
        <v>83</v>
      </c>
      <c r="C7">
        <v>87</v>
      </c>
      <c r="D7">
        <v>4</v>
      </c>
      <c r="H7">
        <v>75</v>
      </c>
      <c r="I7">
        <v>69</v>
      </c>
      <c r="J7" s="17">
        <f t="shared" si="0"/>
        <v>-6</v>
      </c>
    </row>
    <row r="8" spans="1:10" x14ac:dyDescent="0.35">
      <c r="A8" t="s">
        <v>76</v>
      </c>
      <c r="B8">
        <v>77</v>
      </c>
      <c r="C8">
        <v>79</v>
      </c>
      <c r="D8">
        <v>2</v>
      </c>
      <c r="H8">
        <v>90</v>
      </c>
      <c r="I8">
        <v>79</v>
      </c>
      <c r="J8" s="17">
        <f t="shared" si="0"/>
        <v>-11</v>
      </c>
    </row>
    <row r="9" spans="1:10" x14ac:dyDescent="0.35">
      <c r="A9" t="s">
        <v>77</v>
      </c>
      <c r="B9">
        <v>92</v>
      </c>
      <c r="C9">
        <v>88</v>
      </c>
      <c r="D9">
        <v>-4</v>
      </c>
      <c r="J9" s="18">
        <f>AVERAGE(J2:J8)</f>
        <v>1.5714285714285714</v>
      </c>
    </row>
    <row r="10" spans="1:10" x14ac:dyDescent="0.35">
      <c r="A10" t="s">
        <v>78</v>
      </c>
      <c r="B10">
        <v>90</v>
      </c>
      <c r="C10">
        <v>85</v>
      </c>
      <c r="D10">
        <v>-5</v>
      </c>
      <c r="J10" s="18">
        <f>STDEVA(J2:J8)</f>
        <v>9.3248260548055768</v>
      </c>
    </row>
    <row r="11" spans="1:10" x14ac:dyDescent="0.35">
      <c r="A11" t="s">
        <v>79</v>
      </c>
      <c r="B11">
        <v>84</v>
      </c>
      <c r="C11">
        <v>92</v>
      </c>
      <c r="D11">
        <v>8</v>
      </c>
      <c r="J11">
        <v>7</v>
      </c>
    </row>
    <row r="12" spans="1:10" x14ac:dyDescent="0.35">
      <c r="A12" t="s">
        <v>80</v>
      </c>
      <c r="B12">
        <v>68</v>
      </c>
      <c r="C12">
        <v>69</v>
      </c>
      <c r="D12">
        <v>1</v>
      </c>
      <c r="J12">
        <f>J10/SQRT(J11)</f>
        <v>3.5244529657073009</v>
      </c>
    </row>
    <row r="13" spans="1:10" x14ac:dyDescent="0.35">
      <c r="A13" t="s">
        <v>81</v>
      </c>
      <c r="B13">
        <v>74</v>
      </c>
      <c r="C13">
        <v>81</v>
      </c>
      <c r="D13">
        <v>7</v>
      </c>
      <c r="J13">
        <f>J9/J12</f>
        <v>0.44586453180634544</v>
      </c>
    </row>
    <row r="14" spans="1:10" x14ac:dyDescent="0.35">
      <c r="A14" t="s">
        <v>82</v>
      </c>
      <c r="B14">
        <v>87</v>
      </c>
      <c r="C14">
        <v>84</v>
      </c>
      <c r="D14">
        <v>-3</v>
      </c>
      <c r="J14">
        <v>2.4470000000000001</v>
      </c>
    </row>
    <row r="15" spans="1:10" x14ac:dyDescent="0.35">
      <c r="A15" t="s">
        <v>83</v>
      </c>
      <c r="B15">
        <v>64</v>
      </c>
      <c r="C15">
        <v>75</v>
      </c>
      <c r="D15">
        <v>11</v>
      </c>
      <c r="J15" s="17" t="str">
        <f>IF(J13&gt;J14,"Reject the null hypothesis","Accept the null hypothesis")</f>
        <v>Accept the null hypothesis</v>
      </c>
    </row>
    <row r="16" spans="1:10" x14ac:dyDescent="0.35">
      <c r="A16" t="s">
        <v>84</v>
      </c>
      <c r="B16">
        <v>71</v>
      </c>
      <c r="C16">
        <v>84</v>
      </c>
      <c r="D16">
        <v>13</v>
      </c>
    </row>
    <row r="17" spans="1:7" x14ac:dyDescent="0.35">
      <c r="A17" t="s">
        <v>85</v>
      </c>
      <c r="B17">
        <v>88</v>
      </c>
      <c r="C17">
        <v>82</v>
      </c>
      <c r="D17">
        <v>-6</v>
      </c>
    </row>
    <row r="18" spans="1:7" x14ac:dyDescent="0.35">
      <c r="D18">
        <f>AVERAGE(D2:D17)</f>
        <v>1.3125</v>
      </c>
    </row>
    <row r="19" spans="1:7" x14ac:dyDescent="0.35">
      <c r="A19" t="s">
        <v>86</v>
      </c>
    </row>
    <row r="20" spans="1:7" x14ac:dyDescent="0.35">
      <c r="A20" t="s">
        <v>89</v>
      </c>
      <c r="B20">
        <f>STDEVA(D2:D17)</f>
        <v>7.0020830234057261</v>
      </c>
    </row>
    <row r="21" spans="1:7" x14ac:dyDescent="0.35">
      <c r="A21" t="s">
        <v>88</v>
      </c>
      <c r="B21">
        <v>16</v>
      </c>
      <c r="G21" s="17"/>
    </row>
    <row r="22" spans="1:7" x14ac:dyDescent="0.35">
      <c r="A22" t="s">
        <v>87</v>
      </c>
      <c r="B22">
        <f>B20/SQRT(B21)</f>
        <v>1.7505207558514315</v>
      </c>
      <c r="G22" s="17"/>
    </row>
    <row r="23" spans="1:7" x14ac:dyDescent="0.35">
      <c r="G23" s="17"/>
    </row>
    <row r="24" spans="1:7" x14ac:dyDescent="0.35">
      <c r="A24" t="s">
        <v>92</v>
      </c>
    </row>
    <row r="25" spans="1:7" x14ac:dyDescent="0.35">
      <c r="A25" t="s">
        <v>90</v>
      </c>
      <c r="B25">
        <f>D18</f>
        <v>1.3125</v>
      </c>
    </row>
    <row r="26" spans="1:7" x14ac:dyDescent="0.35">
      <c r="A26" t="s">
        <v>87</v>
      </c>
      <c r="B26">
        <f>B22</f>
        <v>1.7505207558514315</v>
      </c>
    </row>
    <row r="27" spans="1:7" x14ac:dyDescent="0.35">
      <c r="A27" t="s">
        <v>91</v>
      </c>
      <c r="B27">
        <f>B25/B26</f>
        <v>0.7497768853141169</v>
      </c>
    </row>
    <row r="29" spans="1:7" x14ac:dyDescent="0.35">
      <c r="A29" t="s">
        <v>93</v>
      </c>
      <c r="B29">
        <v>15</v>
      </c>
    </row>
    <row r="30" spans="1:7" x14ac:dyDescent="0.35">
      <c r="A30" t="s">
        <v>94</v>
      </c>
      <c r="B30">
        <v>2.1309999999999998</v>
      </c>
    </row>
    <row r="31" spans="1:7" x14ac:dyDescent="0.35">
      <c r="B31" t="str">
        <f>IF(B27&gt;B30,"Reject the null hypothesis","Accept the null hypothesis")</f>
        <v>Accept the null hypothesis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BAC46-F4F6-49B3-BD27-BDFA8F22916E}">
  <dimension ref="A1:F10"/>
  <sheetViews>
    <sheetView showGridLines="0" workbookViewId="0">
      <selection activeCell="H12" sqref="H12"/>
    </sheetView>
  </sheetViews>
  <sheetFormatPr defaultRowHeight="14.5" x14ac:dyDescent="0.35"/>
  <cols>
    <col min="1" max="1" width="21.1796875" customWidth="1"/>
    <col min="4" max="4" width="14.6328125" bestFit="1" customWidth="1"/>
  </cols>
  <sheetData>
    <row r="1" spans="1:6" x14ac:dyDescent="0.35">
      <c r="A1">
        <v>0.15</v>
      </c>
      <c r="B1">
        <v>0.15</v>
      </c>
      <c r="D1">
        <v>10</v>
      </c>
    </row>
    <row r="2" spans="1:6" x14ac:dyDescent="0.35">
      <c r="A2">
        <v>0.11</v>
      </c>
      <c r="B2">
        <v>0.11</v>
      </c>
      <c r="D2">
        <v>25</v>
      </c>
      <c r="F2" s="2" t="s">
        <v>19</v>
      </c>
    </row>
    <row r="3" spans="1:6" x14ac:dyDescent="0.35">
      <c r="A3">
        <v>0.06</v>
      </c>
      <c r="B3">
        <v>0.06</v>
      </c>
      <c r="D3">
        <v>36</v>
      </c>
      <c r="E3" s="23">
        <v>42</v>
      </c>
      <c r="F3" s="23" t="s">
        <v>26</v>
      </c>
    </row>
    <row r="4" spans="1:6" x14ac:dyDescent="0.35">
      <c r="A4">
        <v>0.06</v>
      </c>
      <c r="B4">
        <v>0.06</v>
      </c>
      <c r="D4">
        <v>48</v>
      </c>
      <c r="E4" s="23"/>
      <c r="F4" s="23"/>
    </row>
    <row r="5" spans="1:6" x14ac:dyDescent="0.35">
      <c r="A5">
        <v>0.12</v>
      </c>
      <c r="B5">
        <v>0.12</v>
      </c>
      <c r="D5">
        <v>65</v>
      </c>
      <c r="F5" s="2" t="s">
        <v>20</v>
      </c>
    </row>
    <row r="6" spans="1:6" x14ac:dyDescent="0.35">
      <c r="A6">
        <v>-0.56000000000000005</v>
      </c>
      <c r="B6">
        <f>AVERAGE(B1:B5)</f>
        <v>0.1</v>
      </c>
      <c r="D6">
        <v>136</v>
      </c>
    </row>
    <row r="7" spans="1:6" x14ac:dyDescent="0.35">
      <c r="A7">
        <f>AVERAGE(A1:A6)</f>
        <v>-1.0000000000000009E-2</v>
      </c>
      <c r="D7" t="s">
        <v>23</v>
      </c>
      <c r="E7">
        <f>D5-D2</f>
        <v>40</v>
      </c>
    </row>
    <row r="8" spans="1:6" ht="47.5" customHeight="1" x14ac:dyDescent="0.35">
      <c r="A8" s="1" t="s">
        <v>18</v>
      </c>
      <c r="D8" t="s">
        <v>24</v>
      </c>
      <c r="E8">
        <f>D2-1.5*E7</f>
        <v>-35</v>
      </c>
    </row>
    <row r="9" spans="1:6" x14ac:dyDescent="0.35">
      <c r="A9" t="s">
        <v>22</v>
      </c>
      <c r="B9">
        <v>8.5000000000000006E-2</v>
      </c>
      <c r="D9" t="s">
        <v>25</v>
      </c>
      <c r="E9">
        <f>D5+1.5*E7</f>
        <v>125</v>
      </c>
    </row>
    <row r="10" spans="1:6" x14ac:dyDescent="0.35">
      <c r="A10" t="s">
        <v>21</v>
      </c>
      <c r="B10">
        <v>0.11</v>
      </c>
    </row>
  </sheetData>
  <mergeCells count="2">
    <mergeCell ref="E3:E4"/>
    <mergeCell ref="F3:F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Central Tendency</vt:lpstr>
      <vt:lpstr>Central Tendency Rule</vt:lpstr>
      <vt:lpstr>Measure of spread</vt:lpstr>
      <vt:lpstr>Sheet1</vt:lpstr>
      <vt:lpstr>Two sample independent T test</vt:lpstr>
      <vt:lpstr>One sample dependent T test</vt:lpstr>
      <vt:lpstr>Two sample paried T test</vt:lpstr>
      <vt:lpstr>Outliers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Muthuraman, Raja</dc:creator>
  <cp:lastModifiedBy>Muthuraman, Raja</cp:lastModifiedBy>
  <dcterms:created xsi:type="dcterms:W3CDTF">2022-07-27T18:11:59Z</dcterms:created>
  <dcterms:modified xsi:type="dcterms:W3CDTF">2022-07-31T07:21:59Z</dcterms:modified>
</cp:coreProperties>
</file>