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66E9AA93-6FE7-4972-AA20-54468591A8EF}" xr6:coauthVersionLast="47" xr6:coauthVersionMax="47" xr10:uidLastSave="{00000000-0000-0000-0000-000000000000}"/>
  <bookViews>
    <workbookView xWindow="-120" yWindow="-120" windowWidth="20730" windowHeight="11040" xr2:uid="{55093553-3A4C-481A-9DB0-AD53634238F1}"/>
  </bookViews>
  <sheets>
    <sheet name="Sheet2" sheetId="2" r:id="rId1"/>
    <sheet name="Sheet1" sheetId="1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" l="1"/>
  <c r="C7" i="2"/>
  <c r="J6" i="2"/>
  <c r="D5" i="3"/>
  <c r="F5" i="3" s="1"/>
  <c r="E5" i="3"/>
  <c r="D2" i="3"/>
  <c r="T3" i="3"/>
  <c r="T2" i="3"/>
  <c r="F7" i="2"/>
  <c r="K2" i="2"/>
  <c r="G7" i="2"/>
  <c r="G6" i="2"/>
  <c r="D2" i="2"/>
  <c r="F2" i="2"/>
  <c r="B4" i="1"/>
  <c r="D7" i="2" l="1"/>
  <c r="E7" i="2" s="1"/>
  <c r="F8" i="2" s="1"/>
  <c r="D8" i="2" s="1"/>
  <c r="E8" i="2" l="1"/>
  <c r="C9" i="2" s="1"/>
  <c r="G8" i="2"/>
  <c r="F9" i="2"/>
  <c r="D9" i="2" s="1"/>
  <c r="E9" i="2" s="1"/>
  <c r="C10" i="2" s="1"/>
  <c r="F10" i="2" l="1"/>
  <c r="D10" i="2" s="1"/>
  <c r="E10" i="2" l="1"/>
  <c r="C11" i="2" s="1"/>
  <c r="F11" i="2" l="1"/>
  <c r="D11" i="2" s="1"/>
  <c r="E11" i="2" l="1"/>
  <c r="C12" i="2" s="1"/>
  <c r="F12" i="2" l="1"/>
  <c r="D12" i="2" s="1"/>
  <c r="E12" i="2" s="1"/>
  <c r="C13" i="2" s="1"/>
  <c r="F13" i="2" l="1"/>
  <c r="D13" i="2" s="1"/>
  <c r="E13" i="2" l="1"/>
  <c r="F14" i="2" l="1"/>
  <c r="D14" i="2" s="1"/>
  <c r="C14" i="2"/>
  <c r="E14" i="2"/>
  <c r="F15" i="2" l="1"/>
  <c r="D15" i="2" s="1"/>
  <c r="C15" i="2"/>
  <c r="E15" i="2"/>
  <c r="F16" i="2" l="1"/>
  <c r="D16" i="2" s="1"/>
  <c r="C16" i="2"/>
  <c r="E16" i="2"/>
  <c r="F17" i="2" l="1"/>
  <c r="D17" i="2" s="1"/>
  <c r="C17" i="2"/>
  <c r="E17" i="2"/>
  <c r="D18" i="2" l="1"/>
  <c r="C18" i="2"/>
  <c r="E18" i="2"/>
  <c r="F18" i="2"/>
</calcChain>
</file>

<file path=xl/sharedStrings.xml><?xml version="1.0" encoding="utf-8"?>
<sst xmlns="http://schemas.openxmlformats.org/spreadsheetml/2006/main" count="428" uniqueCount="209">
  <si>
    <t>Loan Amount</t>
  </si>
  <si>
    <t>Loan Interest Rate(%)</t>
  </si>
  <si>
    <t>Loan Tenure (Months)</t>
  </si>
  <si>
    <t>Month</t>
  </si>
  <si>
    <t>EMI(INR)</t>
  </si>
  <si>
    <t>Principal Amount (INR)</t>
  </si>
  <si>
    <t>Interest (INR)</t>
  </si>
  <si>
    <t>Balancing Balance (INR)</t>
  </si>
  <si>
    <t>EMI_Cycle Date</t>
  </si>
  <si>
    <t>First_Month</t>
  </si>
  <si>
    <t>Loan Amount (A2)</t>
  </si>
  <si>
    <t>Loan Interest Rate(%) (B2)</t>
  </si>
  <si>
    <t>Loan Tenure (Months) (C2)</t>
  </si>
  <si>
    <t>EMI Monthly Payment (D2)</t>
  </si>
  <si>
    <t>EMI</t>
  </si>
  <si>
    <t>Intrest</t>
  </si>
  <si>
    <t>Principle</t>
  </si>
  <si>
    <t>Remaining Balance</t>
  </si>
  <si>
    <t>Cycle_date</t>
  </si>
  <si>
    <t xml:space="preserve">EMI </t>
  </si>
  <si>
    <t>actual/365</t>
  </si>
  <si>
    <t>30/360</t>
  </si>
  <si>
    <t>interest</t>
  </si>
  <si>
    <t>actal/365</t>
  </si>
  <si>
    <t>Loan_amt</t>
  </si>
  <si>
    <t>Tenuar</t>
  </si>
  <si>
    <t>Loan_Rate</t>
  </si>
  <si>
    <t>Emi</t>
  </si>
  <si>
    <t>Opening Balance</t>
  </si>
  <si>
    <t>Processig fee</t>
  </si>
  <si>
    <t>legal vharge</t>
  </si>
  <si>
    <t>valuation charges</t>
  </si>
  <si>
    <t>NFIN-307034</t>
  </si>
  <si>
    <t>NFSR-306907</t>
  </si>
  <si>
    <t>NFSR-306800</t>
  </si>
  <si>
    <t>New Jionee details-17-Jan-2025</t>
  </si>
  <si>
    <t>Tonk</t>
  </si>
  <si>
    <t>Kekri</t>
  </si>
  <si>
    <t>Begun</t>
  </si>
  <si>
    <t>Behror</t>
  </si>
  <si>
    <t>Ratangarh</t>
  </si>
  <si>
    <t>Phulera</t>
  </si>
  <si>
    <t>Amer</t>
  </si>
  <si>
    <t>Bikaner</t>
  </si>
  <si>
    <t>Nokha</t>
  </si>
  <si>
    <t>Sardarshahar</t>
  </si>
  <si>
    <t>Sehore</t>
  </si>
  <si>
    <t>Shahpura-Bhilwara</t>
  </si>
  <si>
    <t>Shahpura Bhilwara</t>
  </si>
  <si>
    <t>NFPL00104</t>
  </si>
  <si>
    <t>NFPL00118</t>
  </si>
  <si>
    <t>NFPL02858</t>
  </si>
  <si>
    <t>NFPL01639</t>
  </si>
  <si>
    <t>NFPL01922</t>
  </si>
  <si>
    <t>NFSR-307146</t>
  </si>
  <si>
    <t>Bank Name</t>
  </si>
  <si>
    <t>Bank Branch</t>
  </si>
  <si>
    <t>IFSC Code</t>
  </si>
  <si>
    <t>MICR Code</t>
  </si>
  <si>
    <t>NFSR-307202</t>
  </si>
  <si>
    <t>EMPLOYEE_ID</t>
  </si>
  <si>
    <t>EMPLOYEE_NAME</t>
  </si>
  <si>
    <t>DESIGNATION_NAME</t>
  </si>
  <si>
    <t>DEPARTMENT_NAME</t>
  </si>
  <si>
    <t>EMPLOYEE_DOJ</t>
  </si>
  <si>
    <t>LETTER_DATE</t>
  </si>
  <si>
    <t>LAST_WORKING_DATE</t>
  </si>
  <si>
    <t xml:space="preserve">IT Asset Status </t>
  </si>
  <si>
    <t>Hostname</t>
  </si>
  <si>
    <t>NFPL03132</t>
  </si>
  <si>
    <t>Pradeep Kumar Upadhyay</t>
  </si>
  <si>
    <t>Business Development Manager</t>
  </si>
  <si>
    <t>Sales</t>
  </si>
  <si>
    <t>DESKTOP-BRANCH CUSTODY</t>
  </si>
  <si>
    <t>NFPL-D0800</t>
  </si>
  <si>
    <t>NFPL04408</t>
  </si>
  <si>
    <t>Akhilesh Sahani</t>
  </si>
  <si>
    <t>Legal Manager</t>
  </si>
  <si>
    <t>Legal</t>
  </si>
  <si>
    <t>LAPTOP-RECEIVED</t>
  </si>
  <si>
    <t>N/A</t>
  </si>
  <si>
    <t>NFPL02597</t>
  </si>
  <si>
    <t>Ankesh Wadia</t>
  </si>
  <si>
    <t>Disbursement Officer</t>
  </si>
  <si>
    <t>Operation</t>
  </si>
  <si>
    <t>NFPL-D0589</t>
  </si>
  <si>
    <t>NFPL05551</t>
  </si>
  <si>
    <t>Yuvrajsinh Divansang Padheriya</t>
  </si>
  <si>
    <t>Sr. Sales Executive</t>
  </si>
  <si>
    <t>NFPL04071</t>
  </si>
  <si>
    <t>Lovepreet Singh</t>
  </si>
  <si>
    <t>Sales Executive</t>
  </si>
  <si>
    <t>NFPL05466</t>
  </si>
  <si>
    <t>Sunil Kumar</t>
  </si>
  <si>
    <t>NFPL03422</t>
  </si>
  <si>
    <t>Naveen Rathi</t>
  </si>
  <si>
    <t>Zonal Sales Manager</t>
  </si>
  <si>
    <t>NFPL05615</t>
  </si>
  <si>
    <t>Chaitram Yadav</t>
  </si>
  <si>
    <t>NFPL05582</t>
  </si>
  <si>
    <t>Pritamkumar Rameshbhai Chauhan</t>
  </si>
  <si>
    <t>NFPL04766</t>
  </si>
  <si>
    <t>Chavda Sunil Kumar</t>
  </si>
  <si>
    <t>Relationship Manager</t>
  </si>
  <si>
    <t>CNFPL1410</t>
  </si>
  <si>
    <t>Mahesh Kumar Yadav</t>
  </si>
  <si>
    <t>Customer Sales Executive</t>
  </si>
  <si>
    <t>Sales-Two Wheeler</t>
  </si>
  <si>
    <t>NFPL03320</t>
  </si>
  <si>
    <t>Shivraj Kumhar</t>
  </si>
  <si>
    <t>NFPL-D0092</t>
  </si>
  <si>
    <t>NFPL05514</t>
  </si>
  <si>
    <t>Ramveer Saran</t>
  </si>
  <si>
    <t>NFPL04485</t>
  </si>
  <si>
    <t>kamlesh Vishwkarma</t>
  </si>
  <si>
    <t>Collection Executive</t>
  </si>
  <si>
    <t>Collection</t>
  </si>
  <si>
    <t>NFPL05451</t>
  </si>
  <si>
    <t>Anurag Sharma</t>
  </si>
  <si>
    <t>NFPL04515</t>
  </si>
  <si>
    <t>Pushpendra Dwivedi</t>
  </si>
  <si>
    <t>NFPL05753</t>
  </si>
  <si>
    <t>Naveen Thakur</t>
  </si>
  <si>
    <t>NFPL05857</t>
  </si>
  <si>
    <t>Ratan Kumawat</t>
  </si>
  <si>
    <t>NFPL-D0592</t>
  </si>
  <si>
    <t>NFPL05818</t>
  </si>
  <si>
    <t>Pushpendra Singh</t>
  </si>
  <si>
    <t>CNFPL1419</t>
  </si>
  <si>
    <t>Vikram Singh Chohan</t>
  </si>
  <si>
    <t>NFPL04862</t>
  </si>
  <si>
    <t>Ratansing Dalaptsinh Vaghela</t>
  </si>
  <si>
    <t>CNFPL1441</t>
  </si>
  <si>
    <t>Mahendra Kumar Sharma</t>
  </si>
  <si>
    <t>NFPL01777</t>
  </si>
  <si>
    <t>Shweta Jain</t>
  </si>
  <si>
    <t>Sr. HR Executive</t>
  </si>
  <si>
    <t>Human Resource</t>
  </si>
  <si>
    <t>NFPL-D0325</t>
  </si>
  <si>
    <t>CNFPL1585</t>
  </si>
  <si>
    <t>Shiv Prakash</t>
  </si>
  <si>
    <t>NFPL05225</t>
  </si>
  <si>
    <t>Shivani Singh</t>
  </si>
  <si>
    <t>Deputy Manager</t>
  </si>
  <si>
    <t>Secretarial</t>
  </si>
  <si>
    <t>NFPL01441</t>
  </si>
  <si>
    <t>Tapesh Kumar Rao</t>
  </si>
  <si>
    <t>Sr. Operations Executive</t>
  </si>
  <si>
    <t>NFPL-D0294</t>
  </si>
  <si>
    <t>NFPL05231</t>
  </si>
  <si>
    <t>Jitender</t>
  </si>
  <si>
    <t>NFPL05171</t>
  </si>
  <si>
    <t>Mahendra Kumar</t>
  </si>
  <si>
    <t>NFPL04896</t>
  </si>
  <si>
    <t>Jaydipkumar Ratilal Chauhan</t>
  </si>
  <si>
    <t>NFPL05275</t>
  </si>
  <si>
    <t>Himmat Mal</t>
  </si>
  <si>
    <t>NFPL05587</t>
  </si>
  <si>
    <t>Praveen Kumar</t>
  </si>
  <si>
    <t>CNFPL1583</t>
  </si>
  <si>
    <t>Neeraj Yadav</t>
  </si>
  <si>
    <t>NFPL01993</t>
  </si>
  <si>
    <t>Pulkit  Singh</t>
  </si>
  <si>
    <t>NFPL-D0214</t>
  </si>
  <si>
    <t>CNFPL1599</t>
  </si>
  <si>
    <t>Mahesh Kumar Meena</t>
  </si>
  <si>
    <t>NFPL04228</t>
  </si>
  <si>
    <t>Nainy Jain</t>
  </si>
  <si>
    <t>Legal Officer</t>
  </si>
  <si>
    <t>NFPL-D1070</t>
  </si>
  <si>
    <t>CNFPL1593</t>
  </si>
  <si>
    <t xml:space="preserve">Subhash </t>
  </si>
  <si>
    <t>CNFPL1603</t>
  </si>
  <si>
    <t>Amit Kumar</t>
  </si>
  <si>
    <t>CNFPL1573</t>
  </si>
  <si>
    <t>Renuka Acharya</t>
  </si>
  <si>
    <t>NFPL04334</t>
  </si>
  <si>
    <t>Manish Kumar Dangi</t>
  </si>
  <si>
    <t>Treasury</t>
  </si>
  <si>
    <t>CNFPL1600</t>
  </si>
  <si>
    <t>Babu Lal Saini</t>
  </si>
  <si>
    <t>CNFPL1597</t>
  </si>
  <si>
    <t>Manoj Birda</t>
  </si>
  <si>
    <t>CNFPL1601</t>
  </si>
  <si>
    <t>Mahaveer Prasad</t>
  </si>
  <si>
    <t>NFPL05525</t>
  </si>
  <si>
    <t>Raval Darshit</t>
  </si>
  <si>
    <t>LAPTOP- NOT RECEIVED</t>
  </si>
  <si>
    <t>NFPL-N1943</t>
  </si>
  <si>
    <t>NFPL05406</t>
  </si>
  <si>
    <t>Vikash Yadav</t>
  </si>
  <si>
    <t>CNFPL1586</t>
  </si>
  <si>
    <t>Naveen Kumar Mathur</t>
  </si>
  <si>
    <t>CNFPL1574</t>
  </si>
  <si>
    <t>Suresh Kumar</t>
  </si>
  <si>
    <t>CNFPL1589</t>
  </si>
  <si>
    <t>Raju Lal Bairwa</t>
  </si>
  <si>
    <t>NFPL04824</t>
  </si>
  <si>
    <t>Ambika Yadav</t>
  </si>
  <si>
    <t>Business Analyst</t>
  </si>
  <si>
    <t>Management</t>
  </si>
  <si>
    <t>CNFPL1579</t>
  </si>
  <si>
    <t>Bhagirath Patel</t>
  </si>
  <si>
    <t>CNFPL1602</t>
  </si>
  <si>
    <t>Hariom Suman</t>
  </si>
  <si>
    <t>NFPL04290</t>
  </si>
  <si>
    <t>Muskan Gupta</t>
  </si>
  <si>
    <t>HR Executive</t>
  </si>
  <si>
    <t>NFPL-D0795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</si>
</sst>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\ #,##0.00;[Red]&quot;₹&quot;\ \-#,##0.00"/>
  </numFmts>
  <fonts count="1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333333"/>
      <name val="Zoho Puvi"/>
    </font>
    <font>
      <sz val="11"/>
      <color rgb="FF000000"/>
      <name val="Zoho Puvi"/>
    </font>
    <font>
      <sz val="11"/>
      <color rgb="FF000000"/>
      <name val="Arial"/>
      <family val="2"/>
    </font>
    <font>
      <sz val="11"/>
      <color rgb="FFFF0000"/>
      <name val="Arial"/>
      <family val="2"/>
    </font>
    <font>
      <b/>
      <sz val="11"/>
      <color rgb="FF000000"/>
      <name val="Arial"/>
      <family val="2"/>
    </font>
    <font>
      <sz val="10"/>
      <color rgb="FF333333"/>
      <name val="Zoho Puvi"/>
    </font>
    <font>
      <sz val="11"/>
      <color theme="1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8" fontId="0" fillId="0" borderId="0" xfId="0" applyNumberFormat="1"/>
    <xf numFmtId="14" fontId="0" fillId="0" borderId="0" xfId="0" applyNumberFormat="1"/>
    <xf numFmtId="0" fontId="1" fillId="0" borderId="0" xfId="0" applyFont="1"/>
    <xf numFmtId="0" fontId="0" fillId="0" borderId="1" xfId="0" applyBorder="1"/>
    <xf numFmtId="8" fontId="0" fillId="0" borderId="1" xfId="0" applyNumberFormat="1" applyBorder="1"/>
    <xf numFmtId="0" fontId="1" fillId="2" borderId="1" xfId="0" applyFont="1" applyFill="1" applyBorder="1"/>
    <xf numFmtId="14" fontId="0" fillId="0" borderId="1" xfId="0" applyNumberFormat="1" applyBorder="1"/>
    <xf numFmtId="0" fontId="1" fillId="2" borderId="1" xfId="0" applyFont="1" applyFill="1" applyBorder="1"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2" borderId="2" xfId="0" applyFont="1" applyFill="1" applyBorder="1"/>
    <xf numFmtId="0" fontId="1" fillId="3" borderId="1" xfId="0" applyFont="1" applyFill="1" applyBorder="1"/>
    <xf numFmtId="3" fontId="0" fillId="0" borderId="0" xfId="0" applyNumberFormat="1"/>
    <xf numFmtId="0" fontId="2" fillId="0" borderId="0" xfId="0" applyFont="1"/>
    <xf numFmtId="0" fontId="3" fillId="4" borderId="0" xfId="0" applyFont="1" applyFill="1" applyAlignment="1">
      <alignment vertical="top" wrapText="1"/>
    </xf>
    <xf numFmtId="0" fontId="4" fillId="4" borderId="3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/>
    </xf>
    <xf numFmtId="0" fontId="5" fillId="4" borderId="4" xfId="0" applyFont="1" applyFill="1" applyBorder="1" applyAlignment="1">
      <alignment vertical="center"/>
    </xf>
    <xf numFmtId="0" fontId="6" fillId="0" borderId="0" xfId="0" applyFont="1"/>
    <xf numFmtId="0" fontId="5" fillId="4" borderId="3" xfId="0" applyFont="1" applyFill="1" applyBorder="1" applyAlignment="1">
      <alignment vertical="center"/>
    </xf>
    <xf numFmtId="0" fontId="7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8" fillId="0" borderId="0" xfId="0" applyFont="1" applyAlignment="1">
      <alignment vertical="center"/>
    </xf>
    <xf numFmtId="0" fontId="9" fillId="0" borderId="3" xfId="0" applyFont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4" borderId="12" xfId="0" applyFont="1" applyFill="1" applyBorder="1" applyAlignment="1">
      <alignment horizontal="center" vertical="center"/>
    </xf>
    <xf numFmtId="14" fontId="10" fillId="4" borderId="1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22/11/relationships/FeaturePropertyBag" Target="featurePropertyBag/featurePropertyBag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12C45-D1F7-47CB-9BE9-7A4004A9C517}">
  <dimension ref="A1:K18"/>
  <sheetViews>
    <sheetView tabSelected="1" workbookViewId="0">
      <selection activeCell="I9" sqref="I9"/>
    </sheetView>
  </sheetViews>
  <sheetFormatPr defaultRowHeight="15"/>
  <cols>
    <col min="1" max="1" width="12.7109375" bestFit="1" customWidth="1"/>
    <col min="2" max="2" width="20.7109375" bestFit="1" customWidth="1"/>
    <col min="3" max="3" width="20.85546875" bestFit="1" customWidth="1"/>
    <col min="4" max="4" width="20.5703125" bestFit="1" customWidth="1"/>
    <col min="5" max="5" width="18.28515625" bestFit="1" customWidth="1"/>
    <col min="6" max="6" width="10.5703125" bestFit="1" customWidth="1"/>
    <col min="7" max="7" width="14.85546875" bestFit="1" customWidth="1"/>
  </cols>
  <sheetData>
    <row r="1" spans="1:11">
      <c r="A1" s="8" t="s">
        <v>0</v>
      </c>
      <c r="B1" s="6" t="s">
        <v>1</v>
      </c>
      <c r="C1" s="6" t="s">
        <v>2</v>
      </c>
      <c r="D1" s="6" t="s">
        <v>19</v>
      </c>
    </row>
    <row r="2" spans="1:11">
      <c r="A2" s="4">
        <v>500000</v>
      </c>
      <c r="B2" s="4">
        <v>11</v>
      </c>
      <c r="C2" s="4">
        <v>12</v>
      </c>
      <c r="D2" s="5">
        <f>PMT(B2/1200,C2,-A2)</f>
        <v>44190.829260802013</v>
      </c>
      <c r="F2" s="1">
        <f>PMT(B2/1200,12,-A2)</f>
        <v>44190.829260802013</v>
      </c>
      <c r="H2" t="s">
        <v>20</v>
      </c>
      <c r="K2">
        <f>1000/12</f>
        <v>83.333333333333329</v>
      </c>
    </row>
    <row r="3" spans="1:11">
      <c r="D3" s="1"/>
      <c r="H3" t="s">
        <v>21</v>
      </c>
    </row>
    <row r="4" spans="1:11">
      <c r="A4" t="s">
        <v>18</v>
      </c>
      <c r="B4">
        <v>5</v>
      </c>
      <c r="D4" s="1"/>
    </row>
    <row r="5" spans="1:11">
      <c r="D5" s="1"/>
    </row>
    <row r="6" spans="1:11">
      <c r="A6" s="6" t="s">
        <v>3</v>
      </c>
      <c r="B6" s="6" t="s">
        <v>14</v>
      </c>
      <c r="C6" s="6" t="s">
        <v>15</v>
      </c>
      <c r="D6" s="6" t="s">
        <v>16</v>
      </c>
      <c r="E6" s="6" t="s">
        <v>17</v>
      </c>
      <c r="F6" s="9" t="s">
        <v>22</v>
      </c>
      <c r="G6">
        <f>A2*(B2/C2/100)</f>
        <v>4583.333333333333</v>
      </c>
      <c r="J6">
        <f>460209+39791</f>
        <v>500000</v>
      </c>
    </row>
    <row r="7" spans="1:11">
      <c r="A7" s="7">
        <v>45662</v>
      </c>
      <c r="B7" s="5">
        <v>44190</v>
      </c>
      <c r="C7" s="5">
        <f>A2*(11/12/100)</f>
        <v>4583.333333333333</v>
      </c>
      <c r="D7" s="5">
        <f>B7-F7</f>
        <v>40023</v>
      </c>
      <c r="E7" s="5">
        <f>A2-D7</f>
        <v>459977</v>
      </c>
      <c r="F7">
        <f>ROUND(A2*10*30/36000,0)</f>
        <v>4167</v>
      </c>
      <c r="G7">
        <f>A2*30*10/36000</f>
        <v>4166.666666666667</v>
      </c>
    </row>
    <row r="8" spans="1:11">
      <c r="A8" s="7">
        <v>45693</v>
      </c>
      <c r="B8" s="5">
        <v>40023</v>
      </c>
      <c r="C8" s="5">
        <f>E7*(11/12/100)</f>
        <v>4216.4558333333334</v>
      </c>
      <c r="D8" s="5">
        <f t="shared" ref="D8:D17" si="0">B8-F8</f>
        <v>36190</v>
      </c>
      <c r="E8" s="5">
        <f>E7-D8</f>
        <v>423787</v>
      </c>
      <c r="F8">
        <f>ROUND(E7*30*10/36000,0)</f>
        <v>3833</v>
      </c>
      <c r="G8" s="1">
        <f>E7*30*10/36000</f>
        <v>3833.1416666666669</v>
      </c>
    </row>
    <row r="9" spans="1:11">
      <c r="A9" s="7">
        <v>45721</v>
      </c>
      <c r="B9" s="5">
        <v>44190</v>
      </c>
      <c r="C9" s="5">
        <f t="shared" ref="C9:C18" si="1">E8*(11/12/100)</f>
        <v>3884.7141666666666</v>
      </c>
      <c r="D9" s="5">
        <f t="shared" si="0"/>
        <v>40658</v>
      </c>
      <c r="E9" s="5">
        <f t="shared" ref="E9:E18" si="2">E8-D9</f>
        <v>383129</v>
      </c>
      <c r="F9">
        <f t="shared" ref="F9:F18" si="3">ROUND(E8*30*10/36000,0)</f>
        <v>3532</v>
      </c>
    </row>
    <row r="10" spans="1:11">
      <c r="A10" s="7">
        <v>45752</v>
      </c>
      <c r="B10" s="5">
        <v>44190</v>
      </c>
      <c r="C10" s="5">
        <f t="shared" si="1"/>
        <v>3512.0158333333334</v>
      </c>
      <c r="D10" s="5">
        <f t="shared" si="0"/>
        <v>40997</v>
      </c>
      <c r="E10" s="5">
        <f t="shared" si="2"/>
        <v>342132</v>
      </c>
      <c r="F10">
        <f t="shared" si="3"/>
        <v>3193</v>
      </c>
    </row>
    <row r="11" spans="1:11">
      <c r="A11" s="7">
        <v>45782</v>
      </c>
      <c r="B11" s="5">
        <v>44190</v>
      </c>
      <c r="C11" s="5">
        <f t="shared" si="1"/>
        <v>3136.21</v>
      </c>
      <c r="D11" s="5">
        <f t="shared" si="0"/>
        <v>41339</v>
      </c>
      <c r="E11" s="5">
        <f t="shared" si="2"/>
        <v>300793</v>
      </c>
      <c r="F11">
        <f t="shared" si="3"/>
        <v>2851</v>
      </c>
    </row>
    <row r="12" spans="1:11">
      <c r="A12" s="7">
        <v>45813</v>
      </c>
      <c r="B12" s="5">
        <v>44190</v>
      </c>
      <c r="C12" s="5">
        <f t="shared" si="1"/>
        <v>2757.2691666666665</v>
      </c>
      <c r="D12" s="5">
        <f t="shared" si="0"/>
        <v>41683</v>
      </c>
      <c r="E12" s="5">
        <f t="shared" si="2"/>
        <v>259110</v>
      </c>
      <c r="F12">
        <f t="shared" si="3"/>
        <v>2507</v>
      </c>
    </row>
    <row r="13" spans="1:11">
      <c r="A13" s="7">
        <v>45843</v>
      </c>
      <c r="B13" s="5">
        <v>44190</v>
      </c>
      <c r="C13" s="5">
        <f t="shared" si="1"/>
        <v>2375.1750000000002</v>
      </c>
      <c r="D13" s="5">
        <f t="shared" si="0"/>
        <v>42031</v>
      </c>
      <c r="E13" s="5">
        <f t="shared" si="2"/>
        <v>217079</v>
      </c>
      <c r="F13">
        <f t="shared" si="3"/>
        <v>2159</v>
      </c>
    </row>
    <row r="14" spans="1:11">
      <c r="A14" s="7">
        <v>45874</v>
      </c>
      <c r="B14" s="5">
        <v>44190</v>
      </c>
      <c r="C14" s="5">
        <f t="shared" si="1"/>
        <v>1989.8908333333334</v>
      </c>
      <c r="D14" s="5">
        <f t="shared" si="0"/>
        <v>42381</v>
      </c>
      <c r="E14" s="5">
        <f t="shared" si="2"/>
        <v>174698</v>
      </c>
      <c r="F14">
        <f t="shared" si="3"/>
        <v>1809</v>
      </c>
    </row>
    <row r="15" spans="1:11">
      <c r="A15" s="7">
        <v>45905</v>
      </c>
      <c r="B15" s="5">
        <v>44190</v>
      </c>
      <c r="C15" s="5">
        <f t="shared" si="1"/>
        <v>1601.3983333333333</v>
      </c>
      <c r="D15" s="5">
        <f t="shared" si="0"/>
        <v>42734</v>
      </c>
      <c r="E15" s="5">
        <f t="shared" si="2"/>
        <v>131964</v>
      </c>
      <c r="F15">
        <f t="shared" si="3"/>
        <v>1456</v>
      </c>
    </row>
    <row r="16" spans="1:11">
      <c r="A16" s="7">
        <v>45935</v>
      </c>
      <c r="B16" s="5">
        <v>44190</v>
      </c>
      <c r="C16" s="5">
        <f t="shared" si="1"/>
        <v>1209.67</v>
      </c>
      <c r="D16" s="5">
        <f t="shared" si="0"/>
        <v>43090</v>
      </c>
      <c r="E16" s="5">
        <f t="shared" si="2"/>
        <v>88874</v>
      </c>
      <c r="F16">
        <f t="shared" si="3"/>
        <v>1100</v>
      </c>
    </row>
    <row r="17" spans="1:6">
      <c r="A17" s="7">
        <v>45966</v>
      </c>
      <c r="B17" s="5">
        <v>44190</v>
      </c>
      <c r="C17" s="5">
        <f t="shared" si="1"/>
        <v>814.67833333333328</v>
      </c>
      <c r="D17" s="5">
        <f t="shared" si="0"/>
        <v>43449</v>
      </c>
      <c r="E17" s="5">
        <f t="shared" si="2"/>
        <v>45425</v>
      </c>
      <c r="F17">
        <f t="shared" si="3"/>
        <v>741</v>
      </c>
    </row>
    <row r="18" spans="1:6">
      <c r="A18" s="7">
        <v>45996</v>
      </c>
      <c r="B18" s="5">
        <v>44190</v>
      </c>
      <c r="C18" s="5">
        <f t="shared" si="1"/>
        <v>416.39583333333331</v>
      </c>
      <c r="D18" s="5">
        <f>E17</f>
        <v>45425</v>
      </c>
      <c r="E18" s="5">
        <f t="shared" si="2"/>
        <v>0</v>
      </c>
      <c r="F18">
        <f t="shared" si="3"/>
        <v>379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07519-B86D-45F5-A951-4779DC48B1ED}">
  <dimension ref="A1:I66"/>
  <sheetViews>
    <sheetView workbookViewId="0">
      <selection activeCell="H9" sqref="H9"/>
    </sheetView>
  </sheetViews>
  <sheetFormatPr defaultRowHeight="15"/>
  <cols>
    <col min="1" max="1" width="24.5703125" bestFit="1" customWidth="1"/>
    <col min="2" max="2" width="10.5703125" bestFit="1" customWidth="1"/>
    <col min="5" max="5" width="10.42578125" bestFit="1" customWidth="1"/>
    <col min="6" max="6" width="8.7109375" bestFit="1" customWidth="1"/>
    <col min="7" max="7" width="13.42578125" bestFit="1" customWidth="1"/>
    <col min="8" max="8" width="21.7109375" bestFit="1" customWidth="1"/>
    <col min="9" max="9" width="22.85546875" bestFit="1" customWidth="1"/>
  </cols>
  <sheetData>
    <row r="1" spans="1:9">
      <c r="A1" t="s">
        <v>10</v>
      </c>
      <c r="B1">
        <v>500000</v>
      </c>
      <c r="E1" s="3" t="s">
        <v>3</v>
      </c>
      <c r="F1" s="3" t="s">
        <v>4</v>
      </c>
      <c r="G1" s="3" t="s">
        <v>6</v>
      </c>
      <c r="H1" s="3" t="s">
        <v>5</v>
      </c>
      <c r="I1" s="3" t="s">
        <v>7</v>
      </c>
    </row>
    <row r="2" spans="1:9">
      <c r="A2" t="s">
        <v>11</v>
      </c>
      <c r="B2">
        <v>10</v>
      </c>
      <c r="E2" s="2">
        <v>45662</v>
      </c>
    </row>
    <row r="3" spans="1:9">
      <c r="A3" t="s">
        <v>12</v>
      </c>
      <c r="B3">
        <v>60</v>
      </c>
      <c r="E3" s="2">
        <v>45693</v>
      </c>
    </row>
    <row r="4" spans="1:9">
      <c r="A4" t="s">
        <v>13</v>
      </c>
      <c r="B4" s="1">
        <f>PMT(B2/12/100,B3,-B1)</f>
        <v>10623.522355634139</v>
      </c>
      <c r="E4" s="2">
        <v>45721</v>
      </c>
    </row>
    <row r="5" spans="1:9">
      <c r="E5" s="2">
        <v>45752</v>
      </c>
    </row>
    <row r="6" spans="1:9">
      <c r="A6" t="s">
        <v>8</v>
      </c>
      <c r="B6">
        <v>5</v>
      </c>
      <c r="E6" s="2">
        <v>45782</v>
      </c>
    </row>
    <row r="7" spans="1:9">
      <c r="A7" t="s">
        <v>9</v>
      </c>
      <c r="B7" s="2">
        <v>45662</v>
      </c>
      <c r="C7">
        <v>1</v>
      </c>
      <c r="E7" s="2">
        <v>45813</v>
      </c>
    </row>
    <row r="8" spans="1:9">
      <c r="B8" s="2">
        <v>45693</v>
      </c>
      <c r="C8">
        <v>2</v>
      </c>
      <c r="E8" s="2">
        <v>45843</v>
      </c>
    </row>
    <row r="9" spans="1:9">
      <c r="B9" s="2">
        <v>45721</v>
      </c>
      <c r="C9">
        <v>3</v>
      </c>
      <c r="E9" s="2">
        <v>45874</v>
      </c>
    </row>
    <row r="10" spans="1:9">
      <c r="B10" s="2">
        <v>45752</v>
      </c>
      <c r="C10">
        <v>4</v>
      </c>
      <c r="E10" s="2">
        <v>45905</v>
      </c>
    </row>
    <row r="11" spans="1:9">
      <c r="B11" s="2">
        <v>45782</v>
      </c>
      <c r="C11">
        <v>5</v>
      </c>
      <c r="E11" s="2">
        <v>45935</v>
      </c>
    </row>
    <row r="12" spans="1:9">
      <c r="B12" s="2">
        <v>45813</v>
      </c>
      <c r="C12">
        <v>6</v>
      </c>
      <c r="E12" s="2">
        <v>45966</v>
      </c>
    </row>
    <row r="13" spans="1:9">
      <c r="B13" s="2">
        <v>45843</v>
      </c>
      <c r="C13">
        <v>7</v>
      </c>
      <c r="E13" s="2">
        <v>45996</v>
      </c>
    </row>
    <row r="14" spans="1:9">
      <c r="B14" s="2">
        <v>45874</v>
      </c>
      <c r="C14">
        <v>8</v>
      </c>
      <c r="E14" s="2">
        <v>46027</v>
      </c>
    </row>
    <row r="15" spans="1:9">
      <c r="B15" s="2">
        <v>45905</v>
      </c>
      <c r="C15">
        <v>9</v>
      </c>
      <c r="E15" s="2">
        <v>46058</v>
      </c>
    </row>
    <row r="16" spans="1:9">
      <c r="B16" s="2">
        <v>45935</v>
      </c>
      <c r="C16">
        <v>10</v>
      </c>
      <c r="E16" s="2">
        <v>46086</v>
      </c>
    </row>
    <row r="17" spans="2:5">
      <c r="B17" s="2">
        <v>45966</v>
      </c>
      <c r="C17">
        <v>11</v>
      </c>
      <c r="E17" s="2">
        <v>46117</v>
      </c>
    </row>
    <row r="18" spans="2:5">
      <c r="B18" s="2">
        <v>45996</v>
      </c>
      <c r="C18">
        <v>12</v>
      </c>
      <c r="E18" s="2">
        <v>46147</v>
      </c>
    </row>
    <row r="19" spans="2:5">
      <c r="B19" s="2">
        <v>46027</v>
      </c>
      <c r="C19">
        <v>13</v>
      </c>
      <c r="E19" s="2">
        <v>46178</v>
      </c>
    </row>
    <row r="20" spans="2:5">
      <c r="B20" s="2">
        <v>46058</v>
      </c>
      <c r="C20">
        <v>14</v>
      </c>
      <c r="E20" s="2">
        <v>46208</v>
      </c>
    </row>
    <row r="21" spans="2:5">
      <c r="B21" s="2">
        <v>46086</v>
      </c>
      <c r="C21">
        <v>15</v>
      </c>
      <c r="E21" s="2">
        <v>46239</v>
      </c>
    </row>
    <row r="22" spans="2:5">
      <c r="B22" s="2">
        <v>46117</v>
      </c>
      <c r="C22">
        <v>16</v>
      </c>
      <c r="E22" s="2">
        <v>46270</v>
      </c>
    </row>
    <row r="23" spans="2:5">
      <c r="B23" s="2">
        <v>46147</v>
      </c>
      <c r="C23">
        <v>17</v>
      </c>
      <c r="E23" s="2">
        <v>46300</v>
      </c>
    </row>
    <row r="24" spans="2:5">
      <c r="B24" s="2">
        <v>46178</v>
      </c>
      <c r="C24">
        <v>18</v>
      </c>
      <c r="E24" s="2">
        <v>46331</v>
      </c>
    </row>
    <row r="25" spans="2:5">
      <c r="B25" s="2">
        <v>46208</v>
      </c>
      <c r="C25">
        <v>19</v>
      </c>
      <c r="E25" s="2">
        <v>46361</v>
      </c>
    </row>
    <row r="26" spans="2:5">
      <c r="B26" s="2">
        <v>46239</v>
      </c>
      <c r="C26">
        <v>20</v>
      </c>
      <c r="E26" s="2">
        <v>46392</v>
      </c>
    </row>
    <row r="27" spans="2:5">
      <c r="B27" s="2">
        <v>46270</v>
      </c>
      <c r="C27">
        <v>21</v>
      </c>
      <c r="E27" s="2">
        <v>46423</v>
      </c>
    </row>
    <row r="28" spans="2:5">
      <c r="B28" s="2">
        <v>46300</v>
      </c>
      <c r="C28">
        <v>22</v>
      </c>
      <c r="E28" s="2">
        <v>46451</v>
      </c>
    </row>
    <row r="29" spans="2:5">
      <c r="B29" s="2">
        <v>46331</v>
      </c>
      <c r="C29">
        <v>23</v>
      </c>
      <c r="E29" s="2">
        <v>46482</v>
      </c>
    </row>
    <row r="30" spans="2:5">
      <c r="B30" s="2">
        <v>46361</v>
      </c>
      <c r="C30">
        <v>24</v>
      </c>
      <c r="E30" s="2">
        <v>46512</v>
      </c>
    </row>
    <row r="31" spans="2:5">
      <c r="B31" s="2">
        <v>46392</v>
      </c>
      <c r="C31">
        <v>25</v>
      </c>
      <c r="E31" s="2">
        <v>46543</v>
      </c>
    </row>
    <row r="32" spans="2:5">
      <c r="B32" s="2">
        <v>46423</v>
      </c>
      <c r="C32">
        <v>26</v>
      </c>
      <c r="E32" s="2">
        <v>46573</v>
      </c>
    </row>
    <row r="33" spans="2:5">
      <c r="B33" s="2">
        <v>46451</v>
      </c>
      <c r="C33">
        <v>27</v>
      </c>
      <c r="E33" s="2">
        <v>46604</v>
      </c>
    </row>
    <row r="34" spans="2:5">
      <c r="B34" s="2">
        <v>46482</v>
      </c>
      <c r="C34">
        <v>28</v>
      </c>
      <c r="E34" s="2">
        <v>46635</v>
      </c>
    </row>
    <row r="35" spans="2:5">
      <c r="B35" s="2">
        <v>46512</v>
      </c>
      <c r="C35">
        <v>29</v>
      </c>
      <c r="E35" s="2">
        <v>46665</v>
      </c>
    </row>
    <row r="36" spans="2:5">
      <c r="B36" s="2">
        <v>46543</v>
      </c>
      <c r="C36">
        <v>30</v>
      </c>
      <c r="E36" s="2">
        <v>46696</v>
      </c>
    </row>
    <row r="37" spans="2:5">
      <c r="B37" s="2">
        <v>46573</v>
      </c>
      <c r="C37">
        <v>31</v>
      </c>
      <c r="E37" s="2">
        <v>46726</v>
      </c>
    </row>
    <row r="38" spans="2:5">
      <c r="B38" s="2">
        <v>46604</v>
      </c>
      <c r="C38">
        <v>32</v>
      </c>
      <c r="E38" s="2">
        <v>46757</v>
      </c>
    </row>
    <row r="39" spans="2:5">
      <c r="B39" s="2">
        <v>46635</v>
      </c>
      <c r="C39">
        <v>33</v>
      </c>
      <c r="E39" s="2">
        <v>46788</v>
      </c>
    </row>
    <row r="40" spans="2:5">
      <c r="B40" s="2">
        <v>46665</v>
      </c>
      <c r="C40">
        <v>34</v>
      </c>
      <c r="E40" s="2">
        <v>46817</v>
      </c>
    </row>
    <row r="41" spans="2:5">
      <c r="B41" s="2">
        <v>46696</v>
      </c>
      <c r="C41">
        <v>35</v>
      </c>
      <c r="E41" s="2">
        <v>46848</v>
      </c>
    </row>
    <row r="42" spans="2:5">
      <c r="B42" s="2">
        <v>46726</v>
      </c>
      <c r="C42">
        <v>36</v>
      </c>
      <c r="E42" s="2">
        <v>46878</v>
      </c>
    </row>
    <row r="43" spans="2:5">
      <c r="B43" s="2">
        <v>46757</v>
      </c>
      <c r="C43">
        <v>37</v>
      </c>
      <c r="E43" s="2">
        <v>46909</v>
      </c>
    </row>
    <row r="44" spans="2:5">
      <c r="B44" s="2">
        <v>46788</v>
      </c>
      <c r="C44">
        <v>38</v>
      </c>
      <c r="E44" s="2">
        <v>46939</v>
      </c>
    </row>
    <row r="45" spans="2:5">
      <c r="B45" s="2">
        <v>46817</v>
      </c>
      <c r="C45">
        <v>39</v>
      </c>
      <c r="E45" s="2">
        <v>46970</v>
      </c>
    </row>
    <row r="46" spans="2:5">
      <c r="B46" s="2">
        <v>46848</v>
      </c>
      <c r="C46">
        <v>40</v>
      </c>
      <c r="E46" s="2">
        <v>47001</v>
      </c>
    </row>
    <row r="47" spans="2:5">
      <c r="B47" s="2">
        <v>46878</v>
      </c>
      <c r="C47">
        <v>41</v>
      </c>
      <c r="E47" s="2">
        <v>47031</v>
      </c>
    </row>
    <row r="48" spans="2:5">
      <c r="B48" s="2">
        <v>46909</v>
      </c>
      <c r="C48">
        <v>42</v>
      </c>
      <c r="E48" s="2">
        <v>47062</v>
      </c>
    </row>
    <row r="49" spans="2:5">
      <c r="B49" s="2">
        <v>46939</v>
      </c>
      <c r="C49">
        <v>43</v>
      </c>
      <c r="E49" s="2">
        <v>47092</v>
      </c>
    </row>
    <row r="50" spans="2:5">
      <c r="B50" s="2">
        <v>46970</v>
      </c>
      <c r="C50">
        <v>44</v>
      </c>
      <c r="E50" s="2">
        <v>47123</v>
      </c>
    </row>
    <row r="51" spans="2:5">
      <c r="B51" s="2">
        <v>47001</v>
      </c>
      <c r="C51">
        <v>45</v>
      </c>
      <c r="E51" s="2">
        <v>47154</v>
      </c>
    </row>
    <row r="52" spans="2:5">
      <c r="B52" s="2">
        <v>47031</v>
      </c>
      <c r="C52">
        <v>46</v>
      </c>
      <c r="E52" s="2">
        <v>47182</v>
      </c>
    </row>
    <row r="53" spans="2:5">
      <c r="B53" s="2">
        <v>47062</v>
      </c>
      <c r="C53">
        <v>47</v>
      </c>
      <c r="E53" s="2">
        <v>47213</v>
      </c>
    </row>
    <row r="54" spans="2:5">
      <c r="B54" s="2">
        <v>47092</v>
      </c>
      <c r="C54">
        <v>48</v>
      </c>
      <c r="E54" s="2">
        <v>47243</v>
      </c>
    </row>
    <row r="55" spans="2:5">
      <c r="B55" s="2">
        <v>47123</v>
      </c>
      <c r="C55">
        <v>49</v>
      </c>
      <c r="E55" s="2">
        <v>47274</v>
      </c>
    </row>
    <row r="56" spans="2:5">
      <c r="B56" s="2">
        <v>47154</v>
      </c>
      <c r="C56">
        <v>50</v>
      </c>
      <c r="E56" s="2">
        <v>47304</v>
      </c>
    </row>
    <row r="57" spans="2:5">
      <c r="B57" s="2">
        <v>47182</v>
      </c>
      <c r="C57">
        <v>51</v>
      </c>
      <c r="E57" s="2">
        <v>47335</v>
      </c>
    </row>
    <row r="58" spans="2:5">
      <c r="B58" s="2">
        <v>47213</v>
      </c>
      <c r="C58">
        <v>52</v>
      </c>
      <c r="E58" s="2">
        <v>47366</v>
      </c>
    </row>
    <row r="59" spans="2:5">
      <c r="B59" s="2">
        <v>47243</v>
      </c>
      <c r="C59">
        <v>53</v>
      </c>
      <c r="E59" s="2">
        <v>47396</v>
      </c>
    </row>
    <row r="60" spans="2:5">
      <c r="B60" s="2">
        <v>47274</v>
      </c>
      <c r="C60">
        <v>54</v>
      </c>
      <c r="E60" s="2">
        <v>47427</v>
      </c>
    </row>
    <row r="61" spans="2:5">
      <c r="B61" s="2">
        <v>47304</v>
      </c>
      <c r="C61">
        <v>55</v>
      </c>
      <c r="E61" s="2">
        <v>47457</v>
      </c>
    </row>
    <row r="62" spans="2:5">
      <c r="B62" s="2">
        <v>47335</v>
      </c>
      <c r="C62">
        <v>56</v>
      </c>
    </row>
    <row r="63" spans="2:5">
      <c r="B63" s="2">
        <v>47366</v>
      </c>
      <c r="C63">
        <v>57</v>
      </c>
    </row>
    <row r="64" spans="2:5">
      <c r="B64" s="2">
        <v>47396</v>
      </c>
      <c r="C64">
        <v>58</v>
      </c>
    </row>
    <row r="65" spans="2:3">
      <c r="B65" s="2">
        <v>47427</v>
      </c>
      <c r="C65">
        <v>59</v>
      </c>
    </row>
    <row r="66" spans="2:3">
      <c r="B66" s="2">
        <v>47457</v>
      </c>
      <c r="C66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8084F-B0C8-420B-926F-6AFC0F9EEC1A}">
  <dimension ref="A1:T64"/>
  <sheetViews>
    <sheetView workbookViewId="0">
      <selection activeCell="F9" sqref="F9"/>
    </sheetView>
  </sheetViews>
  <sheetFormatPr defaultRowHeight="15"/>
  <cols>
    <col min="2" max="2" width="16.140625" bestFit="1" customWidth="1"/>
    <col min="4" max="4" width="10.5703125" bestFit="1" customWidth="1"/>
    <col min="5" max="6" width="18.28515625" bestFit="1" customWidth="1"/>
  </cols>
  <sheetData>
    <row r="1" spans="1:20">
      <c r="A1" t="s">
        <v>24</v>
      </c>
      <c r="B1" t="s">
        <v>26</v>
      </c>
      <c r="C1" t="s">
        <v>25</v>
      </c>
      <c r="D1" t="s">
        <v>27</v>
      </c>
      <c r="K1">
        <v>240</v>
      </c>
      <c r="M1" t="s">
        <v>23</v>
      </c>
    </row>
    <row r="2" spans="1:20">
      <c r="A2">
        <v>5000000</v>
      </c>
      <c r="B2">
        <v>12.5</v>
      </c>
      <c r="C2">
        <v>240</v>
      </c>
      <c r="D2" s="1">
        <f>ROUND(PMT(B2/1200,C2,-A2),0)</f>
        <v>56807</v>
      </c>
      <c r="K2">
        <v>5000000</v>
      </c>
      <c r="P2">
        <v>1</v>
      </c>
      <c r="Q2">
        <v>5</v>
      </c>
      <c r="R2">
        <v>50000</v>
      </c>
      <c r="S2">
        <v>60</v>
      </c>
      <c r="T2">
        <f>R2*S2/100</f>
        <v>30000</v>
      </c>
    </row>
    <row r="3" spans="1:20">
      <c r="K3">
        <v>12.5</v>
      </c>
      <c r="P3">
        <v>6</v>
      </c>
      <c r="Q3">
        <v>9</v>
      </c>
      <c r="R3">
        <v>50000</v>
      </c>
      <c r="S3">
        <v>40</v>
      </c>
      <c r="T3">
        <f>R3*S3/100</f>
        <v>20000</v>
      </c>
    </row>
    <row r="4" spans="1:20">
      <c r="A4" s="10" t="s">
        <v>3</v>
      </c>
      <c r="B4" s="10" t="s">
        <v>28</v>
      </c>
      <c r="C4" s="10" t="s">
        <v>14</v>
      </c>
      <c r="D4" s="10" t="s">
        <v>15</v>
      </c>
      <c r="E4" s="10" t="s">
        <v>16</v>
      </c>
      <c r="F4" s="10" t="s">
        <v>17</v>
      </c>
    </row>
    <row r="5" spans="1:20">
      <c r="A5">
        <v>1</v>
      </c>
      <c r="B5" s="11">
        <v>5000000</v>
      </c>
      <c r="C5">
        <v>56807</v>
      </c>
      <c r="D5">
        <f>C5*(B2/12)</f>
        <v>59173.958333333336</v>
      </c>
      <c r="E5">
        <f>D5-C5</f>
        <v>2366.9583333333358</v>
      </c>
      <c r="F5" s="11">
        <f>B5-D5</f>
        <v>4940826.041666667</v>
      </c>
    </row>
    <row r="6" spans="1:20">
      <c r="A6">
        <v>2</v>
      </c>
      <c r="B6">
        <v>4940826</v>
      </c>
      <c r="C6">
        <v>56807</v>
      </c>
    </row>
    <row r="7" spans="1:20">
      <c r="A7">
        <v>3</v>
      </c>
    </row>
    <row r="8" spans="1:20">
      <c r="A8">
        <v>4</v>
      </c>
    </row>
    <row r="9" spans="1:20">
      <c r="A9">
        <v>5</v>
      </c>
    </row>
    <row r="10" spans="1:20">
      <c r="A10">
        <v>6</v>
      </c>
    </row>
    <row r="11" spans="1:20">
      <c r="A11">
        <v>7</v>
      </c>
    </row>
    <row r="12" spans="1:20">
      <c r="A12">
        <v>8</v>
      </c>
    </row>
    <row r="13" spans="1:20">
      <c r="A13">
        <v>9</v>
      </c>
    </row>
    <row r="14" spans="1:20">
      <c r="A14">
        <v>10</v>
      </c>
    </row>
    <row r="15" spans="1:20">
      <c r="A15">
        <v>11</v>
      </c>
    </row>
    <row r="16" spans="1:20">
      <c r="A16">
        <v>12</v>
      </c>
    </row>
    <row r="17" spans="1:1">
      <c r="A17">
        <v>13</v>
      </c>
    </row>
    <row r="18" spans="1:1">
      <c r="A18">
        <v>14</v>
      </c>
    </row>
    <row r="19" spans="1:1">
      <c r="A19">
        <v>15</v>
      </c>
    </row>
    <row r="20" spans="1:1">
      <c r="A20">
        <v>16</v>
      </c>
    </row>
    <row r="21" spans="1:1">
      <c r="A21">
        <v>17</v>
      </c>
    </row>
    <row r="22" spans="1:1">
      <c r="A22">
        <v>18</v>
      </c>
    </row>
    <row r="23" spans="1:1">
      <c r="A23">
        <v>19</v>
      </c>
    </row>
    <row r="24" spans="1:1">
      <c r="A24">
        <v>20</v>
      </c>
    </row>
    <row r="25" spans="1:1">
      <c r="A25">
        <v>21</v>
      </c>
    </row>
    <row r="26" spans="1:1">
      <c r="A26">
        <v>22</v>
      </c>
    </row>
    <row r="27" spans="1:1">
      <c r="A27">
        <v>23</v>
      </c>
    </row>
    <row r="28" spans="1:1">
      <c r="A28">
        <v>24</v>
      </c>
    </row>
    <row r="29" spans="1:1">
      <c r="A29">
        <v>25</v>
      </c>
    </row>
    <row r="30" spans="1:1">
      <c r="A30">
        <v>26</v>
      </c>
    </row>
    <row r="31" spans="1:1">
      <c r="A31">
        <v>27</v>
      </c>
    </row>
    <row r="32" spans="1:1">
      <c r="A32">
        <v>28</v>
      </c>
    </row>
    <row r="33" spans="1:1">
      <c r="A33">
        <v>29</v>
      </c>
    </row>
    <row r="34" spans="1:1">
      <c r="A34">
        <v>30</v>
      </c>
    </row>
    <row r="35" spans="1:1">
      <c r="A35">
        <v>31</v>
      </c>
    </row>
    <row r="36" spans="1:1">
      <c r="A36">
        <v>32</v>
      </c>
    </row>
    <row r="37" spans="1:1">
      <c r="A37">
        <v>33</v>
      </c>
    </row>
    <row r="38" spans="1:1">
      <c r="A38">
        <v>34</v>
      </c>
    </row>
    <row r="39" spans="1:1">
      <c r="A39">
        <v>35</v>
      </c>
    </row>
    <row r="40" spans="1:1">
      <c r="A40">
        <v>36</v>
      </c>
    </row>
    <row r="41" spans="1:1">
      <c r="A41">
        <v>37</v>
      </c>
    </row>
    <row r="42" spans="1:1">
      <c r="A42">
        <v>38</v>
      </c>
    </row>
    <row r="43" spans="1:1">
      <c r="A43">
        <v>39</v>
      </c>
    </row>
    <row r="44" spans="1:1">
      <c r="A44">
        <v>40</v>
      </c>
    </row>
    <row r="45" spans="1:1">
      <c r="A45">
        <v>41</v>
      </c>
    </row>
    <row r="46" spans="1:1">
      <c r="A46">
        <v>42</v>
      </c>
    </row>
    <row r="47" spans="1:1">
      <c r="A47">
        <v>43</v>
      </c>
    </row>
    <row r="48" spans="1:1">
      <c r="A48">
        <v>44</v>
      </c>
    </row>
    <row r="49" spans="1:1">
      <c r="A49">
        <v>45</v>
      </c>
    </row>
    <row r="50" spans="1:1">
      <c r="A50">
        <v>46</v>
      </c>
    </row>
    <row r="51" spans="1:1">
      <c r="A51">
        <v>47</v>
      </c>
    </row>
    <row r="52" spans="1:1">
      <c r="A52">
        <v>48</v>
      </c>
    </row>
    <row r="53" spans="1:1">
      <c r="A53">
        <v>49</v>
      </c>
    </row>
    <row r="54" spans="1:1">
      <c r="A54">
        <v>50</v>
      </c>
    </row>
    <row r="55" spans="1:1">
      <c r="A55">
        <v>51</v>
      </c>
    </row>
    <row r="56" spans="1:1">
      <c r="A56">
        <v>52</v>
      </c>
    </row>
    <row r="57" spans="1:1">
      <c r="A57">
        <v>53</v>
      </c>
    </row>
    <row r="58" spans="1:1">
      <c r="A58">
        <v>54</v>
      </c>
    </row>
    <row r="59" spans="1:1">
      <c r="A59">
        <v>55</v>
      </c>
    </row>
    <row r="60" spans="1:1">
      <c r="A60">
        <v>56</v>
      </c>
    </row>
    <row r="61" spans="1:1">
      <c r="A61">
        <v>57</v>
      </c>
    </row>
    <row r="62" spans="1:1">
      <c r="A62">
        <v>58</v>
      </c>
    </row>
    <row r="63" spans="1:1">
      <c r="A63">
        <v>59</v>
      </c>
    </row>
    <row r="64" spans="1:1">
      <c r="A64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CEBBE-910D-4050-B366-DB06E31715F0}">
  <dimension ref="B4:M20"/>
  <sheetViews>
    <sheetView workbookViewId="0">
      <selection activeCell="F17" sqref="F17"/>
    </sheetView>
  </sheetViews>
  <sheetFormatPr defaultRowHeight="15"/>
  <cols>
    <col min="2" max="2" width="16.85546875" bestFit="1" customWidth="1"/>
    <col min="9" max="13" width="19" bestFit="1" customWidth="1"/>
  </cols>
  <sheetData>
    <row r="4" spans="2:13" ht="15.75" thickBot="1">
      <c r="I4" s="17" t="s">
        <v>49</v>
      </c>
      <c r="J4" s="17" t="s">
        <v>50</v>
      </c>
      <c r="K4" s="17" t="s">
        <v>51</v>
      </c>
      <c r="L4" s="17" t="s">
        <v>52</v>
      </c>
      <c r="M4" s="17" t="s">
        <v>53</v>
      </c>
    </row>
    <row r="5" spans="2:13" ht="15.75" thickBot="1">
      <c r="B5" t="s">
        <v>29</v>
      </c>
      <c r="C5">
        <v>500</v>
      </c>
      <c r="I5" s="14" t="s">
        <v>36</v>
      </c>
      <c r="J5" s="14" t="s">
        <v>36</v>
      </c>
      <c r="K5" s="14" t="s">
        <v>36</v>
      </c>
      <c r="L5" s="14" t="s">
        <v>36</v>
      </c>
      <c r="M5" s="18" t="s">
        <v>36</v>
      </c>
    </row>
    <row r="6" spans="2:13" ht="15.75" thickBot="1">
      <c r="B6" t="s">
        <v>30</v>
      </c>
      <c r="C6">
        <v>500</v>
      </c>
      <c r="I6" s="15" t="s">
        <v>37</v>
      </c>
      <c r="J6" s="15" t="s">
        <v>37</v>
      </c>
      <c r="K6" s="15" t="s">
        <v>37</v>
      </c>
      <c r="L6" s="15" t="s">
        <v>37</v>
      </c>
      <c r="M6" s="16" t="s">
        <v>37</v>
      </c>
    </row>
    <row r="7" spans="2:13" ht="15.75" thickBot="1">
      <c r="B7" t="s">
        <v>31</v>
      </c>
      <c r="C7">
        <v>500</v>
      </c>
      <c r="I7" s="15" t="s">
        <v>38</v>
      </c>
      <c r="J7" s="15" t="s">
        <v>38</v>
      </c>
      <c r="K7" s="15" t="s">
        <v>38</v>
      </c>
      <c r="L7" s="15" t="s">
        <v>38</v>
      </c>
      <c r="M7" s="15" t="s">
        <v>38</v>
      </c>
    </row>
    <row r="8" spans="2:13" ht="15.75" thickBot="1">
      <c r="I8" s="15" t="s">
        <v>39</v>
      </c>
      <c r="J8" s="15" t="s">
        <v>39</v>
      </c>
      <c r="K8" s="15" t="s">
        <v>39</v>
      </c>
      <c r="L8" s="15" t="s">
        <v>39</v>
      </c>
      <c r="M8" s="16" t="s">
        <v>39</v>
      </c>
    </row>
    <row r="9" spans="2:13" ht="15.75" thickBot="1">
      <c r="I9" s="15" t="s">
        <v>40</v>
      </c>
      <c r="J9" s="15" t="s">
        <v>40</v>
      </c>
      <c r="K9" s="15" t="s">
        <v>40</v>
      </c>
      <c r="L9" s="15" t="s">
        <v>40</v>
      </c>
      <c r="M9" s="16" t="s">
        <v>40</v>
      </c>
    </row>
    <row r="10" spans="2:13" ht="15.75" thickBot="1">
      <c r="I10" s="15" t="s">
        <v>41</v>
      </c>
      <c r="J10" s="15" t="s">
        <v>41</v>
      </c>
      <c r="K10" s="15" t="s">
        <v>41</v>
      </c>
      <c r="L10" s="15" t="s">
        <v>41</v>
      </c>
      <c r="M10" s="16" t="s">
        <v>41</v>
      </c>
    </row>
    <row r="11" spans="2:13" ht="15.75" thickBot="1">
      <c r="B11" s="12" t="s">
        <v>32</v>
      </c>
      <c r="I11" s="15" t="s">
        <v>42</v>
      </c>
      <c r="J11" s="15" t="s">
        <v>42</v>
      </c>
      <c r="K11" s="15" t="s">
        <v>42</v>
      </c>
      <c r="L11" s="15" t="s">
        <v>42</v>
      </c>
      <c r="M11" s="16" t="s">
        <v>42</v>
      </c>
    </row>
    <row r="12" spans="2:13" ht="15.75" thickBot="1">
      <c r="B12" s="13" t="s">
        <v>33</v>
      </c>
      <c r="I12" s="15" t="s">
        <v>43</v>
      </c>
      <c r="J12" s="15" t="s">
        <v>43</v>
      </c>
      <c r="K12" s="15" t="s">
        <v>43</v>
      </c>
      <c r="L12" s="15" t="s">
        <v>43</v>
      </c>
      <c r="M12" s="16" t="s">
        <v>43</v>
      </c>
    </row>
    <row r="13" spans="2:13" ht="15.75" thickBot="1">
      <c r="B13" s="13" t="s">
        <v>34</v>
      </c>
      <c r="I13" s="16" t="s">
        <v>44</v>
      </c>
      <c r="J13" s="15" t="s">
        <v>44</v>
      </c>
      <c r="K13" s="16" t="s">
        <v>44</v>
      </c>
      <c r="L13" s="16" t="s">
        <v>44</v>
      </c>
      <c r="M13" s="16" t="s">
        <v>44</v>
      </c>
    </row>
    <row r="14" spans="2:13" ht="15.75" thickBot="1">
      <c r="B14" t="s">
        <v>35</v>
      </c>
      <c r="I14" s="15" t="s">
        <v>45</v>
      </c>
      <c r="J14" s="15" t="s">
        <v>45</v>
      </c>
      <c r="K14" s="15" t="s">
        <v>45</v>
      </c>
      <c r="L14" s="15" t="s">
        <v>45</v>
      </c>
      <c r="M14" s="16" t="s">
        <v>45</v>
      </c>
    </row>
    <row r="15" spans="2:13" ht="15.75" thickBot="1">
      <c r="B15" s="19" t="s">
        <v>54</v>
      </c>
      <c r="I15" s="16" t="s">
        <v>46</v>
      </c>
      <c r="J15" s="15" t="s">
        <v>46</v>
      </c>
      <c r="K15" s="16" t="s">
        <v>46</v>
      </c>
      <c r="L15" s="16" t="s">
        <v>46</v>
      </c>
      <c r="M15" s="16" t="s">
        <v>46</v>
      </c>
    </row>
    <row r="16" spans="2:13" ht="15.75" thickBot="1">
      <c r="B16" s="19" t="s">
        <v>59</v>
      </c>
      <c r="I16" s="16" t="s">
        <v>48</v>
      </c>
      <c r="J16" s="15" t="s">
        <v>47</v>
      </c>
      <c r="K16" s="16" t="s">
        <v>47</v>
      </c>
      <c r="L16" s="16" t="s">
        <v>47</v>
      </c>
      <c r="M16" s="15" t="s">
        <v>48</v>
      </c>
    </row>
    <row r="18" spans="10:13" ht="15.75" thickBot="1"/>
    <row r="19" spans="10:13">
      <c r="J19" s="20" t="s">
        <v>55</v>
      </c>
      <c r="K19" s="21" t="s">
        <v>56</v>
      </c>
      <c r="L19" s="21" t="s">
        <v>57</v>
      </c>
      <c r="M19" s="22" t="s">
        <v>58</v>
      </c>
    </row>
    <row r="20" spans="10:13" ht="15.75" thickBot="1">
      <c r="J20" s="23"/>
      <c r="K20" s="24"/>
      <c r="L20" s="24"/>
      <c r="M20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543D9-3AF8-419C-9202-C896453AEF5D}">
  <dimension ref="A1:I54"/>
  <sheetViews>
    <sheetView workbookViewId="0">
      <selection activeCell="B12" sqref="B12"/>
    </sheetView>
  </sheetViews>
  <sheetFormatPr defaultRowHeight="15"/>
  <cols>
    <col min="1" max="1" width="11" bestFit="1" customWidth="1"/>
    <col min="2" max="2" width="29" bestFit="1" customWidth="1"/>
    <col min="3" max="3" width="26.85546875" bestFit="1" customWidth="1"/>
    <col min="4" max="4" width="16.42578125" bestFit="1" customWidth="1"/>
    <col min="5" max="5" width="12.28515625" bestFit="1" customWidth="1"/>
    <col min="6" max="6" width="10.85546875" bestFit="1" customWidth="1"/>
    <col min="7" max="7" width="17.7109375" bestFit="1" customWidth="1"/>
    <col min="8" max="8" width="22" bestFit="1" customWidth="1"/>
    <col min="9" max="9" width="9.7109375" bestFit="1" customWidth="1"/>
  </cols>
  <sheetData>
    <row r="1" spans="1:9" ht="15.75" thickBot="1">
      <c r="A1" s="26"/>
    </row>
    <row r="2" spans="1:9" ht="15.75" thickBot="1">
      <c r="A2" s="27" t="s">
        <v>60</v>
      </c>
      <c r="B2" s="28" t="s">
        <v>61</v>
      </c>
      <c r="C2" s="28" t="s">
        <v>62</v>
      </c>
      <c r="D2" s="28" t="s">
        <v>63</v>
      </c>
      <c r="E2" s="28" t="s">
        <v>64</v>
      </c>
      <c r="F2" s="28" t="s">
        <v>65</v>
      </c>
      <c r="G2" s="28" t="s">
        <v>66</v>
      </c>
      <c r="H2" s="28" t="s">
        <v>67</v>
      </c>
      <c r="I2" s="28" t="s">
        <v>68</v>
      </c>
    </row>
    <row r="3" spans="1:9" ht="15.75" thickBot="1">
      <c r="A3" s="29" t="s">
        <v>69</v>
      </c>
      <c r="B3" s="30" t="s">
        <v>70</v>
      </c>
      <c r="C3" s="30" t="s">
        <v>71</v>
      </c>
      <c r="D3" s="30" t="s">
        <v>72</v>
      </c>
      <c r="E3" s="31">
        <v>45126</v>
      </c>
      <c r="F3" s="31">
        <v>45689</v>
      </c>
      <c r="G3" s="31">
        <v>45720</v>
      </c>
      <c r="H3" s="30" t="s">
        <v>73</v>
      </c>
      <c r="I3" s="30" t="s">
        <v>74</v>
      </c>
    </row>
    <row r="4" spans="1:9" ht="15.75" thickBot="1">
      <c r="A4" s="29" t="s">
        <v>75</v>
      </c>
      <c r="B4" s="30" t="s">
        <v>76</v>
      </c>
      <c r="C4" s="30" t="s">
        <v>77</v>
      </c>
      <c r="D4" s="30" t="s">
        <v>78</v>
      </c>
      <c r="E4" s="31">
        <v>45358</v>
      </c>
      <c r="F4" s="31">
        <v>45666</v>
      </c>
      <c r="G4" s="31">
        <v>45712</v>
      </c>
      <c r="H4" s="30" t="s">
        <v>79</v>
      </c>
      <c r="I4" s="30" t="s">
        <v>80</v>
      </c>
    </row>
    <row r="5" spans="1:9" ht="15.75" thickBot="1">
      <c r="A5" s="29" t="s">
        <v>81</v>
      </c>
      <c r="B5" s="30" t="s">
        <v>82</v>
      </c>
      <c r="C5" s="30" t="s">
        <v>83</v>
      </c>
      <c r="D5" s="30" t="s">
        <v>84</v>
      </c>
      <c r="E5" s="31">
        <v>44985</v>
      </c>
      <c r="F5" s="31">
        <v>45696</v>
      </c>
      <c r="G5" s="31">
        <v>45712</v>
      </c>
      <c r="H5" s="30" t="s">
        <v>73</v>
      </c>
      <c r="I5" s="30" t="s">
        <v>85</v>
      </c>
    </row>
    <row r="6" spans="1:9" ht="15.75" thickBot="1">
      <c r="A6" s="29" t="s">
        <v>86</v>
      </c>
      <c r="B6" s="30" t="s">
        <v>87</v>
      </c>
      <c r="C6" s="30" t="s">
        <v>88</v>
      </c>
      <c r="D6" s="30" t="s">
        <v>72</v>
      </c>
      <c r="E6" s="31">
        <v>45628</v>
      </c>
      <c r="F6" s="31">
        <v>45698</v>
      </c>
      <c r="G6" s="31">
        <v>45714</v>
      </c>
      <c r="H6" s="30" t="s">
        <v>80</v>
      </c>
      <c r="I6" s="30" t="s">
        <v>80</v>
      </c>
    </row>
    <row r="7" spans="1:9" ht="15.75" thickBot="1">
      <c r="A7" s="29" t="s">
        <v>89</v>
      </c>
      <c r="B7" s="30" t="s">
        <v>90</v>
      </c>
      <c r="C7" s="30" t="s">
        <v>91</v>
      </c>
      <c r="D7" s="30" t="s">
        <v>72</v>
      </c>
      <c r="E7" s="31">
        <v>45293</v>
      </c>
      <c r="F7" s="31">
        <v>45696</v>
      </c>
      <c r="G7" s="31">
        <v>45712</v>
      </c>
      <c r="H7" s="30" t="s">
        <v>80</v>
      </c>
      <c r="I7" s="30" t="s">
        <v>80</v>
      </c>
    </row>
    <row r="8" spans="1:9" ht="15.75" thickBot="1">
      <c r="A8" s="29" t="s">
        <v>92</v>
      </c>
      <c r="B8" s="30" t="s">
        <v>93</v>
      </c>
      <c r="C8" s="30" t="s">
        <v>91</v>
      </c>
      <c r="D8" s="30" t="s">
        <v>72</v>
      </c>
      <c r="E8" s="31">
        <v>45612</v>
      </c>
      <c r="F8" s="31">
        <v>45693</v>
      </c>
      <c r="G8" s="31">
        <v>45709</v>
      </c>
      <c r="H8" s="30" t="s">
        <v>80</v>
      </c>
      <c r="I8" s="30" t="s">
        <v>80</v>
      </c>
    </row>
    <row r="9" spans="1:9" ht="15.75" thickBot="1">
      <c r="A9" s="29" t="s">
        <v>94</v>
      </c>
      <c r="B9" s="30" t="s">
        <v>95</v>
      </c>
      <c r="C9" s="30" t="s">
        <v>96</v>
      </c>
      <c r="D9" s="30" t="s">
        <v>72</v>
      </c>
      <c r="E9" s="31">
        <v>45173</v>
      </c>
      <c r="F9" s="31">
        <v>45705</v>
      </c>
      <c r="G9" s="31">
        <v>45716</v>
      </c>
      <c r="H9" s="30" t="s">
        <v>79</v>
      </c>
      <c r="I9" s="30" t="s">
        <v>80</v>
      </c>
    </row>
    <row r="10" spans="1:9" ht="15.75" thickBot="1">
      <c r="A10" s="29" t="s">
        <v>97</v>
      </c>
      <c r="B10" s="30" t="s">
        <v>98</v>
      </c>
      <c r="C10" s="30" t="s">
        <v>88</v>
      </c>
      <c r="D10" s="30" t="s">
        <v>72</v>
      </c>
      <c r="E10" s="31">
        <v>45635</v>
      </c>
      <c r="F10" s="31">
        <v>45701</v>
      </c>
      <c r="G10" s="31">
        <v>45709</v>
      </c>
      <c r="H10" s="30" t="s">
        <v>80</v>
      </c>
      <c r="I10" s="30" t="s">
        <v>80</v>
      </c>
    </row>
    <row r="11" spans="1:9" ht="15.75" thickBot="1">
      <c r="A11" s="29" t="s">
        <v>99</v>
      </c>
      <c r="B11" s="30" t="s">
        <v>100</v>
      </c>
      <c r="C11" s="30" t="s">
        <v>88</v>
      </c>
      <c r="D11" s="30" t="s">
        <v>72</v>
      </c>
      <c r="E11" s="31">
        <v>45635</v>
      </c>
      <c r="F11" s="31">
        <v>45716</v>
      </c>
      <c r="G11" s="31">
        <v>45717</v>
      </c>
      <c r="H11" s="30" t="s">
        <v>80</v>
      </c>
      <c r="I11" s="30" t="s">
        <v>80</v>
      </c>
    </row>
    <row r="12" spans="1:9" ht="15.75" thickBot="1">
      <c r="A12" s="29" t="s">
        <v>101</v>
      </c>
      <c r="B12" s="30" t="s">
        <v>102</v>
      </c>
      <c r="C12" s="30" t="s">
        <v>103</v>
      </c>
      <c r="D12" s="30" t="s">
        <v>72</v>
      </c>
      <c r="E12" s="31">
        <v>45447</v>
      </c>
      <c r="F12" s="31">
        <v>45700</v>
      </c>
      <c r="G12" s="31">
        <v>45716</v>
      </c>
      <c r="H12" s="30" t="s">
        <v>80</v>
      </c>
      <c r="I12" s="30" t="s">
        <v>80</v>
      </c>
    </row>
    <row r="13" spans="1:9" ht="15.75" thickBot="1">
      <c r="A13" s="29" t="s">
        <v>104</v>
      </c>
      <c r="B13" s="30" t="s">
        <v>105</v>
      </c>
      <c r="C13" s="30" t="s">
        <v>106</v>
      </c>
      <c r="D13" s="30" t="s">
        <v>107</v>
      </c>
      <c r="E13" s="31">
        <v>44727</v>
      </c>
      <c r="F13" s="31">
        <v>45717</v>
      </c>
      <c r="G13" s="31">
        <v>45717</v>
      </c>
      <c r="H13" s="30" t="s">
        <v>80</v>
      </c>
      <c r="I13" s="30" t="s">
        <v>80</v>
      </c>
    </row>
    <row r="14" spans="1:9" ht="15.75" thickBot="1">
      <c r="A14" s="29" t="s">
        <v>108</v>
      </c>
      <c r="B14" s="30" t="s">
        <v>109</v>
      </c>
      <c r="C14" s="30" t="s">
        <v>71</v>
      </c>
      <c r="D14" s="30" t="s">
        <v>72</v>
      </c>
      <c r="E14" s="31">
        <v>45152</v>
      </c>
      <c r="F14" s="31">
        <v>45689</v>
      </c>
      <c r="G14" s="31">
        <v>45720</v>
      </c>
      <c r="H14" s="30" t="s">
        <v>73</v>
      </c>
      <c r="I14" s="30" t="s">
        <v>110</v>
      </c>
    </row>
    <row r="15" spans="1:9" ht="15.75" thickBot="1">
      <c r="A15" s="29" t="s">
        <v>111</v>
      </c>
      <c r="B15" s="30" t="s">
        <v>112</v>
      </c>
      <c r="C15" s="30" t="s">
        <v>91</v>
      </c>
      <c r="D15" s="30" t="s">
        <v>72</v>
      </c>
      <c r="E15" s="31">
        <v>45614</v>
      </c>
      <c r="F15" s="31">
        <v>45719</v>
      </c>
      <c r="G15" s="31">
        <v>45716</v>
      </c>
      <c r="H15" s="30" t="s">
        <v>80</v>
      </c>
      <c r="I15" s="30" t="s">
        <v>80</v>
      </c>
    </row>
    <row r="16" spans="1:9" ht="15.75" thickBot="1">
      <c r="A16" s="29" t="s">
        <v>113</v>
      </c>
      <c r="B16" s="30" t="s">
        <v>114</v>
      </c>
      <c r="C16" s="30" t="s">
        <v>115</v>
      </c>
      <c r="D16" s="30" t="s">
        <v>116</v>
      </c>
      <c r="E16" s="31">
        <v>45385</v>
      </c>
      <c r="F16" s="31">
        <v>45693</v>
      </c>
      <c r="G16" s="31">
        <v>45709</v>
      </c>
      <c r="H16" s="30" t="s">
        <v>80</v>
      </c>
      <c r="I16" s="30" t="s">
        <v>80</v>
      </c>
    </row>
    <row r="17" spans="1:9" ht="15.75" thickBot="1">
      <c r="A17" s="29" t="s">
        <v>117</v>
      </c>
      <c r="B17" s="30" t="s">
        <v>118</v>
      </c>
      <c r="C17" s="30" t="s">
        <v>88</v>
      </c>
      <c r="D17" s="30" t="s">
        <v>72</v>
      </c>
      <c r="E17" s="31">
        <v>45608</v>
      </c>
      <c r="F17" s="31">
        <v>45696</v>
      </c>
      <c r="G17" s="31">
        <v>45712</v>
      </c>
      <c r="H17" s="30" t="s">
        <v>80</v>
      </c>
      <c r="I17" s="30" t="s">
        <v>80</v>
      </c>
    </row>
    <row r="18" spans="1:9" ht="15.75" thickBot="1">
      <c r="A18" s="29" t="s">
        <v>119</v>
      </c>
      <c r="B18" s="30" t="s">
        <v>120</v>
      </c>
      <c r="C18" s="30" t="s">
        <v>103</v>
      </c>
      <c r="D18" s="30" t="s">
        <v>72</v>
      </c>
      <c r="E18" s="31">
        <v>45392</v>
      </c>
      <c r="F18" s="31">
        <v>45693</v>
      </c>
      <c r="G18" s="31">
        <v>45709</v>
      </c>
      <c r="H18" s="30" t="s">
        <v>80</v>
      </c>
      <c r="I18" s="30" t="s">
        <v>80</v>
      </c>
    </row>
    <row r="19" spans="1:9" ht="15.75" thickBot="1">
      <c r="A19" s="29" t="s">
        <v>121</v>
      </c>
      <c r="B19" s="30" t="s">
        <v>122</v>
      </c>
      <c r="C19" s="30" t="s">
        <v>91</v>
      </c>
      <c r="D19" s="30" t="s">
        <v>72</v>
      </c>
      <c r="E19" s="31">
        <v>45665</v>
      </c>
      <c r="F19" s="31">
        <v>45717</v>
      </c>
      <c r="G19" s="31">
        <v>45713</v>
      </c>
      <c r="H19" s="30" t="s">
        <v>80</v>
      </c>
      <c r="I19" s="30" t="s">
        <v>80</v>
      </c>
    </row>
    <row r="20" spans="1:9" ht="15.75" thickBot="1">
      <c r="A20" s="29" t="s">
        <v>123</v>
      </c>
      <c r="B20" s="30" t="s">
        <v>124</v>
      </c>
      <c r="C20" s="30" t="s">
        <v>83</v>
      </c>
      <c r="D20" s="30" t="s">
        <v>84</v>
      </c>
      <c r="E20" s="31">
        <v>45691</v>
      </c>
      <c r="F20" s="31">
        <v>45717</v>
      </c>
      <c r="G20" s="31">
        <v>45720</v>
      </c>
      <c r="H20" s="30" t="s">
        <v>73</v>
      </c>
      <c r="I20" s="30" t="s">
        <v>125</v>
      </c>
    </row>
    <row r="21" spans="1:9" ht="15.75" thickBot="1">
      <c r="A21" s="29" t="s">
        <v>126</v>
      </c>
      <c r="B21" s="30" t="s">
        <v>127</v>
      </c>
      <c r="C21" s="30" t="s">
        <v>88</v>
      </c>
      <c r="D21" s="30" t="s">
        <v>72</v>
      </c>
      <c r="E21" s="31">
        <v>45678</v>
      </c>
      <c r="F21" s="31">
        <v>45708</v>
      </c>
      <c r="G21" s="31">
        <v>45708</v>
      </c>
      <c r="H21" s="30" t="s">
        <v>80</v>
      </c>
      <c r="I21" s="30" t="s">
        <v>80</v>
      </c>
    </row>
    <row r="22" spans="1:9" ht="15.75" thickBot="1">
      <c r="A22" s="29" t="s">
        <v>128</v>
      </c>
      <c r="B22" s="30" t="s">
        <v>129</v>
      </c>
      <c r="C22" s="30" t="s">
        <v>106</v>
      </c>
      <c r="D22" s="30" t="s">
        <v>107</v>
      </c>
      <c r="E22" s="31">
        <v>44746</v>
      </c>
      <c r="F22" s="31">
        <v>45090</v>
      </c>
      <c r="G22" s="31">
        <v>45717</v>
      </c>
      <c r="H22" s="30" t="s">
        <v>80</v>
      </c>
      <c r="I22" s="30" t="s">
        <v>80</v>
      </c>
    </row>
    <row r="23" spans="1:9" ht="15.75" thickBot="1">
      <c r="A23" s="29" t="s">
        <v>130</v>
      </c>
      <c r="B23" s="30" t="s">
        <v>131</v>
      </c>
      <c r="C23" s="30" t="s">
        <v>88</v>
      </c>
      <c r="D23" s="30" t="s">
        <v>72</v>
      </c>
      <c r="E23" s="31">
        <v>45474</v>
      </c>
      <c r="F23" s="31">
        <v>45691</v>
      </c>
      <c r="G23" s="31">
        <v>45709</v>
      </c>
      <c r="H23" s="30" t="s">
        <v>80</v>
      </c>
      <c r="I23" s="30" t="s">
        <v>80</v>
      </c>
    </row>
    <row r="24" spans="1:9" ht="15.75" thickBot="1">
      <c r="A24" s="29" t="s">
        <v>132</v>
      </c>
      <c r="B24" s="30" t="s">
        <v>133</v>
      </c>
      <c r="C24" s="30" t="s">
        <v>106</v>
      </c>
      <c r="D24" s="30" t="s">
        <v>107</v>
      </c>
      <c r="E24" s="31">
        <v>44777</v>
      </c>
      <c r="F24" s="31">
        <v>45717</v>
      </c>
      <c r="G24" s="31">
        <v>45717</v>
      </c>
      <c r="H24" s="30" t="s">
        <v>80</v>
      </c>
      <c r="I24" s="30" t="s">
        <v>80</v>
      </c>
    </row>
    <row r="25" spans="1:9" ht="15.75" thickBot="1">
      <c r="A25" s="29" t="s">
        <v>134</v>
      </c>
      <c r="B25" s="30" t="s">
        <v>135</v>
      </c>
      <c r="C25" s="30" t="s">
        <v>136</v>
      </c>
      <c r="D25" s="30" t="s">
        <v>137</v>
      </c>
      <c r="E25" s="31">
        <v>44697</v>
      </c>
      <c r="F25" s="31">
        <v>45701</v>
      </c>
      <c r="G25" s="31">
        <v>45720</v>
      </c>
      <c r="H25" s="30" t="s">
        <v>73</v>
      </c>
      <c r="I25" s="30" t="s">
        <v>138</v>
      </c>
    </row>
    <row r="26" spans="1:9" ht="15.75" thickBot="1">
      <c r="A26" s="29" t="s">
        <v>139</v>
      </c>
      <c r="B26" s="30" t="s">
        <v>140</v>
      </c>
      <c r="C26" s="30" t="s">
        <v>106</v>
      </c>
      <c r="D26" s="30" t="s">
        <v>107</v>
      </c>
      <c r="E26" s="31">
        <v>45524</v>
      </c>
      <c r="F26" s="31">
        <v>45717</v>
      </c>
      <c r="G26" s="31">
        <v>45717</v>
      </c>
      <c r="H26" s="30" t="s">
        <v>80</v>
      </c>
      <c r="I26" s="30" t="s">
        <v>80</v>
      </c>
    </row>
    <row r="27" spans="1:9" ht="15.75" thickBot="1">
      <c r="A27" s="29" t="s">
        <v>141</v>
      </c>
      <c r="B27" s="30" t="s">
        <v>142</v>
      </c>
      <c r="C27" s="30" t="s">
        <v>143</v>
      </c>
      <c r="D27" s="30" t="s">
        <v>144</v>
      </c>
      <c r="E27" s="31">
        <v>45566</v>
      </c>
      <c r="F27" s="31">
        <v>45708</v>
      </c>
      <c r="G27" s="31">
        <v>45708</v>
      </c>
      <c r="H27" s="30" t="s">
        <v>79</v>
      </c>
      <c r="I27" s="30" t="s">
        <v>80</v>
      </c>
    </row>
    <row r="28" spans="1:9" ht="15.75" thickBot="1">
      <c r="A28" s="29" t="s">
        <v>145</v>
      </c>
      <c r="B28" s="30" t="s">
        <v>146</v>
      </c>
      <c r="C28" s="30" t="s">
        <v>147</v>
      </c>
      <c r="D28" s="30" t="s">
        <v>84</v>
      </c>
      <c r="E28" s="31">
        <v>44582</v>
      </c>
      <c r="F28" s="31">
        <v>45700</v>
      </c>
      <c r="G28" s="31">
        <v>45717</v>
      </c>
      <c r="H28" s="30" t="s">
        <v>73</v>
      </c>
      <c r="I28" s="30" t="s">
        <v>148</v>
      </c>
    </row>
    <row r="29" spans="1:9" ht="15.75" thickBot="1">
      <c r="A29" s="29" t="s">
        <v>149</v>
      </c>
      <c r="B29" s="30" t="s">
        <v>150</v>
      </c>
      <c r="C29" s="30" t="s">
        <v>106</v>
      </c>
      <c r="D29" s="30" t="s">
        <v>72</v>
      </c>
      <c r="E29" s="31">
        <v>45566</v>
      </c>
      <c r="F29" s="31">
        <v>45692</v>
      </c>
      <c r="G29" s="31">
        <v>45708</v>
      </c>
      <c r="H29" s="30" t="s">
        <v>80</v>
      </c>
      <c r="I29" s="30" t="s">
        <v>80</v>
      </c>
    </row>
    <row r="30" spans="1:9" ht="15.75" thickBot="1">
      <c r="A30" s="29" t="s">
        <v>151</v>
      </c>
      <c r="B30" s="30" t="s">
        <v>152</v>
      </c>
      <c r="C30" s="30" t="s">
        <v>91</v>
      </c>
      <c r="D30" s="30" t="s">
        <v>72</v>
      </c>
      <c r="E30" s="31">
        <v>45551</v>
      </c>
      <c r="F30" s="31">
        <v>45713</v>
      </c>
      <c r="G30" s="31">
        <v>45713</v>
      </c>
      <c r="H30" s="30" t="s">
        <v>80</v>
      </c>
      <c r="I30" s="30" t="s">
        <v>80</v>
      </c>
    </row>
    <row r="31" spans="1:9" ht="15.75" thickBot="1">
      <c r="A31" s="29" t="s">
        <v>153</v>
      </c>
      <c r="B31" s="30" t="s">
        <v>154</v>
      </c>
      <c r="C31" s="30" t="s">
        <v>91</v>
      </c>
      <c r="D31" s="30" t="s">
        <v>72</v>
      </c>
      <c r="E31" s="31">
        <v>45479</v>
      </c>
      <c r="F31" s="31">
        <v>45720</v>
      </c>
      <c r="G31" s="31">
        <v>45720</v>
      </c>
      <c r="H31" s="30" t="s">
        <v>80</v>
      </c>
      <c r="I31" s="30" t="s">
        <v>80</v>
      </c>
    </row>
    <row r="32" spans="1:9" ht="15.75" thickBot="1">
      <c r="A32" s="29" t="s">
        <v>155</v>
      </c>
      <c r="B32" s="30" t="s">
        <v>156</v>
      </c>
      <c r="C32" s="30" t="s">
        <v>88</v>
      </c>
      <c r="D32" s="30" t="s">
        <v>72</v>
      </c>
      <c r="E32" s="31">
        <v>45572</v>
      </c>
      <c r="F32" s="31">
        <v>45692</v>
      </c>
      <c r="G32" s="31">
        <v>45708</v>
      </c>
      <c r="H32" s="30" t="s">
        <v>80</v>
      </c>
      <c r="I32" s="30" t="s">
        <v>80</v>
      </c>
    </row>
    <row r="33" spans="1:9" ht="15.75" thickBot="1">
      <c r="A33" s="29" t="s">
        <v>157</v>
      </c>
      <c r="B33" s="30" t="s">
        <v>158</v>
      </c>
      <c r="C33" s="30" t="s">
        <v>91</v>
      </c>
      <c r="D33" s="30" t="s">
        <v>72</v>
      </c>
      <c r="E33" s="31">
        <v>45635</v>
      </c>
      <c r="F33" s="31">
        <v>45692</v>
      </c>
      <c r="G33" s="31">
        <v>45708</v>
      </c>
      <c r="H33" s="30" t="s">
        <v>80</v>
      </c>
      <c r="I33" s="30" t="s">
        <v>80</v>
      </c>
    </row>
    <row r="34" spans="1:9" ht="15.75" thickBot="1">
      <c r="A34" s="29" t="s">
        <v>159</v>
      </c>
      <c r="B34" s="30" t="s">
        <v>160</v>
      </c>
      <c r="C34" s="30" t="s">
        <v>106</v>
      </c>
      <c r="D34" s="30" t="s">
        <v>107</v>
      </c>
      <c r="E34" s="31">
        <v>45503</v>
      </c>
      <c r="F34" s="31">
        <v>45717</v>
      </c>
      <c r="G34" s="31">
        <v>45717</v>
      </c>
      <c r="H34" s="30" t="s">
        <v>80</v>
      </c>
      <c r="I34" s="30" t="s">
        <v>80</v>
      </c>
    </row>
    <row r="35" spans="1:9" ht="15.75" thickBot="1">
      <c r="A35" s="29" t="s">
        <v>161</v>
      </c>
      <c r="B35" s="30" t="s">
        <v>162</v>
      </c>
      <c r="C35" s="30" t="s">
        <v>136</v>
      </c>
      <c r="D35" s="30" t="s">
        <v>137</v>
      </c>
      <c r="E35" s="31">
        <v>44793</v>
      </c>
      <c r="F35" s="31">
        <v>45694</v>
      </c>
      <c r="G35" s="31">
        <v>45709</v>
      </c>
      <c r="H35" s="30" t="s">
        <v>73</v>
      </c>
      <c r="I35" s="30" t="s">
        <v>163</v>
      </c>
    </row>
    <row r="36" spans="1:9" ht="15.75" thickBot="1">
      <c r="A36" s="29" t="s">
        <v>164</v>
      </c>
      <c r="B36" s="30" t="s">
        <v>165</v>
      </c>
      <c r="C36" s="30" t="s">
        <v>106</v>
      </c>
      <c r="D36" s="30" t="s">
        <v>107</v>
      </c>
      <c r="E36" s="31">
        <v>45561</v>
      </c>
      <c r="F36" s="31">
        <v>45717</v>
      </c>
      <c r="G36" s="31">
        <v>45717</v>
      </c>
      <c r="H36" s="30" t="s">
        <v>80</v>
      </c>
      <c r="I36" s="30" t="s">
        <v>80</v>
      </c>
    </row>
    <row r="37" spans="1:9" ht="15.75" thickBot="1">
      <c r="A37" s="29" t="s">
        <v>166</v>
      </c>
      <c r="B37" s="30" t="s">
        <v>167</v>
      </c>
      <c r="C37" s="30" t="s">
        <v>168</v>
      </c>
      <c r="D37" s="30" t="s">
        <v>78</v>
      </c>
      <c r="E37" s="31">
        <v>45323</v>
      </c>
      <c r="F37" s="31">
        <v>45706</v>
      </c>
      <c r="G37" s="31">
        <v>45716</v>
      </c>
      <c r="H37" s="30" t="s">
        <v>73</v>
      </c>
      <c r="I37" s="30" t="s">
        <v>169</v>
      </c>
    </row>
    <row r="38" spans="1:9" ht="15.75" thickBot="1">
      <c r="A38" s="29" t="s">
        <v>170</v>
      </c>
      <c r="B38" s="30" t="s">
        <v>171</v>
      </c>
      <c r="C38" s="30" t="s">
        <v>106</v>
      </c>
      <c r="D38" s="30" t="s">
        <v>107</v>
      </c>
      <c r="E38" s="31">
        <v>45544</v>
      </c>
      <c r="F38" s="31">
        <v>45717</v>
      </c>
      <c r="G38" s="31">
        <v>45717</v>
      </c>
      <c r="H38" s="30" t="s">
        <v>80</v>
      </c>
      <c r="I38" s="30" t="s">
        <v>80</v>
      </c>
    </row>
    <row r="39" spans="1:9" ht="15.75" thickBot="1">
      <c r="A39" s="29" t="s">
        <v>172</v>
      </c>
      <c r="B39" s="30" t="s">
        <v>173</v>
      </c>
      <c r="C39" s="30" t="s">
        <v>106</v>
      </c>
      <c r="D39" s="30" t="s">
        <v>107</v>
      </c>
      <c r="E39" s="31">
        <v>45579</v>
      </c>
      <c r="F39" s="31">
        <v>45717</v>
      </c>
      <c r="G39" s="31">
        <v>45717</v>
      </c>
      <c r="H39" s="30" t="s">
        <v>80</v>
      </c>
      <c r="I39" s="30" t="s">
        <v>80</v>
      </c>
    </row>
    <row r="40" spans="1:9" ht="15.75" thickBot="1">
      <c r="A40" s="29" t="s">
        <v>174</v>
      </c>
      <c r="B40" s="30" t="s">
        <v>175</v>
      </c>
      <c r="C40" s="30" t="s">
        <v>106</v>
      </c>
      <c r="D40" s="30" t="s">
        <v>107</v>
      </c>
      <c r="E40" s="31">
        <v>45483</v>
      </c>
      <c r="F40" s="31">
        <v>45717</v>
      </c>
      <c r="G40" s="31">
        <v>45717</v>
      </c>
      <c r="H40" s="30" t="s">
        <v>80</v>
      </c>
      <c r="I40" s="30" t="s">
        <v>80</v>
      </c>
    </row>
    <row r="41" spans="1:9" ht="15.75" thickBot="1">
      <c r="A41" s="29" t="s">
        <v>176</v>
      </c>
      <c r="B41" s="30" t="s">
        <v>177</v>
      </c>
      <c r="C41" s="30" t="s">
        <v>143</v>
      </c>
      <c r="D41" s="30" t="s">
        <v>178</v>
      </c>
      <c r="E41" s="31">
        <v>45341</v>
      </c>
      <c r="F41" s="31">
        <v>45710</v>
      </c>
      <c r="G41" s="31">
        <v>45710</v>
      </c>
      <c r="H41" s="30" t="s">
        <v>79</v>
      </c>
      <c r="I41" s="30" t="s">
        <v>80</v>
      </c>
    </row>
    <row r="42" spans="1:9" ht="15.75" thickBot="1">
      <c r="A42" s="29" t="s">
        <v>179</v>
      </c>
      <c r="B42" s="30" t="s">
        <v>180</v>
      </c>
      <c r="C42" s="30" t="s">
        <v>106</v>
      </c>
      <c r="D42" s="30" t="s">
        <v>107</v>
      </c>
      <c r="E42" s="31">
        <v>45563</v>
      </c>
      <c r="F42" s="31">
        <v>45717</v>
      </c>
      <c r="G42" s="31">
        <v>45717</v>
      </c>
      <c r="H42" s="30" t="s">
        <v>80</v>
      </c>
      <c r="I42" s="30" t="s">
        <v>80</v>
      </c>
    </row>
    <row r="43" spans="1:9" ht="15.75" thickBot="1">
      <c r="A43" s="29" t="s">
        <v>181</v>
      </c>
      <c r="B43" s="30" t="s">
        <v>182</v>
      </c>
      <c r="C43" s="30" t="s">
        <v>106</v>
      </c>
      <c r="D43" s="30" t="s">
        <v>107</v>
      </c>
      <c r="E43" s="31">
        <v>45551</v>
      </c>
      <c r="F43" s="31">
        <v>45717</v>
      </c>
      <c r="G43" s="31">
        <v>45717</v>
      </c>
      <c r="H43" s="30" t="s">
        <v>80</v>
      </c>
      <c r="I43" s="30" t="s">
        <v>80</v>
      </c>
    </row>
    <row r="44" spans="1:9" ht="15.75" thickBot="1">
      <c r="A44" s="29" t="s">
        <v>183</v>
      </c>
      <c r="B44" s="30" t="s">
        <v>184</v>
      </c>
      <c r="C44" s="30" t="s">
        <v>106</v>
      </c>
      <c r="D44" s="30" t="s">
        <v>107</v>
      </c>
      <c r="E44" s="31">
        <v>45563</v>
      </c>
      <c r="F44" s="31">
        <v>45717</v>
      </c>
      <c r="G44" s="31">
        <v>45717</v>
      </c>
      <c r="H44" s="30" t="s">
        <v>80</v>
      </c>
      <c r="I44" s="30" t="s">
        <v>80</v>
      </c>
    </row>
    <row r="45" spans="1:9" ht="15.75" thickBot="1">
      <c r="A45" s="29" t="s">
        <v>185</v>
      </c>
      <c r="B45" s="30" t="s">
        <v>186</v>
      </c>
      <c r="C45" s="30" t="s">
        <v>77</v>
      </c>
      <c r="D45" s="30" t="s">
        <v>78</v>
      </c>
      <c r="E45" s="31">
        <v>45623</v>
      </c>
      <c r="F45" s="31">
        <v>45667</v>
      </c>
      <c r="G45" s="31">
        <v>45713</v>
      </c>
      <c r="H45" s="30" t="s">
        <v>187</v>
      </c>
      <c r="I45" s="30" t="s">
        <v>188</v>
      </c>
    </row>
    <row r="46" spans="1:9" ht="15.75" thickBot="1">
      <c r="A46" s="29" t="s">
        <v>189</v>
      </c>
      <c r="B46" s="30" t="s">
        <v>190</v>
      </c>
      <c r="C46" s="30" t="s">
        <v>103</v>
      </c>
      <c r="D46" s="30" t="s">
        <v>72</v>
      </c>
      <c r="E46" s="31">
        <v>45600</v>
      </c>
      <c r="F46" s="31">
        <v>45714</v>
      </c>
      <c r="G46" s="31">
        <v>45716</v>
      </c>
      <c r="H46" s="30" t="s">
        <v>80</v>
      </c>
      <c r="I46" s="30" t="s">
        <v>80</v>
      </c>
    </row>
    <row r="47" spans="1:9" ht="15.75" thickBot="1">
      <c r="A47" s="29" t="s">
        <v>191</v>
      </c>
      <c r="B47" s="30" t="s">
        <v>192</v>
      </c>
      <c r="C47" s="30" t="s">
        <v>106</v>
      </c>
      <c r="D47" s="30" t="s">
        <v>107</v>
      </c>
      <c r="E47" s="31">
        <v>45524</v>
      </c>
      <c r="F47" s="31">
        <v>45717</v>
      </c>
      <c r="G47" s="31">
        <v>45717</v>
      </c>
      <c r="H47" s="30" t="s">
        <v>80</v>
      </c>
      <c r="I47" s="30" t="s">
        <v>80</v>
      </c>
    </row>
    <row r="48" spans="1:9" ht="15.75" thickBot="1">
      <c r="A48" s="29" t="s">
        <v>193</v>
      </c>
      <c r="B48" s="30" t="s">
        <v>194</v>
      </c>
      <c r="C48" s="30" t="s">
        <v>106</v>
      </c>
      <c r="D48" s="30" t="s">
        <v>107</v>
      </c>
      <c r="E48" s="31">
        <v>45484</v>
      </c>
      <c r="F48" s="31">
        <v>45717</v>
      </c>
      <c r="G48" s="31">
        <v>45717</v>
      </c>
      <c r="H48" s="30" t="s">
        <v>80</v>
      </c>
      <c r="I48" s="30" t="s">
        <v>80</v>
      </c>
    </row>
    <row r="49" spans="1:9" ht="15.75" thickBot="1">
      <c r="A49" s="29" t="s">
        <v>195</v>
      </c>
      <c r="B49" s="30" t="s">
        <v>196</v>
      </c>
      <c r="C49" s="30" t="s">
        <v>106</v>
      </c>
      <c r="D49" s="30" t="s">
        <v>107</v>
      </c>
      <c r="E49" s="31">
        <v>45540</v>
      </c>
      <c r="F49" s="31">
        <v>45717</v>
      </c>
      <c r="G49" s="31">
        <v>45717</v>
      </c>
      <c r="H49" s="30" t="s">
        <v>80</v>
      </c>
      <c r="I49" s="30" t="s">
        <v>80</v>
      </c>
    </row>
    <row r="50" spans="1:9" ht="15.75" thickBot="1">
      <c r="A50" s="29" t="s">
        <v>197</v>
      </c>
      <c r="B50" s="30" t="s">
        <v>198</v>
      </c>
      <c r="C50" s="30" t="s">
        <v>199</v>
      </c>
      <c r="D50" s="30" t="s">
        <v>200</v>
      </c>
      <c r="E50" s="31">
        <v>45463</v>
      </c>
      <c r="F50" s="31">
        <v>45689</v>
      </c>
      <c r="G50" s="31">
        <v>45716</v>
      </c>
      <c r="H50" s="30" t="s">
        <v>79</v>
      </c>
      <c r="I50" s="30" t="s">
        <v>80</v>
      </c>
    </row>
    <row r="51" spans="1:9" ht="15.75" thickBot="1">
      <c r="A51" s="29" t="s">
        <v>201</v>
      </c>
      <c r="B51" s="30" t="s">
        <v>202</v>
      </c>
      <c r="C51" s="30" t="s">
        <v>106</v>
      </c>
      <c r="D51" s="30" t="s">
        <v>107</v>
      </c>
      <c r="E51" s="31">
        <v>45489</v>
      </c>
      <c r="F51" s="31">
        <v>45717</v>
      </c>
      <c r="G51" s="31">
        <v>45717</v>
      </c>
      <c r="H51" s="30" t="s">
        <v>80</v>
      </c>
      <c r="I51" s="30" t="s">
        <v>80</v>
      </c>
    </row>
    <row r="52" spans="1:9" ht="15.75" thickBot="1">
      <c r="A52" s="29" t="s">
        <v>203</v>
      </c>
      <c r="B52" s="30" t="s">
        <v>204</v>
      </c>
      <c r="C52" s="30" t="s">
        <v>106</v>
      </c>
      <c r="D52" s="30" t="s">
        <v>107</v>
      </c>
      <c r="E52" s="31">
        <v>45569</v>
      </c>
      <c r="F52" s="31">
        <v>45717</v>
      </c>
      <c r="G52" s="31">
        <v>45717</v>
      </c>
      <c r="H52" s="30" t="s">
        <v>80</v>
      </c>
      <c r="I52" s="30" t="s">
        <v>80</v>
      </c>
    </row>
    <row r="53" spans="1:9" ht="15.75" thickBot="1">
      <c r="A53" s="29" t="s">
        <v>205</v>
      </c>
      <c r="B53" s="30" t="s">
        <v>206</v>
      </c>
      <c r="C53" s="30" t="s">
        <v>207</v>
      </c>
      <c r="D53" s="30" t="s">
        <v>137</v>
      </c>
      <c r="E53" s="31">
        <v>45331</v>
      </c>
      <c r="F53" s="31">
        <v>45700</v>
      </c>
      <c r="G53" s="31">
        <v>45716</v>
      </c>
      <c r="H53" s="30" t="s">
        <v>73</v>
      </c>
      <c r="I53" s="30" t="s">
        <v>208</v>
      </c>
    </row>
    <row r="54" spans="1:9">
      <c r="A54" s="2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m a x B W r I W s D 2 m A A A A 9 g A A A B I A H A B D b 2 5 m a W c v U G F j a 2 F n Z S 5 4 b W w g o h g A K K A U A A A A A A A A A A A A A A A A A A A A A A A A A A A A h Y 9 L D o I w G I S v Q r q n D 0 h 8 k F I W r k z E m J g Y t 0 2 t 0 A g / h h b L 3 V x 4 J K 8 g R l F 3 L u e b b z F z v 9 5 4 1 t d V c N G t N Q 2 k i G G K A g 2 q O R g o U t S 5 Y z h D m e A b q U 6 y 0 M E g g 0 1 6 e 0 h R 6 d w 5 I c R 7 j 3 2 M m 7 Y g E a W M 7 P P V V p W 6 l u g j m / 9 y a M A 6 C U o j w X e v M S L C L J 5 j N p 1 g y s k I e W 7 g K 0 T D 3 m f 7 A / m i q 1 z X a q E h X K 4 5 G S M n 7 w / i A V B L A w Q U A A I A C A C Z r E F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a x B W i i K R 7 g O A A A A E Q A A A B M A H A B G b 3 J t d W x h c y 9 T Z W N 0 a W 9 u M S 5 t I K I Y A C i g F A A A A A A A A A A A A A A A A A A A A A A A A A A A A C t O T S 7 J z M 9 T C I b Q h t Y A U E s B A i 0 A F A A C A A g A m a x B W r I W s D 2 m A A A A 9 g A A A B I A A A A A A A A A A A A A A A A A A A A A A E N v b m Z p Z y 9 Q Y W N r Y W d l L n h t b F B L A Q I t A B Q A A g A I A J m s Q V o P y u m r p A A A A O k A A A A T A A A A A A A A A A A A A A A A A P I A A A B b Q 2 9 u d G V u d F 9 U e X B l c 1 0 u e G 1 s U E s B A i 0 A F A A C A A g A m a x B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H B F 3 u g g y J p I m 0 i Z 9 5 c U L F A A A A A A A g A A A A A A A 2 Y A A M A A A A A Q A A A A z 9 0 V 1 r 2 S Q B L t s g 7 h h u 8 V z Q A A A A A E g A A A o A A A A B A A A A D u l H k V F d l 9 U C n A f y 7 s W / t c U A A A A G q D x d T Z 4 z 9 C r X P A r D A l t z a Q b i L b 8 L F k h D e E R D a n h n g J 3 l V K s u 0 y c J 7 V 1 F 4 z Z V D h z W N V 2 Z g v z E w L b Q N 1 x E 2 x O 5 R d V C f Y p q X n R x 1 j N c N L C u 7 u F A A A A D 4 l D 5 G Z Y 6 k B n G 6 A Q y A s o 5 a x X Y P Y < / D a t a M a s h u p > 
</file>

<file path=customXml/itemProps1.xml><?xml version="1.0" encoding="utf-8"?>
<ds:datastoreItem xmlns:ds="http://schemas.openxmlformats.org/officeDocument/2006/customXml" ds:itemID="{CA460BFB-19CB-4FEE-B564-6C414037E3B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Sheet1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Office04</dc:creator>
  <cp:lastModifiedBy>Office04</cp:lastModifiedBy>
  <dcterms:created xsi:type="dcterms:W3CDTF">2025-01-31T05:19:22Z</dcterms:created>
  <dcterms:modified xsi:type="dcterms:W3CDTF">2025-06-07T06:07:47Z</dcterms:modified>
</cp:coreProperties>
</file>