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bookViews>
    <workbookView xWindow="0" yWindow="0" windowWidth="17256" windowHeight="5856" tabRatio="703"/>
  </bookViews>
  <sheets>
    <sheet name="Profitability" sheetId="5" r:id="rId1"/>
    <sheet name="Tuition Fees" sheetId="4" r:id="rId2"/>
    <sheet name="Average Teacher" sheetId="1" r:id="rId3"/>
    <sheet name="Premium Teacher" sheetId="3" r:id="rId4"/>
    <sheet name="CourseDetails" sheetId="6" r:id="rId5"/>
    <sheet name="FacultyDetail" sheetId="8" r:id="rId6"/>
    <sheet name="FacultyConstraint" sheetId="9" r:id="rId7"/>
    <sheet name="LogisticsDetail" sheetId="7" r:id="rId8"/>
  </sheets>
  <definedNames>
    <definedName name="_xlnm._FilterDatabase" localSheetId="0" hidden="1">Profitability!$B$2:$Z$174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9" i="5" l="1"/>
  <c r="T59" i="5" s="1"/>
  <c r="V59" i="5"/>
  <c r="W59" i="5"/>
  <c r="Y59" i="5"/>
  <c r="R60" i="5"/>
  <c r="U60" i="5" s="1"/>
  <c r="V60" i="5"/>
  <c r="W60" i="5"/>
  <c r="Y60" i="5"/>
  <c r="R61" i="5"/>
  <c r="U61" i="5" s="1"/>
  <c r="V61" i="5"/>
  <c r="W61" i="5"/>
  <c r="Y61" i="5"/>
  <c r="R62" i="5"/>
  <c r="T62" i="5" s="1"/>
  <c r="Z62" i="5" s="1"/>
  <c r="V62" i="5"/>
  <c r="W62" i="5"/>
  <c r="Y62" i="5"/>
  <c r="R63" i="5"/>
  <c r="T63" i="5" s="1"/>
  <c r="Z63" i="5" s="1"/>
  <c r="V63" i="5"/>
  <c r="W63" i="5"/>
  <c r="Y63" i="5"/>
  <c r="R64" i="5"/>
  <c r="V64" i="5"/>
  <c r="W64" i="5"/>
  <c r="Y64" i="5"/>
  <c r="R65" i="5"/>
  <c r="T65" i="5" s="1"/>
  <c r="Z65" i="5" s="1"/>
  <c r="V65" i="5"/>
  <c r="W65" i="5"/>
  <c r="Y65" i="5"/>
  <c r="R66" i="5"/>
  <c r="T66" i="5" s="1"/>
  <c r="Z66" i="5" s="1"/>
  <c r="U66" i="5"/>
  <c r="V66" i="5"/>
  <c r="W66" i="5"/>
  <c r="Y66" i="5"/>
  <c r="R67" i="5"/>
  <c r="T67" i="5" s="1"/>
  <c r="V67" i="5"/>
  <c r="W67" i="5"/>
  <c r="Y67" i="5"/>
  <c r="R68" i="5"/>
  <c r="U68" i="5" s="1"/>
  <c r="V68" i="5"/>
  <c r="W68" i="5"/>
  <c r="Y68" i="5"/>
  <c r="R69" i="5"/>
  <c r="U69" i="5" s="1"/>
  <c r="V69" i="5"/>
  <c r="W69" i="5"/>
  <c r="Y69" i="5"/>
  <c r="R70" i="5"/>
  <c r="T70" i="5" s="1"/>
  <c r="Z70" i="5" s="1"/>
  <c r="V70" i="5"/>
  <c r="W70" i="5"/>
  <c r="Y70" i="5"/>
  <c r="R71" i="5"/>
  <c r="T71" i="5" s="1"/>
  <c r="Z71" i="5" s="1"/>
  <c r="V71" i="5"/>
  <c r="W71" i="5"/>
  <c r="Y71" i="5"/>
  <c r="R72" i="5"/>
  <c r="V72" i="5"/>
  <c r="W72" i="5"/>
  <c r="Y72" i="5"/>
  <c r="R73" i="5"/>
  <c r="T73" i="5" s="1"/>
  <c r="Z73" i="5" s="1"/>
  <c r="V73" i="5"/>
  <c r="W73" i="5"/>
  <c r="Y73" i="5"/>
  <c r="R74" i="5"/>
  <c r="T74" i="5" s="1"/>
  <c r="Z74" i="5" s="1"/>
  <c r="V74" i="5"/>
  <c r="W74" i="5"/>
  <c r="Y74" i="5"/>
  <c r="R75" i="5"/>
  <c r="T75" i="5" s="1"/>
  <c r="V75" i="5"/>
  <c r="W75" i="5"/>
  <c r="Y75" i="5"/>
  <c r="R76" i="5"/>
  <c r="U76" i="5" s="1"/>
  <c r="T76" i="5"/>
  <c r="V76" i="5"/>
  <c r="W76" i="5"/>
  <c r="Y76" i="5"/>
  <c r="R77" i="5"/>
  <c r="U77" i="5" s="1"/>
  <c r="V77" i="5"/>
  <c r="W77" i="5"/>
  <c r="Y77" i="5"/>
  <c r="R78" i="5"/>
  <c r="T78" i="5" s="1"/>
  <c r="Z78" i="5" s="1"/>
  <c r="V78" i="5"/>
  <c r="W78" i="5"/>
  <c r="Y78" i="5"/>
  <c r="R79" i="5"/>
  <c r="T79" i="5" s="1"/>
  <c r="Z79" i="5" s="1"/>
  <c r="U79" i="5"/>
  <c r="V79" i="5"/>
  <c r="W79" i="5"/>
  <c r="Y79" i="5"/>
  <c r="R80" i="5"/>
  <c r="V80" i="5"/>
  <c r="W80" i="5"/>
  <c r="Y80" i="5"/>
  <c r="R81" i="5"/>
  <c r="T81" i="5" s="1"/>
  <c r="Z81" i="5" s="1"/>
  <c r="V81" i="5"/>
  <c r="W81" i="5"/>
  <c r="Y81" i="5"/>
  <c r="R82" i="5"/>
  <c r="U82" i="5" s="1"/>
  <c r="T82" i="5"/>
  <c r="Z82" i="5" s="1"/>
  <c r="V82" i="5"/>
  <c r="W82" i="5"/>
  <c r="Y82" i="5"/>
  <c r="R83" i="5"/>
  <c r="T83" i="5" s="1"/>
  <c r="V83" i="5"/>
  <c r="W83" i="5"/>
  <c r="Y83" i="5"/>
  <c r="R84" i="5"/>
  <c r="U84" i="5" s="1"/>
  <c r="V84" i="5"/>
  <c r="W84" i="5"/>
  <c r="Y84" i="5"/>
  <c r="R85" i="5"/>
  <c r="U85" i="5"/>
  <c r="V85" i="5"/>
  <c r="W85" i="5"/>
  <c r="Y85" i="5"/>
  <c r="R86" i="5"/>
  <c r="T86" i="5" s="1"/>
  <c r="Z86" i="5" s="1"/>
  <c r="V86" i="5"/>
  <c r="W86" i="5"/>
  <c r="Y86" i="5"/>
  <c r="R87" i="5"/>
  <c r="T87" i="5" s="1"/>
  <c r="Z87" i="5" s="1"/>
  <c r="V87" i="5"/>
  <c r="W87" i="5"/>
  <c r="Y87" i="5"/>
  <c r="R88" i="5"/>
  <c r="V88" i="5"/>
  <c r="W88" i="5"/>
  <c r="Y88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59" i="5"/>
  <c r="R44" i="5"/>
  <c r="T44" i="5" s="1"/>
  <c r="Z44" i="5" s="1"/>
  <c r="V44" i="5"/>
  <c r="W44" i="5"/>
  <c r="Y44" i="5"/>
  <c r="R45" i="5"/>
  <c r="U45" i="5" s="1"/>
  <c r="V45" i="5"/>
  <c r="W45" i="5"/>
  <c r="Y45" i="5"/>
  <c r="R46" i="5"/>
  <c r="U46" i="5" s="1"/>
  <c r="V46" i="5"/>
  <c r="W46" i="5"/>
  <c r="Y46" i="5"/>
  <c r="R47" i="5"/>
  <c r="U47" i="5" s="1"/>
  <c r="V47" i="5"/>
  <c r="W47" i="5"/>
  <c r="Y47" i="5"/>
  <c r="R48" i="5"/>
  <c r="T48" i="5" s="1"/>
  <c r="Z48" i="5" s="1"/>
  <c r="V48" i="5"/>
  <c r="W48" i="5"/>
  <c r="Y48" i="5"/>
  <c r="R49" i="5"/>
  <c r="V49" i="5"/>
  <c r="W49" i="5"/>
  <c r="Y49" i="5"/>
  <c r="R50" i="5"/>
  <c r="U50" i="5" s="1"/>
  <c r="T50" i="5"/>
  <c r="Z50" i="5" s="1"/>
  <c r="V50" i="5"/>
  <c r="W50" i="5"/>
  <c r="Y50" i="5"/>
  <c r="R51" i="5"/>
  <c r="T51" i="5" s="1"/>
  <c r="Z51" i="5" s="1"/>
  <c r="V51" i="5"/>
  <c r="W51" i="5"/>
  <c r="Y51" i="5"/>
  <c r="R52" i="5"/>
  <c r="T52" i="5" s="1"/>
  <c r="Z52" i="5" s="1"/>
  <c r="V52" i="5"/>
  <c r="W52" i="5"/>
  <c r="Y52" i="5"/>
  <c r="R53" i="5"/>
  <c r="U53" i="5" s="1"/>
  <c r="V53" i="5"/>
  <c r="W53" i="5"/>
  <c r="Y53" i="5"/>
  <c r="R54" i="5"/>
  <c r="U54" i="5" s="1"/>
  <c r="V54" i="5"/>
  <c r="W54" i="5"/>
  <c r="Y54" i="5"/>
  <c r="R55" i="5"/>
  <c r="U55" i="5" s="1"/>
  <c r="V55" i="5"/>
  <c r="W55" i="5"/>
  <c r="Y55" i="5"/>
  <c r="R56" i="5"/>
  <c r="T56" i="5" s="1"/>
  <c r="Z56" i="5" s="1"/>
  <c r="V56" i="5"/>
  <c r="W56" i="5"/>
  <c r="Y56" i="5"/>
  <c r="R57" i="5"/>
  <c r="V57" i="5"/>
  <c r="W57" i="5"/>
  <c r="Y57" i="5"/>
  <c r="R58" i="5"/>
  <c r="U58" i="5" s="1"/>
  <c r="V58" i="5"/>
  <c r="W58" i="5"/>
  <c r="Y58" i="5"/>
  <c r="R41" i="5"/>
  <c r="U41" i="5" s="1"/>
  <c r="V41" i="5"/>
  <c r="W41" i="5"/>
  <c r="Y41" i="5"/>
  <c r="R42" i="5"/>
  <c r="T42" i="5" s="1"/>
  <c r="V42" i="5"/>
  <c r="W42" i="5"/>
  <c r="Y42" i="5"/>
  <c r="Y43" i="5"/>
  <c r="W43" i="5"/>
  <c r="V43" i="5"/>
  <c r="R43" i="5"/>
  <c r="U43" i="5" s="1"/>
  <c r="R34" i="5"/>
  <c r="U34" i="5" s="1"/>
  <c r="V34" i="5"/>
  <c r="W34" i="5"/>
  <c r="Y34" i="5"/>
  <c r="R35" i="5"/>
  <c r="T35" i="5" s="1"/>
  <c r="Z35" i="5" s="1"/>
  <c r="V35" i="5"/>
  <c r="W35" i="5"/>
  <c r="Y35" i="5"/>
  <c r="R36" i="5"/>
  <c r="V36" i="5"/>
  <c r="W36" i="5"/>
  <c r="Y36" i="5"/>
  <c r="R37" i="5"/>
  <c r="T37" i="5" s="1"/>
  <c r="V37" i="5"/>
  <c r="W37" i="5"/>
  <c r="Y37" i="5"/>
  <c r="R38" i="5"/>
  <c r="U38" i="5" s="1"/>
  <c r="V38" i="5"/>
  <c r="W38" i="5"/>
  <c r="Y38" i="5"/>
  <c r="R39" i="5"/>
  <c r="T39" i="5" s="1"/>
  <c r="V39" i="5"/>
  <c r="W39" i="5"/>
  <c r="Y39" i="5"/>
  <c r="R40" i="5"/>
  <c r="U40" i="5" s="1"/>
  <c r="V40" i="5"/>
  <c r="W40" i="5"/>
  <c r="Y40" i="5"/>
  <c r="V33" i="5"/>
  <c r="W33" i="5"/>
  <c r="Y33" i="5"/>
  <c r="R33" i="5"/>
  <c r="U33" i="5" s="1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43" i="5"/>
  <c r="B34" i="5"/>
  <c r="B35" i="5"/>
  <c r="B36" i="5"/>
  <c r="B37" i="5"/>
  <c r="B38" i="5"/>
  <c r="B39" i="5"/>
  <c r="B40" i="5"/>
  <c r="B41" i="5"/>
  <c r="B42" i="5"/>
  <c r="B33" i="5"/>
  <c r="B29" i="5"/>
  <c r="B26" i="5"/>
  <c r="B27" i="5"/>
  <c r="B28" i="5"/>
  <c r="B24" i="5"/>
  <c r="B25" i="5"/>
  <c r="B18" i="5"/>
  <c r="B19" i="5"/>
  <c r="B20" i="5"/>
  <c r="B21" i="5"/>
  <c r="B22" i="5"/>
  <c r="B23" i="5"/>
  <c r="B14" i="5"/>
  <c r="B17" i="5"/>
  <c r="B15" i="5"/>
  <c r="B16" i="5"/>
  <c r="B13" i="5"/>
  <c r="B12" i="5"/>
  <c r="B11" i="5"/>
  <c r="B10" i="5"/>
  <c r="B9" i="5"/>
  <c r="B8" i="5"/>
  <c r="B5" i="5"/>
  <c r="B6" i="5"/>
  <c r="B7" i="5"/>
  <c r="B4" i="5"/>
  <c r="B115" i="5"/>
  <c r="B166" i="5"/>
  <c r="B167" i="5"/>
  <c r="B168" i="5"/>
  <c r="B169" i="5"/>
  <c r="B170" i="5"/>
  <c r="B171" i="5"/>
  <c r="B172" i="5"/>
  <c r="B173" i="5"/>
  <c r="B174" i="5"/>
  <c r="B165" i="5"/>
  <c r="P165" i="5"/>
  <c r="R165" i="5"/>
  <c r="U165" i="5" s="1"/>
  <c r="V165" i="5"/>
  <c r="W165" i="5"/>
  <c r="Y165" i="5"/>
  <c r="P166" i="5"/>
  <c r="R166" i="5"/>
  <c r="S166" i="5" s="1"/>
  <c r="V166" i="5"/>
  <c r="W166" i="5"/>
  <c r="Y166" i="5"/>
  <c r="P169" i="5"/>
  <c r="R169" i="5"/>
  <c r="U169" i="5" s="1"/>
  <c r="V169" i="5"/>
  <c r="W169" i="5"/>
  <c r="Y169" i="5"/>
  <c r="P170" i="5"/>
  <c r="R170" i="5"/>
  <c r="V170" i="5"/>
  <c r="W170" i="5"/>
  <c r="Y170" i="5"/>
  <c r="P171" i="5"/>
  <c r="R171" i="5"/>
  <c r="U171" i="5" s="1"/>
  <c r="V171" i="5"/>
  <c r="W171" i="5"/>
  <c r="Y171" i="5"/>
  <c r="P172" i="5"/>
  <c r="R172" i="5"/>
  <c r="T172" i="5" s="1"/>
  <c r="V172" i="5"/>
  <c r="W172" i="5"/>
  <c r="Y172" i="5"/>
  <c r="P173" i="5"/>
  <c r="R173" i="5"/>
  <c r="S173" i="5" s="1"/>
  <c r="V173" i="5"/>
  <c r="W173" i="5"/>
  <c r="Y173" i="5"/>
  <c r="P174" i="5"/>
  <c r="R174" i="5"/>
  <c r="T174" i="5" s="1"/>
  <c r="Z174" i="5" s="1"/>
  <c r="V174" i="5"/>
  <c r="W174" i="5"/>
  <c r="Y174" i="5"/>
  <c r="P168" i="5"/>
  <c r="R168" i="5"/>
  <c r="S168" i="5" s="1"/>
  <c r="V168" i="5"/>
  <c r="W168" i="5"/>
  <c r="Y168" i="5"/>
  <c r="V167" i="5"/>
  <c r="W167" i="5"/>
  <c r="Y167" i="5"/>
  <c r="R156" i="5"/>
  <c r="R167" i="5"/>
  <c r="T167" i="5" s="1"/>
  <c r="Z167" i="5" s="1"/>
  <c r="P167" i="5"/>
  <c r="U48" i="5" l="1"/>
  <c r="U70" i="5"/>
  <c r="U62" i="5"/>
  <c r="T58" i="5"/>
  <c r="Z58" i="5" s="1"/>
  <c r="U56" i="5"/>
  <c r="T47" i="5"/>
  <c r="U78" i="5"/>
  <c r="T45" i="5"/>
  <c r="Z45" i="5" s="1"/>
  <c r="U86" i="5"/>
  <c r="U71" i="5"/>
  <c r="T68" i="5"/>
  <c r="Z68" i="5" s="1"/>
  <c r="U63" i="5"/>
  <c r="T60" i="5"/>
  <c r="T55" i="5"/>
  <c r="U87" i="5"/>
  <c r="T84" i="5"/>
  <c r="U74" i="5"/>
  <c r="T34" i="5"/>
  <c r="Z34" i="5" s="1"/>
  <c r="T53" i="5"/>
  <c r="Z53" i="5" s="1"/>
  <c r="T64" i="5"/>
  <c r="Z64" i="5" s="1"/>
  <c r="T85" i="5"/>
  <c r="Z85" i="5" s="1"/>
  <c r="T77" i="5"/>
  <c r="Z77" i="5" s="1"/>
  <c r="T69" i="5"/>
  <c r="Z69" i="5" s="1"/>
  <c r="T61" i="5"/>
  <c r="Z61" i="5" s="1"/>
  <c r="Z83" i="5"/>
  <c r="Z67" i="5"/>
  <c r="Z59" i="5"/>
  <c r="U88" i="5"/>
  <c r="Z84" i="5"/>
  <c r="U80" i="5"/>
  <c r="Z76" i="5"/>
  <c r="U72" i="5"/>
  <c r="U64" i="5"/>
  <c r="Z60" i="5"/>
  <c r="Z75" i="5"/>
  <c r="T88" i="5"/>
  <c r="Z88" i="5" s="1"/>
  <c r="U81" i="5"/>
  <c r="T80" i="5"/>
  <c r="Z80" i="5" s="1"/>
  <c r="U73" i="5"/>
  <c r="T72" i="5"/>
  <c r="Z72" i="5" s="1"/>
  <c r="U65" i="5"/>
  <c r="U83" i="5"/>
  <c r="U75" i="5"/>
  <c r="U67" i="5"/>
  <c r="U59" i="5"/>
  <c r="T40" i="5"/>
  <c r="Z40" i="5" s="1"/>
  <c r="T41" i="5"/>
  <c r="Z41" i="5" s="1"/>
  <c r="Z55" i="5"/>
  <c r="U51" i="5"/>
  <c r="T33" i="5"/>
  <c r="Z33" i="5" s="1"/>
  <c r="Z47" i="5"/>
  <c r="Z39" i="5"/>
  <c r="Z37" i="5"/>
  <c r="U35" i="5"/>
  <c r="U39" i="5"/>
  <c r="T54" i="5"/>
  <c r="Z54" i="5" s="1"/>
  <c r="T46" i="5"/>
  <c r="Z46" i="5" s="1"/>
  <c r="U57" i="5"/>
  <c r="U49" i="5"/>
  <c r="T57" i="5"/>
  <c r="Z57" i="5" s="1"/>
  <c r="T49" i="5"/>
  <c r="Z49" i="5" s="1"/>
  <c r="U52" i="5"/>
  <c r="U44" i="5"/>
  <c r="Z42" i="5"/>
  <c r="U42" i="5"/>
  <c r="T43" i="5"/>
  <c r="Z43" i="5" s="1"/>
  <c r="U36" i="5"/>
  <c r="U37" i="5"/>
  <c r="T36" i="5"/>
  <c r="Z36" i="5" s="1"/>
  <c r="T38" i="5"/>
  <c r="Z38" i="5" s="1"/>
  <c r="T169" i="5"/>
  <c r="Z169" i="5" s="1"/>
  <c r="S167" i="5"/>
  <c r="T165" i="5"/>
  <c r="Z165" i="5" s="1"/>
  <c r="U166" i="5"/>
  <c r="U174" i="5"/>
  <c r="S174" i="5"/>
  <c r="S171" i="5"/>
  <c r="S172" i="5"/>
  <c r="U167" i="5"/>
  <c r="U170" i="5"/>
  <c r="T166" i="5"/>
  <c r="Z166" i="5" s="1"/>
  <c r="T171" i="5"/>
  <c r="Z171" i="5" s="1"/>
  <c r="T170" i="5"/>
  <c r="Z170" i="5" s="1"/>
  <c r="S169" i="5"/>
  <c r="Z172" i="5"/>
  <c r="S170" i="5"/>
  <c r="U173" i="5"/>
  <c r="S165" i="5"/>
  <c r="U172" i="5"/>
  <c r="T173" i="5"/>
  <c r="Z173" i="5" s="1"/>
  <c r="U168" i="5"/>
  <c r="T168" i="5"/>
  <c r="Z168" i="5" s="1"/>
  <c r="R155" i="5"/>
  <c r="T155" i="5" s="1"/>
  <c r="Z155" i="5" s="1"/>
  <c r="V155" i="5"/>
  <c r="W155" i="5"/>
  <c r="Y155" i="5"/>
  <c r="T156" i="5"/>
  <c r="V156" i="5"/>
  <c r="W156" i="5"/>
  <c r="Y156" i="5"/>
  <c r="R157" i="5"/>
  <c r="U157" i="5" s="1"/>
  <c r="V157" i="5"/>
  <c r="W157" i="5"/>
  <c r="Y157" i="5"/>
  <c r="R158" i="5"/>
  <c r="T158" i="5" s="1"/>
  <c r="V158" i="5"/>
  <c r="W158" i="5"/>
  <c r="Y158" i="5"/>
  <c r="R159" i="5"/>
  <c r="T159" i="5" s="1"/>
  <c r="V159" i="5"/>
  <c r="W159" i="5"/>
  <c r="Y159" i="5"/>
  <c r="R160" i="5"/>
  <c r="U160" i="5" s="1"/>
  <c r="V160" i="5"/>
  <c r="W160" i="5"/>
  <c r="Y160" i="5"/>
  <c r="R161" i="5"/>
  <c r="T161" i="5" s="1"/>
  <c r="V161" i="5"/>
  <c r="W161" i="5"/>
  <c r="Y161" i="5"/>
  <c r="R162" i="5"/>
  <c r="U162" i="5" s="1"/>
  <c r="V162" i="5"/>
  <c r="W162" i="5"/>
  <c r="Y162" i="5"/>
  <c r="R163" i="5"/>
  <c r="T163" i="5" s="1"/>
  <c r="V163" i="5"/>
  <c r="W163" i="5"/>
  <c r="Y163" i="5"/>
  <c r="R164" i="5"/>
  <c r="T164" i="5" s="1"/>
  <c r="V164" i="5"/>
  <c r="W164" i="5"/>
  <c r="Y164" i="5"/>
  <c r="B159" i="5"/>
  <c r="B160" i="5"/>
  <c r="B161" i="5"/>
  <c r="B162" i="5"/>
  <c r="B163" i="5"/>
  <c r="B164" i="5"/>
  <c r="B158" i="5"/>
  <c r="B157" i="5"/>
  <c r="B156" i="5"/>
  <c r="B155" i="5"/>
  <c r="R141" i="5"/>
  <c r="U141" i="5" s="1"/>
  <c r="V141" i="5"/>
  <c r="W141" i="5"/>
  <c r="Y141" i="5"/>
  <c r="R142" i="5"/>
  <c r="T142" i="5" s="1"/>
  <c r="V142" i="5"/>
  <c r="W142" i="5"/>
  <c r="Y142" i="5"/>
  <c r="R143" i="5"/>
  <c r="T143" i="5" s="1"/>
  <c r="Z143" i="5" s="1"/>
  <c r="V143" i="5"/>
  <c r="W143" i="5"/>
  <c r="Y143" i="5"/>
  <c r="R144" i="5"/>
  <c r="T144" i="5" s="1"/>
  <c r="Z144" i="5" s="1"/>
  <c r="V144" i="5"/>
  <c r="W144" i="5"/>
  <c r="Y144" i="5"/>
  <c r="R145" i="5"/>
  <c r="T145" i="5" s="1"/>
  <c r="V145" i="5"/>
  <c r="W145" i="5"/>
  <c r="Y145" i="5"/>
  <c r="R146" i="5"/>
  <c r="V146" i="5"/>
  <c r="W146" i="5"/>
  <c r="Y146" i="5"/>
  <c r="R147" i="5"/>
  <c r="T147" i="5" s="1"/>
  <c r="Z147" i="5" s="1"/>
  <c r="V147" i="5"/>
  <c r="W147" i="5"/>
  <c r="Y147" i="5"/>
  <c r="R148" i="5"/>
  <c r="T148" i="5" s="1"/>
  <c r="V148" i="5"/>
  <c r="W148" i="5"/>
  <c r="Y148" i="5"/>
  <c r="R149" i="5"/>
  <c r="U149" i="5" s="1"/>
  <c r="V149" i="5"/>
  <c r="W149" i="5"/>
  <c r="Y149" i="5"/>
  <c r="R150" i="5"/>
  <c r="T150" i="5" s="1"/>
  <c r="V150" i="5"/>
  <c r="W150" i="5"/>
  <c r="Y150" i="5"/>
  <c r="R151" i="5"/>
  <c r="U151" i="5" s="1"/>
  <c r="V151" i="5"/>
  <c r="W151" i="5"/>
  <c r="Y151" i="5"/>
  <c r="R152" i="5"/>
  <c r="T152" i="5" s="1"/>
  <c r="Z152" i="5" s="1"/>
  <c r="V152" i="5"/>
  <c r="W152" i="5"/>
  <c r="Y152" i="5"/>
  <c r="R153" i="5"/>
  <c r="T153" i="5" s="1"/>
  <c r="V153" i="5"/>
  <c r="W153" i="5"/>
  <c r="Y153" i="5"/>
  <c r="R154" i="5"/>
  <c r="V154" i="5"/>
  <c r="W154" i="5"/>
  <c r="Y154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R130" i="5"/>
  <c r="U130" i="5" s="1"/>
  <c r="V130" i="5"/>
  <c r="W130" i="5"/>
  <c r="Y130" i="5"/>
  <c r="R131" i="5"/>
  <c r="T131" i="5" s="1"/>
  <c r="V131" i="5"/>
  <c r="W131" i="5"/>
  <c r="Y131" i="5"/>
  <c r="R132" i="5"/>
  <c r="U132" i="5" s="1"/>
  <c r="V132" i="5"/>
  <c r="W132" i="5"/>
  <c r="Y132" i="5"/>
  <c r="R133" i="5"/>
  <c r="T133" i="5" s="1"/>
  <c r="V133" i="5"/>
  <c r="W133" i="5"/>
  <c r="Y133" i="5"/>
  <c r="R134" i="5"/>
  <c r="U134" i="5" s="1"/>
  <c r="V134" i="5"/>
  <c r="W134" i="5"/>
  <c r="Y134" i="5"/>
  <c r="R135" i="5"/>
  <c r="T135" i="5" s="1"/>
  <c r="V135" i="5"/>
  <c r="W135" i="5"/>
  <c r="Y135" i="5"/>
  <c r="R136" i="5"/>
  <c r="V136" i="5"/>
  <c r="W136" i="5"/>
  <c r="Y136" i="5"/>
  <c r="R137" i="5"/>
  <c r="T137" i="5" s="1"/>
  <c r="Z137" i="5" s="1"/>
  <c r="V137" i="5"/>
  <c r="W137" i="5"/>
  <c r="Y137" i="5"/>
  <c r="R138" i="5"/>
  <c r="V138" i="5"/>
  <c r="W138" i="5"/>
  <c r="Y138" i="5"/>
  <c r="R139" i="5"/>
  <c r="T139" i="5" s="1"/>
  <c r="V139" i="5"/>
  <c r="W139" i="5"/>
  <c r="Y139" i="5"/>
  <c r="R140" i="5"/>
  <c r="U140" i="5" s="1"/>
  <c r="V140" i="5"/>
  <c r="W140" i="5"/>
  <c r="Y140" i="5"/>
  <c r="B136" i="5"/>
  <c r="B137" i="5"/>
  <c r="B138" i="5"/>
  <c r="B139" i="5"/>
  <c r="B140" i="5"/>
  <c r="R123" i="5"/>
  <c r="T123" i="5" s="1"/>
  <c r="V123" i="5"/>
  <c r="W123" i="5"/>
  <c r="Y123" i="5"/>
  <c r="R124" i="5"/>
  <c r="T124" i="5" s="1"/>
  <c r="V124" i="5"/>
  <c r="W124" i="5"/>
  <c r="Y124" i="5"/>
  <c r="R125" i="5"/>
  <c r="U125" i="5" s="1"/>
  <c r="V125" i="5"/>
  <c r="W125" i="5"/>
  <c r="Y125" i="5"/>
  <c r="R126" i="5"/>
  <c r="U126" i="5" s="1"/>
  <c r="V126" i="5"/>
  <c r="W126" i="5"/>
  <c r="Y126" i="5"/>
  <c r="R127" i="5"/>
  <c r="U127" i="5" s="1"/>
  <c r="V127" i="5"/>
  <c r="W127" i="5"/>
  <c r="Y127" i="5"/>
  <c r="R128" i="5"/>
  <c r="V128" i="5"/>
  <c r="W128" i="5"/>
  <c r="Y128" i="5"/>
  <c r="R129" i="5"/>
  <c r="T129" i="5" s="1"/>
  <c r="V129" i="5"/>
  <c r="W129" i="5"/>
  <c r="Y129" i="5"/>
  <c r="B130" i="5"/>
  <c r="B131" i="5"/>
  <c r="B132" i="5"/>
  <c r="B133" i="5"/>
  <c r="B134" i="5"/>
  <c r="B135" i="5"/>
  <c r="B129" i="5"/>
  <c r="B128" i="5"/>
  <c r="B127" i="5"/>
  <c r="B126" i="5"/>
  <c r="B125" i="5"/>
  <c r="B124" i="5"/>
  <c r="B123" i="5"/>
  <c r="B118" i="5"/>
  <c r="R117" i="5"/>
  <c r="T117" i="5" s="1"/>
  <c r="Z117" i="5" s="1"/>
  <c r="V117" i="5"/>
  <c r="W117" i="5"/>
  <c r="Y117" i="5"/>
  <c r="R118" i="5"/>
  <c r="T118" i="5" s="1"/>
  <c r="V118" i="5"/>
  <c r="W118" i="5"/>
  <c r="Y118" i="5"/>
  <c r="R119" i="5"/>
  <c r="U119" i="5" s="1"/>
  <c r="V119" i="5"/>
  <c r="W119" i="5"/>
  <c r="Y119" i="5"/>
  <c r="R120" i="5"/>
  <c r="U120" i="5" s="1"/>
  <c r="V120" i="5"/>
  <c r="W120" i="5"/>
  <c r="Y120" i="5"/>
  <c r="R121" i="5"/>
  <c r="T121" i="5" s="1"/>
  <c r="V121" i="5"/>
  <c r="W121" i="5"/>
  <c r="Y121" i="5"/>
  <c r="R122" i="5"/>
  <c r="T122" i="5" s="1"/>
  <c r="V122" i="5"/>
  <c r="W122" i="5"/>
  <c r="Y122" i="5"/>
  <c r="B119" i="5"/>
  <c r="B120" i="5"/>
  <c r="B121" i="5"/>
  <c r="B122" i="5"/>
  <c r="B117" i="5"/>
  <c r="R105" i="5"/>
  <c r="T105" i="5" s="1"/>
  <c r="Z105" i="5" s="1"/>
  <c r="V105" i="5"/>
  <c r="W105" i="5"/>
  <c r="Y105" i="5"/>
  <c r="R106" i="5"/>
  <c r="T106" i="5" s="1"/>
  <c r="V106" i="5"/>
  <c r="W106" i="5"/>
  <c r="Y106" i="5"/>
  <c r="R107" i="5"/>
  <c r="U107" i="5" s="1"/>
  <c r="V107" i="5"/>
  <c r="W107" i="5"/>
  <c r="Y107" i="5"/>
  <c r="R108" i="5"/>
  <c r="T108" i="5" s="1"/>
  <c r="V108" i="5"/>
  <c r="W108" i="5"/>
  <c r="Y108" i="5"/>
  <c r="R109" i="5"/>
  <c r="T109" i="5" s="1"/>
  <c r="V109" i="5"/>
  <c r="W109" i="5"/>
  <c r="Y109" i="5"/>
  <c r="R110" i="5"/>
  <c r="U110" i="5" s="1"/>
  <c r="V110" i="5"/>
  <c r="W110" i="5"/>
  <c r="Y110" i="5"/>
  <c r="R111" i="5"/>
  <c r="T111" i="5" s="1"/>
  <c r="V111" i="5"/>
  <c r="W111" i="5"/>
  <c r="Y111" i="5"/>
  <c r="R112" i="5"/>
  <c r="T112" i="5" s="1"/>
  <c r="Z112" i="5" s="1"/>
  <c r="V112" i="5"/>
  <c r="W112" i="5"/>
  <c r="Y112" i="5"/>
  <c r="R113" i="5"/>
  <c r="T113" i="5" s="1"/>
  <c r="V113" i="5"/>
  <c r="W113" i="5"/>
  <c r="Y113" i="5"/>
  <c r="R114" i="5"/>
  <c r="T114" i="5" s="1"/>
  <c r="V114" i="5"/>
  <c r="W114" i="5"/>
  <c r="Y114" i="5"/>
  <c r="R115" i="5"/>
  <c r="U115" i="5" s="1"/>
  <c r="V115" i="5"/>
  <c r="W115" i="5"/>
  <c r="Y115" i="5"/>
  <c r="R116" i="5"/>
  <c r="V116" i="5"/>
  <c r="W116" i="5"/>
  <c r="Y116" i="5"/>
  <c r="V104" i="5"/>
  <c r="W104" i="5"/>
  <c r="Y104" i="5"/>
  <c r="R104" i="5"/>
  <c r="B106" i="5"/>
  <c r="B107" i="5"/>
  <c r="B108" i="5"/>
  <c r="B109" i="5"/>
  <c r="B110" i="5"/>
  <c r="B111" i="5"/>
  <c r="B112" i="5"/>
  <c r="B113" i="5"/>
  <c r="B114" i="5"/>
  <c r="B116" i="5"/>
  <c r="B105" i="5"/>
  <c r="R89" i="5"/>
  <c r="U89" i="5" s="1"/>
  <c r="V89" i="5"/>
  <c r="W89" i="5"/>
  <c r="Y89" i="5"/>
  <c r="R90" i="5"/>
  <c r="T90" i="5" s="1"/>
  <c r="V90" i="5"/>
  <c r="W90" i="5"/>
  <c r="Y90" i="5"/>
  <c r="R91" i="5"/>
  <c r="T91" i="5" s="1"/>
  <c r="Z91" i="5" s="1"/>
  <c r="V91" i="5"/>
  <c r="W91" i="5"/>
  <c r="Y91" i="5"/>
  <c r="R92" i="5"/>
  <c r="U92" i="5" s="1"/>
  <c r="V92" i="5"/>
  <c r="W92" i="5"/>
  <c r="Y92" i="5"/>
  <c r="R93" i="5"/>
  <c r="T93" i="5" s="1"/>
  <c r="V93" i="5"/>
  <c r="W93" i="5"/>
  <c r="Y93" i="5"/>
  <c r="R94" i="5"/>
  <c r="U94" i="5" s="1"/>
  <c r="V94" i="5"/>
  <c r="W94" i="5"/>
  <c r="Y94" i="5"/>
  <c r="R95" i="5"/>
  <c r="T95" i="5" s="1"/>
  <c r="V95" i="5"/>
  <c r="W95" i="5"/>
  <c r="Y95" i="5"/>
  <c r="R96" i="5"/>
  <c r="V96" i="5"/>
  <c r="W96" i="5"/>
  <c r="Y96" i="5"/>
  <c r="R97" i="5"/>
  <c r="T97" i="5" s="1"/>
  <c r="V97" i="5"/>
  <c r="W97" i="5"/>
  <c r="Y97" i="5"/>
  <c r="R98" i="5"/>
  <c r="T98" i="5" s="1"/>
  <c r="V98" i="5"/>
  <c r="W98" i="5"/>
  <c r="Y98" i="5"/>
  <c r="R99" i="5"/>
  <c r="T99" i="5" s="1"/>
  <c r="Z99" i="5" s="1"/>
  <c r="V99" i="5"/>
  <c r="W99" i="5"/>
  <c r="Y99" i="5"/>
  <c r="R100" i="5"/>
  <c r="U100" i="5" s="1"/>
  <c r="V100" i="5"/>
  <c r="W100" i="5"/>
  <c r="Y100" i="5"/>
  <c r="R101" i="5"/>
  <c r="T101" i="5" s="1"/>
  <c r="V101" i="5"/>
  <c r="W101" i="5"/>
  <c r="Y101" i="5"/>
  <c r="R102" i="5"/>
  <c r="U102" i="5" s="1"/>
  <c r="V102" i="5"/>
  <c r="W102" i="5"/>
  <c r="Y102" i="5"/>
  <c r="R103" i="5"/>
  <c r="T103" i="5" s="1"/>
  <c r="V103" i="5"/>
  <c r="W103" i="5"/>
  <c r="Y103" i="5"/>
  <c r="R29" i="5"/>
  <c r="U29" i="5" s="1"/>
  <c r="V29" i="5"/>
  <c r="W29" i="5"/>
  <c r="Y29" i="5"/>
  <c r="R30" i="5"/>
  <c r="T30" i="5" s="1"/>
  <c r="V30" i="5"/>
  <c r="W30" i="5"/>
  <c r="Y30" i="5"/>
  <c r="R31" i="5"/>
  <c r="U31" i="5" s="1"/>
  <c r="V31" i="5"/>
  <c r="W31" i="5"/>
  <c r="Y31" i="5"/>
  <c r="R32" i="5"/>
  <c r="U32" i="5" s="1"/>
  <c r="V32" i="5"/>
  <c r="W32" i="5"/>
  <c r="Y32" i="5"/>
  <c r="R25" i="5"/>
  <c r="T25" i="5" s="1"/>
  <c r="Z25" i="5" s="1"/>
  <c r="V25" i="5"/>
  <c r="W25" i="5"/>
  <c r="Y25" i="5"/>
  <c r="R26" i="5"/>
  <c r="T26" i="5" s="1"/>
  <c r="V26" i="5"/>
  <c r="W26" i="5"/>
  <c r="Y26" i="5"/>
  <c r="R27" i="5"/>
  <c r="U27" i="5" s="1"/>
  <c r="V27" i="5"/>
  <c r="W27" i="5"/>
  <c r="Y27" i="5"/>
  <c r="R28" i="5"/>
  <c r="T28" i="5" s="1"/>
  <c r="V28" i="5"/>
  <c r="W28" i="5"/>
  <c r="Y28" i="5"/>
  <c r="R24" i="5"/>
  <c r="T24" i="5" s="1"/>
  <c r="V24" i="5"/>
  <c r="W24" i="5"/>
  <c r="Y24" i="5"/>
  <c r="R23" i="5"/>
  <c r="U23" i="5" s="1"/>
  <c r="V23" i="5"/>
  <c r="W23" i="5"/>
  <c r="Y23" i="5"/>
  <c r="Y22" i="5"/>
  <c r="W22" i="5"/>
  <c r="V22" i="5"/>
  <c r="R22" i="5"/>
  <c r="Y21" i="5"/>
  <c r="W21" i="5"/>
  <c r="V21" i="5"/>
  <c r="R21" i="5"/>
  <c r="T21" i="5" s="1"/>
  <c r="Z21" i="5" s="1"/>
  <c r="Y20" i="5"/>
  <c r="W20" i="5"/>
  <c r="V20" i="5"/>
  <c r="R20" i="5"/>
  <c r="U20" i="5" s="1"/>
  <c r="Y19" i="5"/>
  <c r="W19" i="5"/>
  <c r="V19" i="5"/>
  <c r="R19" i="5"/>
  <c r="T19" i="5" s="1"/>
  <c r="Y18" i="5"/>
  <c r="W18" i="5"/>
  <c r="V18" i="5"/>
  <c r="R18" i="5"/>
  <c r="U18" i="5" s="1"/>
  <c r="R13" i="5"/>
  <c r="T13" i="5" s="1"/>
  <c r="V13" i="5"/>
  <c r="W13" i="5"/>
  <c r="Y13" i="5"/>
  <c r="R14" i="5"/>
  <c r="U14" i="5" s="1"/>
  <c r="V14" i="5"/>
  <c r="W14" i="5"/>
  <c r="Y14" i="5"/>
  <c r="R15" i="5"/>
  <c r="T15" i="5" s="1"/>
  <c r="V15" i="5"/>
  <c r="W15" i="5"/>
  <c r="Y15" i="5"/>
  <c r="R16" i="5"/>
  <c r="U16" i="5" s="1"/>
  <c r="V16" i="5"/>
  <c r="W16" i="5"/>
  <c r="Y16" i="5"/>
  <c r="R17" i="5"/>
  <c r="T17" i="5" s="1"/>
  <c r="V17" i="5"/>
  <c r="W17" i="5"/>
  <c r="Y17" i="5"/>
  <c r="R12" i="5"/>
  <c r="T12" i="5" s="1"/>
  <c r="V12" i="5"/>
  <c r="W12" i="5"/>
  <c r="Y12" i="5"/>
  <c r="V5" i="5"/>
  <c r="W5" i="5"/>
  <c r="Y5" i="5"/>
  <c r="V6" i="5"/>
  <c r="W6" i="5"/>
  <c r="Y6" i="5"/>
  <c r="V7" i="5"/>
  <c r="W7" i="5"/>
  <c r="Y7" i="5"/>
  <c r="R9" i="5"/>
  <c r="U9" i="5" s="1"/>
  <c r="V9" i="5"/>
  <c r="W9" i="5"/>
  <c r="Y9" i="5"/>
  <c r="R10" i="5"/>
  <c r="T10" i="5" s="1"/>
  <c r="V10" i="5"/>
  <c r="W10" i="5"/>
  <c r="Y10" i="5"/>
  <c r="R11" i="5"/>
  <c r="U11" i="5" s="1"/>
  <c r="V11" i="5"/>
  <c r="W11" i="5"/>
  <c r="Y11" i="5"/>
  <c r="R4" i="5"/>
  <c r="U4" i="5" s="1"/>
  <c r="V4" i="5"/>
  <c r="W4" i="5"/>
  <c r="Y4" i="5"/>
  <c r="R5" i="5"/>
  <c r="U5" i="5" s="1"/>
  <c r="R6" i="5"/>
  <c r="T6" i="5" s="1"/>
  <c r="R7" i="5"/>
  <c r="T7" i="5" s="1"/>
  <c r="V8" i="5"/>
  <c r="Y8" i="5"/>
  <c r="W8" i="5"/>
  <c r="R8" i="5"/>
  <c r="U8" i="5" s="1"/>
  <c r="T130" i="5" l="1"/>
  <c r="Z130" i="5" s="1"/>
  <c r="U135" i="5"/>
  <c r="U144" i="5"/>
  <c r="T126" i="5"/>
  <c r="Z126" i="5" s="1"/>
  <c r="U155" i="5"/>
  <c r="T151" i="5"/>
  <c r="Z151" i="5" s="1"/>
  <c r="T94" i="5"/>
  <c r="Z94" i="5" s="1"/>
  <c r="U109" i="5"/>
  <c r="U147" i="5"/>
  <c r="U129" i="5"/>
  <c r="U138" i="5"/>
  <c r="U143" i="5"/>
  <c r="T138" i="5"/>
  <c r="Z138" i="5" s="1"/>
  <c r="U158" i="5"/>
  <c r="T140" i="5"/>
  <c r="Z140" i="5" s="1"/>
  <c r="U137" i="5"/>
  <c r="Z133" i="5"/>
  <c r="Z123" i="5"/>
  <c r="U163" i="5"/>
  <c r="U108" i="5"/>
  <c r="Z145" i="5"/>
  <c r="U12" i="5"/>
  <c r="T132" i="5"/>
  <c r="Z132" i="5" s="1"/>
  <c r="U98" i="5"/>
  <c r="U123" i="5"/>
  <c r="U136" i="5"/>
  <c r="Z135" i="5"/>
  <c r="T136" i="5"/>
  <c r="Z136" i="5" s="1"/>
  <c r="U133" i="5"/>
  <c r="T141" i="5"/>
  <c r="Z141" i="5" s="1"/>
  <c r="Z163" i="5"/>
  <c r="T162" i="5"/>
  <c r="Z162" i="5" s="1"/>
  <c r="T157" i="5"/>
  <c r="Z157" i="5" s="1"/>
  <c r="Z161" i="5"/>
  <c r="Z159" i="5"/>
  <c r="U159" i="5"/>
  <c r="Z158" i="5"/>
  <c r="Z164" i="5"/>
  <c r="Z156" i="5"/>
  <c r="U161" i="5"/>
  <c r="T160" i="5"/>
  <c r="Z160" i="5" s="1"/>
  <c r="U164" i="5"/>
  <c r="U156" i="5"/>
  <c r="U150" i="5"/>
  <c r="Z153" i="5"/>
  <c r="U152" i="5"/>
  <c r="T149" i="5"/>
  <c r="Z149" i="5" s="1"/>
  <c r="U148" i="5"/>
  <c r="U153" i="5"/>
  <c r="U145" i="5"/>
  <c r="U154" i="5"/>
  <c r="Z150" i="5"/>
  <c r="U146" i="5"/>
  <c r="Z142" i="5"/>
  <c r="Z148" i="5"/>
  <c r="T154" i="5"/>
  <c r="Z154" i="5" s="1"/>
  <c r="T146" i="5"/>
  <c r="Z146" i="5" s="1"/>
  <c r="U142" i="5"/>
  <c r="Z139" i="5"/>
  <c r="T134" i="5"/>
  <c r="Z134" i="5" s="1"/>
  <c r="Z131" i="5"/>
  <c r="U139" i="5"/>
  <c r="U131" i="5"/>
  <c r="T125" i="5"/>
  <c r="Z125" i="5" s="1"/>
  <c r="Z129" i="5"/>
  <c r="U128" i="5"/>
  <c r="T127" i="5"/>
  <c r="Z127" i="5" s="1"/>
  <c r="Z124" i="5"/>
  <c r="T128" i="5"/>
  <c r="Z128" i="5" s="1"/>
  <c r="U124" i="5"/>
  <c r="T89" i="5"/>
  <c r="Z89" i="5" s="1"/>
  <c r="U122" i="5"/>
  <c r="T23" i="5"/>
  <c r="Z23" i="5" s="1"/>
  <c r="U97" i="5"/>
  <c r="T110" i="5"/>
  <c r="Z110" i="5" s="1"/>
  <c r="U105" i="5"/>
  <c r="T115" i="5"/>
  <c r="Z115" i="5" s="1"/>
  <c r="T29" i="5"/>
  <c r="Z29" i="5" s="1"/>
  <c r="T92" i="5"/>
  <c r="Z92" i="5" s="1"/>
  <c r="U111" i="5"/>
  <c r="Z97" i="5"/>
  <c r="T119" i="5"/>
  <c r="Z119" i="5" s="1"/>
  <c r="Z98" i="5"/>
  <c r="Z103" i="5"/>
  <c r="T107" i="5"/>
  <c r="Z107" i="5" s="1"/>
  <c r="Z90" i="5"/>
  <c r="Z113" i="5"/>
  <c r="Z111" i="5"/>
  <c r="Z121" i="5"/>
  <c r="U95" i="5"/>
  <c r="U104" i="5"/>
  <c r="T102" i="5"/>
  <c r="Z102" i="5" s="1"/>
  <c r="T104" i="5"/>
  <c r="Z104" i="5" s="1"/>
  <c r="Z108" i="5"/>
  <c r="U117" i="5"/>
  <c r="U96" i="5"/>
  <c r="Z95" i="5"/>
  <c r="U90" i="5"/>
  <c r="U116" i="5"/>
  <c r="U113" i="5"/>
  <c r="Z122" i="5"/>
  <c r="T16" i="5"/>
  <c r="Z16" i="5" s="1"/>
  <c r="U103" i="5"/>
  <c r="T100" i="5"/>
  <c r="Z100" i="5" s="1"/>
  <c r="T96" i="5"/>
  <c r="Z96" i="5" s="1"/>
  <c r="T116" i="5"/>
  <c r="Z116" i="5" s="1"/>
  <c r="Z109" i="5"/>
  <c r="U121" i="5"/>
  <c r="T120" i="5"/>
  <c r="Z120" i="5" s="1"/>
  <c r="Z118" i="5"/>
  <c r="U118" i="5"/>
  <c r="Z114" i="5"/>
  <c r="Z106" i="5"/>
  <c r="U112" i="5"/>
  <c r="U114" i="5"/>
  <c r="U106" i="5"/>
  <c r="Z101" i="5"/>
  <c r="Z93" i="5"/>
  <c r="U99" i="5"/>
  <c r="U91" i="5"/>
  <c r="U101" i="5"/>
  <c r="U93" i="5"/>
  <c r="U21" i="5"/>
  <c r="T31" i="5"/>
  <c r="Z31" i="5" s="1"/>
  <c r="U28" i="5"/>
  <c r="T32" i="5"/>
  <c r="Z32" i="5" s="1"/>
  <c r="Z30" i="5"/>
  <c r="U30" i="5"/>
  <c r="U15" i="5"/>
  <c r="T20" i="5"/>
  <c r="Z20" i="5" s="1"/>
  <c r="U24" i="5"/>
  <c r="Z28" i="5"/>
  <c r="T14" i="5"/>
  <c r="Z14" i="5" s="1"/>
  <c r="Z24" i="5"/>
  <c r="T27" i="5"/>
  <c r="Z27" i="5" s="1"/>
  <c r="U25" i="5"/>
  <c r="Z26" i="5"/>
  <c r="U26" i="5"/>
  <c r="Z19" i="5"/>
  <c r="T22" i="5"/>
  <c r="Z22" i="5" s="1"/>
  <c r="U22" i="5"/>
  <c r="T18" i="5"/>
  <c r="Z18" i="5" s="1"/>
  <c r="U19" i="5"/>
  <c r="Z17" i="5"/>
  <c r="Z15" i="5"/>
  <c r="U17" i="5"/>
  <c r="Z13" i="5"/>
  <c r="U13" i="5"/>
  <c r="Z12" i="5"/>
  <c r="Z6" i="5"/>
  <c r="T5" i="5"/>
  <c r="Z5" i="5" s="1"/>
  <c r="U6" i="5"/>
  <c r="T11" i="5"/>
  <c r="Z11" i="5" s="1"/>
  <c r="U7" i="5"/>
  <c r="Z7" i="5"/>
  <c r="T9" i="5"/>
  <c r="Z9" i="5" s="1"/>
  <c r="U10" i="5"/>
  <c r="T4" i="5"/>
  <c r="Z4" i="5" s="1"/>
  <c r="Z10" i="5"/>
  <c r="T8" i="5"/>
  <c r="Z8" i="5" s="1"/>
</calcChain>
</file>

<file path=xl/sharedStrings.xml><?xml version="1.0" encoding="utf-8"?>
<sst xmlns="http://schemas.openxmlformats.org/spreadsheetml/2006/main" count="1318" uniqueCount="259">
  <si>
    <t>Hindi</t>
  </si>
  <si>
    <t>WB IX X</t>
  </si>
  <si>
    <t>WB VIII</t>
  </si>
  <si>
    <t># of Students</t>
  </si>
  <si>
    <t>Class</t>
  </si>
  <si>
    <t>Accounts</t>
  </si>
  <si>
    <t>Bio/Life Sci</t>
  </si>
  <si>
    <t>Comp Sci</t>
  </si>
  <si>
    <t>Pol Sci</t>
  </si>
  <si>
    <t>Maths</t>
  </si>
  <si>
    <t>IIT JEE + XI-XII</t>
  </si>
  <si>
    <t>NEET + XI-XII</t>
  </si>
  <si>
    <t>ICSE, CBSE IX-X</t>
  </si>
  <si>
    <t>ICSE, CBSE VIII</t>
  </si>
  <si>
    <t>Classes, Hrs / Week</t>
  </si>
  <si>
    <t>2Hrs</t>
  </si>
  <si>
    <t>EVS</t>
  </si>
  <si>
    <t>Phys</t>
  </si>
  <si>
    <t>Chem</t>
  </si>
  <si>
    <t>Statis</t>
  </si>
  <si>
    <t>Eco</t>
  </si>
  <si>
    <t>Comm</t>
  </si>
  <si>
    <t>Book Keep</t>
  </si>
  <si>
    <t>Bizz Org</t>
  </si>
  <si>
    <t>Geog</t>
  </si>
  <si>
    <t>Eng</t>
  </si>
  <si>
    <t>Beng</t>
  </si>
  <si>
    <t>Hist</t>
  </si>
  <si>
    <t>Socio</t>
  </si>
  <si>
    <t>Philo</t>
  </si>
  <si>
    <t>2.5Hrs X 2</t>
  </si>
  <si>
    <t>Bizz Study</t>
  </si>
  <si>
    <t>Legal</t>
  </si>
  <si>
    <t>Info Prac</t>
  </si>
  <si>
    <t>Cost &amp; Tax</t>
  </si>
  <si>
    <t>Social Study</t>
  </si>
  <si>
    <t>2.5Hrs</t>
  </si>
  <si>
    <t>All Boards XI-XII</t>
  </si>
  <si>
    <t>&gt;=50</t>
  </si>
  <si>
    <t>AI</t>
  </si>
  <si>
    <t>&gt;=20</t>
  </si>
  <si>
    <t>&gt;=10</t>
  </si>
  <si>
    <t>&gt;=5</t>
  </si>
  <si>
    <t>Premium Teachers</t>
  </si>
  <si>
    <t>Average Teachers</t>
  </si>
  <si>
    <t>Subject</t>
  </si>
  <si>
    <t>Course Length</t>
  </si>
  <si>
    <t>Start Date</t>
  </si>
  <si>
    <t>Day of Week</t>
  </si>
  <si>
    <t>Class Start Time</t>
  </si>
  <si>
    <t>Class Frequency</t>
  </si>
  <si>
    <t>Board/University</t>
  </si>
  <si>
    <t>Class/Year</t>
  </si>
  <si>
    <t>Level</t>
  </si>
  <si>
    <t>Class End Time</t>
  </si>
  <si>
    <t>Class Length</t>
  </si>
  <si>
    <t>Room Number</t>
  </si>
  <si>
    <t>Room Name</t>
  </si>
  <si>
    <t>Room Capacity</t>
  </si>
  <si>
    <t>Number of Students</t>
  </si>
  <si>
    <t>Faculty Name</t>
  </si>
  <si>
    <t>Faculty Level</t>
  </si>
  <si>
    <t>AKA</t>
  </si>
  <si>
    <t>Qualification</t>
  </si>
  <si>
    <t>Phone Number</t>
  </si>
  <si>
    <t>Whatsapp Number</t>
  </si>
  <si>
    <t>Email Id</t>
  </si>
  <si>
    <t>Faculty Bio1</t>
  </si>
  <si>
    <t>Faculty Bio2</t>
  </si>
  <si>
    <t>Faculty Bio3</t>
  </si>
  <si>
    <t>Faculty Bio4</t>
  </si>
  <si>
    <t>Faculty Bio5</t>
  </si>
  <si>
    <t>Faculty Reco 1</t>
  </si>
  <si>
    <t>Faculty Reco 2</t>
  </si>
  <si>
    <t>CourseID</t>
  </si>
  <si>
    <t>LogisticsID</t>
  </si>
  <si>
    <t>Course Start Date</t>
  </si>
  <si>
    <t>Course End Date</t>
  </si>
  <si>
    <t>FacultyID</t>
  </si>
  <si>
    <t>Reco 1 Relationship</t>
  </si>
  <si>
    <t>Reco 2 Relationship</t>
  </si>
  <si>
    <t>Campaign ConstraintID</t>
  </si>
  <si>
    <t>Teacher Pay &gt;=50 students</t>
  </si>
  <si>
    <t>Teacher Pay &gt;=20 students</t>
  </si>
  <si>
    <t>Teacher Pay &gt;=10 students</t>
  </si>
  <si>
    <t>Teacher Pay &gt;=5 students</t>
  </si>
  <si>
    <t>Profitability %</t>
  </si>
  <si>
    <t>Course Name</t>
  </si>
  <si>
    <t>Board/
University</t>
  </si>
  <si>
    <t>Module Status</t>
  </si>
  <si>
    <t>Fees</t>
  </si>
  <si>
    <t>~2 Yrs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</si>
  <si>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</si>
  <si>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</si>
  <si>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</si>
  <si>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</si>
  <si>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</si>
  <si>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</si>
  <si>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</si>
  <si>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</si>
  <si>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</si>
  <si>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</si>
  <si>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</si>
  <si>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</si>
  <si>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</si>
  <si>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XI, XII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</si>
  <si>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</si>
  <si>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</si>
  <si>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</si>
  <si>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</si>
  <si>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</si>
  <si>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</si>
  <si>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</si>
  <si>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</si>
  <si>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</si>
  <si>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</si>
  <si>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</si>
  <si>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</si>
  <si>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</si>
  <si>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</si>
  <si>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</si>
  <si>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</si>
  <si>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Math</t>
  </si>
  <si>
    <t>XI, XII WB Statistics</t>
  </si>
  <si>
    <t>XI, XII WB Economics</t>
  </si>
  <si>
    <t>XI, XII WB Geography</t>
  </si>
  <si>
    <t>XI, XII WB English</t>
  </si>
  <si>
    <t>XI, XII WB Bengali</t>
  </si>
  <si>
    <t>XI, XII WB Hindi</t>
  </si>
  <si>
    <t>XI, XII History</t>
  </si>
  <si>
    <t>XI, XII Political Science</t>
  </si>
  <si>
    <t>XI, XII Sociology</t>
  </si>
  <si>
    <t>XI, XII Philosophy</t>
  </si>
  <si>
    <t>IX, X ICSE English</t>
  </si>
  <si>
    <t>IX, X</t>
  </si>
  <si>
    <t>ICSE</t>
  </si>
  <si>
    <t>Computers</t>
  </si>
  <si>
    <t>Science</t>
  </si>
  <si>
    <t>Social Science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</si>
  <si>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</si>
  <si>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</si>
  <si>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</si>
  <si>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</si>
  <si>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</si>
  <si>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</si>
  <si>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</si>
  <si>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</si>
  <si>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</si>
  <si>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</si>
  <si>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</si>
  <si>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</si>
  <si>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</si>
  <si>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AI - NLP (RNN)</t>
  </si>
  <si>
    <t>AI - Computer Vision (CNN)</t>
  </si>
  <si>
    <t>Anirban</t>
  </si>
  <si>
    <t>Bappa</t>
  </si>
  <si>
    <t>GST</t>
  </si>
  <si>
    <t>once</t>
  </si>
  <si>
    <t>SST</t>
  </si>
  <si>
    <t>Hist Civics</t>
  </si>
  <si>
    <t>Hands-on Network H/W</t>
  </si>
  <si>
    <t>Commercial Study</t>
  </si>
  <si>
    <t>Non/EP</t>
  </si>
  <si>
    <t>Fees Freqncy</t>
  </si>
  <si>
    <t>Teacher Pay/ Student</t>
  </si>
  <si>
    <t>~1 Yr</t>
  </si>
  <si>
    <t>12 Wks</t>
  </si>
  <si>
    <t>13 Wks</t>
  </si>
  <si>
    <t>14 Wks</t>
  </si>
  <si>
    <t>15 Wks</t>
  </si>
  <si>
    <t>16 Wks</t>
  </si>
  <si>
    <t>17 Wks</t>
  </si>
  <si>
    <t>18 Wks</t>
  </si>
  <si>
    <t>19 Wks</t>
  </si>
  <si>
    <t>20 Wks</t>
  </si>
  <si>
    <t>21 Wks</t>
  </si>
  <si>
    <t>Faculty</t>
  </si>
  <si>
    <t>Business Maths</t>
  </si>
  <si>
    <t>Info Practices</t>
  </si>
  <si>
    <t>XI, XII ISC Geography</t>
  </si>
  <si>
    <t>XI, XII ISC English</t>
  </si>
  <si>
    <t>XI, XII ISC Bengali</t>
  </si>
  <si>
    <t>XI, XII ISC Hindi</t>
  </si>
  <si>
    <t>XI, XII CBSE Geography</t>
  </si>
  <si>
    <t>XI, XII CBSE English</t>
  </si>
  <si>
    <t>XI, XII CBSE Bengali</t>
  </si>
  <si>
    <t>XI, XII CBSE Hindi</t>
  </si>
  <si>
    <t>Stats</t>
  </si>
  <si>
    <t>Offer Price
(50% off)</t>
  </si>
  <si>
    <t>Overhead
(20%)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</si>
  <si>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</si>
  <si>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</si>
  <si>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</si>
  <si>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</si>
  <si>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</si>
  <si>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</si>
  <si>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</si>
  <si>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</si>
  <si>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</si>
  <si>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</si>
  <si>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</si>
  <si>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</si>
  <si>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</si>
  <si>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</si>
  <si>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</si>
  <si>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</si>
  <si>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SXUK</t>
  </si>
  <si>
    <t>Amity</t>
  </si>
  <si>
    <t>Techno</t>
  </si>
  <si>
    <t>Heritage</t>
  </si>
  <si>
    <t>SNU</t>
  </si>
  <si>
    <t>Cost &amp; Mgmt Ac I</t>
  </si>
  <si>
    <t>Cost &amp; Mgmt Ac II</t>
  </si>
  <si>
    <t>In/Direct Tax I</t>
  </si>
  <si>
    <t>In/Direct Tax II</t>
  </si>
  <si>
    <t>Financial Mgmt</t>
  </si>
  <si>
    <t>Fin Report &amp; Stmt Anlys</t>
  </si>
  <si>
    <t>Development Eco</t>
  </si>
  <si>
    <t>CU: BESC</t>
  </si>
  <si>
    <t>CU: City Sth</t>
  </si>
  <si>
    <t>CU: City Nrth</t>
  </si>
  <si>
    <t>CU: Goenka</t>
  </si>
  <si>
    <t>CU: Jaipuria</t>
  </si>
  <si>
    <t>CU: Srndrnth</t>
  </si>
  <si>
    <t>CU: Bngbsi</t>
  </si>
  <si>
    <t>CU: Andrews</t>
  </si>
  <si>
    <t>St Xav (Aut)</t>
  </si>
  <si>
    <t>Srskytn (Aut)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</si>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</sst>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0"/>
      <color theme="1"/>
      <name val="Oxygen"/>
    </font>
    <font>
      <b/>
      <sz val="8"/>
      <color theme="1"/>
      <name val="Oxygen"/>
    </font>
    <font>
      <sz val="8"/>
      <color theme="1"/>
      <name val="Oxygen"/>
    </font>
    <font>
      <b/>
      <sz val="10"/>
      <color theme="0"/>
      <name val="Oxygen"/>
    </font>
    <font>
      <sz val="10"/>
      <color theme="1"/>
      <name val="Calibri"/>
      <family val="2"/>
      <scheme val="minor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sz val="9"/>
      <color theme="1"/>
      <name val="Calibri"/>
      <family val="2"/>
      <scheme val="minor"/>
    </font>
    <font>
      <b/>
      <sz val="9"/>
      <color theme="1"/>
      <name val="Oxygen"/>
    </font>
    <font>
      <b/>
      <sz val="9"/>
      <color theme="0"/>
      <name val="Oxygen"/>
    </font>
    <font>
      <sz val="9"/>
      <name val="Oxygen"/>
    </font>
  </fonts>
  <fills count="2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8C5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 applyAlignment="1">
      <alignment wrapText="1"/>
    </xf>
    <xf numFmtId="0" fontId="1" fillId="5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0" borderId="0" xfId="0" applyFont="1"/>
    <xf numFmtId="0" fontId="3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7" borderId="2" xfId="0" applyFill="1" applyBorder="1"/>
    <xf numFmtId="0" fontId="0" fillId="8" borderId="2" xfId="0" applyFill="1" applyBorder="1"/>
    <xf numFmtId="0" fontId="1" fillId="4" borderId="1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15" fontId="10" fillId="0" borderId="2" xfId="0" applyNumberFormat="1" applyFont="1" applyFill="1" applyBorder="1" applyAlignment="1">
      <alignment horizontal="center" vertical="center" wrapText="1"/>
    </xf>
    <xf numFmtId="1" fontId="10" fillId="0" borderId="2" xfId="0" applyNumberFormat="1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15" fontId="10" fillId="0" borderId="4" xfId="0" applyNumberFormat="1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 wrapText="1"/>
    </xf>
    <xf numFmtId="1" fontId="10" fillId="0" borderId="5" xfId="0" applyNumberFormat="1" applyFont="1" applyFill="1" applyBorder="1" applyAlignment="1">
      <alignment horizontal="center" vertical="center" wrapText="1"/>
    </xf>
    <xf numFmtId="1" fontId="10" fillId="0" borderId="7" xfId="0" applyNumberFormat="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15" fontId="10" fillId="0" borderId="9" xfId="0" applyNumberFormat="1" applyFont="1" applyFill="1" applyBorder="1" applyAlignment="1">
      <alignment horizontal="center" vertical="center" wrapText="1"/>
    </xf>
    <xf numFmtId="1" fontId="10" fillId="0" borderId="9" xfId="0" applyNumberFormat="1" applyFont="1" applyFill="1" applyBorder="1" applyAlignment="1">
      <alignment horizontal="center" vertical="center" wrapText="1"/>
    </xf>
    <xf numFmtId="1" fontId="10" fillId="0" borderId="10" xfId="0" applyNumberFormat="1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3" fillId="10" borderId="3" xfId="0" applyFont="1" applyFill="1" applyBorder="1" applyAlignment="1">
      <alignment horizontal="center" vertical="center" wrapText="1"/>
    </xf>
    <xf numFmtId="0" fontId="13" fillId="10" borderId="4" xfId="0" applyFont="1" applyFill="1" applyBorder="1" applyAlignment="1">
      <alignment horizontal="center" vertical="center" wrapText="1"/>
    </xf>
    <xf numFmtId="43" fontId="13" fillId="10" borderId="4" xfId="1" applyFont="1" applyFill="1" applyBorder="1" applyAlignment="1">
      <alignment horizontal="center" vertical="center" wrapText="1"/>
    </xf>
    <xf numFmtId="0" fontId="13" fillId="10" borderId="5" xfId="0" applyFont="1" applyFill="1" applyBorder="1" applyAlignment="1">
      <alignment horizontal="center" vertical="center" wrapText="1"/>
    </xf>
    <xf numFmtId="0" fontId="13" fillId="10" borderId="8" xfId="0" applyFont="1" applyFill="1" applyBorder="1" applyAlignment="1">
      <alignment horizontal="center" vertical="center" wrapText="1"/>
    </xf>
    <xf numFmtId="0" fontId="13" fillId="10" borderId="9" xfId="0" applyFont="1" applyFill="1" applyBorder="1" applyAlignment="1">
      <alignment horizontal="center" vertical="center" wrapText="1"/>
    </xf>
    <xf numFmtId="0" fontId="13" fillId="10" borderId="9" xfId="0" applyFont="1" applyFill="1" applyBorder="1" applyAlignment="1">
      <alignment horizontal="center" vertical="center" wrapText="1"/>
    </xf>
    <xf numFmtId="43" fontId="13" fillId="10" borderId="9" xfId="1" applyFont="1" applyFill="1" applyBorder="1" applyAlignment="1">
      <alignment horizontal="center" vertical="center" wrapText="1"/>
    </xf>
    <xf numFmtId="0" fontId="13" fillId="10" borderId="10" xfId="0" applyFont="1" applyFill="1" applyBorder="1" applyAlignment="1">
      <alignment horizontal="center" vertical="center" wrapText="1"/>
    </xf>
    <xf numFmtId="0" fontId="13" fillId="14" borderId="3" xfId="0" applyFont="1" applyFill="1" applyBorder="1" applyAlignment="1">
      <alignment horizontal="center" vertical="center" wrapText="1"/>
    </xf>
    <xf numFmtId="0" fontId="13" fillId="14" borderId="6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10" fillId="15" borderId="2" xfId="0" applyFont="1" applyFill="1" applyBorder="1" applyAlignment="1">
      <alignment horizontal="center" vertical="center" wrapText="1"/>
    </xf>
    <xf numFmtId="0" fontId="10" fillId="16" borderId="2" xfId="0" applyFont="1" applyFill="1" applyBorder="1" applyAlignment="1">
      <alignment horizontal="center" vertical="center" wrapText="1"/>
    </xf>
    <xf numFmtId="0" fontId="11" fillId="17" borderId="2" xfId="0" applyFont="1" applyFill="1" applyBorder="1" applyAlignment="1">
      <alignment horizontal="center" vertical="center"/>
    </xf>
    <xf numFmtId="0" fontId="10" fillId="17" borderId="2" xfId="0" applyFont="1" applyFill="1" applyBorder="1" applyAlignment="1">
      <alignment horizontal="center" vertical="center" wrapText="1"/>
    </xf>
    <xf numFmtId="0" fontId="10" fillId="18" borderId="2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0" fillId="19" borderId="2" xfId="0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10" fillId="20" borderId="2" xfId="0" applyFont="1" applyFill="1" applyBorder="1" applyAlignment="1">
      <alignment horizontal="center" vertical="center" wrapText="1"/>
    </xf>
    <xf numFmtId="0" fontId="14" fillId="12" borderId="2" xfId="0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2" fillId="9" borderId="6" xfId="0" applyFont="1" applyFill="1" applyBorder="1" applyAlignment="1">
      <alignment horizontal="center" vertical="center" wrapText="1"/>
    </xf>
    <xf numFmtId="0" fontId="12" fillId="9" borderId="8" xfId="0" applyFont="1" applyFill="1" applyBorder="1" applyAlignment="1">
      <alignment horizontal="center" vertical="center" wrapText="1"/>
    </xf>
    <xf numFmtId="0" fontId="0" fillId="9" borderId="16" xfId="0" applyFill="1" applyBorder="1"/>
    <xf numFmtId="0" fontId="0" fillId="9" borderId="17" xfId="0" applyFill="1" applyBorder="1"/>
    <xf numFmtId="0" fontId="10" fillId="8" borderId="2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" fontId="10" fillId="8" borderId="2" xfId="0" applyNumberFormat="1" applyFont="1" applyFill="1" applyBorder="1" applyAlignment="1">
      <alignment horizontal="center" vertical="center" wrapText="1"/>
    </xf>
    <xf numFmtId="1" fontId="10" fillId="8" borderId="7" xfId="0" applyNumberFormat="1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0" fillId="9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4" borderId="2" xfId="0" applyFill="1" applyBorder="1"/>
    <xf numFmtId="0" fontId="13" fillId="14" borderId="22" xfId="0" applyFont="1" applyFill="1" applyBorder="1" applyAlignment="1">
      <alignment horizontal="center" vertical="center" wrapText="1"/>
    </xf>
    <xf numFmtId="0" fontId="13" fillId="10" borderId="23" xfId="0" applyFont="1" applyFill="1" applyBorder="1" applyAlignment="1">
      <alignment horizontal="center" vertical="center" wrapText="1"/>
    </xf>
    <xf numFmtId="0" fontId="13" fillId="10" borderId="2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74"/>
  <sheetViews>
    <sheetView tabSelected="1" zoomScale="90" zoomScaleNormal="90" workbookViewId="0">
      <pane xSplit="2" ySplit="3" topLeftCell="C158" activePane="bottomRight" state="frozen"/>
      <selection pane="topRight" activeCell="B1" sqref="B1"/>
      <selection pane="bottomLeft" activeCell="A3" sqref="A3"/>
      <selection pane="bottomRight" activeCell="G178" sqref="G178"/>
    </sheetView>
  </sheetViews>
  <sheetFormatPr defaultColWidth="10.77734375" defaultRowHeight="13.2" x14ac:dyDescent="0.3"/>
  <cols>
    <col min="1" max="1" width="1.109375" style="32" customWidth="1"/>
    <col min="2" max="2" width="32.21875" style="32" bestFit="1" customWidth="1"/>
    <col min="3" max="3" width="21.44140625" style="32" customWidth="1"/>
    <col min="4" max="4" width="7.6640625" style="32" bestFit="1" customWidth="1"/>
    <col min="5" max="5" width="12.33203125" style="32" customWidth="1"/>
    <col min="6" max="6" width="8" style="32" customWidth="1"/>
    <col min="7" max="7" width="7" style="32" bestFit="1" customWidth="1"/>
    <col min="8" max="8" width="6.6640625" style="32" bestFit="1" customWidth="1"/>
    <col min="9" max="9" width="8.21875" style="32" customWidth="1"/>
    <col min="10" max="10" width="8.5546875" style="32" bestFit="1" customWidth="1"/>
    <col min="11" max="11" width="6.77734375" style="32" bestFit="1" customWidth="1"/>
    <col min="12" max="12" width="5.77734375" style="32" bestFit="1" customWidth="1"/>
    <col min="13" max="13" width="6.44140625" style="32" bestFit="1" customWidth="1"/>
    <col min="14" max="14" width="7.44140625" style="32" bestFit="1" customWidth="1"/>
    <col min="15" max="15" width="5.5546875" style="32" bestFit="1" customWidth="1"/>
    <col min="16" max="16" width="4.77734375" style="32" bestFit="1" customWidth="1"/>
    <col min="17" max="17" width="7.77734375" style="32" bestFit="1" customWidth="1"/>
    <col min="18" max="18" width="8.21875" style="32" customWidth="1"/>
    <col min="19" max="19" width="4.44140625" style="32" bestFit="1" customWidth="1"/>
    <col min="20" max="20" width="9" style="32" customWidth="1"/>
    <col min="21" max="21" width="8.109375" style="32" customWidth="1"/>
    <col min="22" max="22" width="8.77734375" style="32" customWidth="1"/>
    <col min="23" max="23" width="9.109375" style="32" customWidth="1"/>
    <col min="24" max="24" width="8.6640625" style="32" customWidth="1"/>
    <col min="25" max="25" width="8.5546875" style="32" customWidth="1"/>
    <col min="26" max="26" width="6.44140625" style="32" customWidth="1"/>
    <col min="27" max="29" width="10.77734375" style="32"/>
    <col min="30" max="30" width="4.88671875" style="32" bestFit="1" customWidth="1"/>
    <col min="31" max="31" width="12.44140625" style="32" bestFit="1" customWidth="1"/>
    <col min="32" max="16384" width="10.77734375" style="32"/>
  </cols>
  <sheetData>
    <row r="1" spans="2:27" ht="8.4" customHeight="1" thickBot="1" x14ac:dyDescent="0.35"/>
    <row r="2" spans="2:27" s="34" customFormat="1" ht="13.2" customHeight="1" x14ac:dyDescent="0.3">
      <c r="B2" s="50" t="s">
        <v>87</v>
      </c>
      <c r="C2" s="51" t="s">
        <v>45</v>
      </c>
      <c r="D2" s="51" t="s">
        <v>4</v>
      </c>
      <c r="E2" s="51" t="s">
        <v>88</v>
      </c>
      <c r="F2" s="92" t="s">
        <v>258</v>
      </c>
      <c r="G2" s="51" t="s">
        <v>176</v>
      </c>
      <c r="H2" s="51" t="s">
        <v>46</v>
      </c>
      <c r="I2" s="51" t="s">
        <v>47</v>
      </c>
      <c r="J2" s="51" t="s">
        <v>92</v>
      </c>
      <c r="K2" s="51"/>
      <c r="L2" s="51" t="s">
        <v>93</v>
      </c>
      <c r="M2" s="51"/>
      <c r="N2" s="51" t="s">
        <v>89</v>
      </c>
      <c r="O2" s="51" t="s">
        <v>90</v>
      </c>
      <c r="P2" s="51" t="s">
        <v>156</v>
      </c>
      <c r="Q2" s="51" t="s">
        <v>163</v>
      </c>
      <c r="R2" s="51" t="s">
        <v>188</v>
      </c>
      <c r="S2" s="51" t="s">
        <v>156</v>
      </c>
      <c r="T2" s="51" t="s">
        <v>189</v>
      </c>
      <c r="U2" s="51" t="s">
        <v>164</v>
      </c>
      <c r="V2" s="51" t="s">
        <v>82</v>
      </c>
      <c r="W2" s="51" t="s">
        <v>83</v>
      </c>
      <c r="X2" s="52" t="s">
        <v>84</v>
      </c>
      <c r="Y2" s="51" t="s">
        <v>85</v>
      </c>
      <c r="Z2" s="53" t="s">
        <v>86</v>
      </c>
    </row>
    <row r="3" spans="2:27" s="34" customFormat="1" ht="24.6" thickBot="1" x14ac:dyDescent="0.35">
      <c r="B3" s="54"/>
      <c r="C3" s="55"/>
      <c r="D3" s="55"/>
      <c r="E3" s="55"/>
      <c r="F3" s="93"/>
      <c r="G3" s="55"/>
      <c r="H3" s="55"/>
      <c r="I3" s="55"/>
      <c r="J3" s="56" t="s">
        <v>95</v>
      </c>
      <c r="K3" s="56" t="s">
        <v>94</v>
      </c>
      <c r="L3" s="56" t="s">
        <v>96</v>
      </c>
      <c r="M3" s="56" t="s">
        <v>97</v>
      </c>
      <c r="N3" s="55"/>
      <c r="O3" s="55"/>
      <c r="P3" s="55"/>
      <c r="Q3" s="55"/>
      <c r="R3" s="55"/>
      <c r="S3" s="55"/>
      <c r="T3" s="55"/>
      <c r="U3" s="55"/>
      <c r="V3" s="55"/>
      <c r="W3" s="55"/>
      <c r="X3" s="57"/>
      <c r="Y3" s="55"/>
      <c r="Z3" s="58"/>
    </row>
    <row r="4" spans="2:27" ht="13.8" thickBot="1" x14ac:dyDescent="0.35">
      <c r="B4" s="59" t="str">
        <f>"NEET &amp; IIT Crash Course "&amp;" " &amp; C4</f>
        <v>NEET &amp; IIT Crash Course  Physics</v>
      </c>
      <c r="C4" s="61" t="s">
        <v>98</v>
      </c>
      <c r="D4" s="39" t="s">
        <v>142</v>
      </c>
      <c r="E4" s="39" t="s">
        <v>100</v>
      </c>
      <c r="F4" s="39"/>
      <c r="G4" s="39"/>
      <c r="H4" s="39" t="s">
        <v>165</v>
      </c>
      <c r="I4" s="40">
        <v>45139</v>
      </c>
      <c r="J4" s="39">
        <v>2</v>
      </c>
      <c r="K4" s="39">
        <v>2</v>
      </c>
      <c r="L4" s="39">
        <v>0</v>
      </c>
      <c r="M4" s="39">
        <v>0</v>
      </c>
      <c r="N4" s="39" t="s">
        <v>103</v>
      </c>
      <c r="O4" s="39">
        <v>4000</v>
      </c>
      <c r="P4" s="39">
        <v>0</v>
      </c>
      <c r="Q4" s="39" t="s">
        <v>101</v>
      </c>
      <c r="R4" s="39">
        <f>O4*50%</f>
        <v>2000</v>
      </c>
      <c r="S4" s="39">
        <v>0</v>
      </c>
      <c r="T4" s="39">
        <f>R4*20%</f>
        <v>400</v>
      </c>
      <c r="U4" s="41">
        <f>R4*46.666666666667%</f>
        <v>933.33333333333997</v>
      </c>
      <c r="V4" s="41">
        <f>X4*4</f>
        <v>37333.333599999998</v>
      </c>
      <c r="W4" s="41">
        <f>X4*2</f>
        <v>18666.666799999999</v>
      </c>
      <c r="X4" s="41">
        <v>9333.3333999999995</v>
      </c>
      <c r="Y4" s="41">
        <f>X4/2</f>
        <v>4666.6666999999998</v>
      </c>
      <c r="Z4" s="42">
        <f>(R4-(T4+X4/10))/(T4+X4/10)%</f>
        <v>49.999999250000016</v>
      </c>
    </row>
    <row r="5" spans="2:27" ht="13.8" thickBot="1" x14ac:dyDescent="0.35">
      <c r="B5" s="59" t="str">
        <f t="shared" ref="B5:B7" si="0">"NEET &amp; IIT Crash Course "&amp;" " &amp; C5</f>
        <v>NEET &amp; IIT Crash Course  Chemistry</v>
      </c>
      <c r="C5" s="62" t="s">
        <v>102</v>
      </c>
      <c r="D5" s="35" t="s">
        <v>142</v>
      </c>
      <c r="E5" s="35" t="s">
        <v>100</v>
      </c>
      <c r="F5" s="35"/>
      <c r="G5" s="35"/>
      <c r="H5" s="35" t="s">
        <v>165</v>
      </c>
      <c r="I5" s="36">
        <v>45139</v>
      </c>
      <c r="J5" s="35">
        <v>2</v>
      </c>
      <c r="K5" s="35">
        <v>2</v>
      </c>
      <c r="L5" s="35">
        <v>0</v>
      </c>
      <c r="M5" s="35">
        <v>0</v>
      </c>
      <c r="N5" s="35" t="s">
        <v>103</v>
      </c>
      <c r="O5" s="35">
        <v>4000</v>
      </c>
      <c r="P5" s="35">
        <v>0</v>
      </c>
      <c r="Q5" s="35" t="s">
        <v>101</v>
      </c>
      <c r="R5" s="35">
        <f>O5*50%</f>
        <v>2000</v>
      </c>
      <c r="S5" s="35">
        <v>0</v>
      </c>
      <c r="T5" s="35">
        <f>R5*20%</f>
        <v>400</v>
      </c>
      <c r="U5" s="37">
        <f t="shared" ref="U5:U7" si="1">R5*46.666666666667%</f>
        <v>933.33333333333997</v>
      </c>
      <c r="V5" s="37">
        <f t="shared" ref="V5:V7" si="2">X5*4</f>
        <v>37333.32</v>
      </c>
      <c r="W5" s="37">
        <f>X5*2</f>
        <v>18666.66</v>
      </c>
      <c r="X5" s="37">
        <v>9333.33</v>
      </c>
      <c r="Y5" s="37">
        <f>X5/2</f>
        <v>4666.665</v>
      </c>
      <c r="Z5" s="43">
        <f t="shared" ref="Z5:Z7" si="3">(R5-(T5+X5/10))/(T5+X5/10)%</f>
        <v>50.00003750000937</v>
      </c>
    </row>
    <row r="6" spans="2:27" ht="13.8" thickBot="1" x14ac:dyDescent="0.35">
      <c r="B6" s="59" t="str">
        <f t="shared" si="0"/>
        <v>NEET &amp; IIT Crash Course  Math</v>
      </c>
      <c r="C6" s="62" t="s">
        <v>122</v>
      </c>
      <c r="D6" s="35" t="s">
        <v>142</v>
      </c>
      <c r="E6" s="35" t="s">
        <v>100</v>
      </c>
      <c r="F6" s="35"/>
      <c r="G6" s="35"/>
      <c r="H6" s="35" t="s">
        <v>165</v>
      </c>
      <c r="I6" s="36">
        <v>45139</v>
      </c>
      <c r="J6" s="35">
        <v>2</v>
      </c>
      <c r="K6" s="35">
        <v>2</v>
      </c>
      <c r="L6" s="35">
        <v>0</v>
      </c>
      <c r="M6" s="35">
        <v>0</v>
      </c>
      <c r="N6" s="35" t="s">
        <v>103</v>
      </c>
      <c r="O6" s="35">
        <v>4000</v>
      </c>
      <c r="P6" s="35">
        <v>0</v>
      </c>
      <c r="Q6" s="35" t="s">
        <v>101</v>
      </c>
      <c r="R6" s="35">
        <f>O6*50%</f>
        <v>2000</v>
      </c>
      <c r="S6" s="35">
        <v>0</v>
      </c>
      <c r="T6" s="35">
        <f>R6*20%</f>
        <v>400</v>
      </c>
      <c r="U6" s="37">
        <f t="shared" si="1"/>
        <v>933.33333333333997</v>
      </c>
      <c r="V6" s="37">
        <f t="shared" si="2"/>
        <v>37333.32</v>
      </c>
      <c r="W6" s="37">
        <f>X6*2</f>
        <v>18666.66</v>
      </c>
      <c r="X6" s="37">
        <v>9333.33</v>
      </c>
      <c r="Y6" s="37">
        <f>X6/2</f>
        <v>4666.665</v>
      </c>
      <c r="Z6" s="43">
        <f t="shared" si="3"/>
        <v>50.00003750000937</v>
      </c>
    </row>
    <row r="7" spans="2:27" x14ac:dyDescent="0.3">
      <c r="B7" s="59" t="str">
        <f t="shared" si="0"/>
        <v>NEET &amp; IIT Crash Course  Biology</v>
      </c>
      <c r="C7" s="62" t="s">
        <v>104</v>
      </c>
      <c r="D7" s="35" t="s">
        <v>142</v>
      </c>
      <c r="E7" s="35" t="s">
        <v>100</v>
      </c>
      <c r="F7" s="35"/>
      <c r="G7" s="35"/>
      <c r="H7" s="35" t="s">
        <v>165</v>
      </c>
      <c r="I7" s="36">
        <v>45139</v>
      </c>
      <c r="J7" s="35">
        <v>2</v>
      </c>
      <c r="K7" s="35">
        <v>2</v>
      </c>
      <c r="L7" s="35">
        <v>0</v>
      </c>
      <c r="M7" s="35">
        <v>0</v>
      </c>
      <c r="N7" s="35" t="s">
        <v>103</v>
      </c>
      <c r="O7" s="35">
        <v>4000</v>
      </c>
      <c r="P7" s="35">
        <v>0</v>
      </c>
      <c r="Q7" s="35" t="s">
        <v>101</v>
      </c>
      <c r="R7" s="35">
        <f>O7*50%</f>
        <v>2000</v>
      </c>
      <c r="S7" s="35">
        <v>0</v>
      </c>
      <c r="T7" s="35">
        <f>R7*20%</f>
        <v>400</v>
      </c>
      <c r="U7" s="37">
        <f t="shared" si="1"/>
        <v>933.33333333333997</v>
      </c>
      <c r="V7" s="37">
        <f t="shared" si="2"/>
        <v>37333.32</v>
      </c>
      <c r="W7" s="37">
        <f>X7*2</f>
        <v>18666.66</v>
      </c>
      <c r="X7" s="37">
        <v>9333.33</v>
      </c>
      <c r="Y7" s="37">
        <f>X7/2</f>
        <v>4666.665</v>
      </c>
      <c r="Z7" s="43">
        <f t="shared" si="3"/>
        <v>50.00003750000937</v>
      </c>
    </row>
    <row r="8" spans="2:27" x14ac:dyDescent="0.3">
      <c r="B8" s="60" t="str">
        <f>"XI, XII boards, NEET &amp; IIT"&amp;" "&amp;C8</f>
        <v>XI, XII boards, NEET &amp; IIT Physics</v>
      </c>
      <c r="C8" s="63" t="s">
        <v>98</v>
      </c>
      <c r="D8" s="35" t="s">
        <v>105</v>
      </c>
      <c r="E8" s="35" t="s">
        <v>100</v>
      </c>
      <c r="F8" s="35"/>
      <c r="G8" s="35"/>
      <c r="H8" s="35" t="s">
        <v>91</v>
      </c>
      <c r="I8" s="36">
        <v>45139</v>
      </c>
      <c r="J8" s="35">
        <v>2</v>
      </c>
      <c r="K8" s="35">
        <v>2</v>
      </c>
      <c r="L8" s="35">
        <v>0</v>
      </c>
      <c r="M8" s="35">
        <v>0</v>
      </c>
      <c r="N8" s="35" t="s">
        <v>103</v>
      </c>
      <c r="O8" s="35">
        <v>3000</v>
      </c>
      <c r="P8" s="35">
        <v>0</v>
      </c>
      <c r="Q8" s="35" t="s">
        <v>101</v>
      </c>
      <c r="R8" s="35">
        <f>O8*50%</f>
        <v>1500</v>
      </c>
      <c r="S8" s="35">
        <v>0</v>
      </c>
      <c r="T8" s="35">
        <f>R8*20%</f>
        <v>300</v>
      </c>
      <c r="U8" s="37">
        <f>R8*46.666666666667%</f>
        <v>700.000000000005</v>
      </c>
      <c r="V8" s="35">
        <f>X8*4</f>
        <v>28000</v>
      </c>
      <c r="W8" s="35">
        <f>X8*2</f>
        <v>14000</v>
      </c>
      <c r="X8" s="35">
        <v>7000</v>
      </c>
      <c r="Y8" s="35">
        <f>X8/2</f>
        <v>3500</v>
      </c>
      <c r="Z8" s="44">
        <f>(R8-(T8+X8/10))/(T8+X8/10)%</f>
        <v>50</v>
      </c>
    </row>
    <row r="9" spans="2:27" x14ac:dyDescent="0.3">
      <c r="B9" s="60" t="str">
        <f t="shared" ref="B9" si="4">"XI, XII boards, NEET &amp; IIT"&amp;" "&amp;C9</f>
        <v>XI, XII boards, NEET &amp; IIT Chemistry</v>
      </c>
      <c r="C9" s="63" t="s">
        <v>102</v>
      </c>
      <c r="D9" s="35" t="s">
        <v>105</v>
      </c>
      <c r="E9" s="35" t="s">
        <v>100</v>
      </c>
      <c r="F9" s="35"/>
      <c r="G9" s="35"/>
      <c r="H9" s="35" t="s">
        <v>91</v>
      </c>
      <c r="I9" s="36">
        <v>45139</v>
      </c>
      <c r="J9" s="35">
        <v>2</v>
      </c>
      <c r="K9" s="35">
        <v>2</v>
      </c>
      <c r="L9" s="35">
        <v>0</v>
      </c>
      <c r="M9" s="35">
        <v>0</v>
      </c>
      <c r="N9" s="35" t="s">
        <v>103</v>
      </c>
      <c r="O9" s="35">
        <v>3000</v>
      </c>
      <c r="P9" s="35">
        <v>0</v>
      </c>
      <c r="Q9" s="35" t="s">
        <v>101</v>
      </c>
      <c r="R9" s="35">
        <f t="shared" ref="R9:R11" si="5">O9*50%</f>
        <v>1500</v>
      </c>
      <c r="S9" s="35">
        <v>0</v>
      </c>
      <c r="T9" s="35">
        <f t="shared" ref="T9:T128" si="6">R9*20%</f>
        <v>300</v>
      </c>
      <c r="U9" s="37">
        <f t="shared" ref="U9:U11" si="7">R9*46.666666666667%</f>
        <v>700.000000000005</v>
      </c>
      <c r="V9" s="35">
        <f t="shared" ref="V9:V11" si="8">X9*4</f>
        <v>28000</v>
      </c>
      <c r="W9" s="35">
        <f t="shared" ref="W9:W128" si="9">X9*2</f>
        <v>14000</v>
      </c>
      <c r="X9" s="35">
        <v>7000</v>
      </c>
      <c r="Y9" s="35">
        <f t="shared" ref="Y9:Y128" si="10">X9/2</f>
        <v>3500</v>
      </c>
      <c r="Z9" s="44">
        <f t="shared" ref="Z9:Z11" si="11">(R9-(T9+X9/10))/(T9+X9/10)%</f>
        <v>50</v>
      </c>
    </row>
    <row r="10" spans="2:27" x14ac:dyDescent="0.3">
      <c r="B10" s="60" t="str">
        <f>"XI, XII boards &amp; IIT"&amp;" "&amp;C10</f>
        <v>XI, XII boards &amp; IIT Math</v>
      </c>
      <c r="C10" s="63" t="s">
        <v>122</v>
      </c>
      <c r="D10" s="35" t="s">
        <v>105</v>
      </c>
      <c r="E10" s="35" t="s">
        <v>100</v>
      </c>
      <c r="F10" s="35"/>
      <c r="G10" s="35"/>
      <c r="H10" s="35" t="s">
        <v>91</v>
      </c>
      <c r="I10" s="36">
        <v>45139</v>
      </c>
      <c r="J10" s="35">
        <v>2</v>
      </c>
      <c r="K10" s="35">
        <v>2</v>
      </c>
      <c r="L10" s="35">
        <v>0</v>
      </c>
      <c r="M10" s="35">
        <v>0</v>
      </c>
      <c r="N10" s="35" t="s">
        <v>103</v>
      </c>
      <c r="O10" s="35">
        <v>3000</v>
      </c>
      <c r="P10" s="35">
        <v>0</v>
      </c>
      <c r="Q10" s="35" t="s">
        <v>101</v>
      </c>
      <c r="R10" s="35">
        <f t="shared" si="5"/>
        <v>1500</v>
      </c>
      <c r="S10" s="35">
        <v>0</v>
      </c>
      <c r="T10" s="35">
        <f t="shared" si="6"/>
        <v>300</v>
      </c>
      <c r="U10" s="37">
        <f t="shared" si="7"/>
        <v>700.000000000005</v>
      </c>
      <c r="V10" s="35">
        <f t="shared" si="8"/>
        <v>28000</v>
      </c>
      <c r="W10" s="35">
        <f t="shared" si="9"/>
        <v>14000</v>
      </c>
      <c r="X10" s="35">
        <v>7000</v>
      </c>
      <c r="Y10" s="35">
        <f t="shared" si="10"/>
        <v>3500</v>
      </c>
      <c r="Z10" s="44">
        <f t="shared" si="11"/>
        <v>50</v>
      </c>
    </row>
    <row r="11" spans="2:27" x14ac:dyDescent="0.3">
      <c r="B11" s="60" t="str">
        <f>"XI, XII boards &amp; NEET"&amp;" "&amp;C11</f>
        <v>XI, XII boards &amp; NEET Biology</v>
      </c>
      <c r="C11" s="63" t="s">
        <v>104</v>
      </c>
      <c r="D11" s="35" t="s">
        <v>105</v>
      </c>
      <c r="E11" s="35" t="s">
        <v>100</v>
      </c>
      <c r="F11" s="35"/>
      <c r="G11" s="35"/>
      <c r="H11" s="35" t="s">
        <v>91</v>
      </c>
      <c r="I11" s="36">
        <v>45139</v>
      </c>
      <c r="J11" s="35">
        <v>2</v>
      </c>
      <c r="K11" s="35">
        <v>2</v>
      </c>
      <c r="L11" s="35">
        <v>0</v>
      </c>
      <c r="M11" s="35">
        <v>0</v>
      </c>
      <c r="N11" s="35" t="s">
        <v>103</v>
      </c>
      <c r="O11" s="35">
        <v>3000</v>
      </c>
      <c r="P11" s="35">
        <v>0</v>
      </c>
      <c r="Q11" s="35" t="s">
        <v>101</v>
      </c>
      <c r="R11" s="35">
        <f t="shared" si="5"/>
        <v>1500</v>
      </c>
      <c r="S11" s="35">
        <v>0</v>
      </c>
      <c r="T11" s="35">
        <f t="shared" si="6"/>
        <v>300</v>
      </c>
      <c r="U11" s="37">
        <f t="shared" si="7"/>
        <v>700.000000000005</v>
      </c>
      <c r="V11" s="35">
        <f t="shared" si="8"/>
        <v>28000</v>
      </c>
      <c r="W11" s="35">
        <f t="shared" si="9"/>
        <v>14000</v>
      </c>
      <c r="X11" s="35">
        <v>7000</v>
      </c>
      <c r="Y11" s="35">
        <f t="shared" si="10"/>
        <v>3500</v>
      </c>
      <c r="Z11" s="44">
        <f t="shared" si="11"/>
        <v>50</v>
      </c>
    </row>
    <row r="12" spans="2:27" x14ac:dyDescent="0.3">
      <c r="B12" s="60" t="str">
        <f>"XI, XII Boards" &amp; " " &amp;C12</f>
        <v>XI, XII Boards Computers</v>
      </c>
      <c r="C12" s="63" t="s">
        <v>136</v>
      </c>
      <c r="D12" s="35" t="s">
        <v>105</v>
      </c>
      <c r="E12" s="35" t="s">
        <v>100</v>
      </c>
      <c r="F12" s="35"/>
      <c r="G12" s="35"/>
      <c r="H12" s="35" t="s">
        <v>165</v>
      </c>
      <c r="I12" s="36">
        <v>45139</v>
      </c>
      <c r="J12" s="35">
        <v>1</v>
      </c>
      <c r="K12" s="35">
        <v>2</v>
      </c>
      <c r="L12" s="35">
        <v>1</v>
      </c>
      <c r="M12" s="35">
        <v>1</v>
      </c>
      <c r="N12" s="35" t="s">
        <v>103</v>
      </c>
      <c r="O12" s="35">
        <v>2600</v>
      </c>
      <c r="P12" s="35">
        <v>0</v>
      </c>
      <c r="Q12" s="35" t="s">
        <v>101</v>
      </c>
      <c r="R12" s="37">
        <f t="shared" ref="R12" si="12">O12*50%</f>
        <v>1300</v>
      </c>
      <c r="S12" s="35">
        <v>0</v>
      </c>
      <c r="T12" s="37">
        <f t="shared" si="6"/>
        <v>260</v>
      </c>
      <c r="U12" s="37">
        <f t="shared" ref="U12" si="13">R12*46.666666666667%</f>
        <v>606.66666666667106</v>
      </c>
      <c r="V12" s="37">
        <f t="shared" ref="V12" si="14">X12*4</f>
        <v>24266.639999999999</v>
      </c>
      <c r="W12" s="37">
        <f t="shared" si="9"/>
        <v>12133.32</v>
      </c>
      <c r="X12" s="37">
        <v>6066.66</v>
      </c>
      <c r="Y12" s="37">
        <f t="shared" si="10"/>
        <v>3033.33</v>
      </c>
      <c r="Z12" s="43">
        <f t="shared" ref="Z12" si="15">(R12-(T12+X12/10))/(T12+X12/10)%</f>
        <v>50.000115384704145</v>
      </c>
    </row>
    <row r="13" spans="2:27" x14ac:dyDescent="0.3">
      <c r="B13" s="60" t="str">
        <f>"XI, XII "&amp;E13&amp;" Comm "&amp;C13</f>
        <v>XI, XII ISC Comm Accounting</v>
      </c>
      <c r="C13" s="64" t="s">
        <v>114</v>
      </c>
      <c r="D13" s="35" t="s">
        <v>105</v>
      </c>
      <c r="E13" s="35" t="s">
        <v>116</v>
      </c>
      <c r="F13" s="35"/>
      <c r="G13" s="35"/>
      <c r="H13" s="35" t="s">
        <v>165</v>
      </c>
      <c r="I13" s="36">
        <v>45139</v>
      </c>
      <c r="J13" s="35">
        <v>1</v>
      </c>
      <c r="K13" s="35">
        <v>2</v>
      </c>
      <c r="L13" s="35">
        <v>0</v>
      </c>
      <c r="M13" s="35">
        <v>0</v>
      </c>
      <c r="N13" s="35" t="s">
        <v>103</v>
      </c>
      <c r="O13" s="35">
        <v>2000</v>
      </c>
      <c r="P13" s="35">
        <v>0</v>
      </c>
      <c r="Q13" s="35" t="s">
        <v>101</v>
      </c>
      <c r="R13" s="37">
        <f>O13*50%</f>
        <v>1000</v>
      </c>
      <c r="S13" s="35">
        <v>0</v>
      </c>
      <c r="T13" s="37">
        <f t="shared" si="6"/>
        <v>200</v>
      </c>
      <c r="U13" s="37">
        <f t="shared" ref="U13:U17" si="16">R13*46.666666666667%</f>
        <v>466.66666666666998</v>
      </c>
      <c r="V13" s="37">
        <f t="shared" ref="V13:V17" si="17">X13*4</f>
        <v>18666.64</v>
      </c>
      <c r="W13" s="37">
        <f t="shared" si="9"/>
        <v>9333.32</v>
      </c>
      <c r="X13" s="37">
        <v>4666.66</v>
      </c>
      <c r="Y13" s="37">
        <f t="shared" si="10"/>
        <v>2333.33</v>
      </c>
      <c r="Z13" s="43">
        <f t="shared" ref="Z13:Z17" si="18">(R13-(T13+X13/10))/(T13+X13/10)%</f>
        <v>50.000150000150015</v>
      </c>
      <c r="AA13" s="33"/>
    </row>
    <row r="14" spans="2:27" x14ac:dyDescent="0.3">
      <c r="B14" s="60" t="str">
        <f>"XI, XII "&amp;E14&amp;" Comm "&amp;C14</f>
        <v>XI, XII ISC Comm Commercial Study</v>
      </c>
      <c r="C14" s="64" t="s">
        <v>161</v>
      </c>
      <c r="D14" s="35" t="s">
        <v>105</v>
      </c>
      <c r="E14" s="35" t="s">
        <v>116</v>
      </c>
      <c r="F14" s="35"/>
      <c r="G14" s="35"/>
      <c r="H14" s="35" t="s">
        <v>165</v>
      </c>
      <c r="I14" s="36">
        <v>45139</v>
      </c>
      <c r="J14" s="35">
        <v>1</v>
      </c>
      <c r="K14" s="35">
        <v>2</v>
      </c>
      <c r="L14" s="35">
        <v>0</v>
      </c>
      <c r="M14" s="35">
        <v>0</v>
      </c>
      <c r="N14" s="35" t="s">
        <v>103</v>
      </c>
      <c r="O14" s="35">
        <v>2000</v>
      </c>
      <c r="P14" s="35">
        <v>0</v>
      </c>
      <c r="Q14" s="35" t="s">
        <v>101</v>
      </c>
      <c r="R14" s="37">
        <f t="shared" ref="R14:R17" si="19">O14*50%</f>
        <v>1000</v>
      </c>
      <c r="S14" s="35">
        <v>0</v>
      </c>
      <c r="T14" s="37">
        <f t="shared" si="6"/>
        <v>200</v>
      </c>
      <c r="U14" s="37">
        <f t="shared" si="16"/>
        <v>466.66666666666998</v>
      </c>
      <c r="V14" s="37">
        <f t="shared" si="17"/>
        <v>18666.64</v>
      </c>
      <c r="W14" s="37">
        <f t="shared" si="9"/>
        <v>9333.32</v>
      </c>
      <c r="X14" s="37">
        <v>4666.66</v>
      </c>
      <c r="Y14" s="37">
        <f t="shared" si="10"/>
        <v>2333.33</v>
      </c>
      <c r="Z14" s="43">
        <f t="shared" si="18"/>
        <v>50.000150000150015</v>
      </c>
      <c r="AA14" s="33"/>
    </row>
    <row r="15" spans="2:27" x14ac:dyDescent="0.3">
      <c r="B15" s="60" t="str">
        <f t="shared" ref="B15:B16" si="20">"XI, XII "&amp;E15&amp;" Comm "&amp;C15</f>
        <v>XI, XII ISC Comm Economics</v>
      </c>
      <c r="C15" s="64" t="s">
        <v>106</v>
      </c>
      <c r="D15" s="35" t="s">
        <v>105</v>
      </c>
      <c r="E15" s="35" t="s">
        <v>116</v>
      </c>
      <c r="F15" s="35"/>
      <c r="G15" s="35"/>
      <c r="H15" s="35" t="s">
        <v>165</v>
      </c>
      <c r="I15" s="36">
        <v>45139</v>
      </c>
      <c r="J15" s="35">
        <v>1</v>
      </c>
      <c r="K15" s="35">
        <v>2</v>
      </c>
      <c r="L15" s="35">
        <v>0</v>
      </c>
      <c r="M15" s="35">
        <v>0</v>
      </c>
      <c r="N15" s="35" t="s">
        <v>103</v>
      </c>
      <c r="O15" s="35">
        <v>2000</v>
      </c>
      <c r="P15" s="35">
        <v>0</v>
      </c>
      <c r="Q15" s="35" t="s">
        <v>101</v>
      </c>
      <c r="R15" s="37">
        <f t="shared" si="19"/>
        <v>1000</v>
      </c>
      <c r="S15" s="35">
        <v>0</v>
      </c>
      <c r="T15" s="37">
        <f t="shared" si="6"/>
        <v>200</v>
      </c>
      <c r="U15" s="37">
        <f t="shared" si="16"/>
        <v>466.66666666666998</v>
      </c>
      <c r="V15" s="37">
        <f t="shared" si="17"/>
        <v>18666.64</v>
      </c>
      <c r="W15" s="37">
        <f t="shared" si="9"/>
        <v>9333.32</v>
      </c>
      <c r="X15" s="37">
        <v>4666.66</v>
      </c>
      <c r="Y15" s="37">
        <f t="shared" si="10"/>
        <v>2333.33</v>
      </c>
      <c r="Z15" s="43">
        <f t="shared" si="18"/>
        <v>50.000150000150015</v>
      </c>
      <c r="AA15" s="33"/>
    </row>
    <row r="16" spans="2:27" x14ac:dyDescent="0.3">
      <c r="B16" s="60" t="str">
        <f t="shared" si="20"/>
        <v>XI, XII ISC Comm Business Studies</v>
      </c>
      <c r="C16" s="64" t="s">
        <v>115</v>
      </c>
      <c r="D16" s="35" t="s">
        <v>105</v>
      </c>
      <c r="E16" s="35" t="s">
        <v>116</v>
      </c>
      <c r="F16" s="35"/>
      <c r="G16" s="35"/>
      <c r="H16" s="35" t="s">
        <v>165</v>
      </c>
      <c r="I16" s="36">
        <v>45139</v>
      </c>
      <c r="J16" s="35">
        <v>1</v>
      </c>
      <c r="K16" s="35">
        <v>2</v>
      </c>
      <c r="L16" s="35">
        <v>0</v>
      </c>
      <c r="M16" s="35">
        <v>0</v>
      </c>
      <c r="N16" s="35" t="s">
        <v>103</v>
      </c>
      <c r="O16" s="35">
        <v>2000</v>
      </c>
      <c r="P16" s="35">
        <v>0</v>
      </c>
      <c r="Q16" s="35" t="s">
        <v>101</v>
      </c>
      <c r="R16" s="37">
        <f t="shared" si="19"/>
        <v>1000</v>
      </c>
      <c r="S16" s="35">
        <v>0</v>
      </c>
      <c r="T16" s="37">
        <f t="shared" si="6"/>
        <v>200</v>
      </c>
      <c r="U16" s="37">
        <f t="shared" si="16"/>
        <v>466.66666666666998</v>
      </c>
      <c r="V16" s="37">
        <f t="shared" si="17"/>
        <v>18666.64</v>
      </c>
      <c r="W16" s="37">
        <f t="shared" si="9"/>
        <v>9333.32</v>
      </c>
      <c r="X16" s="37">
        <v>4666.66</v>
      </c>
      <c r="Y16" s="37">
        <f t="shared" si="10"/>
        <v>2333.33</v>
      </c>
      <c r="Z16" s="43">
        <f t="shared" si="18"/>
        <v>50.000150000150015</v>
      </c>
      <c r="AA16" s="33"/>
    </row>
    <row r="17" spans="2:27" x14ac:dyDescent="0.3">
      <c r="B17" s="60" t="str">
        <f>"XI, XII "&amp;E17&amp;" Comm "&amp;C17</f>
        <v>XI, XII ISC Comm Business Maths</v>
      </c>
      <c r="C17" s="64" t="s">
        <v>177</v>
      </c>
      <c r="D17" s="35" t="s">
        <v>105</v>
      </c>
      <c r="E17" s="35" t="s">
        <v>116</v>
      </c>
      <c r="F17" s="35"/>
      <c r="G17" s="35"/>
      <c r="H17" s="35" t="s">
        <v>165</v>
      </c>
      <c r="I17" s="36">
        <v>45139</v>
      </c>
      <c r="J17" s="35">
        <v>1</v>
      </c>
      <c r="K17" s="35">
        <v>2</v>
      </c>
      <c r="L17" s="35">
        <v>0</v>
      </c>
      <c r="M17" s="35">
        <v>0</v>
      </c>
      <c r="N17" s="35" t="s">
        <v>103</v>
      </c>
      <c r="O17" s="35">
        <v>2000</v>
      </c>
      <c r="P17" s="35">
        <v>0</v>
      </c>
      <c r="Q17" s="35" t="s">
        <v>101</v>
      </c>
      <c r="R17" s="37">
        <f t="shared" si="19"/>
        <v>1000</v>
      </c>
      <c r="S17" s="35">
        <v>0</v>
      </c>
      <c r="T17" s="37">
        <f t="shared" si="6"/>
        <v>200</v>
      </c>
      <c r="U17" s="37">
        <f t="shared" si="16"/>
        <v>466.66666666666998</v>
      </c>
      <c r="V17" s="37">
        <f t="shared" si="17"/>
        <v>18666.64</v>
      </c>
      <c r="W17" s="37">
        <f t="shared" si="9"/>
        <v>9333.32</v>
      </c>
      <c r="X17" s="37">
        <v>4666.66</v>
      </c>
      <c r="Y17" s="37">
        <f t="shared" si="10"/>
        <v>2333.33</v>
      </c>
      <c r="Z17" s="43">
        <f t="shared" si="18"/>
        <v>50.000150000150015</v>
      </c>
      <c r="AA17" s="33"/>
    </row>
    <row r="18" spans="2:27" x14ac:dyDescent="0.3">
      <c r="B18" s="60" t="str">
        <f t="shared" ref="B18:B29" si="21">"XI, XII "&amp;E18&amp;" Comm "&amp;C18</f>
        <v>XI, XII CBSE Comm Accounting</v>
      </c>
      <c r="C18" s="64" t="s">
        <v>114</v>
      </c>
      <c r="D18" s="35" t="s">
        <v>105</v>
      </c>
      <c r="E18" s="35" t="s">
        <v>120</v>
      </c>
      <c r="F18" s="35"/>
      <c r="G18" s="35"/>
      <c r="H18" s="35" t="s">
        <v>165</v>
      </c>
      <c r="I18" s="36">
        <v>45139</v>
      </c>
      <c r="J18" s="35">
        <v>1</v>
      </c>
      <c r="K18" s="35">
        <v>2</v>
      </c>
      <c r="L18" s="35">
        <v>0</v>
      </c>
      <c r="M18" s="35">
        <v>0</v>
      </c>
      <c r="N18" s="35" t="s">
        <v>103</v>
      </c>
      <c r="O18" s="35">
        <v>2000</v>
      </c>
      <c r="P18" s="35">
        <v>0</v>
      </c>
      <c r="Q18" s="35" t="s">
        <v>101</v>
      </c>
      <c r="R18" s="37">
        <f>O18*50%</f>
        <v>1000</v>
      </c>
      <c r="S18" s="35">
        <v>0</v>
      </c>
      <c r="T18" s="37">
        <f t="shared" si="6"/>
        <v>200</v>
      </c>
      <c r="U18" s="37">
        <f t="shared" ref="U18:U22" si="22">R18*46.666666666667%</f>
        <v>466.66666666666998</v>
      </c>
      <c r="V18" s="37">
        <f t="shared" ref="V18:V22" si="23">X18*4</f>
        <v>18666.64</v>
      </c>
      <c r="W18" s="37">
        <f t="shared" si="9"/>
        <v>9333.32</v>
      </c>
      <c r="X18" s="37">
        <v>4666.66</v>
      </c>
      <c r="Y18" s="37">
        <f t="shared" si="10"/>
        <v>2333.33</v>
      </c>
      <c r="Z18" s="43">
        <f t="shared" ref="Z18:Z22" si="24">(R18-(T18+X18/10))/(T18+X18/10)%</f>
        <v>50.000150000150015</v>
      </c>
      <c r="AA18" s="33"/>
    </row>
    <row r="19" spans="2:27" x14ac:dyDescent="0.3">
      <c r="B19" s="60" t="str">
        <f t="shared" si="21"/>
        <v>XI, XII CBSE Comm Economics</v>
      </c>
      <c r="C19" s="64" t="s">
        <v>106</v>
      </c>
      <c r="D19" s="35" t="s">
        <v>105</v>
      </c>
      <c r="E19" s="35" t="s">
        <v>120</v>
      </c>
      <c r="F19" s="35"/>
      <c r="G19" s="35"/>
      <c r="H19" s="35" t="s">
        <v>165</v>
      </c>
      <c r="I19" s="36">
        <v>45139</v>
      </c>
      <c r="J19" s="35">
        <v>1</v>
      </c>
      <c r="K19" s="35">
        <v>2</v>
      </c>
      <c r="L19" s="35">
        <v>0</v>
      </c>
      <c r="M19" s="35">
        <v>0</v>
      </c>
      <c r="N19" s="35" t="s">
        <v>103</v>
      </c>
      <c r="O19" s="35">
        <v>2000</v>
      </c>
      <c r="P19" s="35">
        <v>0</v>
      </c>
      <c r="Q19" s="35" t="s">
        <v>101</v>
      </c>
      <c r="R19" s="37">
        <f t="shared" ref="R19:R22" si="25">O19*50%</f>
        <v>1000</v>
      </c>
      <c r="S19" s="35">
        <v>0</v>
      </c>
      <c r="T19" s="37">
        <f t="shared" si="6"/>
        <v>200</v>
      </c>
      <c r="U19" s="37">
        <f t="shared" si="22"/>
        <v>466.66666666666998</v>
      </c>
      <c r="V19" s="37">
        <f t="shared" si="23"/>
        <v>18666.64</v>
      </c>
      <c r="W19" s="37">
        <f t="shared" si="9"/>
        <v>9333.32</v>
      </c>
      <c r="X19" s="37">
        <v>4666.66</v>
      </c>
      <c r="Y19" s="37">
        <f t="shared" si="10"/>
        <v>2333.33</v>
      </c>
      <c r="Z19" s="43">
        <f t="shared" si="24"/>
        <v>50.000150000150015</v>
      </c>
      <c r="AA19" s="33"/>
    </row>
    <row r="20" spans="2:27" x14ac:dyDescent="0.3">
      <c r="B20" s="60" t="str">
        <f t="shared" si="21"/>
        <v>XI, XII CBSE Comm Business Studies</v>
      </c>
      <c r="C20" s="64" t="s">
        <v>115</v>
      </c>
      <c r="D20" s="35" t="s">
        <v>105</v>
      </c>
      <c r="E20" s="35" t="s">
        <v>120</v>
      </c>
      <c r="F20" s="35"/>
      <c r="G20" s="35"/>
      <c r="H20" s="35" t="s">
        <v>165</v>
      </c>
      <c r="I20" s="36">
        <v>45139</v>
      </c>
      <c r="J20" s="35">
        <v>1</v>
      </c>
      <c r="K20" s="35">
        <v>2</v>
      </c>
      <c r="L20" s="35">
        <v>0</v>
      </c>
      <c r="M20" s="35">
        <v>0</v>
      </c>
      <c r="N20" s="35" t="s">
        <v>103</v>
      </c>
      <c r="O20" s="35">
        <v>2000</v>
      </c>
      <c r="P20" s="35">
        <v>0</v>
      </c>
      <c r="Q20" s="35" t="s">
        <v>101</v>
      </c>
      <c r="R20" s="37">
        <f t="shared" si="25"/>
        <v>1000</v>
      </c>
      <c r="S20" s="35">
        <v>0</v>
      </c>
      <c r="T20" s="37">
        <f t="shared" si="6"/>
        <v>200</v>
      </c>
      <c r="U20" s="37">
        <f t="shared" si="22"/>
        <v>466.66666666666998</v>
      </c>
      <c r="V20" s="37">
        <f t="shared" si="23"/>
        <v>18666.64</v>
      </c>
      <c r="W20" s="37">
        <f t="shared" si="9"/>
        <v>9333.32</v>
      </c>
      <c r="X20" s="37">
        <v>4666.66</v>
      </c>
      <c r="Y20" s="37">
        <f t="shared" si="10"/>
        <v>2333.33</v>
      </c>
      <c r="Z20" s="43">
        <f t="shared" si="24"/>
        <v>50.000150000150015</v>
      </c>
      <c r="AA20" s="33"/>
    </row>
    <row r="21" spans="2:27" x14ac:dyDescent="0.3">
      <c r="B21" s="60" t="str">
        <f t="shared" si="21"/>
        <v>XI, XII CBSE Comm Info Practices</v>
      </c>
      <c r="C21" s="64" t="s">
        <v>178</v>
      </c>
      <c r="D21" s="35" t="s">
        <v>105</v>
      </c>
      <c r="E21" s="35" t="s">
        <v>120</v>
      </c>
      <c r="F21" s="35"/>
      <c r="G21" s="35"/>
      <c r="H21" s="35" t="s">
        <v>165</v>
      </c>
      <c r="I21" s="36">
        <v>45139</v>
      </c>
      <c r="J21" s="35">
        <v>1</v>
      </c>
      <c r="K21" s="35">
        <v>2</v>
      </c>
      <c r="L21" s="35">
        <v>0</v>
      </c>
      <c r="M21" s="35">
        <v>0</v>
      </c>
      <c r="N21" s="35" t="s">
        <v>103</v>
      </c>
      <c r="O21" s="35">
        <v>2000</v>
      </c>
      <c r="P21" s="35">
        <v>0</v>
      </c>
      <c r="Q21" s="35" t="s">
        <v>101</v>
      </c>
      <c r="R21" s="37">
        <f t="shared" si="25"/>
        <v>1000</v>
      </c>
      <c r="S21" s="35">
        <v>0</v>
      </c>
      <c r="T21" s="37">
        <f t="shared" si="6"/>
        <v>200</v>
      </c>
      <c r="U21" s="37">
        <f t="shared" si="22"/>
        <v>466.66666666666998</v>
      </c>
      <c r="V21" s="37">
        <f t="shared" si="23"/>
        <v>18666.64</v>
      </c>
      <c r="W21" s="37">
        <f t="shared" si="9"/>
        <v>9333.32</v>
      </c>
      <c r="X21" s="37">
        <v>4666.66</v>
      </c>
      <c r="Y21" s="37">
        <f t="shared" si="10"/>
        <v>2333.33</v>
      </c>
      <c r="Z21" s="43">
        <f t="shared" si="24"/>
        <v>50.000150000150015</v>
      </c>
      <c r="AA21" s="33"/>
    </row>
    <row r="22" spans="2:27" x14ac:dyDescent="0.3">
      <c r="B22" s="60" t="str">
        <f t="shared" si="21"/>
        <v>XI, XII CBSE Comm Legal Studies</v>
      </c>
      <c r="C22" s="64" t="s">
        <v>117</v>
      </c>
      <c r="D22" s="35" t="s">
        <v>105</v>
      </c>
      <c r="E22" s="35" t="s">
        <v>120</v>
      </c>
      <c r="F22" s="35"/>
      <c r="G22" s="35"/>
      <c r="H22" s="35" t="s">
        <v>165</v>
      </c>
      <c r="I22" s="36">
        <v>45139</v>
      </c>
      <c r="J22" s="35">
        <v>1</v>
      </c>
      <c r="K22" s="35">
        <v>2</v>
      </c>
      <c r="L22" s="35">
        <v>0</v>
      </c>
      <c r="M22" s="35">
        <v>0</v>
      </c>
      <c r="N22" s="35" t="s">
        <v>103</v>
      </c>
      <c r="O22" s="35">
        <v>2000</v>
      </c>
      <c r="P22" s="35">
        <v>0</v>
      </c>
      <c r="Q22" s="35" t="s">
        <v>101</v>
      </c>
      <c r="R22" s="37">
        <f t="shared" si="25"/>
        <v>1000</v>
      </c>
      <c r="S22" s="35">
        <v>0</v>
      </c>
      <c r="T22" s="37">
        <f t="shared" si="6"/>
        <v>200</v>
      </c>
      <c r="U22" s="37">
        <f t="shared" si="22"/>
        <v>466.66666666666998</v>
      </c>
      <c r="V22" s="37">
        <f t="shared" si="23"/>
        <v>18666.64</v>
      </c>
      <c r="W22" s="37">
        <f t="shared" si="9"/>
        <v>9333.32</v>
      </c>
      <c r="X22" s="37">
        <v>4666.66</v>
      </c>
      <c r="Y22" s="37">
        <f t="shared" si="10"/>
        <v>2333.33</v>
      </c>
      <c r="Z22" s="43">
        <f t="shared" si="24"/>
        <v>50.000150000150015</v>
      </c>
      <c r="AA22" s="33"/>
    </row>
    <row r="23" spans="2:27" x14ac:dyDescent="0.3">
      <c r="B23" s="60" t="str">
        <f t="shared" si="21"/>
        <v>XI, XII CBSE Comm Business Maths</v>
      </c>
      <c r="C23" s="64" t="s">
        <v>177</v>
      </c>
      <c r="D23" s="35" t="s">
        <v>105</v>
      </c>
      <c r="E23" s="35" t="s">
        <v>120</v>
      </c>
      <c r="F23" s="35"/>
      <c r="G23" s="35"/>
      <c r="H23" s="35" t="s">
        <v>165</v>
      </c>
      <c r="I23" s="36">
        <v>45139</v>
      </c>
      <c r="J23" s="35">
        <v>1</v>
      </c>
      <c r="K23" s="35">
        <v>2</v>
      </c>
      <c r="L23" s="35">
        <v>0</v>
      </c>
      <c r="M23" s="35">
        <v>0</v>
      </c>
      <c r="N23" s="35" t="s">
        <v>103</v>
      </c>
      <c r="O23" s="35">
        <v>2000</v>
      </c>
      <c r="P23" s="35">
        <v>0</v>
      </c>
      <c r="Q23" s="35" t="s">
        <v>101</v>
      </c>
      <c r="R23" s="37">
        <f t="shared" ref="R23" si="26">O23*50%</f>
        <v>1000</v>
      </c>
      <c r="S23" s="35">
        <v>0</v>
      </c>
      <c r="T23" s="37">
        <f t="shared" si="6"/>
        <v>200</v>
      </c>
      <c r="U23" s="37">
        <f t="shared" ref="U23" si="27">R23*46.666666666667%</f>
        <v>466.66666666666998</v>
      </c>
      <c r="V23" s="37">
        <f t="shared" ref="V23" si="28">X23*4</f>
        <v>18666.64</v>
      </c>
      <c r="W23" s="37">
        <f t="shared" si="9"/>
        <v>9333.32</v>
      </c>
      <c r="X23" s="37">
        <v>4666.66</v>
      </c>
      <c r="Y23" s="37">
        <f t="shared" si="10"/>
        <v>2333.33</v>
      </c>
      <c r="Z23" s="43">
        <f t="shared" ref="Z23" si="29">(R23-(T23+X23/10))/(T23+X23/10)%</f>
        <v>50.000150000150015</v>
      </c>
      <c r="AA23" s="33"/>
    </row>
    <row r="24" spans="2:27" x14ac:dyDescent="0.3">
      <c r="B24" s="60" t="str">
        <f t="shared" si="21"/>
        <v>XI, XII WB Comm Accounting</v>
      </c>
      <c r="C24" s="64" t="s">
        <v>114</v>
      </c>
      <c r="D24" s="35" t="s">
        <v>105</v>
      </c>
      <c r="E24" s="35" t="s">
        <v>121</v>
      </c>
      <c r="F24" s="35"/>
      <c r="G24" s="35"/>
      <c r="H24" s="35" t="s">
        <v>165</v>
      </c>
      <c r="I24" s="36">
        <v>45139</v>
      </c>
      <c r="J24" s="35">
        <v>1</v>
      </c>
      <c r="K24" s="35">
        <v>2</v>
      </c>
      <c r="L24" s="35">
        <v>0</v>
      </c>
      <c r="M24" s="35">
        <v>0</v>
      </c>
      <c r="N24" s="35" t="s">
        <v>103</v>
      </c>
      <c r="O24" s="35">
        <v>2000</v>
      </c>
      <c r="P24" s="35">
        <v>0</v>
      </c>
      <c r="Q24" s="35" t="s">
        <v>101</v>
      </c>
      <c r="R24" s="37">
        <f t="shared" ref="R24" si="30">O24*50%</f>
        <v>1000</v>
      </c>
      <c r="S24" s="35">
        <v>0</v>
      </c>
      <c r="T24" s="37">
        <f t="shared" si="6"/>
        <v>200</v>
      </c>
      <c r="U24" s="37">
        <f t="shared" ref="U24" si="31">R24*46.666666666667%</f>
        <v>466.66666666666998</v>
      </c>
      <c r="V24" s="37">
        <f t="shared" ref="V24" si="32">X24*4</f>
        <v>18666.64</v>
      </c>
      <c r="W24" s="37">
        <f t="shared" si="9"/>
        <v>9333.32</v>
      </c>
      <c r="X24" s="37">
        <v>4666.66</v>
      </c>
      <c r="Y24" s="37">
        <f t="shared" si="10"/>
        <v>2333.33</v>
      </c>
      <c r="Z24" s="43">
        <f t="shared" ref="Z24" si="33">(R24-(T24+X24/10))/(T24+X24/10)%</f>
        <v>50.000150000150015</v>
      </c>
    </row>
    <row r="25" spans="2:27" x14ac:dyDescent="0.3">
      <c r="B25" s="60" t="str">
        <f t="shared" si="21"/>
        <v>XI, XII WB Comm Economics</v>
      </c>
      <c r="C25" s="64" t="s">
        <v>106</v>
      </c>
      <c r="D25" s="35" t="s">
        <v>105</v>
      </c>
      <c r="E25" s="35" t="s">
        <v>121</v>
      </c>
      <c r="F25" s="35"/>
      <c r="G25" s="35"/>
      <c r="H25" s="35" t="s">
        <v>165</v>
      </c>
      <c r="I25" s="36">
        <v>45139</v>
      </c>
      <c r="J25" s="35">
        <v>1</v>
      </c>
      <c r="K25" s="35">
        <v>2</v>
      </c>
      <c r="L25" s="35">
        <v>0</v>
      </c>
      <c r="M25" s="35">
        <v>0</v>
      </c>
      <c r="N25" s="35" t="s">
        <v>103</v>
      </c>
      <c r="O25" s="35">
        <v>2000</v>
      </c>
      <c r="P25" s="35">
        <v>0</v>
      </c>
      <c r="Q25" s="35" t="s">
        <v>101</v>
      </c>
      <c r="R25" s="37">
        <f t="shared" ref="R25:R28" si="34">O25*50%</f>
        <v>1000</v>
      </c>
      <c r="S25" s="35">
        <v>0</v>
      </c>
      <c r="T25" s="37">
        <f t="shared" si="6"/>
        <v>200</v>
      </c>
      <c r="U25" s="37">
        <f t="shared" ref="U25:U28" si="35">R25*46.666666666667%</f>
        <v>466.66666666666998</v>
      </c>
      <c r="V25" s="37">
        <f t="shared" ref="V25:V28" si="36">X25*4</f>
        <v>18666.64</v>
      </c>
      <c r="W25" s="37">
        <f t="shared" si="9"/>
        <v>9333.32</v>
      </c>
      <c r="X25" s="37">
        <v>4666.66</v>
      </c>
      <c r="Y25" s="37">
        <f t="shared" si="10"/>
        <v>2333.33</v>
      </c>
      <c r="Z25" s="43">
        <f t="shared" ref="Z25:Z28" si="37">(R25-(T25+X25/10))/(T25+X25/10)%</f>
        <v>50.000150000150015</v>
      </c>
    </row>
    <row r="26" spans="2:27" x14ac:dyDescent="0.3">
      <c r="B26" s="60" t="str">
        <f t="shared" si="21"/>
        <v>XI, XII WB Comm Business Studies</v>
      </c>
      <c r="C26" s="64" t="s">
        <v>115</v>
      </c>
      <c r="D26" s="35" t="s">
        <v>105</v>
      </c>
      <c r="E26" s="35" t="s">
        <v>121</v>
      </c>
      <c r="F26" s="35"/>
      <c r="G26" s="35"/>
      <c r="H26" s="35" t="s">
        <v>165</v>
      </c>
      <c r="I26" s="36">
        <v>45139</v>
      </c>
      <c r="J26" s="35">
        <v>1</v>
      </c>
      <c r="K26" s="35">
        <v>2</v>
      </c>
      <c r="L26" s="35">
        <v>0</v>
      </c>
      <c r="M26" s="35">
        <v>0</v>
      </c>
      <c r="N26" s="35" t="s">
        <v>103</v>
      </c>
      <c r="O26" s="35">
        <v>2000</v>
      </c>
      <c r="P26" s="35">
        <v>0</v>
      </c>
      <c r="Q26" s="35" t="s">
        <v>101</v>
      </c>
      <c r="R26" s="37">
        <f t="shared" si="34"/>
        <v>1000</v>
      </c>
      <c r="S26" s="35">
        <v>0</v>
      </c>
      <c r="T26" s="37">
        <f t="shared" si="6"/>
        <v>200</v>
      </c>
      <c r="U26" s="37">
        <f t="shared" si="35"/>
        <v>466.66666666666998</v>
      </c>
      <c r="V26" s="37">
        <f t="shared" si="36"/>
        <v>18666.64</v>
      </c>
      <c r="W26" s="37">
        <f t="shared" si="9"/>
        <v>9333.32</v>
      </c>
      <c r="X26" s="37">
        <v>4666.66</v>
      </c>
      <c r="Y26" s="37">
        <f t="shared" si="10"/>
        <v>2333.33</v>
      </c>
      <c r="Z26" s="43">
        <f t="shared" si="37"/>
        <v>50.000150000150015</v>
      </c>
    </row>
    <row r="27" spans="2:27" x14ac:dyDescent="0.3">
      <c r="B27" s="60" t="str">
        <f t="shared" si="21"/>
        <v>XI, XII WB Comm Costing &amp; Taxation</v>
      </c>
      <c r="C27" s="64" t="s">
        <v>118</v>
      </c>
      <c r="D27" s="35" t="s">
        <v>105</v>
      </c>
      <c r="E27" s="35" t="s">
        <v>121</v>
      </c>
      <c r="F27" s="35"/>
      <c r="G27" s="35"/>
      <c r="H27" s="35" t="s">
        <v>165</v>
      </c>
      <c r="I27" s="36">
        <v>45139</v>
      </c>
      <c r="J27" s="35">
        <v>1</v>
      </c>
      <c r="K27" s="35">
        <v>2</v>
      </c>
      <c r="L27" s="35">
        <v>0</v>
      </c>
      <c r="M27" s="35">
        <v>0</v>
      </c>
      <c r="N27" s="35" t="s">
        <v>103</v>
      </c>
      <c r="O27" s="35">
        <v>2000</v>
      </c>
      <c r="P27" s="35">
        <v>0</v>
      </c>
      <c r="Q27" s="35" t="s">
        <v>101</v>
      </c>
      <c r="R27" s="37">
        <f t="shared" si="34"/>
        <v>1000</v>
      </c>
      <c r="S27" s="35">
        <v>0</v>
      </c>
      <c r="T27" s="37">
        <f t="shared" si="6"/>
        <v>200</v>
      </c>
      <c r="U27" s="37">
        <f t="shared" si="35"/>
        <v>466.66666666666998</v>
      </c>
      <c r="V27" s="37">
        <f t="shared" si="36"/>
        <v>18666.64</v>
      </c>
      <c r="W27" s="37">
        <f t="shared" si="9"/>
        <v>9333.32</v>
      </c>
      <c r="X27" s="37">
        <v>4666.66</v>
      </c>
      <c r="Y27" s="37">
        <f t="shared" si="10"/>
        <v>2333.33</v>
      </c>
      <c r="Z27" s="43">
        <f t="shared" si="37"/>
        <v>50.000150000150015</v>
      </c>
    </row>
    <row r="28" spans="2:27" x14ac:dyDescent="0.3">
      <c r="B28" s="60" t="str">
        <f t="shared" si="21"/>
        <v>XI, XII WB Comm Business Law</v>
      </c>
      <c r="C28" s="64" t="s">
        <v>119</v>
      </c>
      <c r="D28" s="35" t="s">
        <v>105</v>
      </c>
      <c r="E28" s="35" t="s">
        <v>121</v>
      </c>
      <c r="F28" s="35"/>
      <c r="G28" s="35"/>
      <c r="H28" s="35" t="s">
        <v>165</v>
      </c>
      <c r="I28" s="36">
        <v>45139</v>
      </c>
      <c r="J28" s="35">
        <v>1</v>
      </c>
      <c r="K28" s="35">
        <v>2</v>
      </c>
      <c r="L28" s="35">
        <v>0</v>
      </c>
      <c r="M28" s="35">
        <v>0</v>
      </c>
      <c r="N28" s="35" t="s">
        <v>103</v>
      </c>
      <c r="O28" s="35">
        <v>2000</v>
      </c>
      <c r="P28" s="35">
        <v>0</v>
      </c>
      <c r="Q28" s="35" t="s">
        <v>101</v>
      </c>
      <c r="R28" s="37">
        <f t="shared" si="34"/>
        <v>1000</v>
      </c>
      <c r="S28" s="35">
        <v>0</v>
      </c>
      <c r="T28" s="37">
        <f t="shared" si="6"/>
        <v>200</v>
      </c>
      <c r="U28" s="37">
        <f t="shared" si="35"/>
        <v>466.66666666666998</v>
      </c>
      <c r="V28" s="37">
        <f t="shared" si="36"/>
        <v>18666.64</v>
      </c>
      <c r="W28" s="37">
        <f t="shared" si="9"/>
        <v>9333.32</v>
      </c>
      <c r="X28" s="37">
        <v>4666.66</v>
      </c>
      <c r="Y28" s="37">
        <f t="shared" si="10"/>
        <v>2333.33</v>
      </c>
      <c r="Z28" s="43">
        <f t="shared" si="37"/>
        <v>50.000150000150015</v>
      </c>
    </row>
    <row r="29" spans="2:27" x14ac:dyDescent="0.3">
      <c r="B29" s="60" t="str">
        <f t="shared" si="21"/>
        <v>XI, XII WB Comm Math</v>
      </c>
      <c r="C29" s="64" t="s">
        <v>122</v>
      </c>
      <c r="D29" s="35" t="s">
        <v>105</v>
      </c>
      <c r="E29" s="35" t="s">
        <v>121</v>
      </c>
      <c r="F29" s="35"/>
      <c r="G29" s="35"/>
      <c r="H29" s="35" t="s">
        <v>165</v>
      </c>
      <c r="I29" s="36">
        <v>45139</v>
      </c>
      <c r="J29" s="35">
        <v>1</v>
      </c>
      <c r="K29" s="35">
        <v>2</v>
      </c>
      <c r="L29" s="35">
        <v>0</v>
      </c>
      <c r="M29" s="35">
        <v>0</v>
      </c>
      <c r="N29" s="35" t="s">
        <v>103</v>
      </c>
      <c r="O29" s="35">
        <v>2000</v>
      </c>
      <c r="P29" s="35">
        <v>0</v>
      </c>
      <c r="Q29" s="35" t="s">
        <v>101</v>
      </c>
      <c r="R29" s="37">
        <f t="shared" ref="R29:R33" si="38">O29*50%</f>
        <v>1000</v>
      </c>
      <c r="S29" s="35">
        <v>0</v>
      </c>
      <c r="T29" s="37">
        <f t="shared" si="6"/>
        <v>200</v>
      </c>
      <c r="U29" s="37">
        <f t="shared" ref="U29:U33" si="39">R29*46.666666666667%</f>
        <v>466.66666666666998</v>
      </c>
      <c r="V29" s="37">
        <f t="shared" ref="V29:V33" si="40">X29*4</f>
        <v>18666.64</v>
      </c>
      <c r="W29" s="37">
        <f t="shared" si="9"/>
        <v>9333.32</v>
      </c>
      <c r="X29" s="37">
        <v>4666.66</v>
      </c>
      <c r="Y29" s="37">
        <f t="shared" si="10"/>
        <v>2333.33</v>
      </c>
      <c r="Z29" s="43">
        <f t="shared" ref="Z29:Z33" si="41">(R29-(T29+X29/10))/(T29+X29/10)%</f>
        <v>50.000150000150015</v>
      </c>
    </row>
    <row r="30" spans="2:27" x14ac:dyDescent="0.3">
      <c r="B30" s="60" t="s">
        <v>123</v>
      </c>
      <c r="C30" s="64" t="s">
        <v>187</v>
      </c>
      <c r="D30" s="35" t="s">
        <v>105</v>
      </c>
      <c r="E30" s="35" t="s">
        <v>121</v>
      </c>
      <c r="F30" s="35"/>
      <c r="G30" s="35"/>
      <c r="H30" s="35" t="s">
        <v>165</v>
      </c>
      <c r="I30" s="36">
        <v>45139</v>
      </c>
      <c r="J30" s="35">
        <v>1</v>
      </c>
      <c r="K30" s="35">
        <v>2</v>
      </c>
      <c r="L30" s="35">
        <v>0</v>
      </c>
      <c r="M30" s="35">
        <v>0</v>
      </c>
      <c r="N30" s="35" t="s">
        <v>103</v>
      </c>
      <c r="O30" s="35">
        <v>2000</v>
      </c>
      <c r="P30" s="35">
        <v>0</v>
      </c>
      <c r="Q30" s="35" t="s">
        <v>101</v>
      </c>
      <c r="R30" s="37">
        <f t="shared" si="38"/>
        <v>1000</v>
      </c>
      <c r="S30" s="35">
        <v>0</v>
      </c>
      <c r="T30" s="37">
        <f t="shared" si="6"/>
        <v>200</v>
      </c>
      <c r="U30" s="37">
        <f t="shared" si="39"/>
        <v>466.66666666666998</v>
      </c>
      <c r="V30" s="37">
        <f t="shared" si="40"/>
        <v>18666.64</v>
      </c>
      <c r="W30" s="37">
        <f t="shared" si="9"/>
        <v>9333.32</v>
      </c>
      <c r="X30" s="37">
        <v>4666.66</v>
      </c>
      <c r="Y30" s="37">
        <f t="shared" si="10"/>
        <v>2333.33</v>
      </c>
      <c r="Z30" s="43">
        <f t="shared" si="41"/>
        <v>50.000150000150015</v>
      </c>
    </row>
    <row r="31" spans="2:27" x14ac:dyDescent="0.3">
      <c r="B31" s="60" t="s">
        <v>124</v>
      </c>
      <c r="C31" s="64" t="s">
        <v>106</v>
      </c>
      <c r="D31" s="35" t="s">
        <v>105</v>
      </c>
      <c r="E31" s="35" t="s">
        <v>121</v>
      </c>
      <c r="F31" s="35"/>
      <c r="G31" s="35"/>
      <c r="H31" s="35" t="s">
        <v>165</v>
      </c>
      <c r="I31" s="36">
        <v>45139</v>
      </c>
      <c r="J31" s="35">
        <v>1</v>
      </c>
      <c r="K31" s="35">
        <v>2</v>
      </c>
      <c r="L31" s="35">
        <v>0</v>
      </c>
      <c r="M31" s="35">
        <v>0</v>
      </c>
      <c r="N31" s="35" t="s">
        <v>103</v>
      </c>
      <c r="O31" s="35">
        <v>2000</v>
      </c>
      <c r="P31" s="35">
        <v>0</v>
      </c>
      <c r="Q31" s="35" t="s">
        <v>101</v>
      </c>
      <c r="R31" s="37">
        <f t="shared" si="38"/>
        <v>1000</v>
      </c>
      <c r="S31" s="35">
        <v>0</v>
      </c>
      <c r="T31" s="37">
        <f t="shared" si="6"/>
        <v>200</v>
      </c>
      <c r="U31" s="37">
        <f t="shared" si="39"/>
        <v>466.66666666666998</v>
      </c>
      <c r="V31" s="37">
        <f t="shared" si="40"/>
        <v>18666.64</v>
      </c>
      <c r="W31" s="37">
        <f t="shared" si="9"/>
        <v>9333.32</v>
      </c>
      <c r="X31" s="37">
        <v>4666.66</v>
      </c>
      <c r="Y31" s="37">
        <f t="shared" si="10"/>
        <v>2333.33</v>
      </c>
      <c r="Z31" s="43">
        <f t="shared" si="41"/>
        <v>50.000150000150015</v>
      </c>
    </row>
    <row r="32" spans="2:27" x14ac:dyDescent="0.3">
      <c r="B32" s="60" t="s">
        <v>125</v>
      </c>
      <c r="C32" s="65" t="s">
        <v>107</v>
      </c>
      <c r="D32" s="35" t="s">
        <v>105</v>
      </c>
      <c r="E32" s="85" t="s">
        <v>121</v>
      </c>
      <c r="F32" s="35"/>
      <c r="G32" s="35"/>
      <c r="H32" s="35" t="s">
        <v>165</v>
      </c>
      <c r="I32" s="36">
        <v>45139</v>
      </c>
      <c r="J32" s="35">
        <v>1</v>
      </c>
      <c r="K32" s="35">
        <v>2</v>
      </c>
      <c r="L32" s="35">
        <v>0</v>
      </c>
      <c r="M32" s="35">
        <v>0</v>
      </c>
      <c r="N32" s="35" t="s">
        <v>103</v>
      </c>
      <c r="O32" s="35">
        <v>2000</v>
      </c>
      <c r="P32" s="35">
        <v>0</v>
      </c>
      <c r="Q32" s="35" t="s">
        <v>101</v>
      </c>
      <c r="R32" s="37">
        <f t="shared" si="38"/>
        <v>1000</v>
      </c>
      <c r="S32" s="35">
        <v>0</v>
      </c>
      <c r="T32" s="37">
        <f t="shared" si="6"/>
        <v>200</v>
      </c>
      <c r="U32" s="37">
        <f t="shared" si="39"/>
        <v>466.66666666666998</v>
      </c>
      <c r="V32" s="37">
        <f t="shared" si="40"/>
        <v>18666.64</v>
      </c>
      <c r="W32" s="37">
        <f t="shared" si="9"/>
        <v>9333.32</v>
      </c>
      <c r="X32" s="37">
        <v>4666.66</v>
      </c>
      <c r="Y32" s="37">
        <f t="shared" si="10"/>
        <v>2333.33</v>
      </c>
      <c r="Z32" s="43">
        <f t="shared" si="41"/>
        <v>50.000150000150015</v>
      </c>
    </row>
    <row r="33" spans="2:26" ht="14.4" x14ac:dyDescent="0.3">
      <c r="B33" s="60" t="str">
        <f>D33&amp;" Hons "&amp;C33</f>
        <v>B.Com. Hons Adv Accounting I</v>
      </c>
      <c r="C33" s="76" t="s">
        <v>191</v>
      </c>
      <c r="D33" s="82" t="s">
        <v>190</v>
      </c>
      <c r="E33" s="85" t="s">
        <v>218</v>
      </c>
      <c r="F33" s="35"/>
      <c r="G33" s="84"/>
      <c r="H33" s="78" t="s">
        <v>232</v>
      </c>
      <c r="I33" s="79">
        <v>45139</v>
      </c>
      <c r="J33" s="78">
        <v>1</v>
      </c>
      <c r="K33" s="78">
        <v>2</v>
      </c>
      <c r="L33" s="78">
        <v>0</v>
      </c>
      <c r="M33" s="78">
        <v>0</v>
      </c>
      <c r="N33" s="78" t="s">
        <v>103</v>
      </c>
      <c r="O33" s="78">
        <v>2400</v>
      </c>
      <c r="P33" s="78">
        <v>0</v>
      </c>
      <c r="Q33" s="78" t="s">
        <v>101</v>
      </c>
      <c r="R33" s="80">
        <f t="shared" si="38"/>
        <v>1200</v>
      </c>
      <c r="S33" s="78">
        <v>0</v>
      </c>
      <c r="T33" s="80">
        <f t="shared" si="6"/>
        <v>240</v>
      </c>
      <c r="U33" s="80">
        <f t="shared" si="39"/>
        <v>560.00000000000398</v>
      </c>
      <c r="V33" s="80">
        <f t="shared" si="40"/>
        <v>22400</v>
      </c>
      <c r="W33" s="80">
        <f t="shared" si="9"/>
        <v>11200</v>
      </c>
      <c r="X33" s="80">
        <v>5600</v>
      </c>
      <c r="Y33" s="80">
        <f t="shared" si="10"/>
        <v>2800</v>
      </c>
      <c r="Z33" s="81">
        <f t="shared" si="41"/>
        <v>50</v>
      </c>
    </row>
    <row r="34" spans="2:26" ht="14.4" x14ac:dyDescent="0.3">
      <c r="B34" s="60" t="str">
        <f t="shared" ref="B34:B42" si="42">D34&amp;" Hons "&amp;C34</f>
        <v>B.Com. Hons Adv Accounting II</v>
      </c>
      <c r="C34" s="77" t="s">
        <v>192</v>
      </c>
      <c r="D34" s="82" t="s">
        <v>190</v>
      </c>
      <c r="E34" s="86" t="s">
        <v>219</v>
      </c>
      <c r="F34" s="35"/>
      <c r="G34" s="84"/>
      <c r="H34" s="78" t="s">
        <v>232</v>
      </c>
      <c r="I34" s="79">
        <v>45139</v>
      </c>
      <c r="J34" s="78">
        <v>1</v>
      </c>
      <c r="K34" s="78">
        <v>2</v>
      </c>
      <c r="L34" s="78">
        <v>0</v>
      </c>
      <c r="M34" s="78">
        <v>0</v>
      </c>
      <c r="N34" s="78" t="s">
        <v>103</v>
      </c>
      <c r="O34" s="78">
        <v>2400</v>
      </c>
      <c r="P34" s="78">
        <v>0</v>
      </c>
      <c r="Q34" s="78" t="s">
        <v>101</v>
      </c>
      <c r="R34" s="80">
        <f t="shared" ref="R34:R40" si="43">O34*50%</f>
        <v>1200</v>
      </c>
      <c r="S34" s="78">
        <v>0</v>
      </c>
      <c r="T34" s="80">
        <f t="shared" ref="T34:T40" si="44">R34*20%</f>
        <v>240</v>
      </c>
      <c r="U34" s="80">
        <f t="shared" ref="U34:U40" si="45">R34*46.666666666667%</f>
        <v>560.00000000000398</v>
      </c>
      <c r="V34" s="80">
        <f t="shared" ref="V34:V40" si="46">X34*4</f>
        <v>22400</v>
      </c>
      <c r="W34" s="80">
        <f t="shared" ref="W34:W40" si="47">X34*2</f>
        <v>11200</v>
      </c>
      <c r="X34" s="80">
        <v>5600</v>
      </c>
      <c r="Y34" s="80">
        <f t="shared" ref="Y34:Y40" si="48">X34/2</f>
        <v>2800</v>
      </c>
      <c r="Z34" s="81">
        <f t="shared" ref="Z34:Z40" si="49">(R34-(T34+X34/10))/(T34+X34/10)%</f>
        <v>50</v>
      </c>
    </row>
    <row r="35" spans="2:26" ht="14.4" x14ac:dyDescent="0.3">
      <c r="B35" s="60" t="str">
        <f t="shared" si="42"/>
        <v>B.Com. Hons Adv Accounting III</v>
      </c>
      <c r="C35" s="77" t="s">
        <v>193</v>
      </c>
      <c r="D35" s="82" t="s">
        <v>190</v>
      </c>
      <c r="E35" s="86" t="s">
        <v>220</v>
      </c>
      <c r="F35" s="35"/>
      <c r="G35" s="84"/>
      <c r="H35" s="78" t="s">
        <v>232</v>
      </c>
      <c r="I35" s="79">
        <v>45139</v>
      </c>
      <c r="J35" s="78">
        <v>1</v>
      </c>
      <c r="K35" s="78">
        <v>2</v>
      </c>
      <c r="L35" s="78">
        <v>0</v>
      </c>
      <c r="M35" s="78">
        <v>0</v>
      </c>
      <c r="N35" s="78" t="s">
        <v>103</v>
      </c>
      <c r="O35" s="78">
        <v>2400</v>
      </c>
      <c r="P35" s="78">
        <v>0</v>
      </c>
      <c r="Q35" s="78" t="s">
        <v>101</v>
      </c>
      <c r="R35" s="80">
        <f t="shared" si="43"/>
        <v>1200</v>
      </c>
      <c r="S35" s="78">
        <v>0</v>
      </c>
      <c r="T35" s="80">
        <f t="shared" si="44"/>
        <v>240</v>
      </c>
      <c r="U35" s="80">
        <f t="shared" si="45"/>
        <v>560.00000000000398</v>
      </c>
      <c r="V35" s="80">
        <f t="shared" si="46"/>
        <v>22400</v>
      </c>
      <c r="W35" s="80">
        <f t="shared" si="47"/>
        <v>11200</v>
      </c>
      <c r="X35" s="80">
        <v>5600</v>
      </c>
      <c r="Y35" s="80">
        <f t="shared" si="48"/>
        <v>2800</v>
      </c>
      <c r="Z35" s="81">
        <f t="shared" si="49"/>
        <v>50</v>
      </c>
    </row>
    <row r="36" spans="2:26" ht="14.4" x14ac:dyDescent="0.3">
      <c r="B36" s="60" t="str">
        <f t="shared" si="42"/>
        <v>B.Com. Hons Cost &amp; Mgmt Ac I</v>
      </c>
      <c r="C36" s="77" t="s">
        <v>211</v>
      </c>
      <c r="D36" s="82" t="s">
        <v>190</v>
      </c>
      <c r="E36" s="86" t="s">
        <v>221</v>
      </c>
      <c r="F36" s="35"/>
      <c r="G36" s="84"/>
      <c r="H36" s="78" t="s">
        <v>232</v>
      </c>
      <c r="I36" s="79">
        <v>45139</v>
      </c>
      <c r="J36" s="78">
        <v>1</v>
      </c>
      <c r="K36" s="78">
        <v>2</v>
      </c>
      <c r="L36" s="78">
        <v>0</v>
      </c>
      <c r="M36" s="78">
        <v>0</v>
      </c>
      <c r="N36" s="78" t="s">
        <v>103</v>
      </c>
      <c r="O36" s="78">
        <v>2400</v>
      </c>
      <c r="P36" s="78">
        <v>0</v>
      </c>
      <c r="Q36" s="78" t="s">
        <v>101</v>
      </c>
      <c r="R36" s="80">
        <f t="shared" si="43"/>
        <v>1200</v>
      </c>
      <c r="S36" s="78">
        <v>0</v>
      </c>
      <c r="T36" s="80">
        <f t="shared" si="44"/>
        <v>240</v>
      </c>
      <c r="U36" s="80">
        <f t="shared" si="45"/>
        <v>560.00000000000398</v>
      </c>
      <c r="V36" s="80">
        <f t="shared" si="46"/>
        <v>22400</v>
      </c>
      <c r="W36" s="80">
        <f t="shared" si="47"/>
        <v>11200</v>
      </c>
      <c r="X36" s="80">
        <v>5600</v>
      </c>
      <c r="Y36" s="80">
        <f t="shared" si="48"/>
        <v>2800</v>
      </c>
      <c r="Z36" s="81">
        <f t="shared" si="49"/>
        <v>50</v>
      </c>
    </row>
    <row r="37" spans="2:26" ht="14.4" x14ac:dyDescent="0.3">
      <c r="B37" s="60" t="str">
        <f t="shared" si="42"/>
        <v>B.Com. Hons Cost &amp; Mgmt Ac II</v>
      </c>
      <c r="C37" s="87" t="s">
        <v>212</v>
      </c>
      <c r="D37" s="82" t="s">
        <v>190</v>
      </c>
      <c r="E37" s="86" t="s">
        <v>222</v>
      </c>
      <c r="F37" s="35"/>
      <c r="G37" s="84"/>
      <c r="H37" s="78" t="s">
        <v>232</v>
      </c>
      <c r="I37" s="79">
        <v>45139</v>
      </c>
      <c r="J37" s="78">
        <v>1</v>
      </c>
      <c r="K37" s="78">
        <v>2</v>
      </c>
      <c r="L37" s="78">
        <v>0</v>
      </c>
      <c r="M37" s="78">
        <v>0</v>
      </c>
      <c r="N37" s="78" t="s">
        <v>103</v>
      </c>
      <c r="O37" s="78">
        <v>2400</v>
      </c>
      <c r="P37" s="78">
        <v>0</v>
      </c>
      <c r="Q37" s="78" t="s">
        <v>101</v>
      </c>
      <c r="R37" s="80">
        <f t="shared" si="43"/>
        <v>1200</v>
      </c>
      <c r="S37" s="78">
        <v>0</v>
      </c>
      <c r="T37" s="80">
        <f t="shared" si="44"/>
        <v>240</v>
      </c>
      <c r="U37" s="80">
        <f t="shared" si="45"/>
        <v>560.00000000000398</v>
      </c>
      <c r="V37" s="80">
        <f t="shared" si="46"/>
        <v>22400</v>
      </c>
      <c r="W37" s="80">
        <f t="shared" si="47"/>
        <v>11200</v>
      </c>
      <c r="X37" s="80">
        <v>5600</v>
      </c>
      <c r="Y37" s="80">
        <f t="shared" si="48"/>
        <v>2800</v>
      </c>
      <c r="Z37" s="81">
        <f t="shared" si="49"/>
        <v>50</v>
      </c>
    </row>
    <row r="38" spans="2:26" ht="14.4" x14ac:dyDescent="0.3">
      <c r="B38" s="60" t="str">
        <f t="shared" si="42"/>
        <v>B.Com. Hons In/Direct Tax I</v>
      </c>
      <c r="C38" s="87" t="s">
        <v>213</v>
      </c>
      <c r="D38" s="82" t="s">
        <v>190</v>
      </c>
      <c r="E38" s="86" t="s">
        <v>223</v>
      </c>
      <c r="F38" s="35"/>
      <c r="G38" s="84"/>
      <c r="H38" s="78" t="s">
        <v>232</v>
      </c>
      <c r="I38" s="79">
        <v>45139</v>
      </c>
      <c r="J38" s="78">
        <v>1</v>
      </c>
      <c r="K38" s="78">
        <v>2</v>
      </c>
      <c r="L38" s="78">
        <v>0</v>
      </c>
      <c r="M38" s="78">
        <v>0</v>
      </c>
      <c r="N38" s="78" t="s">
        <v>103</v>
      </c>
      <c r="O38" s="78">
        <v>2400</v>
      </c>
      <c r="P38" s="78">
        <v>0</v>
      </c>
      <c r="Q38" s="78" t="s">
        <v>101</v>
      </c>
      <c r="R38" s="80">
        <f t="shared" si="43"/>
        <v>1200</v>
      </c>
      <c r="S38" s="78">
        <v>0</v>
      </c>
      <c r="T38" s="80">
        <f t="shared" si="44"/>
        <v>240</v>
      </c>
      <c r="U38" s="80">
        <f t="shared" si="45"/>
        <v>560.00000000000398</v>
      </c>
      <c r="V38" s="80">
        <f t="shared" si="46"/>
        <v>22400</v>
      </c>
      <c r="W38" s="80">
        <f t="shared" si="47"/>
        <v>11200</v>
      </c>
      <c r="X38" s="80">
        <v>5600</v>
      </c>
      <c r="Y38" s="80">
        <f t="shared" si="48"/>
        <v>2800</v>
      </c>
      <c r="Z38" s="81">
        <f t="shared" si="49"/>
        <v>50</v>
      </c>
    </row>
    <row r="39" spans="2:26" ht="14.4" x14ac:dyDescent="0.3">
      <c r="B39" s="60" t="str">
        <f t="shared" si="42"/>
        <v>B.Com. Hons In/Direct Tax II</v>
      </c>
      <c r="C39" s="87" t="s">
        <v>214</v>
      </c>
      <c r="D39" s="82" t="s">
        <v>190</v>
      </c>
      <c r="E39" s="86" t="s">
        <v>224</v>
      </c>
      <c r="F39" s="35"/>
      <c r="G39" s="84"/>
      <c r="H39" s="78" t="s">
        <v>232</v>
      </c>
      <c r="I39" s="79">
        <v>45139</v>
      </c>
      <c r="J39" s="78">
        <v>1</v>
      </c>
      <c r="K39" s="78">
        <v>2</v>
      </c>
      <c r="L39" s="78">
        <v>0</v>
      </c>
      <c r="M39" s="78">
        <v>0</v>
      </c>
      <c r="N39" s="78" t="s">
        <v>103</v>
      </c>
      <c r="O39" s="78">
        <v>2400</v>
      </c>
      <c r="P39" s="78">
        <v>0</v>
      </c>
      <c r="Q39" s="78" t="s">
        <v>101</v>
      </c>
      <c r="R39" s="80">
        <f t="shared" si="43"/>
        <v>1200</v>
      </c>
      <c r="S39" s="78">
        <v>0</v>
      </c>
      <c r="T39" s="80">
        <f t="shared" si="44"/>
        <v>240</v>
      </c>
      <c r="U39" s="80">
        <f t="shared" si="45"/>
        <v>560.00000000000398</v>
      </c>
      <c r="V39" s="80">
        <f t="shared" si="46"/>
        <v>22400</v>
      </c>
      <c r="W39" s="80">
        <f t="shared" si="47"/>
        <v>11200</v>
      </c>
      <c r="X39" s="80">
        <v>5600</v>
      </c>
      <c r="Y39" s="80">
        <f t="shared" si="48"/>
        <v>2800</v>
      </c>
      <c r="Z39" s="81">
        <f t="shared" si="49"/>
        <v>50</v>
      </c>
    </row>
    <row r="40" spans="2:26" ht="14.4" x14ac:dyDescent="0.3">
      <c r="B40" s="60" t="str">
        <f t="shared" si="42"/>
        <v>B.Com. Hons Financial Mgmt</v>
      </c>
      <c r="C40" s="87" t="s">
        <v>215</v>
      </c>
      <c r="D40" s="82" t="s">
        <v>190</v>
      </c>
      <c r="E40" s="86" t="s">
        <v>225</v>
      </c>
      <c r="F40" s="35"/>
      <c r="G40" s="84"/>
      <c r="H40" s="78" t="s">
        <v>232</v>
      </c>
      <c r="I40" s="79">
        <v>45139</v>
      </c>
      <c r="J40" s="78">
        <v>1</v>
      </c>
      <c r="K40" s="78">
        <v>2</v>
      </c>
      <c r="L40" s="78">
        <v>0</v>
      </c>
      <c r="M40" s="78">
        <v>0</v>
      </c>
      <c r="N40" s="78" t="s">
        <v>103</v>
      </c>
      <c r="O40" s="78">
        <v>2400</v>
      </c>
      <c r="P40" s="78">
        <v>0</v>
      </c>
      <c r="Q40" s="78" t="s">
        <v>101</v>
      </c>
      <c r="R40" s="80">
        <f t="shared" si="43"/>
        <v>1200</v>
      </c>
      <c r="S40" s="78">
        <v>0</v>
      </c>
      <c r="T40" s="80">
        <f t="shared" si="44"/>
        <v>240</v>
      </c>
      <c r="U40" s="80">
        <f t="shared" si="45"/>
        <v>560.00000000000398</v>
      </c>
      <c r="V40" s="80">
        <f t="shared" si="46"/>
        <v>22400</v>
      </c>
      <c r="W40" s="80">
        <f t="shared" si="47"/>
        <v>11200</v>
      </c>
      <c r="X40" s="80">
        <v>5600</v>
      </c>
      <c r="Y40" s="80">
        <f t="shared" si="48"/>
        <v>2800</v>
      </c>
      <c r="Z40" s="81">
        <f t="shared" si="49"/>
        <v>50</v>
      </c>
    </row>
    <row r="41" spans="2:26" ht="14.4" x14ac:dyDescent="0.3">
      <c r="B41" s="60" t="str">
        <f t="shared" si="42"/>
        <v>B.Com. Hons Fin Report &amp; Stmt Anlys</v>
      </c>
      <c r="C41" s="87" t="s">
        <v>216</v>
      </c>
      <c r="D41" s="82" t="s">
        <v>190</v>
      </c>
      <c r="E41" s="86" t="s">
        <v>226</v>
      </c>
      <c r="F41" s="35"/>
      <c r="G41" s="84"/>
      <c r="H41" s="78" t="s">
        <v>232</v>
      </c>
      <c r="I41" s="79">
        <v>45140</v>
      </c>
      <c r="J41" s="78">
        <v>1</v>
      </c>
      <c r="K41" s="78">
        <v>2</v>
      </c>
      <c r="L41" s="78">
        <v>0</v>
      </c>
      <c r="M41" s="78">
        <v>0</v>
      </c>
      <c r="N41" s="78" t="s">
        <v>103</v>
      </c>
      <c r="O41" s="78">
        <v>2400</v>
      </c>
      <c r="P41" s="78">
        <v>0</v>
      </c>
      <c r="Q41" s="78" t="s">
        <v>101</v>
      </c>
      <c r="R41" s="80">
        <f t="shared" ref="R41:R42" si="50">O41*50%</f>
        <v>1200</v>
      </c>
      <c r="S41" s="78">
        <v>1</v>
      </c>
      <c r="T41" s="80">
        <f t="shared" ref="T41:T42" si="51">R41*20%</f>
        <v>240</v>
      </c>
      <c r="U41" s="80">
        <f t="shared" ref="U41:U42" si="52">R41*46.666666666667%</f>
        <v>560.00000000000398</v>
      </c>
      <c r="V41" s="80">
        <f t="shared" ref="V41:V42" si="53">X41*4</f>
        <v>22404</v>
      </c>
      <c r="W41" s="80">
        <f t="shared" ref="W41:W42" si="54">X41*2</f>
        <v>11202</v>
      </c>
      <c r="X41" s="80">
        <v>5601</v>
      </c>
      <c r="Y41" s="80">
        <f t="shared" ref="Y41:Y42" si="55">X41/2</f>
        <v>2800.5</v>
      </c>
      <c r="Z41" s="81">
        <f t="shared" ref="Z41:Z42" si="56">(R41-(T41+X41/10))/(T41+X41/10)%</f>
        <v>49.981252343457065</v>
      </c>
    </row>
    <row r="42" spans="2:26" ht="14.4" x14ac:dyDescent="0.3">
      <c r="B42" s="60" t="str">
        <f t="shared" si="42"/>
        <v>B.Com. Hons Audit &amp; Assurance</v>
      </c>
      <c r="C42" s="87" t="s">
        <v>195</v>
      </c>
      <c r="D42" s="82" t="s">
        <v>190</v>
      </c>
      <c r="E42" s="86" t="s">
        <v>206</v>
      </c>
      <c r="F42" s="35"/>
      <c r="G42" s="84"/>
      <c r="H42" s="78" t="s">
        <v>232</v>
      </c>
      <c r="I42" s="79">
        <v>45141</v>
      </c>
      <c r="J42" s="78">
        <v>1</v>
      </c>
      <c r="K42" s="78">
        <v>2</v>
      </c>
      <c r="L42" s="78">
        <v>0</v>
      </c>
      <c r="M42" s="78">
        <v>0</v>
      </c>
      <c r="N42" s="78" t="s">
        <v>103</v>
      </c>
      <c r="O42" s="78">
        <v>2400</v>
      </c>
      <c r="P42" s="78">
        <v>0</v>
      </c>
      <c r="Q42" s="78" t="s">
        <v>101</v>
      </c>
      <c r="R42" s="80">
        <f t="shared" si="50"/>
        <v>1200</v>
      </c>
      <c r="S42" s="78">
        <v>2</v>
      </c>
      <c r="T42" s="80">
        <f t="shared" si="51"/>
        <v>240</v>
      </c>
      <c r="U42" s="80">
        <f t="shared" si="52"/>
        <v>560.00000000000398</v>
      </c>
      <c r="V42" s="80">
        <f t="shared" si="53"/>
        <v>22408</v>
      </c>
      <c r="W42" s="80">
        <f t="shared" si="54"/>
        <v>11204</v>
      </c>
      <c r="X42" s="80">
        <v>5602</v>
      </c>
      <c r="Y42" s="80">
        <f t="shared" si="55"/>
        <v>2801</v>
      </c>
      <c r="Z42" s="81">
        <f t="shared" si="56"/>
        <v>49.962509372656825</v>
      </c>
    </row>
    <row r="43" spans="2:26" ht="14.4" x14ac:dyDescent="0.3">
      <c r="B43" s="60" t="str">
        <f>D43&amp;" "&amp;C43</f>
        <v>B.Com. Micro Economics</v>
      </c>
      <c r="C43" s="26" t="s">
        <v>196</v>
      </c>
      <c r="D43" s="83" t="s">
        <v>190</v>
      </c>
      <c r="E43" s="86" t="s">
        <v>207</v>
      </c>
      <c r="F43" s="35"/>
      <c r="G43" s="84"/>
      <c r="H43" s="35" t="s">
        <v>232</v>
      </c>
      <c r="I43" s="36">
        <v>45139</v>
      </c>
      <c r="J43" s="35">
        <v>1</v>
      </c>
      <c r="K43" s="35">
        <v>2</v>
      </c>
      <c r="L43" s="35">
        <v>0</v>
      </c>
      <c r="M43" s="35">
        <v>0</v>
      </c>
      <c r="N43" s="35" t="s">
        <v>103</v>
      </c>
      <c r="O43" s="35">
        <v>2000</v>
      </c>
      <c r="P43" s="35">
        <v>0</v>
      </c>
      <c r="Q43" s="35" t="s">
        <v>101</v>
      </c>
      <c r="R43" s="37">
        <f t="shared" ref="R43" si="57">O43*50%</f>
        <v>1000</v>
      </c>
      <c r="S43" s="35">
        <v>0</v>
      </c>
      <c r="T43" s="37">
        <f t="shared" ref="T43" si="58">R43*20%</f>
        <v>200</v>
      </c>
      <c r="U43" s="37">
        <f t="shared" ref="U43" si="59">R43*46.666666666667%</f>
        <v>466.66666666666998</v>
      </c>
      <c r="V43" s="37">
        <f t="shared" ref="V43" si="60">X43*4</f>
        <v>18668</v>
      </c>
      <c r="W43" s="37">
        <f t="shared" ref="W43" si="61">X43*2</f>
        <v>9334</v>
      </c>
      <c r="X43" s="37">
        <v>4667</v>
      </c>
      <c r="Y43" s="37">
        <f t="shared" ref="Y43" si="62">X43/2</f>
        <v>2333.5</v>
      </c>
      <c r="Z43" s="43">
        <f t="shared" ref="Z43" si="63">(R43-(T43+X43/10))/(T43+X43/10)%</f>
        <v>49.99250037498124</v>
      </c>
    </row>
    <row r="44" spans="2:26" ht="14.4" x14ac:dyDescent="0.3">
      <c r="B44" s="60" t="str">
        <f t="shared" ref="B44:B88" si="64">D44&amp;" "&amp;C44</f>
        <v>B.Com. Macro Economics</v>
      </c>
      <c r="C44" s="26" t="s">
        <v>197</v>
      </c>
      <c r="D44" s="83" t="s">
        <v>190</v>
      </c>
      <c r="E44" s="86" t="s">
        <v>208</v>
      </c>
      <c r="F44" s="35"/>
      <c r="G44" s="84"/>
      <c r="H44" s="35" t="s">
        <v>232</v>
      </c>
      <c r="I44" s="36">
        <v>45139</v>
      </c>
      <c r="J44" s="35">
        <v>1</v>
      </c>
      <c r="K44" s="35">
        <v>2</v>
      </c>
      <c r="L44" s="35">
        <v>0</v>
      </c>
      <c r="M44" s="35">
        <v>0</v>
      </c>
      <c r="N44" s="35" t="s">
        <v>103</v>
      </c>
      <c r="O44" s="35">
        <v>2000</v>
      </c>
      <c r="P44" s="35">
        <v>0</v>
      </c>
      <c r="Q44" s="35" t="s">
        <v>101</v>
      </c>
      <c r="R44" s="37">
        <f t="shared" ref="R44:R58" si="65">O44*50%</f>
        <v>1000</v>
      </c>
      <c r="S44" s="35">
        <v>0</v>
      </c>
      <c r="T44" s="37">
        <f t="shared" ref="T44:T58" si="66">R44*20%</f>
        <v>200</v>
      </c>
      <c r="U44" s="37">
        <f t="shared" ref="U44:U58" si="67">R44*46.666666666667%</f>
        <v>466.66666666666998</v>
      </c>
      <c r="V44" s="37">
        <f t="shared" ref="V44:V58" si="68">X44*4</f>
        <v>18668</v>
      </c>
      <c r="W44" s="37">
        <f t="shared" ref="W44:W58" si="69">X44*2</f>
        <v>9334</v>
      </c>
      <c r="X44" s="37">
        <v>4667</v>
      </c>
      <c r="Y44" s="37">
        <f t="shared" ref="Y44:Y58" si="70">X44/2</f>
        <v>2333.5</v>
      </c>
      <c r="Z44" s="43">
        <f t="shared" ref="Z44:Z58" si="71">(R44-(T44+X44/10))/(T44+X44/10)%</f>
        <v>49.99250037498124</v>
      </c>
    </row>
    <row r="45" spans="2:26" ht="14.4" x14ac:dyDescent="0.3">
      <c r="B45" s="60" t="str">
        <f t="shared" si="64"/>
        <v>B.Com. Development Eco</v>
      </c>
      <c r="C45" s="26" t="s">
        <v>217</v>
      </c>
      <c r="D45" s="83" t="s">
        <v>190</v>
      </c>
      <c r="E45" s="86" t="s">
        <v>209</v>
      </c>
      <c r="F45" s="35"/>
      <c r="G45" s="84"/>
      <c r="H45" s="35" t="s">
        <v>232</v>
      </c>
      <c r="I45" s="36">
        <v>45139</v>
      </c>
      <c r="J45" s="35">
        <v>1</v>
      </c>
      <c r="K45" s="35">
        <v>2</v>
      </c>
      <c r="L45" s="35">
        <v>0</v>
      </c>
      <c r="M45" s="35">
        <v>0</v>
      </c>
      <c r="N45" s="35" t="s">
        <v>103</v>
      </c>
      <c r="O45" s="35">
        <v>2000</v>
      </c>
      <c r="P45" s="35">
        <v>0</v>
      </c>
      <c r="Q45" s="35" t="s">
        <v>101</v>
      </c>
      <c r="R45" s="37">
        <f t="shared" si="65"/>
        <v>1000</v>
      </c>
      <c r="S45" s="35">
        <v>0</v>
      </c>
      <c r="T45" s="37">
        <f t="shared" si="66"/>
        <v>200</v>
      </c>
      <c r="U45" s="37">
        <f t="shared" si="67"/>
        <v>466.66666666666998</v>
      </c>
      <c r="V45" s="37">
        <f t="shared" si="68"/>
        <v>18668</v>
      </c>
      <c r="W45" s="37">
        <f t="shared" si="69"/>
        <v>9334</v>
      </c>
      <c r="X45" s="37">
        <v>4667</v>
      </c>
      <c r="Y45" s="37">
        <f t="shared" si="70"/>
        <v>2333.5</v>
      </c>
      <c r="Z45" s="43">
        <f t="shared" si="71"/>
        <v>49.99250037498124</v>
      </c>
    </row>
    <row r="46" spans="2:26" ht="14.4" x14ac:dyDescent="0.3">
      <c r="B46" s="60" t="str">
        <f t="shared" si="64"/>
        <v>B.Com. Business Management I</v>
      </c>
      <c r="C46" s="88" t="s">
        <v>198</v>
      </c>
      <c r="D46" s="83" t="s">
        <v>190</v>
      </c>
      <c r="E46" s="86" t="s">
        <v>210</v>
      </c>
      <c r="F46" s="35"/>
      <c r="G46" s="84"/>
      <c r="H46" s="35" t="s">
        <v>232</v>
      </c>
      <c r="I46" s="36">
        <v>45139</v>
      </c>
      <c r="J46" s="35">
        <v>1</v>
      </c>
      <c r="K46" s="35">
        <v>2</v>
      </c>
      <c r="L46" s="35">
        <v>0</v>
      </c>
      <c r="M46" s="35">
        <v>0</v>
      </c>
      <c r="N46" s="35" t="s">
        <v>103</v>
      </c>
      <c r="O46" s="35">
        <v>2000</v>
      </c>
      <c r="P46" s="35">
        <v>0</v>
      </c>
      <c r="Q46" s="35" t="s">
        <v>101</v>
      </c>
      <c r="R46" s="37">
        <f t="shared" si="65"/>
        <v>1000</v>
      </c>
      <c r="S46" s="35">
        <v>0</v>
      </c>
      <c r="T46" s="37">
        <f t="shared" si="66"/>
        <v>200</v>
      </c>
      <c r="U46" s="37">
        <f t="shared" si="67"/>
        <v>466.66666666666998</v>
      </c>
      <c r="V46" s="37">
        <f t="shared" si="68"/>
        <v>18668</v>
      </c>
      <c r="W46" s="37">
        <f t="shared" si="69"/>
        <v>9334</v>
      </c>
      <c r="X46" s="37">
        <v>4667</v>
      </c>
      <c r="Y46" s="37">
        <f t="shared" si="70"/>
        <v>2333.5</v>
      </c>
      <c r="Z46" s="43">
        <f t="shared" si="71"/>
        <v>49.99250037498124</v>
      </c>
    </row>
    <row r="47" spans="2:26" ht="14.4" x14ac:dyDescent="0.3">
      <c r="B47" s="60" t="str">
        <f t="shared" si="64"/>
        <v>B.Com. Business Management II</v>
      </c>
      <c r="C47" s="88" t="s">
        <v>199</v>
      </c>
      <c r="D47" s="83" t="s">
        <v>190</v>
      </c>
      <c r="E47" s="38" t="s">
        <v>227</v>
      </c>
      <c r="F47" s="35"/>
      <c r="G47" s="84"/>
      <c r="H47" s="35" t="s">
        <v>232</v>
      </c>
      <c r="I47" s="36">
        <v>45139</v>
      </c>
      <c r="J47" s="35">
        <v>1</v>
      </c>
      <c r="K47" s="35">
        <v>2</v>
      </c>
      <c r="L47" s="35">
        <v>0</v>
      </c>
      <c r="M47" s="35">
        <v>0</v>
      </c>
      <c r="N47" s="35" t="s">
        <v>103</v>
      </c>
      <c r="O47" s="35">
        <v>2000</v>
      </c>
      <c r="P47" s="35">
        <v>0</v>
      </c>
      <c r="Q47" s="35" t="s">
        <v>101</v>
      </c>
      <c r="R47" s="37">
        <f t="shared" si="65"/>
        <v>1000</v>
      </c>
      <c r="S47" s="35">
        <v>0</v>
      </c>
      <c r="T47" s="37">
        <f t="shared" si="66"/>
        <v>200</v>
      </c>
      <c r="U47" s="37">
        <f t="shared" si="67"/>
        <v>466.66666666666998</v>
      </c>
      <c r="V47" s="37">
        <f t="shared" si="68"/>
        <v>18668</v>
      </c>
      <c r="W47" s="37">
        <f t="shared" si="69"/>
        <v>9334</v>
      </c>
      <c r="X47" s="37">
        <v>4667</v>
      </c>
      <c r="Y47" s="37">
        <f t="shared" si="70"/>
        <v>2333.5</v>
      </c>
      <c r="Z47" s="43">
        <f t="shared" si="71"/>
        <v>49.99250037498124</v>
      </c>
    </row>
    <row r="48" spans="2:26" ht="14.4" x14ac:dyDescent="0.3">
      <c r="B48" s="60" t="str">
        <f t="shared" si="64"/>
        <v>B.Com. HRM</v>
      </c>
      <c r="C48" s="88" t="s">
        <v>228</v>
      </c>
      <c r="D48" s="35" t="s">
        <v>190</v>
      </c>
      <c r="E48" s="38"/>
      <c r="F48" s="35"/>
      <c r="G48" s="35"/>
      <c r="H48" s="35" t="s">
        <v>232</v>
      </c>
      <c r="I48" s="36">
        <v>45139</v>
      </c>
      <c r="J48" s="35">
        <v>1</v>
      </c>
      <c r="K48" s="35">
        <v>2</v>
      </c>
      <c r="L48" s="35">
        <v>0</v>
      </c>
      <c r="M48" s="35">
        <v>0</v>
      </c>
      <c r="N48" s="35" t="s">
        <v>103</v>
      </c>
      <c r="O48" s="35">
        <v>2000</v>
      </c>
      <c r="P48" s="35">
        <v>0</v>
      </c>
      <c r="Q48" s="35" t="s">
        <v>101</v>
      </c>
      <c r="R48" s="37">
        <f t="shared" si="65"/>
        <v>1000</v>
      </c>
      <c r="S48" s="35">
        <v>0</v>
      </c>
      <c r="T48" s="37">
        <f t="shared" si="66"/>
        <v>200</v>
      </c>
      <c r="U48" s="37">
        <f t="shared" si="67"/>
        <v>466.66666666666998</v>
      </c>
      <c r="V48" s="37">
        <f t="shared" si="68"/>
        <v>18668</v>
      </c>
      <c r="W48" s="37">
        <f t="shared" si="69"/>
        <v>9334</v>
      </c>
      <c r="X48" s="37">
        <v>4667</v>
      </c>
      <c r="Y48" s="37">
        <f t="shared" si="70"/>
        <v>2333.5</v>
      </c>
      <c r="Z48" s="43">
        <f t="shared" si="71"/>
        <v>49.99250037498124</v>
      </c>
    </row>
    <row r="49" spans="2:26" ht="14.4" x14ac:dyDescent="0.3">
      <c r="B49" s="60" t="str">
        <f t="shared" si="64"/>
        <v>B.Com. Business Mathematics</v>
      </c>
      <c r="C49" s="89" t="s">
        <v>200</v>
      </c>
      <c r="D49" s="35" t="s">
        <v>190</v>
      </c>
      <c r="E49" s="35"/>
      <c r="F49" s="35"/>
      <c r="G49" s="35"/>
      <c r="H49" s="35" t="s">
        <v>232</v>
      </c>
      <c r="I49" s="36">
        <v>45139</v>
      </c>
      <c r="J49" s="35">
        <v>1</v>
      </c>
      <c r="K49" s="35">
        <v>2</v>
      </c>
      <c r="L49" s="35">
        <v>0</v>
      </c>
      <c r="M49" s="35">
        <v>0</v>
      </c>
      <c r="N49" s="35" t="s">
        <v>103</v>
      </c>
      <c r="O49" s="35">
        <v>2000</v>
      </c>
      <c r="P49" s="35">
        <v>0</v>
      </c>
      <c r="Q49" s="35" t="s">
        <v>101</v>
      </c>
      <c r="R49" s="37">
        <f t="shared" si="65"/>
        <v>1000</v>
      </c>
      <c r="S49" s="35">
        <v>0</v>
      </c>
      <c r="T49" s="37">
        <f t="shared" si="66"/>
        <v>200</v>
      </c>
      <c r="U49" s="37">
        <f t="shared" si="67"/>
        <v>466.66666666666998</v>
      </c>
      <c r="V49" s="37">
        <f t="shared" si="68"/>
        <v>18668</v>
      </c>
      <c r="W49" s="37">
        <f t="shared" si="69"/>
        <v>9334</v>
      </c>
      <c r="X49" s="37">
        <v>4667</v>
      </c>
      <c r="Y49" s="37">
        <f t="shared" si="70"/>
        <v>2333.5</v>
      </c>
      <c r="Z49" s="43">
        <f t="shared" si="71"/>
        <v>49.99250037498124</v>
      </c>
    </row>
    <row r="50" spans="2:26" ht="14.4" x14ac:dyDescent="0.3">
      <c r="B50" s="60" t="str">
        <f t="shared" si="64"/>
        <v>B.Com. Business Statistics</v>
      </c>
      <c r="C50" s="89" t="s">
        <v>201</v>
      </c>
      <c r="D50" s="35" t="s">
        <v>190</v>
      </c>
      <c r="E50" s="35"/>
      <c r="F50" s="35"/>
      <c r="G50" s="35"/>
      <c r="H50" s="35" t="s">
        <v>232</v>
      </c>
      <c r="I50" s="36">
        <v>45139</v>
      </c>
      <c r="J50" s="35">
        <v>1</v>
      </c>
      <c r="K50" s="35">
        <v>2</v>
      </c>
      <c r="L50" s="35">
        <v>0</v>
      </c>
      <c r="M50" s="35">
        <v>0</v>
      </c>
      <c r="N50" s="35" t="s">
        <v>103</v>
      </c>
      <c r="O50" s="35">
        <v>2000</v>
      </c>
      <c r="P50" s="35">
        <v>0</v>
      </c>
      <c r="Q50" s="35" t="s">
        <v>101</v>
      </c>
      <c r="R50" s="37">
        <f t="shared" si="65"/>
        <v>1000</v>
      </c>
      <c r="S50" s="35">
        <v>0</v>
      </c>
      <c r="T50" s="37">
        <f t="shared" si="66"/>
        <v>200</v>
      </c>
      <c r="U50" s="37">
        <f t="shared" si="67"/>
        <v>466.66666666666998</v>
      </c>
      <c r="V50" s="37">
        <f t="shared" si="68"/>
        <v>18668</v>
      </c>
      <c r="W50" s="37">
        <f t="shared" si="69"/>
        <v>9334</v>
      </c>
      <c r="X50" s="37">
        <v>4667</v>
      </c>
      <c r="Y50" s="37">
        <f t="shared" si="70"/>
        <v>2333.5</v>
      </c>
      <c r="Z50" s="43">
        <f t="shared" si="71"/>
        <v>49.99250037498124</v>
      </c>
    </row>
    <row r="51" spans="2:26" ht="14.4" x14ac:dyDescent="0.3">
      <c r="B51" s="60" t="str">
        <f t="shared" si="64"/>
        <v>B.Com. Business Law</v>
      </c>
      <c r="C51" s="90" t="s">
        <v>119</v>
      </c>
      <c r="D51" s="35" t="s">
        <v>190</v>
      </c>
      <c r="E51" s="35"/>
      <c r="F51" s="35"/>
      <c r="G51" s="35"/>
      <c r="H51" s="35" t="s">
        <v>232</v>
      </c>
      <c r="I51" s="36">
        <v>45139</v>
      </c>
      <c r="J51" s="35">
        <v>1</v>
      </c>
      <c r="K51" s="35">
        <v>2</v>
      </c>
      <c r="L51" s="35">
        <v>0</v>
      </c>
      <c r="M51" s="35">
        <v>0</v>
      </c>
      <c r="N51" s="35" t="s">
        <v>103</v>
      </c>
      <c r="O51" s="35">
        <v>2000</v>
      </c>
      <c r="P51" s="35">
        <v>0</v>
      </c>
      <c r="Q51" s="35" t="s">
        <v>101</v>
      </c>
      <c r="R51" s="37">
        <f t="shared" si="65"/>
        <v>1000</v>
      </c>
      <c r="S51" s="35">
        <v>0</v>
      </c>
      <c r="T51" s="37">
        <f t="shared" si="66"/>
        <v>200</v>
      </c>
      <c r="U51" s="37">
        <f t="shared" si="67"/>
        <v>466.66666666666998</v>
      </c>
      <c r="V51" s="37">
        <f t="shared" si="68"/>
        <v>18668</v>
      </c>
      <c r="W51" s="37">
        <f t="shared" si="69"/>
        <v>9334</v>
      </c>
      <c r="X51" s="37">
        <v>4667</v>
      </c>
      <c r="Y51" s="37">
        <f t="shared" si="70"/>
        <v>2333.5</v>
      </c>
      <c r="Z51" s="43">
        <f t="shared" si="71"/>
        <v>49.99250037498124</v>
      </c>
    </row>
    <row r="52" spans="2:26" ht="14.4" x14ac:dyDescent="0.3">
      <c r="B52" s="60" t="str">
        <f t="shared" si="64"/>
        <v>B.Com. Company Law</v>
      </c>
      <c r="C52" s="90" t="s">
        <v>202</v>
      </c>
      <c r="D52" s="35" t="s">
        <v>190</v>
      </c>
      <c r="E52" s="35"/>
      <c r="F52" s="35"/>
      <c r="G52" s="35"/>
      <c r="H52" s="35" t="s">
        <v>232</v>
      </c>
      <c r="I52" s="36">
        <v>45139</v>
      </c>
      <c r="J52" s="35">
        <v>1</v>
      </c>
      <c r="K52" s="35">
        <v>2</v>
      </c>
      <c r="L52" s="35">
        <v>0</v>
      </c>
      <c r="M52" s="35">
        <v>0</v>
      </c>
      <c r="N52" s="35" t="s">
        <v>103</v>
      </c>
      <c r="O52" s="35">
        <v>2000</v>
      </c>
      <c r="P52" s="35">
        <v>0</v>
      </c>
      <c r="Q52" s="35" t="s">
        <v>101</v>
      </c>
      <c r="R52" s="37">
        <f t="shared" si="65"/>
        <v>1000</v>
      </c>
      <c r="S52" s="35">
        <v>0</v>
      </c>
      <c r="T52" s="37">
        <f t="shared" si="66"/>
        <v>200</v>
      </c>
      <c r="U52" s="37">
        <f t="shared" si="67"/>
        <v>466.66666666666998</v>
      </c>
      <c r="V52" s="37">
        <f t="shared" si="68"/>
        <v>18668</v>
      </c>
      <c r="W52" s="37">
        <f t="shared" si="69"/>
        <v>9334</v>
      </c>
      <c r="X52" s="37">
        <v>4667</v>
      </c>
      <c r="Y52" s="37">
        <f t="shared" si="70"/>
        <v>2333.5</v>
      </c>
      <c r="Z52" s="43">
        <f t="shared" si="71"/>
        <v>49.99250037498124</v>
      </c>
    </row>
    <row r="53" spans="2:26" ht="14.4" x14ac:dyDescent="0.3">
      <c r="B53" s="60" t="str">
        <f t="shared" si="64"/>
        <v>B.Com. Enterpreneurship</v>
      </c>
      <c r="C53" s="25" t="s">
        <v>203</v>
      </c>
      <c r="D53" s="35" t="s">
        <v>190</v>
      </c>
      <c r="E53" s="35"/>
      <c r="F53" s="35"/>
      <c r="G53" s="35"/>
      <c r="H53" s="35" t="s">
        <v>232</v>
      </c>
      <c r="I53" s="36">
        <v>45139</v>
      </c>
      <c r="J53" s="35">
        <v>1</v>
      </c>
      <c r="K53" s="35">
        <v>2</v>
      </c>
      <c r="L53" s="35">
        <v>0</v>
      </c>
      <c r="M53" s="35">
        <v>0</v>
      </c>
      <c r="N53" s="35" t="s">
        <v>103</v>
      </c>
      <c r="O53" s="35">
        <v>2000</v>
      </c>
      <c r="P53" s="35">
        <v>0</v>
      </c>
      <c r="Q53" s="35" t="s">
        <v>101</v>
      </c>
      <c r="R53" s="37">
        <f t="shared" si="65"/>
        <v>1000</v>
      </c>
      <c r="S53" s="35">
        <v>0</v>
      </c>
      <c r="T53" s="37">
        <f t="shared" si="66"/>
        <v>200</v>
      </c>
      <c r="U53" s="37">
        <f t="shared" si="67"/>
        <v>466.66666666666998</v>
      </c>
      <c r="V53" s="37">
        <f t="shared" si="68"/>
        <v>18668</v>
      </c>
      <c r="W53" s="37">
        <f t="shared" si="69"/>
        <v>9334</v>
      </c>
      <c r="X53" s="37">
        <v>4667</v>
      </c>
      <c r="Y53" s="37">
        <f t="shared" si="70"/>
        <v>2333.5</v>
      </c>
      <c r="Z53" s="43">
        <f t="shared" si="71"/>
        <v>49.99250037498124</v>
      </c>
    </row>
    <row r="54" spans="2:26" ht="14.4" x14ac:dyDescent="0.3">
      <c r="B54" s="60" t="str">
        <f t="shared" si="64"/>
        <v>B.Com. Environmantal Studies</v>
      </c>
      <c r="C54" s="25" t="s">
        <v>204</v>
      </c>
      <c r="D54" s="35" t="s">
        <v>190</v>
      </c>
      <c r="E54" s="35"/>
      <c r="F54" s="35"/>
      <c r="G54" s="35"/>
      <c r="H54" s="35" t="s">
        <v>232</v>
      </c>
      <c r="I54" s="36">
        <v>45139</v>
      </c>
      <c r="J54" s="35">
        <v>1</v>
      </c>
      <c r="K54" s="35">
        <v>2</v>
      </c>
      <c r="L54" s="35">
        <v>0</v>
      </c>
      <c r="M54" s="35">
        <v>0</v>
      </c>
      <c r="N54" s="35" t="s">
        <v>103</v>
      </c>
      <c r="O54" s="35">
        <v>2000</v>
      </c>
      <c r="P54" s="35">
        <v>0</v>
      </c>
      <c r="Q54" s="35" t="s">
        <v>101</v>
      </c>
      <c r="R54" s="37">
        <f t="shared" si="65"/>
        <v>1000</v>
      </c>
      <c r="S54" s="35">
        <v>0</v>
      </c>
      <c r="T54" s="37">
        <f t="shared" si="66"/>
        <v>200</v>
      </c>
      <c r="U54" s="37">
        <f t="shared" si="67"/>
        <v>466.66666666666998</v>
      </c>
      <c r="V54" s="37">
        <f t="shared" si="68"/>
        <v>18668</v>
      </c>
      <c r="W54" s="37">
        <f t="shared" si="69"/>
        <v>9334</v>
      </c>
      <c r="X54" s="37">
        <v>4667</v>
      </c>
      <c r="Y54" s="37">
        <f t="shared" si="70"/>
        <v>2333.5</v>
      </c>
      <c r="Z54" s="43">
        <f t="shared" si="71"/>
        <v>49.99250037498124</v>
      </c>
    </row>
    <row r="55" spans="2:26" ht="14.4" x14ac:dyDescent="0.3">
      <c r="B55" s="60" t="str">
        <f t="shared" si="64"/>
        <v>B.Com. Business Comm</v>
      </c>
      <c r="C55" s="25" t="s">
        <v>229</v>
      </c>
      <c r="D55" s="35" t="s">
        <v>190</v>
      </c>
      <c r="E55" s="35"/>
      <c r="F55" s="35"/>
      <c r="G55" s="35"/>
      <c r="H55" s="35" t="s">
        <v>232</v>
      </c>
      <c r="I55" s="36">
        <v>45139</v>
      </c>
      <c r="J55" s="35">
        <v>1</v>
      </c>
      <c r="K55" s="35">
        <v>2</v>
      </c>
      <c r="L55" s="35">
        <v>0</v>
      </c>
      <c r="M55" s="35">
        <v>0</v>
      </c>
      <c r="N55" s="35" t="s">
        <v>103</v>
      </c>
      <c r="O55" s="35">
        <v>2000</v>
      </c>
      <c r="P55" s="35">
        <v>0</v>
      </c>
      <c r="Q55" s="35" t="s">
        <v>101</v>
      </c>
      <c r="R55" s="37">
        <f t="shared" si="65"/>
        <v>1000</v>
      </c>
      <c r="S55" s="35">
        <v>0</v>
      </c>
      <c r="T55" s="37">
        <f t="shared" si="66"/>
        <v>200</v>
      </c>
      <c r="U55" s="37">
        <f t="shared" si="67"/>
        <v>466.66666666666998</v>
      </c>
      <c r="V55" s="37">
        <f t="shared" si="68"/>
        <v>18668</v>
      </c>
      <c r="W55" s="37">
        <f t="shared" si="69"/>
        <v>9334</v>
      </c>
      <c r="X55" s="37">
        <v>4667</v>
      </c>
      <c r="Y55" s="37">
        <f t="shared" si="70"/>
        <v>2333.5</v>
      </c>
      <c r="Z55" s="43">
        <f t="shared" si="71"/>
        <v>49.99250037498124</v>
      </c>
    </row>
    <row r="56" spans="2:26" ht="14.4" x14ac:dyDescent="0.3">
      <c r="B56" s="60" t="str">
        <f t="shared" si="64"/>
        <v>B.Com. E-Commerce</v>
      </c>
      <c r="C56" s="25" t="s">
        <v>205</v>
      </c>
      <c r="D56" s="35" t="s">
        <v>190</v>
      </c>
      <c r="E56" s="35"/>
      <c r="F56" s="35"/>
      <c r="G56" s="35"/>
      <c r="H56" s="35" t="s">
        <v>232</v>
      </c>
      <c r="I56" s="36">
        <v>45139</v>
      </c>
      <c r="J56" s="35">
        <v>1</v>
      </c>
      <c r="K56" s="35">
        <v>2</v>
      </c>
      <c r="L56" s="35">
        <v>0</v>
      </c>
      <c r="M56" s="35">
        <v>0</v>
      </c>
      <c r="N56" s="35" t="s">
        <v>103</v>
      </c>
      <c r="O56" s="35">
        <v>2000</v>
      </c>
      <c r="P56" s="35">
        <v>0</v>
      </c>
      <c r="Q56" s="35" t="s">
        <v>101</v>
      </c>
      <c r="R56" s="37">
        <f t="shared" si="65"/>
        <v>1000</v>
      </c>
      <c r="S56" s="35">
        <v>0</v>
      </c>
      <c r="T56" s="37">
        <f t="shared" si="66"/>
        <v>200</v>
      </c>
      <c r="U56" s="37">
        <f t="shared" si="67"/>
        <v>466.66666666666998</v>
      </c>
      <c r="V56" s="37">
        <f t="shared" si="68"/>
        <v>18668</v>
      </c>
      <c r="W56" s="37">
        <f t="shared" si="69"/>
        <v>9334</v>
      </c>
      <c r="X56" s="37">
        <v>4667</v>
      </c>
      <c r="Y56" s="37">
        <f t="shared" si="70"/>
        <v>2333.5</v>
      </c>
      <c r="Z56" s="43">
        <f t="shared" si="71"/>
        <v>49.99250037498124</v>
      </c>
    </row>
    <row r="57" spans="2:26" ht="14.4" x14ac:dyDescent="0.3">
      <c r="B57" s="60" t="str">
        <f t="shared" si="64"/>
        <v>B.Com. IT App in Business</v>
      </c>
      <c r="C57" s="25" t="s">
        <v>230</v>
      </c>
      <c r="D57" s="35" t="s">
        <v>190</v>
      </c>
      <c r="E57" s="35"/>
      <c r="F57" s="35"/>
      <c r="G57" s="35"/>
      <c r="H57" s="35" t="s">
        <v>232</v>
      </c>
      <c r="I57" s="36">
        <v>45139</v>
      </c>
      <c r="J57" s="35">
        <v>1</v>
      </c>
      <c r="K57" s="35">
        <v>2</v>
      </c>
      <c r="L57" s="35">
        <v>0</v>
      </c>
      <c r="M57" s="35">
        <v>0</v>
      </c>
      <c r="N57" s="35" t="s">
        <v>103</v>
      </c>
      <c r="O57" s="35">
        <v>2000</v>
      </c>
      <c r="P57" s="35">
        <v>0</v>
      </c>
      <c r="Q57" s="35" t="s">
        <v>101</v>
      </c>
      <c r="R57" s="37">
        <f t="shared" si="65"/>
        <v>1000</v>
      </c>
      <c r="S57" s="35">
        <v>0</v>
      </c>
      <c r="T57" s="37">
        <f t="shared" si="66"/>
        <v>200</v>
      </c>
      <c r="U57" s="37">
        <f t="shared" si="67"/>
        <v>466.66666666666998</v>
      </c>
      <c r="V57" s="37">
        <f t="shared" si="68"/>
        <v>18668</v>
      </c>
      <c r="W57" s="37">
        <f t="shared" si="69"/>
        <v>9334</v>
      </c>
      <c r="X57" s="37">
        <v>4667</v>
      </c>
      <c r="Y57" s="37">
        <f t="shared" si="70"/>
        <v>2333.5</v>
      </c>
      <c r="Z57" s="43">
        <f t="shared" si="71"/>
        <v>49.99250037498124</v>
      </c>
    </row>
    <row r="58" spans="2:26" ht="14.4" x14ac:dyDescent="0.3">
      <c r="B58" s="91" t="str">
        <f t="shared" si="64"/>
        <v>B.Com. Comp Ac &amp; Tax eFiling</v>
      </c>
      <c r="C58" s="25" t="s">
        <v>231</v>
      </c>
      <c r="D58" s="84" t="s">
        <v>190</v>
      </c>
      <c r="E58" s="35"/>
      <c r="F58" s="35"/>
      <c r="G58" s="35"/>
      <c r="H58" s="35" t="s">
        <v>232</v>
      </c>
      <c r="I58" s="36">
        <v>45139</v>
      </c>
      <c r="J58" s="35">
        <v>1</v>
      </c>
      <c r="K58" s="35">
        <v>2</v>
      </c>
      <c r="L58" s="35">
        <v>0</v>
      </c>
      <c r="M58" s="35">
        <v>0</v>
      </c>
      <c r="N58" s="35" t="s">
        <v>103</v>
      </c>
      <c r="O58" s="35">
        <v>2000</v>
      </c>
      <c r="P58" s="35">
        <v>0</v>
      </c>
      <c r="Q58" s="35" t="s">
        <v>101</v>
      </c>
      <c r="R58" s="37">
        <f t="shared" si="65"/>
        <v>1000</v>
      </c>
      <c r="S58" s="35">
        <v>0</v>
      </c>
      <c r="T58" s="37">
        <f t="shared" si="66"/>
        <v>200</v>
      </c>
      <c r="U58" s="37">
        <f t="shared" si="67"/>
        <v>466.66666666666998</v>
      </c>
      <c r="V58" s="37">
        <f t="shared" si="68"/>
        <v>18668</v>
      </c>
      <c r="W58" s="37">
        <f t="shared" si="69"/>
        <v>9334</v>
      </c>
      <c r="X58" s="37">
        <v>4667</v>
      </c>
      <c r="Y58" s="37">
        <f t="shared" si="70"/>
        <v>2333.5</v>
      </c>
      <c r="Z58" s="43">
        <f t="shared" si="71"/>
        <v>49.99250037498124</v>
      </c>
    </row>
    <row r="59" spans="2:26" ht="14.4" x14ac:dyDescent="0.3">
      <c r="B59" s="91" t="str">
        <f t="shared" si="64"/>
        <v>B.B.A. English</v>
      </c>
      <c r="C59" s="26" t="s">
        <v>108</v>
      </c>
      <c r="D59" s="84" t="s">
        <v>243</v>
      </c>
      <c r="E59" s="35"/>
      <c r="F59" s="35"/>
      <c r="G59" s="35"/>
      <c r="H59" s="35" t="s">
        <v>232</v>
      </c>
      <c r="I59" s="36">
        <v>45139</v>
      </c>
      <c r="J59" s="35">
        <v>1</v>
      </c>
      <c r="K59" s="35">
        <v>2</v>
      </c>
      <c r="L59" s="35">
        <v>0</v>
      </c>
      <c r="M59" s="35">
        <v>0</v>
      </c>
      <c r="N59" s="35" t="s">
        <v>103</v>
      </c>
      <c r="O59" s="35">
        <v>2000</v>
      </c>
      <c r="P59" s="35">
        <v>0</v>
      </c>
      <c r="Q59" s="35" t="s">
        <v>101</v>
      </c>
      <c r="R59" s="37">
        <f t="shared" ref="R59:R88" si="72">O59*50%</f>
        <v>1000</v>
      </c>
      <c r="S59" s="35">
        <v>0</v>
      </c>
      <c r="T59" s="37">
        <f t="shared" ref="T59:T88" si="73">R59*20%</f>
        <v>200</v>
      </c>
      <c r="U59" s="37">
        <f t="shared" ref="U59:U88" si="74">R59*46.666666666667%</f>
        <v>466.66666666666998</v>
      </c>
      <c r="V59" s="37">
        <f t="shared" ref="V59:V88" si="75">X59*4</f>
        <v>18668</v>
      </c>
      <c r="W59" s="37">
        <f t="shared" ref="W59:W88" si="76">X59*2</f>
        <v>9334</v>
      </c>
      <c r="X59" s="37">
        <v>4667</v>
      </c>
      <c r="Y59" s="37">
        <f t="shared" ref="Y59:Y88" si="77">X59/2</f>
        <v>2333.5</v>
      </c>
      <c r="Z59" s="43">
        <f t="shared" ref="Z59:Z88" si="78">(R59-(T59+X59/10))/(T59+X59/10)%</f>
        <v>49.99250037498124</v>
      </c>
    </row>
    <row r="60" spans="2:26" ht="14.4" x14ac:dyDescent="0.3">
      <c r="B60" s="91" t="str">
        <f t="shared" si="64"/>
        <v>B.B.A. Business Comm</v>
      </c>
      <c r="C60" s="26" t="s">
        <v>229</v>
      </c>
      <c r="D60" s="84" t="s">
        <v>243</v>
      </c>
      <c r="E60" s="35"/>
      <c r="F60" s="35"/>
      <c r="G60" s="35"/>
      <c r="H60" s="35" t="s">
        <v>232</v>
      </c>
      <c r="I60" s="36">
        <v>45139</v>
      </c>
      <c r="J60" s="35">
        <v>1</v>
      </c>
      <c r="K60" s="35">
        <v>2</v>
      </c>
      <c r="L60" s="35">
        <v>0</v>
      </c>
      <c r="M60" s="35">
        <v>0</v>
      </c>
      <c r="N60" s="35" t="s">
        <v>103</v>
      </c>
      <c r="O60" s="35">
        <v>2000</v>
      </c>
      <c r="P60" s="35">
        <v>0</v>
      </c>
      <c r="Q60" s="35" t="s">
        <v>101</v>
      </c>
      <c r="R60" s="37">
        <f t="shared" si="72"/>
        <v>1000</v>
      </c>
      <c r="S60" s="35">
        <v>0</v>
      </c>
      <c r="T60" s="37">
        <f t="shared" si="73"/>
        <v>200</v>
      </c>
      <c r="U60" s="37">
        <f t="shared" si="74"/>
        <v>466.66666666666998</v>
      </c>
      <c r="V60" s="37">
        <f t="shared" si="75"/>
        <v>18668</v>
      </c>
      <c r="W60" s="37">
        <f t="shared" si="76"/>
        <v>9334</v>
      </c>
      <c r="X60" s="37">
        <v>4667</v>
      </c>
      <c r="Y60" s="37">
        <f t="shared" si="77"/>
        <v>2333.5</v>
      </c>
      <c r="Z60" s="43">
        <f t="shared" si="78"/>
        <v>49.99250037498124</v>
      </c>
    </row>
    <row r="61" spans="2:26" ht="14.4" x14ac:dyDescent="0.3">
      <c r="B61" s="91" t="str">
        <f t="shared" si="64"/>
        <v>B.B.A. Essentials of Math</v>
      </c>
      <c r="C61" s="26" t="s">
        <v>244</v>
      </c>
      <c r="D61" s="84" t="s">
        <v>243</v>
      </c>
      <c r="E61" s="35"/>
      <c r="F61" s="35"/>
      <c r="G61" s="35"/>
      <c r="H61" s="35" t="s">
        <v>232</v>
      </c>
      <c r="I61" s="36">
        <v>45139</v>
      </c>
      <c r="J61" s="35">
        <v>1</v>
      </c>
      <c r="K61" s="35">
        <v>2</v>
      </c>
      <c r="L61" s="35">
        <v>0</v>
      </c>
      <c r="M61" s="35">
        <v>0</v>
      </c>
      <c r="N61" s="35" t="s">
        <v>103</v>
      </c>
      <c r="O61" s="35">
        <v>2000</v>
      </c>
      <c r="P61" s="35">
        <v>0</v>
      </c>
      <c r="Q61" s="35" t="s">
        <v>101</v>
      </c>
      <c r="R61" s="37">
        <f t="shared" si="72"/>
        <v>1000</v>
      </c>
      <c r="S61" s="35">
        <v>0</v>
      </c>
      <c r="T61" s="37">
        <f t="shared" si="73"/>
        <v>200</v>
      </c>
      <c r="U61" s="37">
        <f t="shared" si="74"/>
        <v>466.66666666666998</v>
      </c>
      <c r="V61" s="37">
        <f t="shared" si="75"/>
        <v>18668</v>
      </c>
      <c r="W61" s="37">
        <f t="shared" si="76"/>
        <v>9334</v>
      </c>
      <c r="X61" s="37">
        <v>4667</v>
      </c>
      <c r="Y61" s="37">
        <f t="shared" si="77"/>
        <v>2333.5</v>
      </c>
      <c r="Z61" s="43">
        <f t="shared" si="78"/>
        <v>49.99250037498124</v>
      </c>
    </row>
    <row r="62" spans="2:26" ht="14.4" x14ac:dyDescent="0.3">
      <c r="B62" s="91" t="str">
        <f t="shared" si="64"/>
        <v>B.B.A. Essentials of Stats</v>
      </c>
      <c r="C62" s="26" t="s">
        <v>245</v>
      </c>
      <c r="D62" s="84" t="s">
        <v>243</v>
      </c>
      <c r="E62" s="35"/>
      <c r="F62" s="35"/>
      <c r="G62" s="35"/>
      <c r="H62" s="35" t="s">
        <v>232</v>
      </c>
      <c r="I62" s="36">
        <v>45139</v>
      </c>
      <c r="J62" s="35">
        <v>1</v>
      </c>
      <c r="K62" s="35">
        <v>2</v>
      </c>
      <c r="L62" s="35">
        <v>0</v>
      </c>
      <c r="M62" s="35">
        <v>0</v>
      </c>
      <c r="N62" s="35" t="s">
        <v>103</v>
      </c>
      <c r="O62" s="35">
        <v>2000</v>
      </c>
      <c r="P62" s="35">
        <v>0</v>
      </c>
      <c r="Q62" s="35" t="s">
        <v>101</v>
      </c>
      <c r="R62" s="37">
        <f t="shared" si="72"/>
        <v>1000</v>
      </c>
      <c r="S62" s="35">
        <v>0</v>
      </c>
      <c r="T62" s="37">
        <f t="shared" si="73"/>
        <v>200</v>
      </c>
      <c r="U62" s="37">
        <f t="shared" si="74"/>
        <v>466.66666666666998</v>
      </c>
      <c r="V62" s="37">
        <f t="shared" si="75"/>
        <v>18668</v>
      </c>
      <c r="W62" s="37">
        <f t="shared" si="76"/>
        <v>9334</v>
      </c>
      <c r="X62" s="37">
        <v>4667</v>
      </c>
      <c r="Y62" s="37">
        <f t="shared" si="77"/>
        <v>2333.5</v>
      </c>
      <c r="Z62" s="43">
        <f t="shared" si="78"/>
        <v>49.99250037498124</v>
      </c>
    </row>
    <row r="63" spans="2:26" ht="14.4" x14ac:dyDescent="0.3">
      <c r="B63" s="91" t="str">
        <f t="shared" si="64"/>
        <v>B.B.A. Advanced Math &amp; Stats</v>
      </c>
      <c r="C63" s="26" t="s">
        <v>246</v>
      </c>
      <c r="D63" s="84" t="s">
        <v>243</v>
      </c>
      <c r="E63" s="35"/>
      <c r="F63" s="35"/>
      <c r="G63" s="35"/>
      <c r="H63" s="35" t="s">
        <v>232</v>
      </c>
      <c r="I63" s="36">
        <v>45139</v>
      </c>
      <c r="J63" s="35">
        <v>1</v>
      </c>
      <c r="K63" s="35">
        <v>2</v>
      </c>
      <c r="L63" s="35">
        <v>0</v>
      </c>
      <c r="M63" s="35">
        <v>0</v>
      </c>
      <c r="N63" s="35" t="s">
        <v>103</v>
      </c>
      <c r="O63" s="35">
        <v>2000</v>
      </c>
      <c r="P63" s="35">
        <v>0</v>
      </c>
      <c r="Q63" s="35" t="s">
        <v>101</v>
      </c>
      <c r="R63" s="37">
        <f t="shared" si="72"/>
        <v>1000</v>
      </c>
      <c r="S63" s="35">
        <v>0</v>
      </c>
      <c r="T63" s="37">
        <f t="shared" si="73"/>
        <v>200</v>
      </c>
      <c r="U63" s="37">
        <f t="shared" si="74"/>
        <v>466.66666666666998</v>
      </c>
      <c r="V63" s="37">
        <f t="shared" si="75"/>
        <v>18668</v>
      </c>
      <c r="W63" s="37">
        <f t="shared" si="76"/>
        <v>9334</v>
      </c>
      <c r="X63" s="37">
        <v>4667</v>
      </c>
      <c r="Y63" s="37">
        <f t="shared" si="77"/>
        <v>2333.5</v>
      </c>
      <c r="Z63" s="43">
        <f t="shared" si="78"/>
        <v>49.99250037498124</v>
      </c>
    </row>
    <row r="64" spans="2:26" ht="14.4" x14ac:dyDescent="0.3">
      <c r="B64" s="91" t="str">
        <f t="shared" si="64"/>
        <v>B.B.A. Computer Applications</v>
      </c>
      <c r="C64" s="26" t="s">
        <v>247</v>
      </c>
      <c r="D64" s="84" t="s">
        <v>243</v>
      </c>
      <c r="E64" s="35"/>
      <c r="F64" s="35"/>
      <c r="G64" s="35"/>
      <c r="H64" s="35" t="s">
        <v>232</v>
      </c>
      <c r="I64" s="36">
        <v>45139</v>
      </c>
      <c r="J64" s="35">
        <v>1</v>
      </c>
      <c r="K64" s="35">
        <v>2</v>
      </c>
      <c r="L64" s="35">
        <v>0</v>
      </c>
      <c r="M64" s="35">
        <v>0</v>
      </c>
      <c r="N64" s="35" t="s">
        <v>103</v>
      </c>
      <c r="O64" s="35">
        <v>2000</v>
      </c>
      <c r="P64" s="35">
        <v>0</v>
      </c>
      <c r="Q64" s="35" t="s">
        <v>101</v>
      </c>
      <c r="R64" s="37">
        <f t="shared" si="72"/>
        <v>1000</v>
      </c>
      <c r="S64" s="35">
        <v>0</v>
      </c>
      <c r="T64" s="37">
        <f t="shared" si="73"/>
        <v>200</v>
      </c>
      <c r="U64" s="37">
        <f t="shared" si="74"/>
        <v>466.66666666666998</v>
      </c>
      <c r="V64" s="37">
        <f t="shared" si="75"/>
        <v>18668</v>
      </c>
      <c r="W64" s="37">
        <f t="shared" si="76"/>
        <v>9334</v>
      </c>
      <c r="X64" s="37">
        <v>4667</v>
      </c>
      <c r="Y64" s="37">
        <f t="shared" si="77"/>
        <v>2333.5</v>
      </c>
      <c r="Z64" s="43">
        <f t="shared" si="78"/>
        <v>49.99250037498124</v>
      </c>
    </row>
    <row r="65" spans="2:26" ht="14.4" x14ac:dyDescent="0.3">
      <c r="B65" s="91" t="str">
        <f t="shared" si="64"/>
        <v>B.B.A. Micro Economics</v>
      </c>
      <c r="C65" s="26" t="s">
        <v>196</v>
      </c>
      <c r="D65" s="84" t="s">
        <v>243</v>
      </c>
      <c r="E65" s="35"/>
      <c r="F65" s="35"/>
      <c r="G65" s="35"/>
      <c r="H65" s="35" t="s">
        <v>232</v>
      </c>
      <c r="I65" s="36">
        <v>45139</v>
      </c>
      <c r="J65" s="35">
        <v>1</v>
      </c>
      <c r="K65" s="35">
        <v>2</v>
      </c>
      <c r="L65" s="35">
        <v>0</v>
      </c>
      <c r="M65" s="35">
        <v>0</v>
      </c>
      <c r="N65" s="35" t="s">
        <v>103</v>
      </c>
      <c r="O65" s="35">
        <v>2000</v>
      </c>
      <c r="P65" s="35">
        <v>0</v>
      </c>
      <c r="Q65" s="35" t="s">
        <v>101</v>
      </c>
      <c r="R65" s="37">
        <f t="shared" si="72"/>
        <v>1000</v>
      </c>
      <c r="S65" s="35">
        <v>0</v>
      </c>
      <c r="T65" s="37">
        <f t="shared" si="73"/>
        <v>200</v>
      </c>
      <c r="U65" s="37">
        <f t="shared" si="74"/>
        <v>466.66666666666998</v>
      </c>
      <c r="V65" s="37">
        <f t="shared" si="75"/>
        <v>18668</v>
      </c>
      <c r="W65" s="37">
        <f t="shared" si="76"/>
        <v>9334</v>
      </c>
      <c r="X65" s="37">
        <v>4667</v>
      </c>
      <c r="Y65" s="37">
        <f t="shared" si="77"/>
        <v>2333.5</v>
      </c>
      <c r="Z65" s="43">
        <f t="shared" si="78"/>
        <v>49.99250037498124</v>
      </c>
    </row>
    <row r="66" spans="2:26" ht="14.4" x14ac:dyDescent="0.3">
      <c r="B66" s="91" t="str">
        <f t="shared" si="64"/>
        <v>B.B.A. Macro Economics</v>
      </c>
      <c r="C66" s="26" t="s">
        <v>197</v>
      </c>
      <c r="D66" s="84" t="s">
        <v>243</v>
      </c>
      <c r="E66" s="35"/>
      <c r="F66" s="35"/>
      <c r="G66" s="35"/>
      <c r="H66" s="35" t="s">
        <v>232</v>
      </c>
      <c r="I66" s="36">
        <v>45139</v>
      </c>
      <c r="J66" s="35">
        <v>1</v>
      </c>
      <c r="K66" s="35">
        <v>2</v>
      </c>
      <c r="L66" s="35">
        <v>0</v>
      </c>
      <c r="M66" s="35">
        <v>0</v>
      </c>
      <c r="N66" s="35" t="s">
        <v>103</v>
      </c>
      <c r="O66" s="35">
        <v>2000</v>
      </c>
      <c r="P66" s="35">
        <v>0</v>
      </c>
      <c r="Q66" s="35" t="s">
        <v>101</v>
      </c>
      <c r="R66" s="37">
        <f t="shared" si="72"/>
        <v>1000</v>
      </c>
      <c r="S66" s="35">
        <v>0</v>
      </c>
      <c r="T66" s="37">
        <f t="shared" si="73"/>
        <v>200</v>
      </c>
      <c r="U66" s="37">
        <f t="shared" si="74"/>
        <v>466.66666666666998</v>
      </c>
      <c r="V66" s="37">
        <f t="shared" si="75"/>
        <v>18668</v>
      </c>
      <c r="W66" s="37">
        <f t="shared" si="76"/>
        <v>9334</v>
      </c>
      <c r="X66" s="37">
        <v>4667</v>
      </c>
      <c r="Y66" s="37">
        <f t="shared" si="77"/>
        <v>2333.5</v>
      </c>
      <c r="Z66" s="43">
        <f t="shared" si="78"/>
        <v>49.99250037498124</v>
      </c>
    </row>
    <row r="67" spans="2:26" ht="14.4" x14ac:dyDescent="0.3">
      <c r="B67" s="91" t="str">
        <f t="shared" si="64"/>
        <v>B.B.A. Organizational Behavior</v>
      </c>
      <c r="C67" s="26" t="s">
        <v>233</v>
      </c>
      <c r="D67" s="84" t="s">
        <v>243</v>
      </c>
      <c r="E67" s="35"/>
      <c r="F67" s="35"/>
      <c r="G67" s="35"/>
      <c r="H67" s="35" t="s">
        <v>232</v>
      </c>
      <c r="I67" s="36">
        <v>45139</v>
      </c>
      <c r="J67" s="35">
        <v>1</v>
      </c>
      <c r="K67" s="35">
        <v>2</v>
      </c>
      <c r="L67" s="35">
        <v>0</v>
      </c>
      <c r="M67" s="35">
        <v>0</v>
      </c>
      <c r="N67" s="35" t="s">
        <v>103</v>
      </c>
      <c r="O67" s="35">
        <v>2000</v>
      </c>
      <c r="P67" s="35">
        <v>0</v>
      </c>
      <c r="Q67" s="35" t="s">
        <v>101</v>
      </c>
      <c r="R67" s="37">
        <f t="shared" si="72"/>
        <v>1000</v>
      </c>
      <c r="S67" s="35">
        <v>0</v>
      </c>
      <c r="T67" s="37">
        <f t="shared" si="73"/>
        <v>200</v>
      </c>
      <c r="U67" s="37">
        <f t="shared" si="74"/>
        <v>466.66666666666998</v>
      </c>
      <c r="V67" s="37">
        <f t="shared" si="75"/>
        <v>18668</v>
      </c>
      <c r="W67" s="37">
        <f t="shared" si="76"/>
        <v>9334</v>
      </c>
      <c r="X67" s="37">
        <v>4667</v>
      </c>
      <c r="Y67" s="37">
        <f t="shared" si="77"/>
        <v>2333.5</v>
      </c>
      <c r="Z67" s="43">
        <f t="shared" si="78"/>
        <v>49.99250037498124</v>
      </c>
    </row>
    <row r="68" spans="2:26" ht="14.4" x14ac:dyDescent="0.3">
      <c r="B68" s="91" t="str">
        <f t="shared" si="64"/>
        <v>B.B.A. Social Structure &amp; Ethics</v>
      </c>
      <c r="C68" s="26" t="s">
        <v>248</v>
      </c>
      <c r="D68" s="84" t="s">
        <v>243</v>
      </c>
      <c r="E68" s="35"/>
      <c r="F68" s="35"/>
      <c r="G68" s="35"/>
      <c r="H68" s="35" t="s">
        <v>232</v>
      </c>
      <c r="I68" s="36">
        <v>45139</v>
      </c>
      <c r="J68" s="35">
        <v>1</v>
      </c>
      <c r="K68" s="35">
        <v>2</v>
      </c>
      <c r="L68" s="35">
        <v>0</v>
      </c>
      <c r="M68" s="35">
        <v>0</v>
      </c>
      <c r="N68" s="35" t="s">
        <v>103</v>
      </c>
      <c r="O68" s="35">
        <v>2000</v>
      </c>
      <c r="P68" s="35">
        <v>0</v>
      </c>
      <c r="Q68" s="35" t="s">
        <v>101</v>
      </c>
      <c r="R68" s="37">
        <f t="shared" si="72"/>
        <v>1000</v>
      </c>
      <c r="S68" s="35">
        <v>0</v>
      </c>
      <c r="T68" s="37">
        <f t="shared" si="73"/>
        <v>200</v>
      </c>
      <c r="U68" s="37">
        <f t="shared" si="74"/>
        <v>466.66666666666998</v>
      </c>
      <c r="V68" s="37">
        <f t="shared" si="75"/>
        <v>18668</v>
      </c>
      <c r="W68" s="37">
        <f t="shared" si="76"/>
        <v>9334</v>
      </c>
      <c r="X68" s="37">
        <v>4667</v>
      </c>
      <c r="Y68" s="37">
        <f t="shared" si="77"/>
        <v>2333.5</v>
      </c>
      <c r="Z68" s="43">
        <f t="shared" si="78"/>
        <v>49.99250037498124</v>
      </c>
    </row>
    <row r="69" spans="2:26" ht="14.4" x14ac:dyDescent="0.3">
      <c r="B69" s="91" t="str">
        <f t="shared" si="64"/>
        <v>B.B.A. Principles of Mgmt</v>
      </c>
      <c r="C69" s="26" t="s">
        <v>249</v>
      </c>
      <c r="D69" s="84" t="s">
        <v>243</v>
      </c>
      <c r="E69" s="35"/>
      <c r="F69" s="35"/>
      <c r="G69" s="35"/>
      <c r="H69" s="35" t="s">
        <v>232</v>
      </c>
      <c r="I69" s="36">
        <v>45139</v>
      </c>
      <c r="J69" s="35">
        <v>1</v>
      </c>
      <c r="K69" s="35">
        <v>2</v>
      </c>
      <c r="L69" s="35">
        <v>0</v>
      </c>
      <c r="M69" s="35">
        <v>0</v>
      </c>
      <c r="N69" s="35" t="s">
        <v>103</v>
      </c>
      <c r="O69" s="35">
        <v>2000</v>
      </c>
      <c r="P69" s="35">
        <v>0</v>
      </c>
      <c r="Q69" s="35" t="s">
        <v>101</v>
      </c>
      <c r="R69" s="37">
        <f t="shared" si="72"/>
        <v>1000</v>
      </c>
      <c r="S69" s="35">
        <v>0</v>
      </c>
      <c r="T69" s="37">
        <f t="shared" si="73"/>
        <v>200</v>
      </c>
      <c r="U69" s="37">
        <f t="shared" si="74"/>
        <v>466.66666666666998</v>
      </c>
      <c r="V69" s="37">
        <f t="shared" si="75"/>
        <v>18668</v>
      </c>
      <c r="W69" s="37">
        <f t="shared" si="76"/>
        <v>9334</v>
      </c>
      <c r="X69" s="37">
        <v>4667</v>
      </c>
      <c r="Y69" s="37">
        <f t="shared" si="77"/>
        <v>2333.5</v>
      </c>
      <c r="Z69" s="43">
        <f t="shared" si="78"/>
        <v>49.99250037498124</v>
      </c>
    </row>
    <row r="70" spans="2:26" ht="14.4" x14ac:dyDescent="0.3">
      <c r="B70" s="91" t="str">
        <f t="shared" si="64"/>
        <v>B.B.A. Managerial Economics</v>
      </c>
      <c r="C70" s="26" t="s">
        <v>234</v>
      </c>
      <c r="D70" s="84" t="s">
        <v>243</v>
      </c>
      <c r="E70" s="35"/>
      <c r="F70" s="35"/>
      <c r="G70" s="35"/>
      <c r="H70" s="35" t="s">
        <v>232</v>
      </c>
      <c r="I70" s="36">
        <v>45139</v>
      </c>
      <c r="J70" s="35">
        <v>1</v>
      </c>
      <c r="K70" s="35">
        <v>2</v>
      </c>
      <c r="L70" s="35">
        <v>0</v>
      </c>
      <c r="M70" s="35">
        <v>0</v>
      </c>
      <c r="N70" s="35" t="s">
        <v>103</v>
      </c>
      <c r="O70" s="35">
        <v>2000</v>
      </c>
      <c r="P70" s="35">
        <v>0</v>
      </c>
      <c r="Q70" s="35" t="s">
        <v>101</v>
      </c>
      <c r="R70" s="37">
        <f t="shared" si="72"/>
        <v>1000</v>
      </c>
      <c r="S70" s="35">
        <v>0</v>
      </c>
      <c r="T70" s="37">
        <f t="shared" si="73"/>
        <v>200</v>
      </c>
      <c r="U70" s="37">
        <f t="shared" si="74"/>
        <v>466.66666666666998</v>
      </c>
      <c r="V70" s="37">
        <f t="shared" si="75"/>
        <v>18668</v>
      </c>
      <c r="W70" s="37">
        <f t="shared" si="76"/>
        <v>9334</v>
      </c>
      <c r="X70" s="37">
        <v>4667</v>
      </c>
      <c r="Y70" s="37">
        <f t="shared" si="77"/>
        <v>2333.5</v>
      </c>
      <c r="Z70" s="43">
        <f t="shared" si="78"/>
        <v>49.99250037498124</v>
      </c>
    </row>
    <row r="71" spans="2:26" ht="14.4" x14ac:dyDescent="0.3">
      <c r="B71" s="91" t="str">
        <f t="shared" si="64"/>
        <v>B.B.A. Business Laws</v>
      </c>
      <c r="C71" s="26" t="s">
        <v>235</v>
      </c>
      <c r="D71" s="84" t="s">
        <v>243</v>
      </c>
      <c r="E71" s="35"/>
      <c r="F71" s="35"/>
      <c r="G71" s="35"/>
      <c r="H71" s="35" t="s">
        <v>232</v>
      </c>
      <c r="I71" s="36">
        <v>45139</v>
      </c>
      <c r="J71" s="35">
        <v>1</v>
      </c>
      <c r="K71" s="35">
        <v>2</v>
      </c>
      <c r="L71" s="35">
        <v>0</v>
      </c>
      <c r="M71" s="35">
        <v>0</v>
      </c>
      <c r="N71" s="35" t="s">
        <v>103</v>
      </c>
      <c r="O71" s="35">
        <v>2000</v>
      </c>
      <c r="P71" s="35">
        <v>0</v>
      </c>
      <c r="Q71" s="35" t="s">
        <v>101</v>
      </c>
      <c r="R71" s="37">
        <f t="shared" si="72"/>
        <v>1000</v>
      </c>
      <c r="S71" s="35">
        <v>0</v>
      </c>
      <c r="T71" s="37">
        <f t="shared" si="73"/>
        <v>200</v>
      </c>
      <c r="U71" s="37">
        <f t="shared" si="74"/>
        <v>466.66666666666998</v>
      </c>
      <c r="V71" s="37">
        <f t="shared" si="75"/>
        <v>18668</v>
      </c>
      <c r="W71" s="37">
        <f t="shared" si="76"/>
        <v>9334</v>
      </c>
      <c r="X71" s="37">
        <v>4667</v>
      </c>
      <c r="Y71" s="37">
        <f t="shared" si="77"/>
        <v>2333.5</v>
      </c>
      <c r="Z71" s="43">
        <f t="shared" si="78"/>
        <v>49.99250037498124</v>
      </c>
    </row>
    <row r="72" spans="2:26" ht="14.4" x14ac:dyDescent="0.3">
      <c r="B72" s="91" t="str">
        <f t="shared" si="64"/>
        <v>B.B.A. Financial Accounting</v>
      </c>
      <c r="C72" s="26" t="s">
        <v>236</v>
      </c>
      <c r="D72" s="84" t="s">
        <v>243</v>
      </c>
      <c r="E72" s="35"/>
      <c r="F72" s="35"/>
      <c r="G72" s="35"/>
      <c r="H72" s="35" t="s">
        <v>232</v>
      </c>
      <c r="I72" s="36">
        <v>45139</v>
      </c>
      <c r="J72" s="35">
        <v>1</v>
      </c>
      <c r="K72" s="35">
        <v>2</v>
      </c>
      <c r="L72" s="35">
        <v>0</v>
      </c>
      <c r="M72" s="35">
        <v>0</v>
      </c>
      <c r="N72" s="35" t="s">
        <v>103</v>
      </c>
      <c r="O72" s="35">
        <v>2000</v>
      </c>
      <c r="P72" s="35">
        <v>0</v>
      </c>
      <c r="Q72" s="35" t="s">
        <v>101</v>
      </c>
      <c r="R72" s="37">
        <f t="shared" si="72"/>
        <v>1000</v>
      </c>
      <c r="S72" s="35">
        <v>0</v>
      </c>
      <c r="T72" s="37">
        <f t="shared" si="73"/>
        <v>200</v>
      </c>
      <c r="U72" s="37">
        <f t="shared" si="74"/>
        <v>466.66666666666998</v>
      </c>
      <c r="V72" s="37">
        <f t="shared" si="75"/>
        <v>18668</v>
      </c>
      <c r="W72" s="37">
        <f t="shared" si="76"/>
        <v>9334</v>
      </c>
      <c r="X72" s="37">
        <v>4667</v>
      </c>
      <c r="Y72" s="37">
        <f t="shared" si="77"/>
        <v>2333.5</v>
      </c>
      <c r="Z72" s="43">
        <f t="shared" si="78"/>
        <v>49.99250037498124</v>
      </c>
    </row>
    <row r="73" spans="2:26" ht="14.4" x14ac:dyDescent="0.3">
      <c r="B73" s="91" t="str">
        <f t="shared" si="64"/>
        <v>B.B.A. Environment Studies</v>
      </c>
      <c r="C73" s="26" t="s">
        <v>237</v>
      </c>
      <c r="D73" s="84" t="s">
        <v>243</v>
      </c>
      <c r="E73" s="35"/>
      <c r="F73" s="35"/>
      <c r="G73" s="35"/>
      <c r="H73" s="35" t="s">
        <v>232</v>
      </c>
      <c r="I73" s="36">
        <v>45139</v>
      </c>
      <c r="J73" s="35">
        <v>1</v>
      </c>
      <c r="K73" s="35">
        <v>2</v>
      </c>
      <c r="L73" s="35">
        <v>0</v>
      </c>
      <c r="M73" s="35">
        <v>0</v>
      </c>
      <c r="N73" s="35" t="s">
        <v>103</v>
      </c>
      <c r="O73" s="35">
        <v>2000</v>
      </c>
      <c r="P73" s="35">
        <v>0</v>
      </c>
      <c r="Q73" s="35" t="s">
        <v>101</v>
      </c>
      <c r="R73" s="37">
        <f t="shared" si="72"/>
        <v>1000</v>
      </c>
      <c r="S73" s="35">
        <v>0</v>
      </c>
      <c r="T73" s="37">
        <f t="shared" si="73"/>
        <v>200</v>
      </c>
      <c r="U73" s="37">
        <f t="shared" si="74"/>
        <v>466.66666666666998</v>
      </c>
      <c r="V73" s="37">
        <f t="shared" si="75"/>
        <v>18668</v>
      </c>
      <c r="W73" s="37">
        <f t="shared" si="76"/>
        <v>9334</v>
      </c>
      <c r="X73" s="37">
        <v>4667</v>
      </c>
      <c r="Y73" s="37">
        <f t="shared" si="77"/>
        <v>2333.5</v>
      </c>
      <c r="Z73" s="43">
        <f t="shared" si="78"/>
        <v>49.99250037498124</v>
      </c>
    </row>
    <row r="74" spans="2:26" ht="14.4" x14ac:dyDescent="0.3">
      <c r="B74" s="91" t="str">
        <f t="shared" si="64"/>
        <v>B.B.A. Prod &amp; Materials Mgmt</v>
      </c>
      <c r="C74" s="26" t="s">
        <v>250</v>
      </c>
      <c r="D74" s="84" t="s">
        <v>243</v>
      </c>
      <c r="E74" s="35"/>
      <c r="F74" s="35"/>
      <c r="G74" s="35"/>
      <c r="H74" s="35" t="s">
        <v>232</v>
      </c>
      <c r="I74" s="36">
        <v>45139</v>
      </c>
      <c r="J74" s="35">
        <v>1</v>
      </c>
      <c r="K74" s="35">
        <v>2</v>
      </c>
      <c r="L74" s="35">
        <v>0</v>
      </c>
      <c r="M74" s="35">
        <v>0</v>
      </c>
      <c r="N74" s="35" t="s">
        <v>103</v>
      </c>
      <c r="O74" s="35">
        <v>2000</v>
      </c>
      <c r="P74" s="35">
        <v>0</v>
      </c>
      <c r="Q74" s="35" t="s">
        <v>101</v>
      </c>
      <c r="R74" s="37">
        <f t="shared" si="72"/>
        <v>1000</v>
      </c>
      <c r="S74" s="35">
        <v>0</v>
      </c>
      <c r="T74" s="37">
        <f t="shared" si="73"/>
        <v>200</v>
      </c>
      <c r="U74" s="37">
        <f t="shared" si="74"/>
        <v>466.66666666666998</v>
      </c>
      <c r="V74" s="37">
        <f t="shared" si="75"/>
        <v>18668</v>
      </c>
      <c r="W74" s="37">
        <f t="shared" si="76"/>
        <v>9334</v>
      </c>
      <c r="X74" s="37">
        <v>4667</v>
      </c>
      <c r="Y74" s="37">
        <f t="shared" si="77"/>
        <v>2333.5</v>
      </c>
      <c r="Z74" s="43">
        <f t="shared" si="78"/>
        <v>49.99250037498124</v>
      </c>
    </row>
    <row r="75" spans="2:26" ht="14.4" x14ac:dyDescent="0.3">
      <c r="B75" s="91" t="str">
        <f t="shared" si="64"/>
        <v>B.B.A. Mgmt Info System</v>
      </c>
      <c r="C75" s="26" t="s">
        <v>251</v>
      </c>
      <c r="D75" s="84" t="s">
        <v>243</v>
      </c>
      <c r="E75" s="35"/>
      <c r="F75" s="35"/>
      <c r="G75" s="35"/>
      <c r="H75" s="35" t="s">
        <v>232</v>
      </c>
      <c r="I75" s="36">
        <v>45139</v>
      </c>
      <c r="J75" s="35">
        <v>1</v>
      </c>
      <c r="K75" s="35">
        <v>2</v>
      </c>
      <c r="L75" s="35">
        <v>0</v>
      </c>
      <c r="M75" s="35">
        <v>0</v>
      </c>
      <c r="N75" s="35" t="s">
        <v>103</v>
      </c>
      <c r="O75" s="35">
        <v>2000</v>
      </c>
      <c r="P75" s="35">
        <v>0</v>
      </c>
      <c r="Q75" s="35" t="s">
        <v>101</v>
      </c>
      <c r="R75" s="37">
        <f t="shared" si="72"/>
        <v>1000</v>
      </c>
      <c r="S75" s="35">
        <v>0</v>
      </c>
      <c r="T75" s="37">
        <f t="shared" si="73"/>
        <v>200</v>
      </c>
      <c r="U75" s="37">
        <f t="shared" si="74"/>
        <v>466.66666666666998</v>
      </c>
      <c r="V75" s="37">
        <f t="shared" si="75"/>
        <v>18668</v>
      </c>
      <c r="W75" s="37">
        <f t="shared" si="76"/>
        <v>9334</v>
      </c>
      <c r="X75" s="37">
        <v>4667</v>
      </c>
      <c r="Y75" s="37">
        <f t="shared" si="77"/>
        <v>2333.5</v>
      </c>
      <c r="Z75" s="43">
        <f t="shared" si="78"/>
        <v>49.99250037498124</v>
      </c>
    </row>
    <row r="76" spans="2:26" ht="14.4" x14ac:dyDescent="0.3">
      <c r="B76" s="91" t="str">
        <f t="shared" si="64"/>
        <v>B.B.A. Cost Accounting</v>
      </c>
      <c r="C76" s="26" t="s">
        <v>238</v>
      </c>
      <c r="D76" s="84" t="s">
        <v>243</v>
      </c>
      <c r="E76" s="35"/>
      <c r="F76" s="35"/>
      <c r="G76" s="35"/>
      <c r="H76" s="35" t="s">
        <v>232</v>
      </c>
      <c r="I76" s="36">
        <v>45139</v>
      </c>
      <c r="J76" s="35">
        <v>1</v>
      </c>
      <c r="K76" s="35">
        <v>2</v>
      </c>
      <c r="L76" s="35">
        <v>0</v>
      </c>
      <c r="M76" s="35">
        <v>0</v>
      </c>
      <c r="N76" s="35" t="s">
        <v>103</v>
      </c>
      <c r="O76" s="35">
        <v>2000</v>
      </c>
      <c r="P76" s="35">
        <v>0</v>
      </c>
      <c r="Q76" s="35" t="s">
        <v>101</v>
      </c>
      <c r="R76" s="37">
        <f t="shared" si="72"/>
        <v>1000</v>
      </c>
      <c r="S76" s="35">
        <v>0</v>
      </c>
      <c r="T76" s="37">
        <f t="shared" si="73"/>
        <v>200</v>
      </c>
      <c r="U76" s="37">
        <f t="shared" si="74"/>
        <v>466.66666666666998</v>
      </c>
      <c r="V76" s="37">
        <f t="shared" si="75"/>
        <v>18668</v>
      </c>
      <c r="W76" s="37">
        <f t="shared" si="76"/>
        <v>9334</v>
      </c>
      <c r="X76" s="37">
        <v>4667</v>
      </c>
      <c r="Y76" s="37">
        <f t="shared" si="77"/>
        <v>2333.5</v>
      </c>
      <c r="Z76" s="43">
        <f t="shared" si="78"/>
        <v>49.99250037498124</v>
      </c>
    </row>
    <row r="77" spans="2:26" ht="14.4" x14ac:dyDescent="0.3">
      <c r="B77" s="91" t="str">
        <f t="shared" si="64"/>
        <v>B.B.A. Marketing Management</v>
      </c>
      <c r="C77" s="26" t="s">
        <v>239</v>
      </c>
      <c r="D77" s="84" t="s">
        <v>243</v>
      </c>
      <c r="E77" s="35"/>
      <c r="F77" s="35"/>
      <c r="G77" s="35"/>
      <c r="H77" s="35" t="s">
        <v>232</v>
      </c>
      <c r="I77" s="36">
        <v>45139</v>
      </c>
      <c r="J77" s="35">
        <v>1</v>
      </c>
      <c r="K77" s="35">
        <v>2</v>
      </c>
      <c r="L77" s="35">
        <v>0</v>
      </c>
      <c r="M77" s="35">
        <v>0</v>
      </c>
      <c r="N77" s="35" t="s">
        <v>103</v>
      </c>
      <c r="O77" s="35">
        <v>2000</v>
      </c>
      <c r="P77" s="35">
        <v>0</v>
      </c>
      <c r="Q77" s="35" t="s">
        <v>101</v>
      </c>
      <c r="R77" s="37">
        <f t="shared" si="72"/>
        <v>1000</v>
      </c>
      <c r="S77" s="35">
        <v>0</v>
      </c>
      <c r="T77" s="37">
        <f t="shared" si="73"/>
        <v>200</v>
      </c>
      <c r="U77" s="37">
        <f t="shared" si="74"/>
        <v>466.66666666666998</v>
      </c>
      <c r="V77" s="37">
        <f t="shared" si="75"/>
        <v>18668</v>
      </c>
      <c r="W77" s="37">
        <f t="shared" si="76"/>
        <v>9334</v>
      </c>
      <c r="X77" s="37">
        <v>4667</v>
      </c>
      <c r="Y77" s="37">
        <f t="shared" si="77"/>
        <v>2333.5</v>
      </c>
      <c r="Z77" s="43">
        <f t="shared" si="78"/>
        <v>49.99250037498124</v>
      </c>
    </row>
    <row r="78" spans="2:26" ht="14.4" x14ac:dyDescent="0.3">
      <c r="B78" s="91" t="str">
        <f t="shared" si="64"/>
        <v>B.B.A. HRM</v>
      </c>
      <c r="C78" s="26" t="s">
        <v>228</v>
      </c>
      <c r="D78" s="84" t="s">
        <v>243</v>
      </c>
      <c r="E78" s="35"/>
      <c r="F78" s="35"/>
      <c r="G78" s="35"/>
      <c r="H78" s="35" t="s">
        <v>232</v>
      </c>
      <c r="I78" s="36">
        <v>45139</v>
      </c>
      <c r="J78" s="35">
        <v>1</v>
      </c>
      <c r="K78" s="35">
        <v>2</v>
      </c>
      <c r="L78" s="35">
        <v>0</v>
      </c>
      <c r="M78" s="35">
        <v>0</v>
      </c>
      <c r="N78" s="35" t="s">
        <v>103</v>
      </c>
      <c r="O78" s="35">
        <v>2000</v>
      </c>
      <c r="P78" s="35">
        <v>0</v>
      </c>
      <c r="Q78" s="35" t="s">
        <v>101</v>
      </c>
      <c r="R78" s="37">
        <f t="shared" si="72"/>
        <v>1000</v>
      </c>
      <c r="S78" s="35">
        <v>0</v>
      </c>
      <c r="T78" s="37">
        <f t="shared" si="73"/>
        <v>200</v>
      </c>
      <c r="U78" s="37">
        <f t="shared" si="74"/>
        <v>466.66666666666998</v>
      </c>
      <c r="V78" s="37">
        <f t="shared" si="75"/>
        <v>18668</v>
      </c>
      <c r="W78" s="37">
        <f t="shared" si="76"/>
        <v>9334</v>
      </c>
      <c r="X78" s="37">
        <v>4667</v>
      </c>
      <c r="Y78" s="37">
        <f t="shared" si="77"/>
        <v>2333.5</v>
      </c>
      <c r="Z78" s="43">
        <f t="shared" si="78"/>
        <v>49.99250037498124</v>
      </c>
    </row>
    <row r="79" spans="2:26" ht="14.4" x14ac:dyDescent="0.3">
      <c r="B79" s="91" t="str">
        <f t="shared" si="64"/>
        <v>B.B.A. Financial Management</v>
      </c>
      <c r="C79" s="26" t="s">
        <v>194</v>
      </c>
      <c r="D79" s="84" t="s">
        <v>243</v>
      </c>
      <c r="E79" s="35"/>
      <c r="F79" s="35"/>
      <c r="G79" s="35"/>
      <c r="H79" s="35" t="s">
        <v>232</v>
      </c>
      <c r="I79" s="36">
        <v>45139</v>
      </c>
      <c r="J79" s="35">
        <v>1</v>
      </c>
      <c r="K79" s="35">
        <v>2</v>
      </c>
      <c r="L79" s="35">
        <v>0</v>
      </c>
      <c r="M79" s="35">
        <v>0</v>
      </c>
      <c r="N79" s="35" t="s">
        <v>103</v>
      </c>
      <c r="O79" s="35">
        <v>2000</v>
      </c>
      <c r="P79" s="35">
        <v>0</v>
      </c>
      <c r="Q79" s="35" t="s">
        <v>101</v>
      </c>
      <c r="R79" s="37">
        <f t="shared" si="72"/>
        <v>1000</v>
      </c>
      <c r="S79" s="35">
        <v>0</v>
      </c>
      <c r="T79" s="37">
        <f t="shared" si="73"/>
        <v>200</v>
      </c>
      <c r="U79" s="37">
        <f t="shared" si="74"/>
        <v>466.66666666666998</v>
      </c>
      <c r="V79" s="37">
        <f t="shared" si="75"/>
        <v>18668</v>
      </c>
      <c r="W79" s="37">
        <f t="shared" si="76"/>
        <v>9334</v>
      </c>
      <c r="X79" s="37">
        <v>4667</v>
      </c>
      <c r="Y79" s="37">
        <f t="shared" si="77"/>
        <v>2333.5</v>
      </c>
      <c r="Z79" s="43">
        <f t="shared" si="78"/>
        <v>49.99250037498124</v>
      </c>
    </row>
    <row r="80" spans="2:26" ht="14.4" x14ac:dyDescent="0.3">
      <c r="B80" s="91" t="str">
        <f t="shared" si="64"/>
        <v>B.B.A. Sales &amp; Distribn Mgmt</v>
      </c>
      <c r="C80" s="26" t="s">
        <v>252</v>
      </c>
      <c r="D80" s="84" t="s">
        <v>243</v>
      </c>
      <c r="E80" s="35"/>
      <c r="F80" s="35"/>
      <c r="G80" s="35"/>
      <c r="H80" s="35" t="s">
        <v>232</v>
      </c>
      <c r="I80" s="36">
        <v>45139</v>
      </c>
      <c r="J80" s="35">
        <v>1</v>
      </c>
      <c r="K80" s="35">
        <v>2</v>
      </c>
      <c r="L80" s="35">
        <v>0</v>
      </c>
      <c r="M80" s="35">
        <v>0</v>
      </c>
      <c r="N80" s="35" t="s">
        <v>103</v>
      </c>
      <c r="O80" s="35">
        <v>2000</v>
      </c>
      <c r="P80" s="35">
        <v>0</v>
      </c>
      <c r="Q80" s="35" t="s">
        <v>101</v>
      </c>
      <c r="R80" s="37">
        <f t="shared" si="72"/>
        <v>1000</v>
      </c>
      <c r="S80" s="35">
        <v>0</v>
      </c>
      <c r="T80" s="37">
        <f t="shared" si="73"/>
        <v>200</v>
      </c>
      <c r="U80" s="37">
        <f t="shared" si="74"/>
        <v>466.66666666666998</v>
      </c>
      <c r="V80" s="37">
        <f t="shared" si="75"/>
        <v>18668</v>
      </c>
      <c r="W80" s="37">
        <f t="shared" si="76"/>
        <v>9334</v>
      </c>
      <c r="X80" s="37">
        <v>4667</v>
      </c>
      <c r="Y80" s="37">
        <f t="shared" si="77"/>
        <v>2333.5</v>
      </c>
      <c r="Z80" s="43">
        <f t="shared" si="78"/>
        <v>49.99250037498124</v>
      </c>
    </row>
    <row r="81" spans="2:26" ht="14.4" x14ac:dyDescent="0.3">
      <c r="B81" s="91" t="str">
        <f t="shared" si="64"/>
        <v>B.B.A. HR Development</v>
      </c>
      <c r="C81" s="26" t="s">
        <v>253</v>
      </c>
      <c r="D81" s="84" t="s">
        <v>243</v>
      </c>
      <c r="E81" s="35"/>
      <c r="F81" s="35"/>
      <c r="G81" s="35"/>
      <c r="H81" s="35" t="s">
        <v>232</v>
      </c>
      <c r="I81" s="36">
        <v>45139</v>
      </c>
      <c r="J81" s="35">
        <v>1</v>
      </c>
      <c r="K81" s="35">
        <v>2</v>
      </c>
      <c r="L81" s="35">
        <v>0</v>
      </c>
      <c r="M81" s="35">
        <v>0</v>
      </c>
      <c r="N81" s="35" t="s">
        <v>103</v>
      </c>
      <c r="O81" s="35">
        <v>2000</v>
      </c>
      <c r="P81" s="35">
        <v>0</v>
      </c>
      <c r="Q81" s="35" t="s">
        <v>101</v>
      </c>
      <c r="R81" s="37">
        <f t="shared" si="72"/>
        <v>1000</v>
      </c>
      <c r="S81" s="35">
        <v>0</v>
      </c>
      <c r="T81" s="37">
        <f t="shared" si="73"/>
        <v>200</v>
      </c>
      <c r="U81" s="37">
        <f t="shared" si="74"/>
        <v>466.66666666666998</v>
      </c>
      <c r="V81" s="37">
        <f t="shared" si="75"/>
        <v>18668</v>
      </c>
      <c r="W81" s="37">
        <f t="shared" si="76"/>
        <v>9334</v>
      </c>
      <c r="X81" s="37">
        <v>4667</v>
      </c>
      <c r="Y81" s="37">
        <f t="shared" si="77"/>
        <v>2333.5</v>
      </c>
      <c r="Z81" s="43">
        <f t="shared" si="78"/>
        <v>49.99250037498124</v>
      </c>
    </row>
    <row r="82" spans="2:26" ht="14.4" x14ac:dyDescent="0.3">
      <c r="B82" s="91" t="str">
        <f t="shared" si="64"/>
        <v>B.B.A. Enterpreneurship Dev</v>
      </c>
      <c r="C82" s="26" t="s">
        <v>254</v>
      </c>
      <c r="D82" s="84" t="s">
        <v>243</v>
      </c>
      <c r="E82" s="35"/>
      <c r="F82" s="35"/>
      <c r="G82" s="35"/>
      <c r="H82" s="35" t="s">
        <v>232</v>
      </c>
      <c r="I82" s="36">
        <v>45139</v>
      </c>
      <c r="J82" s="35">
        <v>1</v>
      </c>
      <c r="K82" s="35">
        <v>2</v>
      </c>
      <c r="L82" s="35">
        <v>0</v>
      </c>
      <c r="M82" s="35">
        <v>0</v>
      </c>
      <c r="N82" s="35" t="s">
        <v>103</v>
      </c>
      <c r="O82" s="35">
        <v>2000</v>
      </c>
      <c r="P82" s="35">
        <v>0</v>
      </c>
      <c r="Q82" s="35" t="s">
        <v>101</v>
      </c>
      <c r="R82" s="37">
        <f t="shared" si="72"/>
        <v>1000</v>
      </c>
      <c r="S82" s="35">
        <v>0</v>
      </c>
      <c r="T82" s="37">
        <f t="shared" si="73"/>
        <v>200</v>
      </c>
      <c r="U82" s="37">
        <f t="shared" si="74"/>
        <v>466.66666666666998</v>
      </c>
      <c r="V82" s="37">
        <f t="shared" si="75"/>
        <v>18668</v>
      </c>
      <c r="W82" s="37">
        <f t="shared" si="76"/>
        <v>9334</v>
      </c>
      <c r="X82" s="37">
        <v>4667</v>
      </c>
      <c r="Y82" s="37">
        <f t="shared" si="77"/>
        <v>2333.5</v>
      </c>
      <c r="Z82" s="43">
        <f t="shared" si="78"/>
        <v>49.99250037498124</v>
      </c>
    </row>
    <row r="83" spans="2:26" ht="14.4" x14ac:dyDescent="0.3">
      <c r="B83" s="91" t="str">
        <f t="shared" si="64"/>
        <v>B.B.A. Research Methodology</v>
      </c>
      <c r="C83" s="26" t="s">
        <v>240</v>
      </c>
      <c r="D83" s="84" t="s">
        <v>243</v>
      </c>
      <c r="E83" s="35"/>
      <c r="F83" s="35"/>
      <c r="G83" s="35"/>
      <c r="H83" s="35" t="s">
        <v>232</v>
      </c>
      <c r="I83" s="36">
        <v>45139</v>
      </c>
      <c r="J83" s="35">
        <v>1</v>
      </c>
      <c r="K83" s="35">
        <v>2</v>
      </c>
      <c r="L83" s="35">
        <v>0</v>
      </c>
      <c r="M83" s="35">
        <v>0</v>
      </c>
      <c r="N83" s="35" t="s">
        <v>103</v>
      </c>
      <c r="O83" s="35">
        <v>2000</v>
      </c>
      <c r="P83" s="35">
        <v>0</v>
      </c>
      <c r="Q83" s="35" t="s">
        <v>101</v>
      </c>
      <c r="R83" s="37">
        <f t="shared" si="72"/>
        <v>1000</v>
      </c>
      <c r="S83" s="35">
        <v>0</v>
      </c>
      <c r="T83" s="37">
        <f t="shared" si="73"/>
        <v>200</v>
      </c>
      <c r="U83" s="37">
        <f t="shared" si="74"/>
        <v>466.66666666666998</v>
      </c>
      <c r="V83" s="37">
        <f t="shared" si="75"/>
        <v>18668</v>
      </c>
      <c r="W83" s="37">
        <f t="shared" si="76"/>
        <v>9334</v>
      </c>
      <c r="X83" s="37">
        <v>4667</v>
      </c>
      <c r="Y83" s="37">
        <f t="shared" si="77"/>
        <v>2333.5</v>
      </c>
      <c r="Z83" s="43">
        <f t="shared" si="78"/>
        <v>49.99250037498124</v>
      </c>
    </row>
    <row r="84" spans="2:26" ht="14.4" x14ac:dyDescent="0.3">
      <c r="B84" s="91" t="str">
        <f t="shared" si="64"/>
        <v>B.B.A. Mgmt Accounting</v>
      </c>
      <c r="C84" s="26" t="s">
        <v>255</v>
      </c>
      <c r="D84" s="84" t="s">
        <v>243</v>
      </c>
      <c r="E84" s="35"/>
      <c r="F84" s="35"/>
      <c r="G84" s="35"/>
      <c r="H84" s="35" t="s">
        <v>232</v>
      </c>
      <c r="I84" s="36">
        <v>45139</v>
      </c>
      <c r="J84" s="35">
        <v>1</v>
      </c>
      <c r="K84" s="35">
        <v>2</v>
      </c>
      <c r="L84" s="35">
        <v>0</v>
      </c>
      <c r="M84" s="35">
        <v>0</v>
      </c>
      <c r="N84" s="35" t="s">
        <v>103</v>
      </c>
      <c r="O84" s="35">
        <v>2000</v>
      </c>
      <c r="P84" s="35">
        <v>0</v>
      </c>
      <c r="Q84" s="35" t="s">
        <v>101</v>
      </c>
      <c r="R84" s="37">
        <f t="shared" si="72"/>
        <v>1000</v>
      </c>
      <c r="S84" s="35">
        <v>0</v>
      </c>
      <c r="T84" s="37">
        <f t="shared" si="73"/>
        <v>200</v>
      </c>
      <c r="U84" s="37">
        <f t="shared" si="74"/>
        <v>466.66666666666998</v>
      </c>
      <c r="V84" s="37">
        <f t="shared" si="75"/>
        <v>18668</v>
      </c>
      <c r="W84" s="37">
        <f t="shared" si="76"/>
        <v>9334</v>
      </c>
      <c r="X84" s="37">
        <v>4667</v>
      </c>
      <c r="Y84" s="37">
        <f t="shared" si="77"/>
        <v>2333.5</v>
      </c>
      <c r="Z84" s="43">
        <f t="shared" si="78"/>
        <v>49.99250037498124</v>
      </c>
    </row>
    <row r="85" spans="2:26" ht="14.4" x14ac:dyDescent="0.3">
      <c r="B85" s="91" t="str">
        <f t="shared" si="64"/>
        <v>B.B.A. Ad &amp; Sales Promotion</v>
      </c>
      <c r="C85" s="26" t="s">
        <v>256</v>
      </c>
      <c r="D85" s="84" t="s">
        <v>243</v>
      </c>
      <c r="E85" s="35"/>
      <c r="F85" s="35"/>
      <c r="G85" s="35"/>
      <c r="H85" s="35" t="s">
        <v>232</v>
      </c>
      <c r="I85" s="36">
        <v>45139</v>
      </c>
      <c r="J85" s="35">
        <v>1</v>
      </c>
      <c r="K85" s="35">
        <v>2</v>
      </c>
      <c r="L85" s="35">
        <v>0</v>
      </c>
      <c r="M85" s="35">
        <v>0</v>
      </c>
      <c r="N85" s="35" t="s">
        <v>103</v>
      </c>
      <c r="O85" s="35">
        <v>2000</v>
      </c>
      <c r="P85" s="35">
        <v>0</v>
      </c>
      <c r="Q85" s="35" t="s">
        <v>101</v>
      </c>
      <c r="R85" s="37">
        <f t="shared" si="72"/>
        <v>1000</v>
      </c>
      <c r="S85" s="35">
        <v>0</v>
      </c>
      <c r="T85" s="37">
        <f t="shared" si="73"/>
        <v>200</v>
      </c>
      <c r="U85" s="37">
        <f t="shared" si="74"/>
        <v>466.66666666666998</v>
      </c>
      <c r="V85" s="37">
        <f t="shared" si="75"/>
        <v>18668</v>
      </c>
      <c r="W85" s="37">
        <f t="shared" si="76"/>
        <v>9334</v>
      </c>
      <c r="X85" s="37">
        <v>4667</v>
      </c>
      <c r="Y85" s="37">
        <f t="shared" si="77"/>
        <v>2333.5</v>
      </c>
      <c r="Z85" s="43">
        <f t="shared" si="78"/>
        <v>49.99250037498124</v>
      </c>
    </row>
    <row r="86" spans="2:26" ht="14.4" x14ac:dyDescent="0.3">
      <c r="B86" s="91" t="str">
        <f t="shared" si="64"/>
        <v>B.B.A. Industrial Relations</v>
      </c>
      <c r="C86" s="26" t="s">
        <v>241</v>
      </c>
      <c r="D86" s="84" t="s">
        <v>243</v>
      </c>
      <c r="E86" s="35"/>
      <c r="F86" s="35"/>
      <c r="G86" s="35"/>
      <c r="H86" s="35" t="s">
        <v>232</v>
      </c>
      <c r="I86" s="36">
        <v>45139</v>
      </c>
      <c r="J86" s="35">
        <v>1</v>
      </c>
      <c r="K86" s="35">
        <v>2</v>
      </c>
      <c r="L86" s="35">
        <v>0</v>
      </c>
      <c r="M86" s="35">
        <v>0</v>
      </c>
      <c r="N86" s="35" t="s">
        <v>103</v>
      </c>
      <c r="O86" s="35">
        <v>2000</v>
      </c>
      <c r="P86" s="35">
        <v>0</v>
      </c>
      <c r="Q86" s="35" t="s">
        <v>101</v>
      </c>
      <c r="R86" s="37">
        <f t="shared" si="72"/>
        <v>1000</v>
      </c>
      <c r="S86" s="35">
        <v>0</v>
      </c>
      <c r="T86" s="37">
        <f t="shared" si="73"/>
        <v>200</v>
      </c>
      <c r="U86" s="37">
        <f t="shared" si="74"/>
        <v>466.66666666666998</v>
      </c>
      <c r="V86" s="37">
        <f t="shared" si="75"/>
        <v>18668</v>
      </c>
      <c r="W86" s="37">
        <f t="shared" si="76"/>
        <v>9334</v>
      </c>
      <c r="X86" s="37">
        <v>4667</v>
      </c>
      <c r="Y86" s="37">
        <f t="shared" si="77"/>
        <v>2333.5</v>
      </c>
      <c r="Z86" s="43">
        <f t="shared" si="78"/>
        <v>49.99250037498124</v>
      </c>
    </row>
    <row r="87" spans="2:26" ht="14.4" x14ac:dyDescent="0.3">
      <c r="B87" s="91" t="str">
        <f t="shared" si="64"/>
        <v>B.B.A. Public Service Mgmt</v>
      </c>
      <c r="C87" s="26" t="s">
        <v>257</v>
      </c>
      <c r="D87" s="84" t="s">
        <v>243</v>
      </c>
      <c r="E87" s="35"/>
      <c r="F87" s="35"/>
      <c r="G87" s="35"/>
      <c r="H87" s="35" t="s">
        <v>232</v>
      </c>
      <c r="I87" s="36">
        <v>45139</v>
      </c>
      <c r="J87" s="35">
        <v>1</v>
      </c>
      <c r="K87" s="35">
        <v>2</v>
      </c>
      <c r="L87" s="35">
        <v>0</v>
      </c>
      <c r="M87" s="35">
        <v>0</v>
      </c>
      <c r="N87" s="35" t="s">
        <v>103</v>
      </c>
      <c r="O87" s="35">
        <v>2000</v>
      </c>
      <c r="P87" s="35">
        <v>0</v>
      </c>
      <c r="Q87" s="35" t="s">
        <v>101</v>
      </c>
      <c r="R87" s="37">
        <f t="shared" si="72"/>
        <v>1000</v>
      </c>
      <c r="S87" s="35">
        <v>0</v>
      </c>
      <c r="T87" s="37">
        <f t="shared" si="73"/>
        <v>200</v>
      </c>
      <c r="U87" s="37">
        <f t="shared" si="74"/>
        <v>466.66666666666998</v>
      </c>
      <c r="V87" s="37">
        <f t="shared" si="75"/>
        <v>18668</v>
      </c>
      <c r="W87" s="37">
        <f t="shared" si="76"/>
        <v>9334</v>
      </c>
      <c r="X87" s="37">
        <v>4667</v>
      </c>
      <c r="Y87" s="37">
        <f t="shared" si="77"/>
        <v>2333.5</v>
      </c>
      <c r="Z87" s="43">
        <f t="shared" si="78"/>
        <v>49.99250037498124</v>
      </c>
    </row>
    <row r="88" spans="2:26" ht="14.4" x14ac:dyDescent="0.3">
      <c r="B88" s="91" t="str">
        <f t="shared" si="64"/>
        <v>B.B.A. Project and Viva</v>
      </c>
      <c r="C88" s="26" t="s">
        <v>242</v>
      </c>
      <c r="D88" s="84" t="s">
        <v>243</v>
      </c>
      <c r="E88" s="35"/>
      <c r="F88" s="35"/>
      <c r="G88" s="35"/>
      <c r="H88" s="35" t="s">
        <v>232</v>
      </c>
      <c r="I88" s="36">
        <v>45139</v>
      </c>
      <c r="J88" s="35">
        <v>1</v>
      </c>
      <c r="K88" s="35">
        <v>2</v>
      </c>
      <c r="L88" s="35">
        <v>0</v>
      </c>
      <c r="M88" s="35">
        <v>0</v>
      </c>
      <c r="N88" s="35" t="s">
        <v>103</v>
      </c>
      <c r="O88" s="35">
        <v>2000</v>
      </c>
      <c r="P88" s="35">
        <v>0</v>
      </c>
      <c r="Q88" s="35" t="s">
        <v>101</v>
      </c>
      <c r="R88" s="37">
        <f t="shared" si="72"/>
        <v>1000</v>
      </c>
      <c r="S88" s="35">
        <v>0</v>
      </c>
      <c r="T88" s="37">
        <f t="shared" si="73"/>
        <v>200</v>
      </c>
      <c r="U88" s="37">
        <f t="shared" si="74"/>
        <v>466.66666666666998</v>
      </c>
      <c r="V88" s="37">
        <f t="shared" si="75"/>
        <v>18668</v>
      </c>
      <c r="W88" s="37">
        <f t="shared" si="76"/>
        <v>9334</v>
      </c>
      <c r="X88" s="37">
        <v>4667</v>
      </c>
      <c r="Y88" s="37">
        <f t="shared" si="77"/>
        <v>2333.5</v>
      </c>
      <c r="Z88" s="43">
        <f t="shared" si="78"/>
        <v>49.99250037498124</v>
      </c>
    </row>
    <row r="89" spans="2:26" x14ac:dyDescent="0.3">
      <c r="B89" s="60" t="s">
        <v>126</v>
      </c>
      <c r="C89" s="66" t="s">
        <v>108</v>
      </c>
      <c r="D89" s="35" t="s">
        <v>105</v>
      </c>
      <c r="E89" s="35" t="s">
        <v>121</v>
      </c>
      <c r="F89" s="35"/>
      <c r="G89" s="35"/>
      <c r="H89" s="35" t="s">
        <v>165</v>
      </c>
      <c r="I89" s="36">
        <v>45139</v>
      </c>
      <c r="J89" s="35">
        <v>1</v>
      </c>
      <c r="K89" s="35">
        <v>2</v>
      </c>
      <c r="L89" s="35">
        <v>0</v>
      </c>
      <c r="M89" s="35">
        <v>0</v>
      </c>
      <c r="N89" s="35" t="s">
        <v>103</v>
      </c>
      <c r="O89" s="35">
        <v>2000</v>
      </c>
      <c r="P89" s="35">
        <v>0</v>
      </c>
      <c r="Q89" s="35" t="s">
        <v>101</v>
      </c>
      <c r="R89" s="37">
        <f t="shared" ref="R89:R104" si="79">O89*50%</f>
        <v>1000</v>
      </c>
      <c r="S89" s="35">
        <v>0</v>
      </c>
      <c r="T89" s="37">
        <f t="shared" si="6"/>
        <v>200</v>
      </c>
      <c r="U89" s="37">
        <f t="shared" ref="U89:U104" si="80">R89*46.666666666667%</f>
        <v>466.66666666666998</v>
      </c>
      <c r="V89" s="37">
        <f t="shared" ref="V89:V104" si="81">X89*4</f>
        <v>18666.64</v>
      </c>
      <c r="W89" s="37">
        <f t="shared" si="9"/>
        <v>9333.32</v>
      </c>
      <c r="X89" s="37">
        <v>4666.66</v>
      </c>
      <c r="Y89" s="37">
        <f t="shared" si="10"/>
        <v>2333.33</v>
      </c>
      <c r="Z89" s="43">
        <f t="shared" ref="Z89:Z104" si="82">(R89-(T89+X89/10))/(T89+X89/10)%</f>
        <v>50.000150000150015</v>
      </c>
    </row>
    <row r="90" spans="2:26" x14ac:dyDescent="0.3">
      <c r="B90" s="60" t="s">
        <v>127</v>
      </c>
      <c r="C90" s="66" t="s">
        <v>109</v>
      </c>
      <c r="D90" s="35" t="s">
        <v>105</v>
      </c>
      <c r="E90" s="35" t="s">
        <v>121</v>
      </c>
      <c r="F90" s="35"/>
      <c r="G90" s="35"/>
      <c r="H90" s="35" t="s">
        <v>165</v>
      </c>
      <c r="I90" s="36">
        <v>45139</v>
      </c>
      <c r="J90" s="35">
        <v>1</v>
      </c>
      <c r="K90" s="35">
        <v>2</v>
      </c>
      <c r="L90" s="35">
        <v>0</v>
      </c>
      <c r="M90" s="35">
        <v>0</v>
      </c>
      <c r="N90" s="35" t="s">
        <v>103</v>
      </c>
      <c r="O90" s="35">
        <v>2000</v>
      </c>
      <c r="P90" s="35">
        <v>0</v>
      </c>
      <c r="Q90" s="35" t="s">
        <v>101</v>
      </c>
      <c r="R90" s="37">
        <f t="shared" si="79"/>
        <v>1000</v>
      </c>
      <c r="S90" s="35">
        <v>0</v>
      </c>
      <c r="T90" s="37">
        <f t="shared" si="6"/>
        <v>200</v>
      </c>
      <c r="U90" s="37">
        <f t="shared" si="80"/>
        <v>466.66666666666998</v>
      </c>
      <c r="V90" s="37">
        <f t="shared" si="81"/>
        <v>18666.64</v>
      </c>
      <c r="W90" s="37">
        <f t="shared" si="9"/>
        <v>9333.32</v>
      </c>
      <c r="X90" s="37">
        <v>4666.66</v>
      </c>
      <c r="Y90" s="37">
        <f t="shared" si="10"/>
        <v>2333.33</v>
      </c>
      <c r="Z90" s="43">
        <f t="shared" si="82"/>
        <v>50.000150000150015</v>
      </c>
    </row>
    <row r="91" spans="2:26" x14ac:dyDescent="0.3">
      <c r="B91" s="60" t="s">
        <v>128</v>
      </c>
      <c r="C91" s="66" t="s">
        <v>0</v>
      </c>
      <c r="D91" s="35" t="s">
        <v>105</v>
      </c>
      <c r="E91" s="35" t="s">
        <v>121</v>
      </c>
      <c r="F91" s="35"/>
      <c r="G91" s="35"/>
      <c r="H91" s="35" t="s">
        <v>165</v>
      </c>
      <c r="I91" s="36">
        <v>45139</v>
      </c>
      <c r="J91" s="35">
        <v>1</v>
      </c>
      <c r="K91" s="35">
        <v>2</v>
      </c>
      <c r="L91" s="35">
        <v>0</v>
      </c>
      <c r="M91" s="35">
        <v>0</v>
      </c>
      <c r="N91" s="35" t="s">
        <v>103</v>
      </c>
      <c r="O91" s="35">
        <v>2000</v>
      </c>
      <c r="P91" s="35">
        <v>0</v>
      </c>
      <c r="Q91" s="35" t="s">
        <v>101</v>
      </c>
      <c r="R91" s="37">
        <f t="shared" si="79"/>
        <v>1000</v>
      </c>
      <c r="S91" s="35">
        <v>0</v>
      </c>
      <c r="T91" s="37">
        <f t="shared" si="6"/>
        <v>200</v>
      </c>
      <c r="U91" s="37">
        <f t="shared" si="80"/>
        <v>466.66666666666998</v>
      </c>
      <c r="V91" s="37">
        <f t="shared" si="81"/>
        <v>18666.64</v>
      </c>
      <c r="W91" s="37">
        <f t="shared" si="9"/>
        <v>9333.32</v>
      </c>
      <c r="X91" s="37">
        <v>4666.66</v>
      </c>
      <c r="Y91" s="37">
        <f t="shared" si="10"/>
        <v>2333.33</v>
      </c>
      <c r="Z91" s="43">
        <f t="shared" si="82"/>
        <v>50.000150000150015</v>
      </c>
    </row>
    <row r="92" spans="2:26" x14ac:dyDescent="0.3">
      <c r="B92" s="60" t="s">
        <v>179</v>
      </c>
      <c r="C92" s="66" t="s">
        <v>107</v>
      </c>
      <c r="D92" s="35" t="s">
        <v>105</v>
      </c>
      <c r="E92" s="35" t="s">
        <v>116</v>
      </c>
      <c r="F92" s="35"/>
      <c r="G92" s="35"/>
      <c r="H92" s="35" t="s">
        <v>165</v>
      </c>
      <c r="I92" s="36">
        <v>45139</v>
      </c>
      <c r="J92" s="35">
        <v>1</v>
      </c>
      <c r="K92" s="35">
        <v>2</v>
      </c>
      <c r="L92" s="35">
        <v>0</v>
      </c>
      <c r="M92" s="35">
        <v>0</v>
      </c>
      <c r="N92" s="35" t="s">
        <v>103</v>
      </c>
      <c r="O92" s="35">
        <v>2000</v>
      </c>
      <c r="P92" s="35">
        <v>0</v>
      </c>
      <c r="Q92" s="35" t="s">
        <v>101</v>
      </c>
      <c r="R92" s="37">
        <f t="shared" si="79"/>
        <v>1000</v>
      </c>
      <c r="S92" s="35">
        <v>0</v>
      </c>
      <c r="T92" s="37">
        <f t="shared" si="6"/>
        <v>200</v>
      </c>
      <c r="U92" s="37">
        <f t="shared" si="80"/>
        <v>466.66666666666998</v>
      </c>
      <c r="V92" s="37">
        <f t="shared" si="81"/>
        <v>18666.64</v>
      </c>
      <c r="W92" s="37">
        <f t="shared" si="9"/>
        <v>9333.32</v>
      </c>
      <c r="X92" s="37">
        <v>4666.66</v>
      </c>
      <c r="Y92" s="37">
        <f t="shared" si="10"/>
        <v>2333.33</v>
      </c>
      <c r="Z92" s="43">
        <f t="shared" si="82"/>
        <v>50.000150000150015</v>
      </c>
    </row>
    <row r="93" spans="2:26" x14ac:dyDescent="0.3">
      <c r="B93" s="60" t="s">
        <v>180</v>
      </c>
      <c r="C93" s="66" t="s">
        <v>108</v>
      </c>
      <c r="D93" s="35" t="s">
        <v>105</v>
      </c>
      <c r="E93" s="35" t="s">
        <v>116</v>
      </c>
      <c r="F93" s="35"/>
      <c r="G93" s="35"/>
      <c r="H93" s="35" t="s">
        <v>165</v>
      </c>
      <c r="I93" s="36">
        <v>45139</v>
      </c>
      <c r="J93" s="35">
        <v>1</v>
      </c>
      <c r="K93" s="35">
        <v>2</v>
      </c>
      <c r="L93" s="35">
        <v>0</v>
      </c>
      <c r="M93" s="35">
        <v>0</v>
      </c>
      <c r="N93" s="35" t="s">
        <v>103</v>
      </c>
      <c r="O93" s="35">
        <v>2000</v>
      </c>
      <c r="P93" s="35">
        <v>0</v>
      </c>
      <c r="Q93" s="35" t="s">
        <v>101</v>
      </c>
      <c r="R93" s="37">
        <f t="shared" si="79"/>
        <v>1000</v>
      </c>
      <c r="S93" s="35">
        <v>0</v>
      </c>
      <c r="T93" s="37">
        <f t="shared" si="6"/>
        <v>200</v>
      </c>
      <c r="U93" s="37">
        <f t="shared" si="80"/>
        <v>466.66666666666998</v>
      </c>
      <c r="V93" s="37">
        <f t="shared" si="81"/>
        <v>18666.64</v>
      </c>
      <c r="W93" s="37">
        <f t="shared" si="9"/>
        <v>9333.32</v>
      </c>
      <c r="X93" s="37">
        <v>4666.66</v>
      </c>
      <c r="Y93" s="37">
        <f t="shared" si="10"/>
        <v>2333.33</v>
      </c>
      <c r="Z93" s="43">
        <f t="shared" si="82"/>
        <v>50.000150000150015</v>
      </c>
    </row>
    <row r="94" spans="2:26" x14ac:dyDescent="0.3">
      <c r="B94" s="60" t="s">
        <v>181</v>
      </c>
      <c r="C94" s="66" t="s">
        <v>109</v>
      </c>
      <c r="D94" s="35" t="s">
        <v>105</v>
      </c>
      <c r="E94" s="35" t="s">
        <v>116</v>
      </c>
      <c r="F94" s="35"/>
      <c r="G94" s="35"/>
      <c r="H94" s="35" t="s">
        <v>165</v>
      </c>
      <c r="I94" s="36">
        <v>45139</v>
      </c>
      <c r="J94" s="35">
        <v>1</v>
      </c>
      <c r="K94" s="35">
        <v>2</v>
      </c>
      <c r="L94" s="35">
        <v>0</v>
      </c>
      <c r="M94" s="35">
        <v>0</v>
      </c>
      <c r="N94" s="35" t="s">
        <v>103</v>
      </c>
      <c r="O94" s="35">
        <v>2000</v>
      </c>
      <c r="P94" s="35">
        <v>0</v>
      </c>
      <c r="Q94" s="35" t="s">
        <v>101</v>
      </c>
      <c r="R94" s="37">
        <f t="shared" si="79"/>
        <v>1000</v>
      </c>
      <c r="S94" s="35">
        <v>0</v>
      </c>
      <c r="T94" s="37">
        <f t="shared" si="6"/>
        <v>200</v>
      </c>
      <c r="U94" s="37">
        <f t="shared" si="80"/>
        <v>466.66666666666998</v>
      </c>
      <c r="V94" s="37">
        <f t="shared" si="81"/>
        <v>18666.64</v>
      </c>
      <c r="W94" s="37">
        <f t="shared" si="9"/>
        <v>9333.32</v>
      </c>
      <c r="X94" s="37">
        <v>4666.66</v>
      </c>
      <c r="Y94" s="37">
        <f t="shared" si="10"/>
        <v>2333.33</v>
      </c>
      <c r="Z94" s="43">
        <f t="shared" si="82"/>
        <v>50.000150000150015</v>
      </c>
    </row>
    <row r="95" spans="2:26" x14ac:dyDescent="0.3">
      <c r="B95" s="60" t="s">
        <v>182</v>
      </c>
      <c r="C95" s="66" t="s">
        <v>0</v>
      </c>
      <c r="D95" s="35" t="s">
        <v>105</v>
      </c>
      <c r="E95" s="35" t="s">
        <v>116</v>
      </c>
      <c r="F95" s="35"/>
      <c r="G95" s="35"/>
      <c r="H95" s="35" t="s">
        <v>165</v>
      </c>
      <c r="I95" s="36">
        <v>45139</v>
      </c>
      <c r="J95" s="35">
        <v>1</v>
      </c>
      <c r="K95" s="35">
        <v>2</v>
      </c>
      <c r="L95" s="35">
        <v>0</v>
      </c>
      <c r="M95" s="35">
        <v>0</v>
      </c>
      <c r="N95" s="35" t="s">
        <v>103</v>
      </c>
      <c r="O95" s="35">
        <v>2000</v>
      </c>
      <c r="P95" s="35">
        <v>0</v>
      </c>
      <c r="Q95" s="35" t="s">
        <v>101</v>
      </c>
      <c r="R95" s="37">
        <f t="shared" si="79"/>
        <v>1000</v>
      </c>
      <c r="S95" s="35">
        <v>0</v>
      </c>
      <c r="T95" s="37">
        <f t="shared" si="6"/>
        <v>200</v>
      </c>
      <c r="U95" s="37">
        <f t="shared" si="80"/>
        <v>466.66666666666998</v>
      </c>
      <c r="V95" s="37">
        <f t="shared" si="81"/>
        <v>18666.64</v>
      </c>
      <c r="W95" s="37">
        <f t="shared" si="9"/>
        <v>9333.32</v>
      </c>
      <c r="X95" s="37">
        <v>4666.66</v>
      </c>
      <c r="Y95" s="37">
        <f t="shared" si="10"/>
        <v>2333.33</v>
      </c>
      <c r="Z95" s="43">
        <f t="shared" si="82"/>
        <v>50.000150000150015</v>
      </c>
    </row>
    <row r="96" spans="2:26" x14ac:dyDescent="0.3">
      <c r="B96" s="60" t="s">
        <v>183</v>
      </c>
      <c r="C96" s="66" t="s">
        <v>107</v>
      </c>
      <c r="D96" s="35" t="s">
        <v>105</v>
      </c>
      <c r="E96" s="35" t="s">
        <v>120</v>
      </c>
      <c r="F96" s="35"/>
      <c r="G96" s="35"/>
      <c r="H96" s="35" t="s">
        <v>165</v>
      </c>
      <c r="I96" s="36">
        <v>45139</v>
      </c>
      <c r="J96" s="35">
        <v>1</v>
      </c>
      <c r="K96" s="35">
        <v>2</v>
      </c>
      <c r="L96" s="35">
        <v>0</v>
      </c>
      <c r="M96" s="35">
        <v>0</v>
      </c>
      <c r="N96" s="35" t="s">
        <v>103</v>
      </c>
      <c r="O96" s="35">
        <v>2000</v>
      </c>
      <c r="P96" s="35">
        <v>0</v>
      </c>
      <c r="Q96" s="35" t="s">
        <v>101</v>
      </c>
      <c r="R96" s="37">
        <f t="shared" si="79"/>
        <v>1000</v>
      </c>
      <c r="S96" s="35">
        <v>0</v>
      </c>
      <c r="T96" s="37">
        <f t="shared" si="6"/>
        <v>200</v>
      </c>
      <c r="U96" s="37">
        <f t="shared" si="80"/>
        <v>466.66666666666998</v>
      </c>
      <c r="V96" s="37">
        <f t="shared" si="81"/>
        <v>18666.64</v>
      </c>
      <c r="W96" s="37">
        <f t="shared" si="9"/>
        <v>9333.32</v>
      </c>
      <c r="X96" s="37">
        <v>4666.66</v>
      </c>
      <c r="Y96" s="37">
        <f t="shared" si="10"/>
        <v>2333.33</v>
      </c>
      <c r="Z96" s="43">
        <f t="shared" si="82"/>
        <v>50.000150000150015</v>
      </c>
    </row>
    <row r="97" spans="2:27" x14ac:dyDescent="0.3">
      <c r="B97" s="60" t="s">
        <v>184</v>
      </c>
      <c r="C97" s="66" t="s">
        <v>108</v>
      </c>
      <c r="D97" s="35" t="s">
        <v>105</v>
      </c>
      <c r="E97" s="35" t="s">
        <v>120</v>
      </c>
      <c r="F97" s="35"/>
      <c r="G97" s="35"/>
      <c r="H97" s="35" t="s">
        <v>165</v>
      </c>
      <c r="I97" s="36">
        <v>45139</v>
      </c>
      <c r="J97" s="35">
        <v>1</v>
      </c>
      <c r="K97" s="35">
        <v>2</v>
      </c>
      <c r="L97" s="35">
        <v>0</v>
      </c>
      <c r="M97" s="35">
        <v>0</v>
      </c>
      <c r="N97" s="35" t="s">
        <v>103</v>
      </c>
      <c r="O97" s="35">
        <v>2000</v>
      </c>
      <c r="P97" s="35">
        <v>0</v>
      </c>
      <c r="Q97" s="35" t="s">
        <v>101</v>
      </c>
      <c r="R97" s="37">
        <f t="shared" si="79"/>
        <v>1000</v>
      </c>
      <c r="S97" s="35">
        <v>0</v>
      </c>
      <c r="T97" s="37">
        <f t="shared" si="6"/>
        <v>200</v>
      </c>
      <c r="U97" s="37">
        <f t="shared" si="80"/>
        <v>466.66666666666998</v>
      </c>
      <c r="V97" s="37">
        <f t="shared" si="81"/>
        <v>18666.64</v>
      </c>
      <c r="W97" s="37">
        <f t="shared" si="9"/>
        <v>9333.32</v>
      </c>
      <c r="X97" s="37">
        <v>4666.66</v>
      </c>
      <c r="Y97" s="37">
        <f t="shared" si="10"/>
        <v>2333.33</v>
      </c>
      <c r="Z97" s="43">
        <f t="shared" si="82"/>
        <v>50.000150000150015</v>
      </c>
    </row>
    <row r="98" spans="2:27" x14ac:dyDescent="0.3">
      <c r="B98" s="60" t="s">
        <v>185</v>
      </c>
      <c r="C98" s="66" t="s">
        <v>109</v>
      </c>
      <c r="D98" s="35" t="s">
        <v>105</v>
      </c>
      <c r="E98" s="35" t="s">
        <v>120</v>
      </c>
      <c r="F98" s="35"/>
      <c r="G98" s="35"/>
      <c r="H98" s="35" t="s">
        <v>165</v>
      </c>
      <c r="I98" s="36">
        <v>45139</v>
      </c>
      <c r="J98" s="35">
        <v>1</v>
      </c>
      <c r="K98" s="35">
        <v>2</v>
      </c>
      <c r="L98" s="35">
        <v>0</v>
      </c>
      <c r="M98" s="35">
        <v>0</v>
      </c>
      <c r="N98" s="35" t="s">
        <v>103</v>
      </c>
      <c r="O98" s="35">
        <v>2000</v>
      </c>
      <c r="P98" s="35">
        <v>0</v>
      </c>
      <c r="Q98" s="35" t="s">
        <v>101</v>
      </c>
      <c r="R98" s="37">
        <f t="shared" si="79"/>
        <v>1000</v>
      </c>
      <c r="S98" s="35">
        <v>0</v>
      </c>
      <c r="T98" s="37">
        <f t="shared" si="6"/>
        <v>200</v>
      </c>
      <c r="U98" s="37">
        <f t="shared" si="80"/>
        <v>466.66666666666998</v>
      </c>
      <c r="V98" s="37">
        <f t="shared" si="81"/>
        <v>18666.64</v>
      </c>
      <c r="W98" s="37">
        <f t="shared" si="9"/>
        <v>9333.32</v>
      </c>
      <c r="X98" s="37">
        <v>4666.66</v>
      </c>
      <c r="Y98" s="37">
        <f t="shared" si="10"/>
        <v>2333.33</v>
      </c>
      <c r="Z98" s="43">
        <f t="shared" si="82"/>
        <v>50.000150000150015</v>
      </c>
    </row>
    <row r="99" spans="2:27" x14ac:dyDescent="0.3">
      <c r="B99" s="60" t="s">
        <v>186</v>
      </c>
      <c r="C99" s="66" t="s">
        <v>0</v>
      </c>
      <c r="D99" s="35" t="s">
        <v>105</v>
      </c>
      <c r="E99" s="35" t="s">
        <v>120</v>
      </c>
      <c r="F99" s="35"/>
      <c r="G99" s="35"/>
      <c r="H99" s="35" t="s">
        <v>165</v>
      </c>
      <c r="I99" s="36">
        <v>45139</v>
      </c>
      <c r="J99" s="35">
        <v>1</v>
      </c>
      <c r="K99" s="35">
        <v>2</v>
      </c>
      <c r="L99" s="35">
        <v>0</v>
      </c>
      <c r="M99" s="35">
        <v>0</v>
      </c>
      <c r="N99" s="35" t="s">
        <v>103</v>
      </c>
      <c r="O99" s="35">
        <v>2000</v>
      </c>
      <c r="P99" s="35">
        <v>0</v>
      </c>
      <c r="Q99" s="35" t="s">
        <v>101</v>
      </c>
      <c r="R99" s="37">
        <f t="shared" si="79"/>
        <v>1000</v>
      </c>
      <c r="S99" s="35">
        <v>0</v>
      </c>
      <c r="T99" s="37">
        <f t="shared" si="6"/>
        <v>200</v>
      </c>
      <c r="U99" s="37">
        <f t="shared" si="80"/>
        <v>466.66666666666998</v>
      </c>
      <c r="V99" s="37">
        <f t="shared" si="81"/>
        <v>18666.64</v>
      </c>
      <c r="W99" s="37">
        <f t="shared" si="9"/>
        <v>9333.32</v>
      </c>
      <c r="X99" s="37">
        <v>4666.66</v>
      </c>
      <c r="Y99" s="37">
        <f t="shared" si="10"/>
        <v>2333.33</v>
      </c>
      <c r="Z99" s="43">
        <f t="shared" si="82"/>
        <v>50.000150000150015</v>
      </c>
    </row>
    <row r="100" spans="2:27" x14ac:dyDescent="0.3">
      <c r="B100" s="60" t="s">
        <v>129</v>
      </c>
      <c r="C100" s="67" t="s">
        <v>110</v>
      </c>
      <c r="D100" s="35" t="s">
        <v>105</v>
      </c>
      <c r="E100" s="35" t="s">
        <v>100</v>
      </c>
      <c r="F100" s="35"/>
      <c r="G100" s="35"/>
      <c r="H100" s="35" t="s">
        <v>165</v>
      </c>
      <c r="I100" s="36">
        <v>45139</v>
      </c>
      <c r="J100" s="35">
        <v>1</v>
      </c>
      <c r="K100" s="35">
        <v>2</v>
      </c>
      <c r="L100" s="35">
        <v>0</v>
      </c>
      <c r="M100" s="35">
        <v>0</v>
      </c>
      <c r="N100" s="35" t="s">
        <v>103</v>
      </c>
      <c r="O100" s="35">
        <v>2000</v>
      </c>
      <c r="P100" s="35">
        <v>0</v>
      </c>
      <c r="Q100" s="35" t="s">
        <v>101</v>
      </c>
      <c r="R100" s="37">
        <f t="shared" si="79"/>
        <v>1000</v>
      </c>
      <c r="S100" s="35">
        <v>0</v>
      </c>
      <c r="T100" s="37">
        <f t="shared" si="6"/>
        <v>200</v>
      </c>
      <c r="U100" s="37">
        <f t="shared" si="80"/>
        <v>466.66666666666998</v>
      </c>
      <c r="V100" s="37">
        <f t="shared" si="81"/>
        <v>18666.64</v>
      </c>
      <c r="W100" s="37">
        <f t="shared" si="9"/>
        <v>9333.32</v>
      </c>
      <c r="X100" s="37">
        <v>4666.66</v>
      </c>
      <c r="Y100" s="37">
        <f t="shared" si="10"/>
        <v>2333.33</v>
      </c>
      <c r="Z100" s="43">
        <f t="shared" si="82"/>
        <v>50.000150000150015</v>
      </c>
    </row>
    <row r="101" spans="2:27" x14ac:dyDescent="0.3">
      <c r="B101" s="60" t="s">
        <v>130</v>
      </c>
      <c r="C101" s="67" t="s">
        <v>111</v>
      </c>
      <c r="D101" s="35" t="s">
        <v>105</v>
      </c>
      <c r="E101" s="35" t="s">
        <v>100</v>
      </c>
      <c r="F101" s="35"/>
      <c r="G101" s="35"/>
      <c r="H101" s="35" t="s">
        <v>165</v>
      </c>
      <c r="I101" s="36">
        <v>45139</v>
      </c>
      <c r="J101" s="35">
        <v>1</v>
      </c>
      <c r="K101" s="35">
        <v>2</v>
      </c>
      <c r="L101" s="35">
        <v>0</v>
      </c>
      <c r="M101" s="35">
        <v>0</v>
      </c>
      <c r="N101" s="35" t="s">
        <v>103</v>
      </c>
      <c r="O101" s="35">
        <v>2000</v>
      </c>
      <c r="P101" s="35">
        <v>0</v>
      </c>
      <c r="Q101" s="35" t="s">
        <v>101</v>
      </c>
      <c r="R101" s="37">
        <f t="shared" si="79"/>
        <v>1000</v>
      </c>
      <c r="S101" s="35">
        <v>0</v>
      </c>
      <c r="T101" s="37">
        <f t="shared" si="6"/>
        <v>200</v>
      </c>
      <c r="U101" s="37">
        <f t="shared" si="80"/>
        <v>466.66666666666998</v>
      </c>
      <c r="V101" s="37">
        <f t="shared" si="81"/>
        <v>18666.64</v>
      </c>
      <c r="W101" s="37">
        <f t="shared" si="9"/>
        <v>9333.32</v>
      </c>
      <c r="X101" s="37">
        <v>4666.66</v>
      </c>
      <c r="Y101" s="37">
        <f t="shared" si="10"/>
        <v>2333.33</v>
      </c>
      <c r="Z101" s="43">
        <f t="shared" si="82"/>
        <v>50.000150000150015</v>
      </c>
    </row>
    <row r="102" spans="2:27" x14ac:dyDescent="0.3">
      <c r="B102" s="60" t="s">
        <v>131</v>
      </c>
      <c r="C102" s="67" t="s">
        <v>112</v>
      </c>
      <c r="D102" s="35" t="s">
        <v>105</v>
      </c>
      <c r="E102" s="35" t="s">
        <v>100</v>
      </c>
      <c r="F102" s="35"/>
      <c r="G102" s="35"/>
      <c r="H102" s="35" t="s">
        <v>165</v>
      </c>
      <c r="I102" s="36">
        <v>45139</v>
      </c>
      <c r="J102" s="35">
        <v>1</v>
      </c>
      <c r="K102" s="35">
        <v>2</v>
      </c>
      <c r="L102" s="35">
        <v>0</v>
      </c>
      <c r="M102" s="35">
        <v>0</v>
      </c>
      <c r="N102" s="35" t="s">
        <v>103</v>
      </c>
      <c r="O102" s="35">
        <v>2000</v>
      </c>
      <c r="P102" s="35">
        <v>0</v>
      </c>
      <c r="Q102" s="35" t="s">
        <v>101</v>
      </c>
      <c r="R102" s="37">
        <f t="shared" si="79"/>
        <v>1000</v>
      </c>
      <c r="S102" s="35">
        <v>0</v>
      </c>
      <c r="T102" s="37">
        <f t="shared" si="6"/>
        <v>200</v>
      </c>
      <c r="U102" s="37">
        <f t="shared" si="80"/>
        <v>466.66666666666998</v>
      </c>
      <c r="V102" s="37">
        <f t="shared" si="81"/>
        <v>18666.64</v>
      </c>
      <c r="W102" s="37">
        <f t="shared" si="9"/>
        <v>9333.32</v>
      </c>
      <c r="X102" s="37">
        <v>4666.66</v>
      </c>
      <c r="Y102" s="37">
        <f t="shared" si="10"/>
        <v>2333.33</v>
      </c>
      <c r="Z102" s="43">
        <f t="shared" si="82"/>
        <v>50.000150000150015</v>
      </c>
    </row>
    <row r="103" spans="2:27" x14ac:dyDescent="0.3">
      <c r="B103" s="60" t="s">
        <v>132</v>
      </c>
      <c r="C103" s="67" t="s">
        <v>113</v>
      </c>
      <c r="D103" s="35" t="s">
        <v>105</v>
      </c>
      <c r="E103" s="35" t="s">
        <v>100</v>
      </c>
      <c r="F103" s="35"/>
      <c r="G103" s="35"/>
      <c r="H103" s="35" t="s">
        <v>165</v>
      </c>
      <c r="I103" s="36">
        <v>45139</v>
      </c>
      <c r="J103" s="35">
        <v>1</v>
      </c>
      <c r="K103" s="35">
        <v>2</v>
      </c>
      <c r="L103" s="35">
        <v>0</v>
      </c>
      <c r="M103" s="35">
        <v>0</v>
      </c>
      <c r="N103" s="35" t="s">
        <v>103</v>
      </c>
      <c r="O103" s="35">
        <v>2000</v>
      </c>
      <c r="P103" s="35">
        <v>0</v>
      </c>
      <c r="Q103" s="35" t="s">
        <v>101</v>
      </c>
      <c r="R103" s="37">
        <f t="shared" si="79"/>
        <v>1000</v>
      </c>
      <c r="S103" s="35">
        <v>0</v>
      </c>
      <c r="T103" s="37">
        <f t="shared" si="6"/>
        <v>200</v>
      </c>
      <c r="U103" s="37">
        <f t="shared" si="80"/>
        <v>466.66666666666998</v>
      </c>
      <c r="V103" s="37">
        <f t="shared" si="81"/>
        <v>18666.64</v>
      </c>
      <c r="W103" s="37">
        <f t="shared" si="9"/>
        <v>9333.32</v>
      </c>
      <c r="X103" s="37">
        <v>4666.66</v>
      </c>
      <c r="Y103" s="37">
        <f t="shared" si="10"/>
        <v>2333.33</v>
      </c>
      <c r="Z103" s="43">
        <f t="shared" si="82"/>
        <v>50.000150000150015</v>
      </c>
    </row>
    <row r="104" spans="2:27" x14ac:dyDescent="0.3">
      <c r="B104" s="49" t="s">
        <v>133</v>
      </c>
      <c r="C104" s="68" t="s">
        <v>108</v>
      </c>
      <c r="D104" s="35" t="s">
        <v>134</v>
      </c>
      <c r="E104" s="35" t="s">
        <v>135</v>
      </c>
      <c r="F104" s="35"/>
      <c r="G104" s="35"/>
      <c r="H104" s="35" t="s">
        <v>165</v>
      </c>
      <c r="I104" s="36">
        <v>45139</v>
      </c>
      <c r="J104" s="35">
        <v>1</v>
      </c>
      <c r="K104" s="35">
        <v>2</v>
      </c>
      <c r="L104" s="35">
        <v>0</v>
      </c>
      <c r="M104" s="35">
        <v>0</v>
      </c>
      <c r="N104" s="35" t="s">
        <v>103</v>
      </c>
      <c r="O104" s="35">
        <v>1600</v>
      </c>
      <c r="P104" s="35">
        <v>0</v>
      </c>
      <c r="Q104" s="35" t="s">
        <v>101</v>
      </c>
      <c r="R104" s="37">
        <f t="shared" si="79"/>
        <v>800</v>
      </c>
      <c r="S104" s="35">
        <v>0</v>
      </c>
      <c r="T104" s="37">
        <f t="shared" si="6"/>
        <v>160</v>
      </c>
      <c r="U104" s="37">
        <f t="shared" si="80"/>
        <v>373.33333333333599</v>
      </c>
      <c r="V104" s="37">
        <f t="shared" si="81"/>
        <v>14900</v>
      </c>
      <c r="W104" s="37">
        <f t="shared" si="9"/>
        <v>7450</v>
      </c>
      <c r="X104" s="37">
        <v>3725</v>
      </c>
      <c r="Y104" s="37">
        <f t="shared" si="10"/>
        <v>1862.5</v>
      </c>
      <c r="Z104" s="43">
        <f t="shared" si="82"/>
        <v>50.23474178403756</v>
      </c>
      <c r="AA104" s="33"/>
    </row>
    <row r="105" spans="2:27" x14ac:dyDescent="0.3">
      <c r="B105" s="49" t="str">
        <f>D105&amp;" "&amp;E105&amp;" "&amp;C105</f>
        <v>IX, X ICSE Bengali</v>
      </c>
      <c r="C105" s="68" t="s">
        <v>109</v>
      </c>
      <c r="D105" s="35" t="s">
        <v>134</v>
      </c>
      <c r="E105" s="35" t="s">
        <v>135</v>
      </c>
      <c r="F105" s="35"/>
      <c r="G105" s="35"/>
      <c r="H105" s="35" t="s">
        <v>165</v>
      </c>
      <c r="I105" s="36">
        <v>45139</v>
      </c>
      <c r="J105" s="35">
        <v>1</v>
      </c>
      <c r="K105" s="35">
        <v>2</v>
      </c>
      <c r="L105" s="35">
        <v>0</v>
      </c>
      <c r="M105" s="35">
        <v>0</v>
      </c>
      <c r="N105" s="35" t="s">
        <v>103</v>
      </c>
      <c r="O105" s="35">
        <v>1600</v>
      </c>
      <c r="P105" s="35">
        <v>0</v>
      </c>
      <c r="Q105" s="35" t="s">
        <v>101</v>
      </c>
      <c r="R105" s="37">
        <f t="shared" ref="R105:R116" si="83">O105*50%</f>
        <v>800</v>
      </c>
      <c r="S105" s="35">
        <v>0</v>
      </c>
      <c r="T105" s="37">
        <f t="shared" si="6"/>
        <v>160</v>
      </c>
      <c r="U105" s="37">
        <f t="shared" ref="U105:U116" si="84">R105*46.666666666667%</f>
        <v>373.33333333333599</v>
      </c>
      <c r="V105" s="37">
        <f t="shared" ref="V105:V116" si="85">X105*4</f>
        <v>14900</v>
      </c>
      <c r="W105" s="37">
        <f t="shared" si="9"/>
        <v>7450</v>
      </c>
      <c r="X105" s="37">
        <v>3725</v>
      </c>
      <c r="Y105" s="37">
        <f t="shared" si="10"/>
        <v>1862.5</v>
      </c>
      <c r="Z105" s="43">
        <f t="shared" ref="Z105:Z116" si="86">(R105-(T105+X105/10))/(T105+X105/10)%</f>
        <v>50.23474178403756</v>
      </c>
    </row>
    <row r="106" spans="2:27" x14ac:dyDescent="0.3">
      <c r="B106" s="49" t="str">
        <f t="shared" ref="B106:B116" si="87">D106&amp;" "&amp;E106&amp;" "&amp;C106</f>
        <v>IX, X ICSE Hindi</v>
      </c>
      <c r="C106" s="68" t="s">
        <v>0</v>
      </c>
      <c r="D106" s="35" t="s">
        <v>134</v>
      </c>
      <c r="E106" s="35" t="s">
        <v>135</v>
      </c>
      <c r="F106" s="35"/>
      <c r="G106" s="35"/>
      <c r="H106" s="35" t="s">
        <v>165</v>
      </c>
      <c r="I106" s="36">
        <v>45139</v>
      </c>
      <c r="J106" s="35">
        <v>1</v>
      </c>
      <c r="K106" s="35">
        <v>2</v>
      </c>
      <c r="L106" s="35">
        <v>0</v>
      </c>
      <c r="M106" s="35">
        <v>0</v>
      </c>
      <c r="N106" s="35" t="s">
        <v>103</v>
      </c>
      <c r="O106" s="35">
        <v>1600</v>
      </c>
      <c r="P106" s="35">
        <v>0</v>
      </c>
      <c r="Q106" s="35" t="s">
        <v>101</v>
      </c>
      <c r="R106" s="37">
        <f t="shared" si="83"/>
        <v>800</v>
      </c>
      <c r="S106" s="35">
        <v>0</v>
      </c>
      <c r="T106" s="37">
        <f t="shared" si="6"/>
        <v>160</v>
      </c>
      <c r="U106" s="37">
        <f t="shared" si="84"/>
        <v>373.33333333333599</v>
      </c>
      <c r="V106" s="37">
        <f t="shared" si="85"/>
        <v>14900</v>
      </c>
      <c r="W106" s="37">
        <f t="shared" si="9"/>
        <v>7450</v>
      </c>
      <c r="X106" s="37">
        <v>3725</v>
      </c>
      <c r="Y106" s="37">
        <f t="shared" si="10"/>
        <v>1862.5</v>
      </c>
      <c r="Z106" s="43">
        <f t="shared" si="86"/>
        <v>50.23474178403756</v>
      </c>
    </row>
    <row r="107" spans="2:27" x14ac:dyDescent="0.3">
      <c r="B107" s="49" t="str">
        <f t="shared" si="87"/>
        <v>IX, X ICSE Math</v>
      </c>
      <c r="C107" s="68" t="s">
        <v>122</v>
      </c>
      <c r="D107" s="35" t="s">
        <v>134</v>
      </c>
      <c r="E107" s="35" t="s">
        <v>135</v>
      </c>
      <c r="F107" s="35"/>
      <c r="G107" s="35"/>
      <c r="H107" s="35" t="s">
        <v>165</v>
      </c>
      <c r="I107" s="36">
        <v>45139</v>
      </c>
      <c r="J107" s="35">
        <v>1</v>
      </c>
      <c r="K107" s="35">
        <v>2</v>
      </c>
      <c r="L107" s="35">
        <v>0</v>
      </c>
      <c r="M107" s="35">
        <v>0</v>
      </c>
      <c r="N107" s="35" t="s">
        <v>103</v>
      </c>
      <c r="O107" s="35">
        <v>1600</v>
      </c>
      <c r="P107" s="35">
        <v>0</v>
      </c>
      <c r="Q107" s="35" t="s">
        <v>101</v>
      </c>
      <c r="R107" s="37">
        <f t="shared" si="83"/>
        <v>800</v>
      </c>
      <c r="S107" s="35">
        <v>0</v>
      </c>
      <c r="T107" s="37">
        <f t="shared" si="6"/>
        <v>160</v>
      </c>
      <c r="U107" s="37">
        <f t="shared" si="84"/>
        <v>373.33333333333599</v>
      </c>
      <c r="V107" s="37">
        <f t="shared" si="85"/>
        <v>14900</v>
      </c>
      <c r="W107" s="37">
        <f t="shared" si="9"/>
        <v>7450</v>
      </c>
      <c r="X107" s="37">
        <v>3725</v>
      </c>
      <c r="Y107" s="37">
        <f t="shared" si="10"/>
        <v>1862.5</v>
      </c>
      <c r="Z107" s="43">
        <f t="shared" si="86"/>
        <v>50.23474178403756</v>
      </c>
    </row>
    <row r="108" spans="2:27" x14ac:dyDescent="0.3">
      <c r="B108" s="49" t="str">
        <f t="shared" si="87"/>
        <v>IX, X ICSE Computers</v>
      </c>
      <c r="C108" s="68" t="s">
        <v>136</v>
      </c>
      <c r="D108" s="35" t="s">
        <v>134</v>
      </c>
      <c r="E108" s="35" t="s">
        <v>135</v>
      </c>
      <c r="F108" s="35"/>
      <c r="G108" s="35"/>
      <c r="H108" s="35" t="s">
        <v>165</v>
      </c>
      <c r="I108" s="36">
        <v>45139</v>
      </c>
      <c r="J108" s="35">
        <v>1</v>
      </c>
      <c r="K108" s="35">
        <v>2</v>
      </c>
      <c r="L108" s="35">
        <v>0</v>
      </c>
      <c r="M108" s="35">
        <v>0</v>
      </c>
      <c r="N108" s="35" t="s">
        <v>103</v>
      </c>
      <c r="O108" s="35">
        <v>1600</v>
      </c>
      <c r="P108" s="35">
        <v>0</v>
      </c>
      <c r="Q108" s="35" t="s">
        <v>101</v>
      </c>
      <c r="R108" s="37">
        <f t="shared" si="83"/>
        <v>800</v>
      </c>
      <c r="S108" s="35">
        <v>0</v>
      </c>
      <c r="T108" s="37">
        <f t="shared" si="6"/>
        <v>160</v>
      </c>
      <c r="U108" s="37">
        <f t="shared" si="84"/>
        <v>373.33333333333599</v>
      </c>
      <c r="V108" s="37">
        <f t="shared" si="85"/>
        <v>14900</v>
      </c>
      <c r="W108" s="37">
        <f t="shared" si="9"/>
        <v>7450</v>
      </c>
      <c r="X108" s="37">
        <v>3725</v>
      </c>
      <c r="Y108" s="37">
        <f t="shared" si="10"/>
        <v>1862.5</v>
      </c>
      <c r="Z108" s="43">
        <f t="shared" si="86"/>
        <v>50.23474178403756</v>
      </c>
    </row>
    <row r="109" spans="2:27" x14ac:dyDescent="0.3">
      <c r="B109" s="49" t="str">
        <f t="shared" si="87"/>
        <v>IX, X ICSE EVS</v>
      </c>
      <c r="C109" s="68" t="s">
        <v>16</v>
      </c>
      <c r="D109" s="35" t="s">
        <v>134</v>
      </c>
      <c r="E109" s="35" t="s">
        <v>135</v>
      </c>
      <c r="F109" s="35"/>
      <c r="G109" s="35"/>
      <c r="H109" s="35" t="s">
        <v>165</v>
      </c>
      <c r="I109" s="36">
        <v>45139</v>
      </c>
      <c r="J109" s="35">
        <v>1</v>
      </c>
      <c r="K109" s="35">
        <v>2</v>
      </c>
      <c r="L109" s="35">
        <v>0</v>
      </c>
      <c r="M109" s="35">
        <v>0</v>
      </c>
      <c r="N109" s="35" t="s">
        <v>103</v>
      </c>
      <c r="O109" s="35">
        <v>1600</v>
      </c>
      <c r="P109" s="35">
        <v>0</v>
      </c>
      <c r="Q109" s="35" t="s">
        <v>101</v>
      </c>
      <c r="R109" s="37">
        <f t="shared" si="83"/>
        <v>800</v>
      </c>
      <c r="S109" s="35">
        <v>0</v>
      </c>
      <c r="T109" s="37">
        <f t="shared" si="6"/>
        <v>160</v>
      </c>
      <c r="U109" s="37">
        <f t="shared" si="84"/>
        <v>373.33333333333599</v>
      </c>
      <c r="V109" s="37">
        <f t="shared" si="85"/>
        <v>14900</v>
      </c>
      <c r="W109" s="37">
        <f t="shared" si="9"/>
        <v>7450</v>
      </c>
      <c r="X109" s="37">
        <v>3725</v>
      </c>
      <c r="Y109" s="37">
        <f t="shared" si="10"/>
        <v>1862.5</v>
      </c>
      <c r="Z109" s="43">
        <f t="shared" si="86"/>
        <v>50.23474178403756</v>
      </c>
    </row>
    <row r="110" spans="2:27" x14ac:dyDescent="0.3">
      <c r="B110" s="49" t="str">
        <f t="shared" si="87"/>
        <v>IX, X ICSE Physics</v>
      </c>
      <c r="C110" s="68" t="s">
        <v>98</v>
      </c>
      <c r="D110" s="35" t="s">
        <v>134</v>
      </c>
      <c r="E110" s="35" t="s">
        <v>135</v>
      </c>
      <c r="F110" s="35"/>
      <c r="G110" s="35"/>
      <c r="H110" s="35" t="s">
        <v>165</v>
      </c>
      <c r="I110" s="36">
        <v>45139</v>
      </c>
      <c r="J110" s="35">
        <v>1</v>
      </c>
      <c r="K110" s="35">
        <v>2</v>
      </c>
      <c r="L110" s="35">
        <v>0</v>
      </c>
      <c r="M110" s="35">
        <v>0</v>
      </c>
      <c r="N110" s="35" t="s">
        <v>103</v>
      </c>
      <c r="O110" s="35">
        <v>1600</v>
      </c>
      <c r="P110" s="35">
        <v>0</v>
      </c>
      <c r="Q110" s="35" t="s">
        <v>101</v>
      </c>
      <c r="R110" s="37">
        <f t="shared" si="83"/>
        <v>800</v>
      </c>
      <c r="S110" s="35">
        <v>0</v>
      </c>
      <c r="T110" s="37">
        <f t="shared" si="6"/>
        <v>160</v>
      </c>
      <c r="U110" s="37">
        <f t="shared" si="84"/>
        <v>373.33333333333599</v>
      </c>
      <c r="V110" s="37">
        <f t="shared" si="85"/>
        <v>14900</v>
      </c>
      <c r="W110" s="37">
        <f t="shared" si="9"/>
        <v>7450</v>
      </c>
      <c r="X110" s="37">
        <v>3725</v>
      </c>
      <c r="Y110" s="37">
        <f t="shared" si="10"/>
        <v>1862.5</v>
      </c>
      <c r="Z110" s="43">
        <f t="shared" si="86"/>
        <v>50.23474178403756</v>
      </c>
    </row>
    <row r="111" spans="2:27" x14ac:dyDescent="0.3">
      <c r="B111" s="49" t="str">
        <f t="shared" si="87"/>
        <v>IX, X ICSE Chemistry</v>
      </c>
      <c r="C111" s="68" t="s">
        <v>102</v>
      </c>
      <c r="D111" s="35" t="s">
        <v>134</v>
      </c>
      <c r="E111" s="35" t="s">
        <v>135</v>
      </c>
      <c r="F111" s="35"/>
      <c r="G111" s="35"/>
      <c r="H111" s="35" t="s">
        <v>165</v>
      </c>
      <c r="I111" s="36">
        <v>45139</v>
      </c>
      <c r="J111" s="35">
        <v>1</v>
      </c>
      <c r="K111" s="35">
        <v>2</v>
      </c>
      <c r="L111" s="35">
        <v>0</v>
      </c>
      <c r="M111" s="35">
        <v>0</v>
      </c>
      <c r="N111" s="35" t="s">
        <v>103</v>
      </c>
      <c r="O111" s="35">
        <v>1600</v>
      </c>
      <c r="P111" s="35">
        <v>0</v>
      </c>
      <c r="Q111" s="35" t="s">
        <v>101</v>
      </c>
      <c r="R111" s="37">
        <f t="shared" si="83"/>
        <v>800</v>
      </c>
      <c r="S111" s="35">
        <v>0</v>
      </c>
      <c r="T111" s="37">
        <f t="shared" si="6"/>
        <v>160</v>
      </c>
      <c r="U111" s="37">
        <f t="shared" si="84"/>
        <v>373.33333333333599</v>
      </c>
      <c r="V111" s="37">
        <f t="shared" si="85"/>
        <v>14900</v>
      </c>
      <c r="W111" s="37">
        <f t="shared" si="9"/>
        <v>7450</v>
      </c>
      <c r="X111" s="37">
        <v>3725</v>
      </c>
      <c r="Y111" s="37">
        <f t="shared" si="10"/>
        <v>1862.5</v>
      </c>
      <c r="Z111" s="43">
        <f t="shared" si="86"/>
        <v>50.23474178403756</v>
      </c>
    </row>
    <row r="112" spans="2:27" x14ac:dyDescent="0.3">
      <c r="B112" s="49" t="str">
        <f t="shared" si="87"/>
        <v>IX, X ICSE Biology</v>
      </c>
      <c r="C112" s="68" t="s">
        <v>104</v>
      </c>
      <c r="D112" s="35" t="s">
        <v>134</v>
      </c>
      <c r="E112" s="35" t="s">
        <v>135</v>
      </c>
      <c r="F112" s="35"/>
      <c r="G112" s="35"/>
      <c r="H112" s="35" t="s">
        <v>165</v>
      </c>
      <c r="I112" s="36">
        <v>45139</v>
      </c>
      <c r="J112" s="35">
        <v>1</v>
      </c>
      <c r="K112" s="35">
        <v>2</v>
      </c>
      <c r="L112" s="35">
        <v>0</v>
      </c>
      <c r="M112" s="35">
        <v>0</v>
      </c>
      <c r="N112" s="35" t="s">
        <v>103</v>
      </c>
      <c r="O112" s="35">
        <v>1600</v>
      </c>
      <c r="P112" s="35">
        <v>0</v>
      </c>
      <c r="Q112" s="35" t="s">
        <v>101</v>
      </c>
      <c r="R112" s="37">
        <f t="shared" si="83"/>
        <v>800</v>
      </c>
      <c r="S112" s="35">
        <v>0</v>
      </c>
      <c r="T112" s="37">
        <f t="shared" si="6"/>
        <v>160</v>
      </c>
      <c r="U112" s="37">
        <f t="shared" si="84"/>
        <v>373.33333333333599</v>
      </c>
      <c r="V112" s="37">
        <f t="shared" si="85"/>
        <v>14900</v>
      </c>
      <c r="W112" s="37">
        <f t="shared" si="9"/>
        <v>7450</v>
      </c>
      <c r="X112" s="37">
        <v>3725</v>
      </c>
      <c r="Y112" s="37">
        <f t="shared" si="10"/>
        <v>1862.5</v>
      </c>
      <c r="Z112" s="43">
        <f t="shared" si="86"/>
        <v>50.23474178403756</v>
      </c>
    </row>
    <row r="113" spans="2:26" x14ac:dyDescent="0.3">
      <c r="B113" s="49" t="str">
        <f t="shared" si="87"/>
        <v>IX, X ICSE Hist Civics</v>
      </c>
      <c r="C113" s="68" t="s">
        <v>159</v>
      </c>
      <c r="D113" s="35" t="s">
        <v>134</v>
      </c>
      <c r="E113" s="35" t="s">
        <v>135</v>
      </c>
      <c r="F113" s="35"/>
      <c r="G113" s="35"/>
      <c r="H113" s="35" t="s">
        <v>165</v>
      </c>
      <c r="I113" s="36">
        <v>45139</v>
      </c>
      <c r="J113" s="35">
        <v>1</v>
      </c>
      <c r="K113" s="35">
        <v>2</v>
      </c>
      <c r="L113" s="35">
        <v>0</v>
      </c>
      <c r="M113" s="35">
        <v>0</v>
      </c>
      <c r="N113" s="35" t="s">
        <v>103</v>
      </c>
      <c r="O113" s="35">
        <v>1600</v>
      </c>
      <c r="P113" s="35">
        <v>0</v>
      </c>
      <c r="Q113" s="35" t="s">
        <v>101</v>
      </c>
      <c r="R113" s="37">
        <f t="shared" si="83"/>
        <v>800</v>
      </c>
      <c r="S113" s="35">
        <v>0</v>
      </c>
      <c r="T113" s="37">
        <f t="shared" si="6"/>
        <v>160</v>
      </c>
      <c r="U113" s="37">
        <f t="shared" si="84"/>
        <v>373.33333333333599</v>
      </c>
      <c r="V113" s="37">
        <f t="shared" si="85"/>
        <v>14900</v>
      </c>
      <c r="W113" s="37">
        <f t="shared" si="9"/>
        <v>7450</v>
      </c>
      <c r="X113" s="37">
        <v>3725</v>
      </c>
      <c r="Y113" s="37">
        <f t="shared" si="10"/>
        <v>1862.5</v>
      </c>
      <c r="Z113" s="43">
        <f t="shared" si="86"/>
        <v>50.23474178403756</v>
      </c>
    </row>
    <row r="114" spans="2:26" x14ac:dyDescent="0.3">
      <c r="B114" s="49" t="str">
        <f t="shared" si="87"/>
        <v>IX, X ICSE Geography</v>
      </c>
      <c r="C114" s="68" t="s">
        <v>107</v>
      </c>
      <c r="D114" s="35" t="s">
        <v>134</v>
      </c>
      <c r="E114" s="35" t="s">
        <v>135</v>
      </c>
      <c r="F114" s="35"/>
      <c r="G114" s="35"/>
      <c r="H114" s="35" t="s">
        <v>165</v>
      </c>
      <c r="I114" s="36">
        <v>45139</v>
      </c>
      <c r="J114" s="35">
        <v>1</v>
      </c>
      <c r="K114" s="35">
        <v>2</v>
      </c>
      <c r="L114" s="35">
        <v>0</v>
      </c>
      <c r="M114" s="35">
        <v>0</v>
      </c>
      <c r="N114" s="35" t="s">
        <v>103</v>
      </c>
      <c r="O114" s="35">
        <v>1600</v>
      </c>
      <c r="P114" s="35">
        <v>0</v>
      </c>
      <c r="Q114" s="35" t="s">
        <v>101</v>
      </c>
      <c r="R114" s="37">
        <f t="shared" si="83"/>
        <v>800</v>
      </c>
      <c r="S114" s="35">
        <v>0</v>
      </c>
      <c r="T114" s="37">
        <f t="shared" si="6"/>
        <v>160</v>
      </c>
      <c r="U114" s="37">
        <f t="shared" si="84"/>
        <v>373.33333333333599</v>
      </c>
      <c r="V114" s="37">
        <f t="shared" si="85"/>
        <v>14900</v>
      </c>
      <c r="W114" s="37">
        <f t="shared" si="9"/>
        <v>7450</v>
      </c>
      <c r="X114" s="37">
        <v>3725</v>
      </c>
      <c r="Y114" s="37">
        <f t="shared" si="10"/>
        <v>1862.5</v>
      </c>
      <c r="Z114" s="43">
        <f t="shared" si="86"/>
        <v>50.23474178403756</v>
      </c>
    </row>
    <row r="115" spans="2:26" x14ac:dyDescent="0.3">
      <c r="B115" s="49" t="str">
        <f>D115&amp;" "&amp;E115&amp;" "&amp;C115</f>
        <v>IX, X ICSE Commercial Study</v>
      </c>
      <c r="C115" s="68" t="s">
        <v>161</v>
      </c>
      <c r="D115" s="35" t="s">
        <v>134</v>
      </c>
      <c r="E115" s="35" t="s">
        <v>135</v>
      </c>
      <c r="F115" s="35"/>
      <c r="G115" s="35"/>
      <c r="H115" s="35" t="s">
        <v>165</v>
      </c>
      <c r="I115" s="36">
        <v>45139</v>
      </c>
      <c r="J115" s="35">
        <v>1</v>
      </c>
      <c r="K115" s="35">
        <v>2</v>
      </c>
      <c r="L115" s="35">
        <v>0</v>
      </c>
      <c r="M115" s="35">
        <v>0</v>
      </c>
      <c r="N115" s="35" t="s">
        <v>103</v>
      </c>
      <c r="O115" s="35">
        <v>1600</v>
      </c>
      <c r="P115" s="35">
        <v>0</v>
      </c>
      <c r="Q115" s="35" t="s">
        <v>101</v>
      </c>
      <c r="R115" s="37">
        <f t="shared" si="83"/>
        <v>800</v>
      </c>
      <c r="S115" s="35">
        <v>0</v>
      </c>
      <c r="T115" s="37">
        <f t="shared" si="6"/>
        <v>160</v>
      </c>
      <c r="U115" s="37">
        <f t="shared" si="84"/>
        <v>373.33333333333599</v>
      </c>
      <c r="V115" s="37">
        <f t="shared" si="85"/>
        <v>14900</v>
      </c>
      <c r="W115" s="37">
        <f t="shared" si="9"/>
        <v>7450</v>
      </c>
      <c r="X115" s="37">
        <v>3725</v>
      </c>
      <c r="Y115" s="37">
        <f t="shared" si="10"/>
        <v>1862.5</v>
      </c>
      <c r="Z115" s="43">
        <f t="shared" si="86"/>
        <v>50.23474178403756</v>
      </c>
    </row>
    <row r="116" spans="2:26" x14ac:dyDescent="0.3">
      <c r="B116" s="49" t="str">
        <f t="shared" si="87"/>
        <v>IX, X ICSE Economics</v>
      </c>
      <c r="C116" s="68" t="s">
        <v>106</v>
      </c>
      <c r="D116" s="35" t="s">
        <v>134</v>
      </c>
      <c r="E116" s="35" t="s">
        <v>135</v>
      </c>
      <c r="F116" s="35"/>
      <c r="G116" s="35"/>
      <c r="H116" s="35" t="s">
        <v>165</v>
      </c>
      <c r="I116" s="36">
        <v>45139</v>
      </c>
      <c r="J116" s="35">
        <v>1</v>
      </c>
      <c r="K116" s="35">
        <v>2</v>
      </c>
      <c r="L116" s="35">
        <v>0</v>
      </c>
      <c r="M116" s="35">
        <v>0</v>
      </c>
      <c r="N116" s="35" t="s">
        <v>103</v>
      </c>
      <c r="O116" s="35">
        <v>1600</v>
      </c>
      <c r="P116" s="35">
        <v>0</v>
      </c>
      <c r="Q116" s="35" t="s">
        <v>101</v>
      </c>
      <c r="R116" s="37">
        <f t="shared" si="83"/>
        <v>800</v>
      </c>
      <c r="S116" s="35">
        <v>0</v>
      </c>
      <c r="T116" s="37">
        <f t="shared" si="6"/>
        <v>160</v>
      </c>
      <c r="U116" s="37">
        <f t="shared" si="84"/>
        <v>373.33333333333599</v>
      </c>
      <c r="V116" s="37">
        <f t="shared" si="85"/>
        <v>14900</v>
      </c>
      <c r="W116" s="37">
        <f t="shared" si="9"/>
        <v>7450</v>
      </c>
      <c r="X116" s="37">
        <v>3725</v>
      </c>
      <c r="Y116" s="37">
        <f t="shared" si="10"/>
        <v>1862.5</v>
      </c>
      <c r="Z116" s="43">
        <f t="shared" si="86"/>
        <v>50.23474178403756</v>
      </c>
    </row>
    <row r="117" spans="2:26" x14ac:dyDescent="0.3">
      <c r="B117" s="49" t="str">
        <f>D117&amp;" "&amp;E117&amp;" "&amp;C117</f>
        <v>IX, X CBSE English</v>
      </c>
      <c r="C117" s="69" t="s">
        <v>108</v>
      </c>
      <c r="D117" s="35" t="s">
        <v>134</v>
      </c>
      <c r="E117" s="35" t="s">
        <v>120</v>
      </c>
      <c r="F117" s="35"/>
      <c r="G117" s="35"/>
      <c r="H117" s="35" t="s">
        <v>165</v>
      </c>
      <c r="I117" s="36">
        <v>45139</v>
      </c>
      <c r="J117" s="35">
        <v>1</v>
      </c>
      <c r="K117" s="35">
        <v>2</v>
      </c>
      <c r="L117" s="35">
        <v>0</v>
      </c>
      <c r="M117" s="35">
        <v>0</v>
      </c>
      <c r="N117" s="35" t="s">
        <v>103</v>
      </c>
      <c r="O117" s="35">
        <v>1600</v>
      </c>
      <c r="P117" s="35">
        <v>0</v>
      </c>
      <c r="Q117" s="35" t="s">
        <v>101</v>
      </c>
      <c r="R117" s="37">
        <f t="shared" ref="R117:R122" si="88">O117*50%</f>
        <v>800</v>
      </c>
      <c r="S117" s="35">
        <v>0</v>
      </c>
      <c r="T117" s="37">
        <f t="shared" si="6"/>
        <v>160</v>
      </c>
      <c r="U117" s="37">
        <f t="shared" ref="U117:U122" si="89">R117*46.666666666667%</f>
        <v>373.33333333333599</v>
      </c>
      <c r="V117" s="37">
        <f t="shared" ref="V117:V122" si="90">X117*4</f>
        <v>14900</v>
      </c>
      <c r="W117" s="37">
        <f t="shared" si="9"/>
        <v>7450</v>
      </c>
      <c r="X117" s="37">
        <v>3725</v>
      </c>
      <c r="Y117" s="37">
        <f t="shared" si="10"/>
        <v>1862.5</v>
      </c>
      <c r="Z117" s="43">
        <f t="shared" ref="Z117:Z122" si="91">(R117-(T117+X117/10))/(T117+X117/10)%</f>
        <v>50.23474178403756</v>
      </c>
    </row>
    <row r="118" spans="2:26" x14ac:dyDescent="0.3">
      <c r="B118" s="49" t="str">
        <f>D118&amp;" "&amp;E118&amp;" "&amp;C118</f>
        <v>IX, X CBSE Bengali</v>
      </c>
      <c r="C118" s="69" t="s">
        <v>109</v>
      </c>
      <c r="D118" s="35" t="s">
        <v>134</v>
      </c>
      <c r="E118" s="35" t="s">
        <v>120</v>
      </c>
      <c r="F118" s="35"/>
      <c r="G118" s="35"/>
      <c r="H118" s="35" t="s">
        <v>165</v>
      </c>
      <c r="I118" s="36">
        <v>45139</v>
      </c>
      <c r="J118" s="35">
        <v>1</v>
      </c>
      <c r="K118" s="35">
        <v>2</v>
      </c>
      <c r="L118" s="35">
        <v>0</v>
      </c>
      <c r="M118" s="35">
        <v>0</v>
      </c>
      <c r="N118" s="35" t="s">
        <v>103</v>
      </c>
      <c r="O118" s="35">
        <v>1600</v>
      </c>
      <c r="P118" s="35">
        <v>0</v>
      </c>
      <c r="Q118" s="35" t="s">
        <v>101</v>
      </c>
      <c r="R118" s="37">
        <f t="shared" si="88"/>
        <v>800</v>
      </c>
      <c r="S118" s="35">
        <v>0</v>
      </c>
      <c r="T118" s="37">
        <f t="shared" si="6"/>
        <v>160</v>
      </c>
      <c r="U118" s="37">
        <f t="shared" si="89"/>
        <v>373.33333333333599</v>
      </c>
      <c r="V118" s="37">
        <f t="shared" si="90"/>
        <v>14900</v>
      </c>
      <c r="W118" s="37">
        <f t="shared" si="9"/>
        <v>7450</v>
      </c>
      <c r="X118" s="37">
        <v>3725</v>
      </c>
      <c r="Y118" s="37">
        <f t="shared" si="10"/>
        <v>1862.5</v>
      </c>
      <c r="Z118" s="43">
        <f t="shared" si="91"/>
        <v>50.23474178403756</v>
      </c>
    </row>
    <row r="119" spans="2:26" x14ac:dyDescent="0.3">
      <c r="B119" s="49" t="str">
        <f>D119&amp;" "&amp;E119&amp;" "&amp;C119</f>
        <v>IX, X CBSE Hindi</v>
      </c>
      <c r="C119" s="69" t="s">
        <v>0</v>
      </c>
      <c r="D119" s="35" t="s">
        <v>134</v>
      </c>
      <c r="E119" s="35" t="s">
        <v>120</v>
      </c>
      <c r="F119" s="35"/>
      <c r="G119" s="35"/>
      <c r="H119" s="35" t="s">
        <v>165</v>
      </c>
      <c r="I119" s="36">
        <v>45139</v>
      </c>
      <c r="J119" s="35">
        <v>1</v>
      </c>
      <c r="K119" s="35">
        <v>2</v>
      </c>
      <c r="L119" s="35">
        <v>0</v>
      </c>
      <c r="M119" s="35">
        <v>0</v>
      </c>
      <c r="N119" s="35" t="s">
        <v>103</v>
      </c>
      <c r="O119" s="35">
        <v>1600</v>
      </c>
      <c r="P119" s="35">
        <v>0</v>
      </c>
      <c r="Q119" s="35" t="s">
        <v>101</v>
      </c>
      <c r="R119" s="37">
        <f t="shared" si="88"/>
        <v>800</v>
      </c>
      <c r="S119" s="35">
        <v>0</v>
      </c>
      <c r="T119" s="37">
        <f t="shared" si="6"/>
        <v>160</v>
      </c>
      <c r="U119" s="37">
        <f t="shared" si="89"/>
        <v>373.33333333333599</v>
      </c>
      <c r="V119" s="37">
        <f t="shared" si="90"/>
        <v>14900</v>
      </c>
      <c r="W119" s="37">
        <f t="shared" si="9"/>
        <v>7450</v>
      </c>
      <c r="X119" s="37">
        <v>3725</v>
      </c>
      <c r="Y119" s="37">
        <f t="shared" si="10"/>
        <v>1862.5</v>
      </c>
      <c r="Z119" s="43">
        <f t="shared" si="91"/>
        <v>50.23474178403756</v>
      </c>
    </row>
    <row r="120" spans="2:26" x14ac:dyDescent="0.3">
      <c r="B120" s="49" t="str">
        <f t="shared" ref="B120:B164" si="92">D120&amp;" "&amp;E120&amp;" "&amp;C120</f>
        <v>IX, X CBSE SST</v>
      </c>
      <c r="C120" s="69" t="s">
        <v>158</v>
      </c>
      <c r="D120" s="35" t="s">
        <v>134</v>
      </c>
      <c r="E120" s="35" t="s">
        <v>120</v>
      </c>
      <c r="F120" s="35"/>
      <c r="G120" s="35"/>
      <c r="H120" s="35" t="s">
        <v>165</v>
      </c>
      <c r="I120" s="36">
        <v>45139</v>
      </c>
      <c r="J120" s="35">
        <v>1</v>
      </c>
      <c r="K120" s="35">
        <v>2</v>
      </c>
      <c r="L120" s="35">
        <v>0</v>
      </c>
      <c r="M120" s="35">
        <v>0</v>
      </c>
      <c r="N120" s="35" t="s">
        <v>103</v>
      </c>
      <c r="O120" s="35">
        <v>1600</v>
      </c>
      <c r="P120" s="35">
        <v>0</v>
      </c>
      <c r="Q120" s="35" t="s">
        <v>101</v>
      </c>
      <c r="R120" s="37">
        <f t="shared" si="88"/>
        <v>800</v>
      </c>
      <c r="S120" s="35">
        <v>0</v>
      </c>
      <c r="T120" s="37">
        <f t="shared" si="6"/>
        <v>160</v>
      </c>
      <c r="U120" s="37">
        <f t="shared" si="89"/>
        <v>373.33333333333599</v>
      </c>
      <c r="V120" s="37">
        <f t="shared" si="90"/>
        <v>14900</v>
      </c>
      <c r="W120" s="37">
        <f t="shared" si="9"/>
        <v>7450</v>
      </c>
      <c r="X120" s="37">
        <v>3725</v>
      </c>
      <c r="Y120" s="37">
        <f t="shared" si="10"/>
        <v>1862.5</v>
      </c>
      <c r="Z120" s="43">
        <f t="shared" si="91"/>
        <v>50.23474178403756</v>
      </c>
    </row>
    <row r="121" spans="2:26" x14ac:dyDescent="0.3">
      <c r="B121" s="49" t="str">
        <f t="shared" si="92"/>
        <v>IX, X CBSE Science</v>
      </c>
      <c r="C121" s="69" t="s">
        <v>137</v>
      </c>
      <c r="D121" s="35" t="s">
        <v>134</v>
      </c>
      <c r="E121" s="35" t="s">
        <v>120</v>
      </c>
      <c r="F121" s="35"/>
      <c r="G121" s="35"/>
      <c r="H121" s="35" t="s">
        <v>165</v>
      </c>
      <c r="I121" s="36">
        <v>45139</v>
      </c>
      <c r="J121" s="35">
        <v>1</v>
      </c>
      <c r="K121" s="35">
        <v>2</v>
      </c>
      <c r="L121" s="35">
        <v>0</v>
      </c>
      <c r="M121" s="35">
        <v>0</v>
      </c>
      <c r="N121" s="35" t="s">
        <v>103</v>
      </c>
      <c r="O121" s="35">
        <v>1600</v>
      </c>
      <c r="P121" s="35">
        <v>0</v>
      </c>
      <c r="Q121" s="35" t="s">
        <v>101</v>
      </c>
      <c r="R121" s="37">
        <f t="shared" si="88"/>
        <v>800</v>
      </c>
      <c r="S121" s="35">
        <v>0</v>
      </c>
      <c r="T121" s="37">
        <f t="shared" si="6"/>
        <v>160</v>
      </c>
      <c r="U121" s="37">
        <f t="shared" si="89"/>
        <v>373.33333333333599</v>
      </c>
      <c r="V121" s="37">
        <f t="shared" si="90"/>
        <v>14900</v>
      </c>
      <c r="W121" s="37">
        <f t="shared" si="9"/>
        <v>7450</v>
      </c>
      <c r="X121" s="37">
        <v>3725</v>
      </c>
      <c r="Y121" s="37">
        <f t="shared" si="10"/>
        <v>1862.5</v>
      </c>
      <c r="Z121" s="43">
        <f t="shared" si="91"/>
        <v>50.23474178403756</v>
      </c>
    </row>
    <row r="122" spans="2:26" x14ac:dyDescent="0.3">
      <c r="B122" s="49" t="str">
        <f t="shared" si="92"/>
        <v>IX, X CBSE Computers</v>
      </c>
      <c r="C122" s="69" t="s">
        <v>136</v>
      </c>
      <c r="D122" s="35" t="s">
        <v>134</v>
      </c>
      <c r="E122" s="35" t="s">
        <v>120</v>
      </c>
      <c r="F122" s="35"/>
      <c r="G122" s="35"/>
      <c r="H122" s="35" t="s">
        <v>165</v>
      </c>
      <c r="I122" s="36">
        <v>45139</v>
      </c>
      <c r="J122" s="35">
        <v>1</v>
      </c>
      <c r="K122" s="35">
        <v>2</v>
      </c>
      <c r="L122" s="35">
        <v>0</v>
      </c>
      <c r="M122" s="35">
        <v>0</v>
      </c>
      <c r="N122" s="35" t="s">
        <v>103</v>
      </c>
      <c r="O122" s="35">
        <v>1600</v>
      </c>
      <c r="P122" s="35">
        <v>0</v>
      </c>
      <c r="Q122" s="35" t="s">
        <v>101</v>
      </c>
      <c r="R122" s="37">
        <f t="shared" si="88"/>
        <v>800</v>
      </c>
      <c r="S122" s="35">
        <v>0</v>
      </c>
      <c r="T122" s="37">
        <f t="shared" si="6"/>
        <v>160</v>
      </c>
      <c r="U122" s="37">
        <f t="shared" si="89"/>
        <v>373.33333333333599</v>
      </c>
      <c r="V122" s="37">
        <f t="shared" si="90"/>
        <v>14900</v>
      </c>
      <c r="W122" s="37">
        <f t="shared" si="9"/>
        <v>7450</v>
      </c>
      <c r="X122" s="37">
        <v>3725</v>
      </c>
      <c r="Y122" s="37">
        <f t="shared" si="10"/>
        <v>1862.5</v>
      </c>
      <c r="Z122" s="43">
        <f t="shared" si="91"/>
        <v>50.23474178403756</v>
      </c>
    </row>
    <row r="123" spans="2:26" x14ac:dyDescent="0.3">
      <c r="B123" s="49" t="str">
        <f t="shared" si="92"/>
        <v>IX, X WB English</v>
      </c>
      <c r="C123" s="62" t="s">
        <v>108</v>
      </c>
      <c r="D123" s="35" t="s">
        <v>134</v>
      </c>
      <c r="E123" s="35" t="s">
        <v>121</v>
      </c>
      <c r="F123" s="35"/>
      <c r="G123" s="35"/>
      <c r="H123" s="35" t="s">
        <v>165</v>
      </c>
      <c r="I123" s="36">
        <v>45139</v>
      </c>
      <c r="J123" s="35">
        <v>1</v>
      </c>
      <c r="K123" s="35">
        <v>2</v>
      </c>
      <c r="L123" s="35">
        <v>0</v>
      </c>
      <c r="M123" s="35">
        <v>0</v>
      </c>
      <c r="N123" s="35" t="s">
        <v>103</v>
      </c>
      <c r="O123" s="35">
        <v>1500</v>
      </c>
      <c r="P123" s="35">
        <v>0</v>
      </c>
      <c r="Q123" s="35" t="s">
        <v>101</v>
      </c>
      <c r="R123" s="37">
        <f t="shared" ref="R123:R129" si="93">O123*50%</f>
        <v>750</v>
      </c>
      <c r="S123" s="35">
        <v>0</v>
      </c>
      <c r="T123" s="37">
        <f t="shared" si="6"/>
        <v>150</v>
      </c>
      <c r="U123" s="37">
        <f t="shared" ref="U123:U129" si="94">R123*46.666666666667%</f>
        <v>350.0000000000025</v>
      </c>
      <c r="V123" s="37">
        <f t="shared" ref="V123:V129" si="95">X123*4</f>
        <v>14000</v>
      </c>
      <c r="W123" s="37">
        <f t="shared" si="9"/>
        <v>7000</v>
      </c>
      <c r="X123" s="37">
        <v>3500</v>
      </c>
      <c r="Y123" s="37">
        <f t="shared" si="10"/>
        <v>1750</v>
      </c>
      <c r="Z123" s="43">
        <f t="shared" ref="Z123:Z129" si="96">(R123-(T123+X123/10))/(T123+X123/10)%</f>
        <v>50</v>
      </c>
    </row>
    <row r="124" spans="2:26" x14ac:dyDescent="0.3">
      <c r="B124" s="49" t="str">
        <f t="shared" si="92"/>
        <v>IX, X WB Bengali</v>
      </c>
      <c r="C124" s="62" t="s">
        <v>109</v>
      </c>
      <c r="D124" s="35" t="s">
        <v>134</v>
      </c>
      <c r="E124" s="35" t="s">
        <v>121</v>
      </c>
      <c r="F124" s="35"/>
      <c r="G124" s="35"/>
      <c r="H124" s="35" t="s">
        <v>165</v>
      </c>
      <c r="I124" s="36">
        <v>45139</v>
      </c>
      <c r="J124" s="35">
        <v>1</v>
      </c>
      <c r="K124" s="35">
        <v>2</v>
      </c>
      <c r="L124" s="35">
        <v>0</v>
      </c>
      <c r="M124" s="35">
        <v>0</v>
      </c>
      <c r="N124" s="35" t="s">
        <v>103</v>
      </c>
      <c r="O124" s="35">
        <v>1500</v>
      </c>
      <c r="P124" s="35">
        <v>0</v>
      </c>
      <c r="Q124" s="35" t="s">
        <v>101</v>
      </c>
      <c r="R124" s="37">
        <f t="shared" si="93"/>
        <v>750</v>
      </c>
      <c r="S124" s="35">
        <v>0</v>
      </c>
      <c r="T124" s="37">
        <f t="shared" si="6"/>
        <v>150</v>
      </c>
      <c r="U124" s="37">
        <f t="shared" si="94"/>
        <v>350.0000000000025</v>
      </c>
      <c r="V124" s="37">
        <f t="shared" si="95"/>
        <v>14000</v>
      </c>
      <c r="W124" s="37">
        <f t="shared" si="9"/>
        <v>7000</v>
      </c>
      <c r="X124" s="37">
        <v>3500</v>
      </c>
      <c r="Y124" s="37">
        <f t="shared" si="10"/>
        <v>1750</v>
      </c>
      <c r="Z124" s="43">
        <f t="shared" si="96"/>
        <v>50</v>
      </c>
    </row>
    <row r="125" spans="2:26" x14ac:dyDescent="0.3">
      <c r="B125" s="49" t="str">
        <f t="shared" si="92"/>
        <v>IX, X WB Physical Science</v>
      </c>
      <c r="C125" s="62" t="s">
        <v>139</v>
      </c>
      <c r="D125" s="35" t="s">
        <v>134</v>
      </c>
      <c r="E125" s="35" t="s">
        <v>121</v>
      </c>
      <c r="F125" s="35"/>
      <c r="G125" s="35"/>
      <c r="H125" s="35" t="s">
        <v>165</v>
      </c>
      <c r="I125" s="36">
        <v>45139</v>
      </c>
      <c r="J125" s="35">
        <v>1</v>
      </c>
      <c r="K125" s="35">
        <v>2</v>
      </c>
      <c r="L125" s="35">
        <v>0</v>
      </c>
      <c r="M125" s="35">
        <v>0</v>
      </c>
      <c r="N125" s="35" t="s">
        <v>103</v>
      </c>
      <c r="O125" s="35">
        <v>1500</v>
      </c>
      <c r="P125" s="35">
        <v>0</v>
      </c>
      <c r="Q125" s="35" t="s">
        <v>101</v>
      </c>
      <c r="R125" s="37">
        <f t="shared" si="93"/>
        <v>750</v>
      </c>
      <c r="S125" s="35">
        <v>0</v>
      </c>
      <c r="T125" s="37">
        <f t="shared" si="6"/>
        <v>150</v>
      </c>
      <c r="U125" s="37">
        <f t="shared" si="94"/>
        <v>350.0000000000025</v>
      </c>
      <c r="V125" s="37">
        <f t="shared" si="95"/>
        <v>14000</v>
      </c>
      <c r="W125" s="37">
        <f t="shared" si="9"/>
        <v>7000</v>
      </c>
      <c r="X125" s="37">
        <v>3500</v>
      </c>
      <c r="Y125" s="37">
        <f t="shared" si="10"/>
        <v>1750</v>
      </c>
      <c r="Z125" s="43">
        <f t="shared" si="96"/>
        <v>50</v>
      </c>
    </row>
    <row r="126" spans="2:26" x14ac:dyDescent="0.3">
      <c r="B126" s="49" t="str">
        <f t="shared" si="92"/>
        <v>IX, X WB Life Science</v>
      </c>
      <c r="C126" s="62" t="s">
        <v>140</v>
      </c>
      <c r="D126" s="35" t="s">
        <v>134</v>
      </c>
      <c r="E126" s="35" t="s">
        <v>121</v>
      </c>
      <c r="F126" s="35"/>
      <c r="G126" s="35"/>
      <c r="H126" s="35" t="s">
        <v>165</v>
      </c>
      <c r="I126" s="36">
        <v>45139</v>
      </c>
      <c r="J126" s="35">
        <v>1</v>
      </c>
      <c r="K126" s="35">
        <v>2</v>
      </c>
      <c r="L126" s="35">
        <v>0</v>
      </c>
      <c r="M126" s="35">
        <v>0</v>
      </c>
      <c r="N126" s="35" t="s">
        <v>103</v>
      </c>
      <c r="O126" s="35">
        <v>1500</v>
      </c>
      <c r="P126" s="35">
        <v>0</v>
      </c>
      <c r="Q126" s="35" t="s">
        <v>101</v>
      </c>
      <c r="R126" s="37">
        <f t="shared" si="93"/>
        <v>750</v>
      </c>
      <c r="S126" s="35">
        <v>0</v>
      </c>
      <c r="T126" s="37">
        <f t="shared" si="6"/>
        <v>150</v>
      </c>
      <c r="U126" s="37">
        <f t="shared" si="94"/>
        <v>350.0000000000025</v>
      </c>
      <c r="V126" s="37">
        <f t="shared" si="95"/>
        <v>14000</v>
      </c>
      <c r="W126" s="37">
        <f t="shared" si="9"/>
        <v>7000</v>
      </c>
      <c r="X126" s="37">
        <v>3500</v>
      </c>
      <c r="Y126" s="37">
        <f t="shared" si="10"/>
        <v>1750</v>
      </c>
      <c r="Z126" s="43">
        <f t="shared" si="96"/>
        <v>50</v>
      </c>
    </row>
    <row r="127" spans="2:26" x14ac:dyDescent="0.3">
      <c r="B127" s="49" t="str">
        <f t="shared" si="92"/>
        <v>IX, X WB Math</v>
      </c>
      <c r="C127" s="62" t="s">
        <v>122</v>
      </c>
      <c r="D127" s="35" t="s">
        <v>134</v>
      </c>
      <c r="E127" s="35" t="s">
        <v>121</v>
      </c>
      <c r="F127" s="35"/>
      <c r="G127" s="35"/>
      <c r="H127" s="35" t="s">
        <v>165</v>
      </c>
      <c r="I127" s="36">
        <v>45139</v>
      </c>
      <c r="J127" s="35">
        <v>1</v>
      </c>
      <c r="K127" s="35">
        <v>2</v>
      </c>
      <c r="L127" s="35">
        <v>0</v>
      </c>
      <c r="M127" s="35">
        <v>0</v>
      </c>
      <c r="N127" s="35" t="s">
        <v>103</v>
      </c>
      <c r="O127" s="35">
        <v>1500</v>
      </c>
      <c r="P127" s="35">
        <v>0</v>
      </c>
      <c r="Q127" s="35" t="s">
        <v>101</v>
      </c>
      <c r="R127" s="37">
        <f t="shared" si="93"/>
        <v>750</v>
      </c>
      <c r="S127" s="35">
        <v>0</v>
      </c>
      <c r="T127" s="37">
        <f t="shared" si="6"/>
        <v>150</v>
      </c>
      <c r="U127" s="37">
        <f t="shared" si="94"/>
        <v>350.0000000000025</v>
      </c>
      <c r="V127" s="37">
        <f t="shared" si="95"/>
        <v>14000</v>
      </c>
      <c r="W127" s="37">
        <f t="shared" si="9"/>
        <v>7000</v>
      </c>
      <c r="X127" s="37">
        <v>3500</v>
      </c>
      <c r="Y127" s="37">
        <f t="shared" si="10"/>
        <v>1750</v>
      </c>
      <c r="Z127" s="43">
        <f t="shared" si="96"/>
        <v>50</v>
      </c>
    </row>
    <row r="128" spans="2:26" x14ac:dyDescent="0.3">
      <c r="B128" s="49" t="str">
        <f t="shared" si="92"/>
        <v>IX, X WB History</v>
      </c>
      <c r="C128" s="62" t="s">
        <v>110</v>
      </c>
      <c r="D128" s="35" t="s">
        <v>134</v>
      </c>
      <c r="E128" s="35" t="s">
        <v>121</v>
      </c>
      <c r="F128" s="35"/>
      <c r="G128" s="35"/>
      <c r="H128" s="35" t="s">
        <v>165</v>
      </c>
      <c r="I128" s="36">
        <v>45139</v>
      </c>
      <c r="J128" s="35">
        <v>1</v>
      </c>
      <c r="K128" s="35">
        <v>2</v>
      </c>
      <c r="L128" s="35">
        <v>0</v>
      </c>
      <c r="M128" s="35">
        <v>0</v>
      </c>
      <c r="N128" s="35" t="s">
        <v>103</v>
      </c>
      <c r="O128" s="35">
        <v>1500</v>
      </c>
      <c r="P128" s="35">
        <v>0</v>
      </c>
      <c r="Q128" s="35" t="s">
        <v>101</v>
      </c>
      <c r="R128" s="37">
        <f t="shared" si="93"/>
        <v>750</v>
      </c>
      <c r="S128" s="35">
        <v>0</v>
      </c>
      <c r="T128" s="37">
        <f t="shared" si="6"/>
        <v>150</v>
      </c>
      <c r="U128" s="37">
        <f t="shared" si="94"/>
        <v>350.0000000000025</v>
      </c>
      <c r="V128" s="37">
        <f t="shared" si="95"/>
        <v>14000</v>
      </c>
      <c r="W128" s="37">
        <f t="shared" si="9"/>
        <v>7000</v>
      </c>
      <c r="X128" s="37">
        <v>3500</v>
      </c>
      <c r="Y128" s="37">
        <f t="shared" si="10"/>
        <v>1750</v>
      </c>
      <c r="Z128" s="43">
        <f t="shared" si="96"/>
        <v>50</v>
      </c>
    </row>
    <row r="129" spans="2:26" x14ac:dyDescent="0.3">
      <c r="B129" s="49" t="str">
        <f t="shared" si="92"/>
        <v>IX, X WB Geography</v>
      </c>
      <c r="C129" s="62" t="s">
        <v>107</v>
      </c>
      <c r="D129" s="35" t="s">
        <v>134</v>
      </c>
      <c r="E129" s="35" t="s">
        <v>121</v>
      </c>
      <c r="F129" s="35"/>
      <c r="G129" s="35"/>
      <c r="H129" s="35" t="s">
        <v>165</v>
      </c>
      <c r="I129" s="36">
        <v>45139</v>
      </c>
      <c r="J129" s="35">
        <v>1</v>
      </c>
      <c r="K129" s="35">
        <v>2</v>
      </c>
      <c r="L129" s="35">
        <v>0</v>
      </c>
      <c r="M129" s="35">
        <v>0</v>
      </c>
      <c r="N129" s="35" t="s">
        <v>103</v>
      </c>
      <c r="O129" s="35">
        <v>1500</v>
      </c>
      <c r="P129" s="35">
        <v>0</v>
      </c>
      <c r="Q129" s="35" t="s">
        <v>101</v>
      </c>
      <c r="R129" s="37">
        <f t="shared" si="93"/>
        <v>750</v>
      </c>
      <c r="S129" s="35">
        <v>0</v>
      </c>
      <c r="T129" s="37">
        <f t="shared" ref="T129:T164" si="97">R129*20%</f>
        <v>150</v>
      </c>
      <c r="U129" s="37">
        <f t="shared" si="94"/>
        <v>350.0000000000025</v>
      </c>
      <c r="V129" s="37">
        <f t="shared" si="95"/>
        <v>14000</v>
      </c>
      <c r="W129" s="37">
        <f t="shared" ref="W129:W164" si="98">X129*2</f>
        <v>7000</v>
      </c>
      <c r="X129" s="37">
        <v>3500</v>
      </c>
      <c r="Y129" s="37">
        <f t="shared" ref="Y129:Y164" si="99">X129/2</f>
        <v>1750</v>
      </c>
      <c r="Z129" s="43">
        <f t="shared" si="96"/>
        <v>50</v>
      </c>
    </row>
    <row r="130" spans="2:26" x14ac:dyDescent="0.3">
      <c r="B130" s="49" t="str">
        <f t="shared" si="92"/>
        <v>VIII ICSE English</v>
      </c>
      <c r="C130" s="70" t="s">
        <v>108</v>
      </c>
      <c r="D130" s="35" t="s">
        <v>141</v>
      </c>
      <c r="E130" s="35" t="s">
        <v>135</v>
      </c>
      <c r="F130" s="35"/>
      <c r="G130" s="35"/>
      <c r="H130" s="35" t="s">
        <v>165</v>
      </c>
      <c r="I130" s="36">
        <v>45139</v>
      </c>
      <c r="J130" s="35">
        <v>1</v>
      </c>
      <c r="K130" s="35">
        <v>2</v>
      </c>
      <c r="L130" s="35">
        <v>0</v>
      </c>
      <c r="M130" s="35">
        <v>0</v>
      </c>
      <c r="N130" s="35" t="s">
        <v>103</v>
      </c>
      <c r="O130" s="35">
        <v>1500</v>
      </c>
      <c r="P130" s="35">
        <v>0</v>
      </c>
      <c r="Q130" s="35" t="s">
        <v>101</v>
      </c>
      <c r="R130" s="37">
        <f t="shared" ref="R130:R140" si="100">O130*50%</f>
        <v>750</v>
      </c>
      <c r="S130" s="35">
        <v>0</v>
      </c>
      <c r="T130" s="37">
        <f t="shared" si="97"/>
        <v>150</v>
      </c>
      <c r="U130" s="37">
        <f t="shared" ref="U130:U140" si="101">R130*46.666666666667%</f>
        <v>350.0000000000025</v>
      </c>
      <c r="V130" s="37">
        <f t="shared" ref="V130:V140" si="102">X130*4</f>
        <v>14000</v>
      </c>
      <c r="W130" s="37">
        <f t="shared" si="98"/>
        <v>7000</v>
      </c>
      <c r="X130" s="37">
        <v>3500</v>
      </c>
      <c r="Y130" s="37">
        <f t="shared" si="99"/>
        <v>1750</v>
      </c>
      <c r="Z130" s="43">
        <f t="shared" ref="Z130:Z140" si="103">(R130-(T130+X130/10))/(T130+X130/10)%</f>
        <v>50</v>
      </c>
    </row>
    <row r="131" spans="2:26" x14ac:dyDescent="0.3">
      <c r="B131" s="49" t="str">
        <f t="shared" si="92"/>
        <v>VIII ICSE Maths</v>
      </c>
      <c r="C131" s="70" t="s">
        <v>9</v>
      </c>
      <c r="D131" s="35" t="s">
        <v>141</v>
      </c>
      <c r="E131" s="35" t="s">
        <v>135</v>
      </c>
      <c r="F131" s="35"/>
      <c r="G131" s="35"/>
      <c r="H131" s="35" t="s">
        <v>165</v>
      </c>
      <c r="I131" s="36">
        <v>45139</v>
      </c>
      <c r="J131" s="35">
        <v>1</v>
      </c>
      <c r="K131" s="35">
        <v>2</v>
      </c>
      <c r="L131" s="35">
        <v>0</v>
      </c>
      <c r="M131" s="35">
        <v>0</v>
      </c>
      <c r="N131" s="35" t="s">
        <v>103</v>
      </c>
      <c r="O131" s="35">
        <v>1500</v>
      </c>
      <c r="P131" s="35">
        <v>0</v>
      </c>
      <c r="Q131" s="35" t="s">
        <v>101</v>
      </c>
      <c r="R131" s="37">
        <f t="shared" si="100"/>
        <v>750</v>
      </c>
      <c r="S131" s="35">
        <v>0</v>
      </c>
      <c r="T131" s="37">
        <f t="shared" si="97"/>
        <v>150</v>
      </c>
      <c r="U131" s="37">
        <f t="shared" si="101"/>
        <v>350.0000000000025</v>
      </c>
      <c r="V131" s="37">
        <f t="shared" si="102"/>
        <v>14000</v>
      </c>
      <c r="W131" s="37">
        <f t="shared" si="98"/>
        <v>7000</v>
      </c>
      <c r="X131" s="37">
        <v>3500</v>
      </c>
      <c r="Y131" s="37">
        <f t="shared" si="99"/>
        <v>1750</v>
      </c>
      <c r="Z131" s="43">
        <f t="shared" si="103"/>
        <v>50</v>
      </c>
    </row>
    <row r="132" spans="2:26" x14ac:dyDescent="0.3">
      <c r="B132" s="49" t="str">
        <f t="shared" si="92"/>
        <v>VIII ICSE Physics</v>
      </c>
      <c r="C132" s="70" t="s">
        <v>98</v>
      </c>
      <c r="D132" s="35" t="s">
        <v>141</v>
      </c>
      <c r="E132" s="35" t="s">
        <v>135</v>
      </c>
      <c r="F132" s="35"/>
      <c r="G132" s="35"/>
      <c r="H132" s="35" t="s">
        <v>165</v>
      </c>
      <c r="I132" s="36">
        <v>45139</v>
      </c>
      <c r="J132" s="35">
        <v>1</v>
      </c>
      <c r="K132" s="35">
        <v>2</v>
      </c>
      <c r="L132" s="35">
        <v>0</v>
      </c>
      <c r="M132" s="35">
        <v>0</v>
      </c>
      <c r="N132" s="35" t="s">
        <v>103</v>
      </c>
      <c r="O132" s="35">
        <v>1500</v>
      </c>
      <c r="P132" s="35">
        <v>0</v>
      </c>
      <c r="Q132" s="35" t="s">
        <v>101</v>
      </c>
      <c r="R132" s="37">
        <f t="shared" si="100"/>
        <v>750</v>
      </c>
      <c r="S132" s="35">
        <v>0</v>
      </c>
      <c r="T132" s="37">
        <f t="shared" si="97"/>
        <v>150</v>
      </c>
      <c r="U132" s="37">
        <f t="shared" si="101"/>
        <v>350.0000000000025</v>
      </c>
      <c r="V132" s="37">
        <f t="shared" si="102"/>
        <v>14000</v>
      </c>
      <c r="W132" s="37">
        <f t="shared" si="98"/>
        <v>7000</v>
      </c>
      <c r="X132" s="37">
        <v>3500</v>
      </c>
      <c r="Y132" s="37">
        <f t="shared" si="99"/>
        <v>1750</v>
      </c>
      <c r="Z132" s="43">
        <f t="shared" si="103"/>
        <v>50</v>
      </c>
    </row>
    <row r="133" spans="2:26" x14ac:dyDescent="0.3">
      <c r="B133" s="49" t="str">
        <f t="shared" si="92"/>
        <v>VIII ICSE Chemistry</v>
      </c>
      <c r="C133" s="70" t="s">
        <v>102</v>
      </c>
      <c r="D133" s="35" t="s">
        <v>141</v>
      </c>
      <c r="E133" s="35" t="s">
        <v>135</v>
      </c>
      <c r="F133" s="35"/>
      <c r="G133" s="35"/>
      <c r="H133" s="35" t="s">
        <v>165</v>
      </c>
      <c r="I133" s="36">
        <v>45139</v>
      </c>
      <c r="J133" s="35">
        <v>1</v>
      </c>
      <c r="K133" s="35">
        <v>2</v>
      </c>
      <c r="L133" s="35">
        <v>0</v>
      </c>
      <c r="M133" s="35">
        <v>0</v>
      </c>
      <c r="N133" s="35" t="s">
        <v>103</v>
      </c>
      <c r="O133" s="35">
        <v>1500</v>
      </c>
      <c r="P133" s="35">
        <v>0</v>
      </c>
      <c r="Q133" s="35" t="s">
        <v>101</v>
      </c>
      <c r="R133" s="37">
        <f t="shared" si="100"/>
        <v>750</v>
      </c>
      <c r="S133" s="35">
        <v>0</v>
      </c>
      <c r="T133" s="37">
        <f t="shared" si="97"/>
        <v>150</v>
      </c>
      <c r="U133" s="37">
        <f t="shared" si="101"/>
        <v>350.0000000000025</v>
      </c>
      <c r="V133" s="37">
        <f t="shared" si="102"/>
        <v>14000</v>
      </c>
      <c r="W133" s="37">
        <f t="shared" si="98"/>
        <v>7000</v>
      </c>
      <c r="X133" s="37">
        <v>3500</v>
      </c>
      <c r="Y133" s="37">
        <f t="shared" si="99"/>
        <v>1750</v>
      </c>
      <c r="Z133" s="43">
        <f t="shared" si="103"/>
        <v>50</v>
      </c>
    </row>
    <row r="134" spans="2:26" x14ac:dyDescent="0.3">
      <c r="B134" s="49" t="str">
        <f t="shared" si="92"/>
        <v>VIII ICSE Biology</v>
      </c>
      <c r="C134" s="70" t="s">
        <v>104</v>
      </c>
      <c r="D134" s="35" t="s">
        <v>141</v>
      </c>
      <c r="E134" s="35" t="s">
        <v>135</v>
      </c>
      <c r="F134" s="35"/>
      <c r="G134" s="35"/>
      <c r="H134" s="35" t="s">
        <v>165</v>
      </c>
      <c r="I134" s="36">
        <v>45139</v>
      </c>
      <c r="J134" s="35">
        <v>1</v>
      </c>
      <c r="K134" s="35">
        <v>2</v>
      </c>
      <c r="L134" s="35">
        <v>0</v>
      </c>
      <c r="M134" s="35">
        <v>0</v>
      </c>
      <c r="N134" s="35" t="s">
        <v>103</v>
      </c>
      <c r="O134" s="35">
        <v>1500</v>
      </c>
      <c r="P134" s="35">
        <v>0</v>
      </c>
      <c r="Q134" s="35" t="s">
        <v>101</v>
      </c>
      <c r="R134" s="37">
        <f t="shared" si="100"/>
        <v>750</v>
      </c>
      <c r="S134" s="35">
        <v>0</v>
      </c>
      <c r="T134" s="37">
        <f t="shared" si="97"/>
        <v>150</v>
      </c>
      <c r="U134" s="37">
        <f t="shared" si="101"/>
        <v>350.0000000000025</v>
      </c>
      <c r="V134" s="37">
        <f t="shared" si="102"/>
        <v>14000</v>
      </c>
      <c r="W134" s="37">
        <f t="shared" si="98"/>
        <v>7000</v>
      </c>
      <c r="X134" s="37">
        <v>3500</v>
      </c>
      <c r="Y134" s="37">
        <f t="shared" si="99"/>
        <v>1750</v>
      </c>
      <c r="Z134" s="43">
        <f t="shared" si="103"/>
        <v>50</v>
      </c>
    </row>
    <row r="135" spans="2:26" x14ac:dyDescent="0.3">
      <c r="B135" s="49" t="str">
        <f t="shared" si="92"/>
        <v>VIII ICSE Hist Civics</v>
      </c>
      <c r="C135" s="70" t="s">
        <v>159</v>
      </c>
      <c r="D135" s="35" t="s">
        <v>141</v>
      </c>
      <c r="E135" s="35" t="s">
        <v>135</v>
      </c>
      <c r="F135" s="35"/>
      <c r="G135" s="35"/>
      <c r="H135" s="35" t="s">
        <v>165</v>
      </c>
      <c r="I135" s="36">
        <v>45139</v>
      </c>
      <c r="J135" s="35">
        <v>1</v>
      </c>
      <c r="K135" s="35">
        <v>2</v>
      </c>
      <c r="L135" s="35">
        <v>0</v>
      </c>
      <c r="M135" s="35">
        <v>0</v>
      </c>
      <c r="N135" s="35" t="s">
        <v>103</v>
      </c>
      <c r="O135" s="35">
        <v>1500</v>
      </c>
      <c r="P135" s="35">
        <v>0</v>
      </c>
      <c r="Q135" s="35" t="s">
        <v>101</v>
      </c>
      <c r="R135" s="37">
        <f t="shared" si="100"/>
        <v>750</v>
      </c>
      <c r="S135" s="35">
        <v>0</v>
      </c>
      <c r="T135" s="37">
        <f t="shared" si="97"/>
        <v>150</v>
      </c>
      <c r="U135" s="37">
        <f t="shared" si="101"/>
        <v>350.0000000000025</v>
      </c>
      <c r="V135" s="37">
        <f t="shared" si="102"/>
        <v>14000</v>
      </c>
      <c r="W135" s="37">
        <f t="shared" si="98"/>
        <v>7000</v>
      </c>
      <c r="X135" s="37">
        <v>3500</v>
      </c>
      <c r="Y135" s="37">
        <f t="shared" si="99"/>
        <v>1750</v>
      </c>
      <c r="Z135" s="43">
        <f t="shared" si="103"/>
        <v>50</v>
      </c>
    </row>
    <row r="136" spans="2:26" x14ac:dyDescent="0.3">
      <c r="B136" s="49" t="str">
        <f t="shared" si="92"/>
        <v>VIII ICSE Geography</v>
      </c>
      <c r="C136" s="70" t="s">
        <v>107</v>
      </c>
      <c r="D136" s="35" t="s">
        <v>141</v>
      </c>
      <c r="E136" s="35" t="s">
        <v>135</v>
      </c>
      <c r="F136" s="35"/>
      <c r="G136" s="35"/>
      <c r="H136" s="35" t="s">
        <v>165</v>
      </c>
      <c r="I136" s="36">
        <v>45139</v>
      </c>
      <c r="J136" s="35">
        <v>1</v>
      </c>
      <c r="K136" s="35">
        <v>2</v>
      </c>
      <c r="L136" s="35">
        <v>0</v>
      </c>
      <c r="M136" s="35">
        <v>0</v>
      </c>
      <c r="N136" s="35" t="s">
        <v>103</v>
      </c>
      <c r="O136" s="35">
        <v>1500</v>
      </c>
      <c r="P136" s="35">
        <v>0</v>
      </c>
      <c r="Q136" s="35" t="s">
        <v>101</v>
      </c>
      <c r="R136" s="37">
        <f t="shared" si="100"/>
        <v>750</v>
      </c>
      <c r="S136" s="35">
        <v>0</v>
      </c>
      <c r="T136" s="37">
        <f t="shared" si="97"/>
        <v>150</v>
      </c>
      <c r="U136" s="37">
        <f t="shared" si="101"/>
        <v>350.0000000000025</v>
      </c>
      <c r="V136" s="37">
        <f t="shared" si="102"/>
        <v>14000</v>
      </c>
      <c r="W136" s="37">
        <f t="shared" si="98"/>
        <v>7000</v>
      </c>
      <c r="X136" s="37">
        <v>3500</v>
      </c>
      <c r="Y136" s="37">
        <f t="shared" si="99"/>
        <v>1750</v>
      </c>
      <c r="Z136" s="43">
        <f t="shared" si="103"/>
        <v>50</v>
      </c>
    </row>
    <row r="137" spans="2:26" x14ac:dyDescent="0.3">
      <c r="B137" s="49" t="str">
        <f t="shared" si="92"/>
        <v>VIII ICSE Computers</v>
      </c>
      <c r="C137" s="70" t="s">
        <v>136</v>
      </c>
      <c r="D137" s="35" t="s">
        <v>141</v>
      </c>
      <c r="E137" s="35" t="s">
        <v>135</v>
      </c>
      <c r="F137" s="35"/>
      <c r="G137" s="35"/>
      <c r="H137" s="35" t="s">
        <v>165</v>
      </c>
      <c r="I137" s="36">
        <v>45139</v>
      </c>
      <c r="J137" s="35">
        <v>1</v>
      </c>
      <c r="K137" s="35">
        <v>2</v>
      </c>
      <c r="L137" s="35">
        <v>0</v>
      </c>
      <c r="M137" s="35">
        <v>0</v>
      </c>
      <c r="N137" s="35" t="s">
        <v>103</v>
      </c>
      <c r="O137" s="35">
        <v>1500</v>
      </c>
      <c r="P137" s="35">
        <v>0</v>
      </c>
      <c r="Q137" s="35" t="s">
        <v>101</v>
      </c>
      <c r="R137" s="37">
        <f t="shared" si="100"/>
        <v>750</v>
      </c>
      <c r="S137" s="35">
        <v>0</v>
      </c>
      <c r="T137" s="37">
        <f t="shared" si="97"/>
        <v>150</v>
      </c>
      <c r="U137" s="37">
        <f t="shared" si="101"/>
        <v>350.0000000000025</v>
      </c>
      <c r="V137" s="37">
        <f t="shared" si="102"/>
        <v>14000</v>
      </c>
      <c r="W137" s="37">
        <f t="shared" si="98"/>
        <v>7000</v>
      </c>
      <c r="X137" s="37">
        <v>3500</v>
      </c>
      <c r="Y137" s="37">
        <f t="shared" si="99"/>
        <v>1750</v>
      </c>
      <c r="Z137" s="43">
        <f t="shared" si="103"/>
        <v>50</v>
      </c>
    </row>
    <row r="138" spans="2:26" x14ac:dyDescent="0.3">
      <c r="B138" s="49" t="str">
        <f t="shared" si="92"/>
        <v>VIII ICSE EVS</v>
      </c>
      <c r="C138" s="70" t="s">
        <v>16</v>
      </c>
      <c r="D138" s="35" t="s">
        <v>141</v>
      </c>
      <c r="E138" s="35" t="s">
        <v>135</v>
      </c>
      <c r="F138" s="35"/>
      <c r="G138" s="35"/>
      <c r="H138" s="35" t="s">
        <v>165</v>
      </c>
      <c r="I138" s="36">
        <v>45139</v>
      </c>
      <c r="J138" s="35">
        <v>1</v>
      </c>
      <c r="K138" s="35">
        <v>2</v>
      </c>
      <c r="L138" s="35">
        <v>0</v>
      </c>
      <c r="M138" s="35">
        <v>0</v>
      </c>
      <c r="N138" s="35" t="s">
        <v>103</v>
      </c>
      <c r="O138" s="35">
        <v>1500</v>
      </c>
      <c r="P138" s="35">
        <v>0</v>
      </c>
      <c r="Q138" s="35" t="s">
        <v>101</v>
      </c>
      <c r="R138" s="37">
        <f t="shared" si="100"/>
        <v>750</v>
      </c>
      <c r="S138" s="35">
        <v>0</v>
      </c>
      <c r="T138" s="37">
        <f t="shared" si="97"/>
        <v>150</v>
      </c>
      <c r="U138" s="37">
        <f t="shared" si="101"/>
        <v>350.0000000000025</v>
      </c>
      <c r="V138" s="37">
        <f t="shared" si="102"/>
        <v>14000</v>
      </c>
      <c r="W138" s="37">
        <f t="shared" si="98"/>
        <v>7000</v>
      </c>
      <c r="X138" s="37">
        <v>3500</v>
      </c>
      <c r="Y138" s="37">
        <f t="shared" si="99"/>
        <v>1750</v>
      </c>
      <c r="Z138" s="43">
        <f t="shared" si="103"/>
        <v>50</v>
      </c>
    </row>
    <row r="139" spans="2:26" x14ac:dyDescent="0.3">
      <c r="B139" s="49" t="str">
        <f t="shared" si="92"/>
        <v>VIII ICSE Bengali</v>
      </c>
      <c r="C139" s="70" t="s">
        <v>109</v>
      </c>
      <c r="D139" s="35" t="s">
        <v>141</v>
      </c>
      <c r="E139" s="35" t="s">
        <v>135</v>
      </c>
      <c r="F139" s="35"/>
      <c r="G139" s="35"/>
      <c r="H139" s="35" t="s">
        <v>165</v>
      </c>
      <c r="I139" s="36">
        <v>45139</v>
      </c>
      <c r="J139" s="35">
        <v>1</v>
      </c>
      <c r="K139" s="35">
        <v>2</v>
      </c>
      <c r="L139" s="35">
        <v>0</v>
      </c>
      <c r="M139" s="35">
        <v>0</v>
      </c>
      <c r="N139" s="35" t="s">
        <v>103</v>
      </c>
      <c r="O139" s="35">
        <v>1500</v>
      </c>
      <c r="P139" s="35">
        <v>0</v>
      </c>
      <c r="Q139" s="35" t="s">
        <v>101</v>
      </c>
      <c r="R139" s="37">
        <f t="shared" si="100"/>
        <v>750</v>
      </c>
      <c r="S139" s="35">
        <v>0</v>
      </c>
      <c r="T139" s="37">
        <f t="shared" si="97"/>
        <v>150</v>
      </c>
      <c r="U139" s="37">
        <f t="shared" si="101"/>
        <v>350.0000000000025</v>
      </c>
      <c r="V139" s="37">
        <f t="shared" si="102"/>
        <v>14000</v>
      </c>
      <c r="W139" s="37">
        <f t="shared" si="98"/>
        <v>7000</v>
      </c>
      <c r="X139" s="37">
        <v>3500</v>
      </c>
      <c r="Y139" s="37">
        <f t="shared" si="99"/>
        <v>1750</v>
      </c>
      <c r="Z139" s="43">
        <f t="shared" si="103"/>
        <v>50</v>
      </c>
    </row>
    <row r="140" spans="2:26" x14ac:dyDescent="0.3">
      <c r="B140" s="49" t="str">
        <f t="shared" si="92"/>
        <v>VIII ICSE Hindi</v>
      </c>
      <c r="C140" s="70" t="s">
        <v>0</v>
      </c>
      <c r="D140" s="35" t="s">
        <v>141</v>
      </c>
      <c r="E140" s="35" t="s">
        <v>135</v>
      </c>
      <c r="F140" s="35"/>
      <c r="G140" s="35"/>
      <c r="H140" s="35" t="s">
        <v>165</v>
      </c>
      <c r="I140" s="36">
        <v>45139</v>
      </c>
      <c r="J140" s="35">
        <v>1</v>
      </c>
      <c r="K140" s="35">
        <v>2</v>
      </c>
      <c r="L140" s="35">
        <v>0</v>
      </c>
      <c r="M140" s="35">
        <v>0</v>
      </c>
      <c r="N140" s="35" t="s">
        <v>103</v>
      </c>
      <c r="O140" s="35">
        <v>1500</v>
      </c>
      <c r="P140" s="35">
        <v>0</v>
      </c>
      <c r="Q140" s="35" t="s">
        <v>101</v>
      </c>
      <c r="R140" s="37">
        <f t="shared" si="100"/>
        <v>750</v>
      </c>
      <c r="S140" s="35">
        <v>0</v>
      </c>
      <c r="T140" s="37">
        <f t="shared" si="97"/>
        <v>150</v>
      </c>
      <c r="U140" s="37">
        <f t="shared" si="101"/>
        <v>350.0000000000025</v>
      </c>
      <c r="V140" s="37">
        <f t="shared" si="102"/>
        <v>14000</v>
      </c>
      <c r="W140" s="37">
        <f t="shared" si="98"/>
        <v>7000</v>
      </c>
      <c r="X140" s="37">
        <v>3500</v>
      </c>
      <c r="Y140" s="37">
        <f t="shared" si="99"/>
        <v>1750</v>
      </c>
      <c r="Z140" s="43">
        <f t="shared" si="103"/>
        <v>50</v>
      </c>
    </row>
    <row r="141" spans="2:26" x14ac:dyDescent="0.3">
      <c r="B141" s="49" t="str">
        <f t="shared" si="92"/>
        <v>VIII CBSE English</v>
      </c>
      <c r="C141" s="35" t="s">
        <v>108</v>
      </c>
      <c r="D141" s="35" t="s">
        <v>141</v>
      </c>
      <c r="E141" s="35" t="s">
        <v>120</v>
      </c>
      <c r="F141" s="35"/>
      <c r="G141" s="35"/>
      <c r="H141" s="35" t="s">
        <v>165</v>
      </c>
      <c r="I141" s="36">
        <v>45139</v>
      </c>
      <c r="J141" s="35">
        <v>1</v>
      </c>
      <c r="K141" s="35">
        <v>2</v>
      </c>
      <c r="L141" s="35">
        <v>0</v>
      </c>
      <c r="M141" s="35">
        <v>0</v>
      </c>
      <c r="N141" s="35" t="s">
        <v>103</v>
      </c>
      <c r="O141" s="35">
        <v>1500</v>
      </c>
      <c r="P141" s="35">
        <v>0</v>
      </c>
      <c r="Q141" s="35" t="s">
        <v>101</v>
      </c>
      <c r="R141" s="37">
        <f t="shared" ref="R141:R154" si="104">O141*50%</f>
        <v>750</v>
      </c>
      <c r="S141" s="35">
        <v>0</v>
      </c>
      <c r="T141" s="37">
        <f t="shared" si="97"/>
        <v>150</v>
      </c>
      <c r="U141" s="37">
        <f t="shared" ref="U141:U154" si="105">R141*46.666666666667%</f>
        <v>350.0000000000025</v>
      </c>
      <c r="V141" s="37">
        <f t="shared" ref="V141:V154" si="106">X141*4</f>
        <v>14000</v>
      </c>
      <c r="W141" s="37">
        <f t="shared" si="98"/>
        <v>7000</v>
      </c>
      <c r="X141" s="37">
        <v>3500</v>
      </c>
      <c r="Y141" s="37">
        <f t="shared" si="99"/>
        <v>1750</v>
      </c>
      <c r="Z141" s="43">
        <f t="shared" ref="Z141:Z154" si="107">(R141-(T141+X141/10))/(T141+X141/10)%</f>
        <v>50</v>
      </c>
    </row>
    <row r="142" spans="2:26" x14ac:dyDescent="0.3">
      <c r="B142" s="49" t="str">
        <f t="shared" si="92"/>
        <v>VIII CBSE Bengali</v>
      </c>
      <c r="C142" s="35" t="s">
        <v>109</v>
      </c>
      <c r="D142" s="35" t="s">
        <v>141</v>
      </c>
      <c r="E142" s="35" t="s">
        <v>120</v>
      </c>
      <c r="F142" s="35"/>
      <c r="G142" s="35"/>
      <c r="H142" s="35" t="s">
        <v>165</v>
      </c>
      <c r="I142" s="36">
        <v>45139</v>
      </c>
      <c r="J142" s="35">
        <v>1</v>
      </c>
      <c r="K142" s="35">
        <v>2</v>
      </c>
      <c r="L142" s="35">
        <v>0</v>
      </c>
      <c r="M142" s="35">
        <v>0</v>
      </c>
      <c r="N142" s="35" t="s">
        <v>103</v>
      </c>
      <c r="O142" s="35">
        <v>1500</v>
      </c>
      <c r="P142" s="35">
        <v>0</v>
      </c>
      <c r="Q142" s="35" t="s">
        <v>101</v>
      </c>
      <c r="R142" s="37">
        <f t="shared" si="104"/>
        <v>750</v>
      </c>
      <c r="S142" s="35">
        <v>0</v>
      </c>
      <c r="T142" s="37">
        <f t="shared" si="97"/>
        <v>150</v>
      </c>
      <c r="U142" s="37">
        <f t="shared" si="105"/>
        <v>350.0000000000025</v>
      </c>
      <c r="V142" s="37">
        <f t="shared" si="106"/>
        <v>14000</v>
      </c>
      <c r="W142" s="37">
        <f t="shared" si="98"/>
        <v>7000</v>
      </c>
      <c r="X142" s="37">
        <v>3500</v>
      </c>
      <c r="Y142" s="37">
        <f t="shared" si="99"/>
        <v>1750</v>
      </c>
      <c r="Z142" s="43">
        <f t="shared" si="107"/>
        <v>50</v>
      </c>
    </row>
    <row r="143" spans="2:26" x14ac:dyDescent="0.3">
      <c r="B143" s="49" t="str">
        <f t="shared" si="92"/>
        <v>VIII CBSE Hindi</v>
      </c>
      <c r="C143" s="35" t="s">
        <v>0</v>
      </c>
      <c r="D143" s="35" t="s">
        <v>141</v>
      </c>
      <c r="E143" s="35" t="s">
        <v>120</v>
      </c>
      <c r="F143" s="35"/>
      <c r="G143" s="35"/>
      <c r="H143" s="35" t="s">
        <v>165</v>
      </c>
      <c r="I143" s="36">
        <v>45139</v>
      </c>
      <c r="J143" s="35">
        <v>1</v>
      </c>
      <c r="K143" s="35">
        <v>2</v>
      </c>
      <c r="L143" s="35">
        <v>0</v>
      </c>
      <c r="M143" s="35">
        <v>0</v>
      </c>
      <c r="N143" s="35" t="s">
        <v>103</v>
      </c>
      <c r="O143" s="35">
        <v>1500</v>
      </c>
      <c r="P143" s="35">
        <v>0</v>
      </c>
      <c r="Q143" s="35" t="s">
        <v>101</v>
      </c>
      <c r="R143" s="37">
        <f t="shared" si="104"/>
        <v>750</v>
      </c>
      <c r="S143" s="35">
        <v>0</v>
      </c>
      <c r="T143" s="37">
        <f t="shared" si="97"/>
        <v>150</v>
      </c>
      <c r="U143" s="37">
        <f t="shared" si="105"/>
        <v>350.0000000000025</v>
      </c>
      <c r="V143" s="37">
        <f t="shared" si="106"/>
        <v>14000</v>
      </c>
      <c r="W143" s="37">
        <f t="shared" si="98"/>
        <v>7000</v>
      </c>
      <c r="X143" s="37">
        <v>3500</v>
      </c>
      <c r="Y143" s="37">
        <f t="shared" si="99"/>
        <v>1750</v>
      </c>
      <c r="Z143" s="43">
        <f t="shared" si="107"/>
        <v>50</v>
      </c>
    </row>
    <row r="144" spans="2:26" x14ac:dyDescent="0.3">
      <c r="B144" s="49" t="str">
        <f t="shared" si="92"/>
        <v>VIII CBSE Math</v>
      </c>
      <c r="C144" s="35" t="s">
        <v>122</v>
      </c>
      <c r="D144" s="35" t="s">
        <v>141</v>
      </c>
      <c r="E144" s="35" t="s">
        <v>120</v>
      </c>
      <c r="F144" s="35"/>
      <c r="G144" s="35"/>
      <c r="H144" s="35" t="s">
        <v>165</v>
      </c>
      <c r="I144" s="36">
        <v>45139</v>
      </c>
      <c r="J144" s="35">
        <v>1</v>
      </c>
      <c r="K144" s="35">
        <v>2</v>
      </c>
      <c r="L144" s="35">
        <v>0</v>
      </c>
      <c r="M144" s="35">
        <v>0</v>
      </c>
      <c r="N144" s="35" t="s">
        <v>103</v>
      </c>
      <c r="O144" s="35">
        <v>1500</v>
      </c>
      <c r="P144" s="35">
        <v>0</v>
      </c>
      <c r="Q144" s="35" t="s">
        <v>101</v>
      </c>
      <c r="R144" s="37">
        <f t="shared" si="104"/>
        <v>750</v>
      </c>
      <c r="S144" s="35">
        <v>0</v>
      </c>
      <c r="T144" s="37">
        <f t="shared" si="97"/>
        <v>150</v>
      </c>
      <c r="U144" s="37">
        <f t="shared" si="105"/>
        <v>350.0000000000025</v>
      </c>
      <c r="V144" s="37">
        <f t="shared" si="106"/>
        <v>14000</v>
      </c>
      <c r="W144" s="37">
        <f t="shared" si="98"/>
        <v>7000</v>
      </c>
      <c r="X144" s="37">
        <v>3500</v>
      </c>
      <c r="Y144" s="37">
        <f t="shared" si="99"/>
        <v>1750</v>
      </c>
      <c r="Z144" s="43">
        <f t="shared" si="107"/>
        <v>50</v>
      </c>
    </row>
    <row r="145" spans="2:26" x14ac:dyDescent="0.3">
      <c r="B145" s="49" t="str">
        <f t="shared" si="92"/>
        <v>VIII CBSE Science</v>
      </c>
      <c r="C145" s="35" t="s">
        <v>137</v>
      </c>
      <c r="D145" s="35" t="s">
        <v>141</v>
      </c>
      <c r="E145" s="35" t="s">
        <v>120</v>
      </c>
      <c r="F145" s="35"/>
      <c r="G145" s="35"/>
      <c r="H145" s="35" t="s">
        <v>165</v>
      </c>
      <c r="I145" s="36">
        <v>45139</v>
      </c>
      <c r="J145" s="35">
        <v>1</v>
      </c>
      <c r="K145" s="35">
        <v>2</v>
      </c>
      <c r="L145" s="35">
        <v>0</v>
      </c>
      <c r="M145" s="35">
        <v>0</v>
      </c>
      <c r="N145" s="35" t="s">
        <v>103</v>
      </c>
      <c r="O145" s="35">
        <v>1500</v>
      </c>
      <c r="P145" s="35">
        <v>0</v>
      </c>
      <c r="Q145" s="35" t="s">
        <v>101</v>
      </c>
      <c r="R145" s="37">
        <f t="shared" si="104"/>
        <v>750</v>
      </c>
      <c r="S145" s="35">
        <v>0</v>
      </c>
      <c r="T145" s="37">
        <f t="shared" si="97"/>
        <v>150</v>
      </c>
      <c r="U145" s="37">
        <f t="shared" si="105"/>
        <v>350.0000000000025</v>
      </c>
      <c r="V145" s="37">
        <f t="shared" si="106"/>
        <v>14000</v>
      </c>
      <c r="W145" s="37">
        <f t="shared" si="98"/>
        <v>7000</v>
      </c>
      <c r="X145" s="37">
        <v>3500</v>
      </c>
      <c r="Y145" s="37">
        <f t="shared" si="99"/>
        <v>1750</v>
      </c>
      <c r="Z145" s="43">
        <f t="shared" si="107"/>
        <v>50</v>
      </c>
    </row>
    <row r="146" spans="2:26" x14ac:dyDescent="0.3">
      <c r="B146" s="49" t="str">
        <f t="shared" si="92"/>
        <v>VIII CBSE Computers</v>
      </c>
      <c r="C146" s="35" t="s">
        <v>136</v>
      </c>
      <c r="D146" s="35" t="s">
        <v>141</v>
      </c>
      <c r="E146" s="35" t="s">
        <v>120</v>
      </c>
      <c r="F146" s="35"/>
      <c r="G146" s="35"/>
      <c r="H146" s="35" t="s">
        <v>165</v>
      </c>
      <c r="I146" s="36">
        <v>45139</v>
      </c>
      <c r="J146" s="35">
        <v>1</v>
      </c>
      <c r="K146" s="35">
        <v>2</v>
      </c>
      <c r="L146" s="35">
        <v>0</v>
      </c>
      <c r="M146" s="35">
        <v>0</v>
      </c>
      <c r="N146" s="35" t="s">
        <v>103</v>
      </c>
      <c r="O146" s="35">
        <v>1500</v>
      </c>
      <c r="P146" s="35">
        <v>0</v>
      </c>
      <c r="Q146" s="35" t="s">
        <v>101</v>
      </c>
      <c r="R146" s="37">
        <f t="shared" si="104"/>
        <v>750</v>
      </c>
      <c r="S146" s="35">
        <v>0</v>
      </c>
      <c r="T146" s="37">
        <f t="shared" si="97"/>
        <v>150</v>
      </c>
      <c r="U146" s="37">
        <f t="shared" si="105"/>
        <v>350.0000000000025</v>
      </c>
      <c r="V146" s="37">
        <f t="shared" si="106"/>
        <v>14000</v>
      </c>
      <c r="W146" s="37">
        <f t="shared" si="98"/>
        <v>7000</v>
      </c>
      <c r="X146" s="37">
        <v>3500</v>
      </c>
      <c r="Y146" s="37">
        <f t="shared" si="99"/>
        <v>1750</v>
      </c>
      <c r="Z146" s="43">
        <f t="shared" si="107"/>
        <v>50</v>
      </c>
    </row>
    <row r="147" spans="2:26" x14ac:dyDescent="0.3">
      <c r="B147" s="49" t="str">
        <f t="shared" si="92"/>
        <v>VIII CBSE Social Science</v>
      </c>
      <c r="C147" s="35" t="s">
        <v>138</v>
      </c>
      <c r="D147" s="35" t="s">
        <v>141</v>
      </c>
      <c r="E147" s="35" t="s">
        <v>120</v>
      </c>
      <c r="F147" s="35"/>
      <c r="G147" s="35"/>
      <c r="H147" s="35" t="s">
        <v>165</v>
      </c>
      <c r="I147" s="36">
        <v>45139</v>
      </c>
      <c r="J147" s="35">
        <v>1</v>
      </c>
      <c r="K147" s="35">
        <v>2</v>
      </c>
      <c r="L147" s="35">
        <v>0</v>
      </c>
      <c r="M147" s="35">
        <v>0</v>
      </c>
      <c r="N147" s="35" t="s">
        <v>103</v>
      </c>
      <c r="O147" s="35">
        <v>1500</v>
      </c>
      <c r="P147" s="35">
        <v>0</v>
      </c>
      <c r="Q147" s="35" t="s">
        <v>101</v>
      </c>
      <c r="R147" s="37">
        <f t="shared" si="104"/>
        <v>750</v>
      </c>
      <c r="S147" s="35">
        <v>0</v>
      </c>
      <c r="T147" s="37">
        <f t="shared" si="97"/>
        <v>150</v>
      </c>
      <c r="U147" s="37">
        <f t="shared" si="105"/>
        <v>350.0000000000025</v>
      </c>
      <c r="V147" s="37">
        <f t="shared" si="106"/>
        <v>14000</v>
      </c>
      <c r="W147" s="37">
        <f t="shared" si="98"/>
        <v>7000</v>
      </c>
      <c r="X147" s="37">
        <v>3500</v>
      </c>
      <c r="Y147" s="37">
        <f t="shared" si="99"/>
        <v>1750</v>
      </c>
      <c r="Z147" s="43">
        <f t="shared" si="107"/>
        <v>50</v>
      </c>
    </row>
    <row r="148" spans="2:26" x14ac:dyDescent="0.3">
      <c r="B148" s="49" t="str">
        <f t="shared" si="92"/>
        <v>VIII WB English</v>
      </c>
      <c r="C148" s="67" t="s">
        <v>108</v>
      </c>
      <c r="D148" s="35" t="s">
        <v>141</v>
      </c>
      <c r="E148" s="35" t="s">
        <v>121</v>
      </c>
      <c r="F148" s="35"/>
      <c r="G148" s="35"/>
      <c r="H148" s="35" t="s">
        <v>165</v>
      </c>
      <c r="I148" s="36">
        <v>45139</v>
      </c>
      <c r="J148" s="35">
        <v>1</v>
      </c>
      <c r="K148" s="35">
        <v>2</v>
      </c>
      <c r="L148" s="35">
        <v>0</v>
      </c>
      <c r="M148" s="35">
        <v>0</v>
      </c>
      <c r="N148" s="35" t="s">
        <v>103</v>
      </c>
      <c r="O148" s="35">
        <v>1400</v>
      </c>
      <c r="P148" s="35">
        <v>0</v>
      </c>
      <c r="Q148" s="35" t="s">
        <v>101</v>
      </c>
      <c r="R148" s="37">
        <f t="shared" si="104"/>
        <v>700</v>
      </c>
      <c r="S148" s="35">
        <v>0</v>
      </c>
      <c r="T148" s="37">
        <f t="shared" si="97"/>
        <v>140</v>
      </c>
      <c r="U148" s="37">
        <f t="shared" si="105"/>
        <v>326.66666666666902</v>
      </c>
      <c r="V148" s="37">
        <f t="shared" si="106"/>
        <v>13064</v>
      </c>
      <c r="W148" s="37">
        <f t="shared" si="98"/>
        <v>6532</v>
      </c>
      <c r="X148" s="37">
        <v>3266</v>
      </c>
      <c r="Y148" s="37">
        <f t="shared" si="99"/>
        <v>1633</v>
      </c>
      <c r="Z148" s="43">
        <f t="shared" si="107"/>
        <v>50.02143163309043</v>
      </c>
    </row>
    <row r="149" spans="2:26" x14ac:dyDescent="0.3">
      <c r="B149" s="49" t="str">
        <f t="shared" si="92"/>
        <v>VIII WB Bengali</v>
      </c>
      <c r="C149" s="67" t="s">
        <v>109</v>
      </c>
      <c r="D149" s="35" t="s">
        <v>141</v>
      </c>
      <c r="E149" s="35" t="s">
        <v>121</v>
      </c>
      <c r="F149" s="35"/>
      <c r="G149" s="35"/>
      <c r="H149" s="35" t="s">
        <v>165</v>
      </c>
      <c r="I149" s="36">
        <v>45139</v>
      </c>
      <c r="J149" s="35">
        <v>1</v>
      </c>
      <c r="K149" s="35">
        <v>2</v>
      </c>
      <c r="L149" s="35">
        <v>0</v>
      </c>
      <c r="M149" s="35">
        <v>0</v>
      </c>
      <c r="N149" s="35" t="s">
        <v>103</v>
      </c>
      <c r="O149" s="35">
        <v>1400</v>
      </c>
      <c r="P149" s="35">
        <v>0</v>
      </c>
      <c r="Q149" s="35" t="s">
        <v>101</v>
      </c>
      <c r="R149" s="37">
        <f t="shared" si="104"/>
        <v>700</v>
      </c>
      <c r="S149" s="35">
        <v>0</v>
      </c>
      <c r="T149" s="37">
        <f t="shared" si="97"/>
        <v>140</v>
      </c>
      <c r="U149" s="37">
        <f t="shared" si="105"/>
        <v>326.66666666666902</v>
      </c>
      <c r="V149" s="37">
        <f t="shared" si="106"/>
        <v>13064</v>
      </c>
      <c r="W149" s="37">
        <f t="shared" si="98"/>
        <v>6532</v>
      </c>
      <c r="X149" s="37">
        <v>3266</v>
      </c>
      <c r="Y149" s="37">
        <f t="shared" si="99"/>
        <v>1633</v>
      </c>
      <c r="Z149" s="43">
        <f t="shared" si="107"/>
        <v>50.02143163309043</v>
      </c>
    </row>
    <row r="150" spans="2:26" x14ac:dyDescent="0.3">
      <c r="B150" s="49" t="str">
        <f t="shared" si="92"/>
        <v>VIII WB Physical Science</v>
      </c>
      <c r="C150" s="67" t="s">
        <v>139</v>
      </c>
      <c r="D150" s="35" t="s">
        <v>141</v>
      </c>
      <c r="E150" s="35" t="s">
        <v>121</v>
      </c>
      <c r="F150" s="35"/>
      <c r="G150" s="35"/>
      <c r="H150" s="35" t="s">
        <v>165</v>
      </c>
      <c r="I150" s="36">
        <v>45139</v>
      </c>
      <c r="J150" s="35">
        <v>1</v>
      </c>
      <c r="K150" s="35">
        <v>2</v>
      </c>
      <c r="L150" s="35">
        <v>0</v>
      </c>
      <c r="M150" s="35">
        <v>0</v>
      </c>
      <c r="N150" s="35" t="s">
        <v>103</v>
      </c>
      <c r="O150" s="35">
        <v>1400</v>
      </c>
      <c r="P150" s="35">
        <v>0</v>
      </c>
      <c r="Q150" s="35" t="s">
        <v>101</v>
      </c>
      <c r="R150" s="37">
        <f t="shared" si="104"/>
        <v>700</v>
      </c>
      <c r="S150" s="35">
        <v>0</v>
      </c>
      <c r="T150" s="37">
        <f t="shared" si="97"/>
        <v>140</v>
      </c>
      <c r="U150" s="37">
        <f t="shared" si="105"/>
        <v>326.66666666666902</v>
      </c>
      <c r="V150" s="37">
        <f t="shared" si="106"/>
        <v>13064</v>
      </c>
      <c r="W150" s="37">
        <f t="shared" si="98"/>
        <v>6532</v>
      </c>
      <c r="X150" s="37">
        <v>3266</v>
      </c>
      <c r="Y150" s="37">
        <f t="shared" si="99"/>
        <v>1633</v>
      </c>
      <c r="Z150" s="43">
        <f t="shared" si="107"/>
        <v>50.02143163309043</v>
      </c>
    </row>
    <row r="151" spans="2:26" x14ac:dyDescent="0.3">
      <c r="B151" s="49" t="str">
        <f t="shared" si="92"/>
        <v>VIII WB History</v>
      </c>
      <c r="C151" s="67" t="s">
        <v>110</v>
      </c>
      <c r="D151" s="35" t="s">
        <v>141</v>
      </c>
      <c r="E151" s="35" t="s">
        <v>121</v>
      </c>
      <c r="F151" s="35"/>
      <c r="G151" s="35"/>
      <c r="H151" s="35" t="s">
        <v>165</v>
      </c>
      <c r="I151" s="36">
        <v>45139</v>
      </c>
      <c r="J151" s="35">
        <v>1</v>
      </c>
      <c r="K151" s="35">
        <v>2</v>
      </c>
      <c r="L151" s="35">
        <v>0</v>
      </c>
      <c r="M151" s="35">
        <v>0</v>
      </c>
      <c r="N151" s="35" t="s">
        <v>103</v>
      </c>
      <c r="O151" s="35">
        <v>1400</v>
      </c>
      <c r="P151" s="35">
        <v>0</v>
      </c>
      <c r="Q151" s="35" t="s">
        <v>101</v>
      </c>
      <c r="R151" s="37">
        <f t="shared" si="104"/>
        <v>700</v>
      </c>
      <c r="S151" s="35">
        <v>0</v>
      </c>
      <c r="T151" s="37">
        <f t="shared" si="97"/>
        <v>140</v>
      </c>
      <c r="U151" s="37">
        <f t="shared" si="105"/>
        <v>326.66666666666902</v>
      </c>
      <c r="V151" s="37">
        <f t="shared" si="106"/>
        <v>13064</v>
      </c>
      <c r="W151" s="37">
        <f t="shared" si="98"/>
        <v>6532</v>
      </c>
      <c r="X151" s="37">
        <v>3266</v>
      </c>
      <c r="Y151" s="37">
        <f t="shared" si="99"/>
        <v>1633</v>
      </c>
      <c r="Z151" s="43">
        <f t="shared" si="107"/>
        <v>50.02143163309043</v>
      </c>
    </row>
    <row r="152" spans="2:26" x14ac:dyDescent="0.3">
      <c r="B152" s="49" t="str">
        <f t="shared" si="92"/>
        <v>VIII WB Geography</v>
      </c>
      <c r="C152" s="67" t="s">
        <v>107</v>
      </c>
      <c r="D152" s="35" t="s">
        <v>141</v>
      </c>
      <c r="E152" s="35" t="s">
        <v>121</v>
      </c>
      <c r="F152" s="35"/>
      <c r="G152" s="35"/>
      <c r="H152" s="35" t="s">
        <v>165</v>
      </c>
      <c r="I152" s="36">
        <v>45139</v>
      </c>
      <c r="J152" s="35">
        <v>1</v>
      </c>
      <c r="K152" s="35">
        <v>2</v>
      </c>
      <c r="L152" s="35">
        <v>0</v>
      </c>
      <c r="M152" s="35">
        <v>0</v>
      </c>
      <c r="N152" s="35" t="s">
        <v>103</v>
      </c>
      <c r="O152" s="35">
        <v>1400</v>
      </c>
      <c r="P152" s="35">
        <v>0</v>
      </c>
      <c r="Q152" s="35" t="s">
        <v>101</v>
      </c>
      <c r="R152" s="37">
        <f t="shared" si="104"/>
        <v>700</v>
      </c>
      <c r="S152" s="35">
        <v>0</v>
      </c>
      <c r="T152" s="37">
        <f t="shared" si="97"/>
        <v>140</v>
      </c>
      <c r="U152" s="37">
        <f t="shared" si="105"/>
        <v>326.66666666666902</v>
      </c>
      <c r="V152" s="37">
        <f t="shared" si="106"/>
        <v>13064</v>
      </c>
      <c r="W152" s="37">
        <f t="shared" si="98"/>
        <v>6532</v>
      </c>
      <c r="X152" s="37">
        <v>3266</v>
      </c>
      <c r="Y152" s="37">
        <f t="shared" si="99"/>
        <v>1633</v>
      </c>
      <c r="Z152" s="43">
        <f t="shared" si="107"/>
        <v>50.02143163309043</v>
      </c>
    </row>
    <row r="153" spans="2:26" x14ac:dyDescent="0.3">
      <c r="B153" s="49" t="str">
        <f t="shared" si="92"/>
        <v>VIII WB Math</v>
      </c>
      <c r="C153" s="67" t="s">
        <v>122</v>
      </c>
      <c r="D153" s="35" t="s">
        <v>141</v>
      </c>
      <c r="E153" s="35" t="s">
        <v>121</v>
      </c>
      <c r="F153" s="35"/>
      <c r="G153" s="35"/>
      <c r="H153" s="35" t="s">
        <v>165</v>
      </c>
      <c r="I153" s="36">
        <v>45139</v>
      </c>
      <c r="J153" s="35">
        <v>1</v>
      </c>
      <c r="K153" s="35">
        <v>2</v>
      </c>
      <c r="L153" s="35">
        <v>0</v>
      </c>
      <c r="M153" s="35">
        <v>0</v>
      </c>
      <c r="N153" s="35" t="s">
        <v>103</v>
      </c>
      <c r="O153" s="35">
        <v>1400</v>
      </c>
      <c r="P153" s="35">
        <v>0</v>
      </c>
      <c r="Q153" s="35" t="s">
        <v>101</v>
      </c>
      <c r="R153" s="37">
        <f t="shared" si="104"/>
        <v>700</v>
      </c>
      <c r="S153" s="35">
        <v>0</v>
      </c>
      <c r="T153" s="37">
        <f t="shared" si="97"/>
        <v>140</v>
      </c>
      <c r="U153" s="37">
        <f t="shared" si="105"/>
        <v>326.66666666666902</v>
      </c>
      <c r="V153" s="37">
        <f t="shared" si="106"/>
        <v>13064</v>
      </c>
      <c r="W153" s="37">
        <f t="shared" si="98"/>
        <v>6532</v>
      </c>
      <c r="X153" s="37">
        <v>3266</v>
      </c>
      <c r="Y153" s="37">
        <f t="shared" si="99"/>
        <v>1633</v>
      </c>
      <c r="Z153" s="43">
        <f t="shared" si="107"/>
        <v>50.02143163309043</v>
      </c>
    </row>
    <row r="154" spans="2:26" x14ac:dyDescent="0.3">
      <c r="B154" s="49" t="str">
        <f t="shared" si="92"/>
        <v>VIII WB Hindi</v>
      </c>
      <c r="C154" s="67" t="s">
        <v>0</v>
      </c>
      <c r="D154" s="35" t="s">
        <v>141</v>
      </c>
      <c r="E154" s="35" t="s">
        <v>121</v>
      </c>
      <c r="F154" s="35"/>
      <c r="G154" s="35"/>
      <c r="H154" s="35" t="s">
        <v>165</v>
      </c>
      <c r="I154" s="36">
        <v>45139</v>
      </c>
      <c r="J154" s="35">
        <v>1</v>
      </c>
      <c r="K154" s="35">
        <v>2</v>
      </c>
      <c r="L154" s="35">
        <v>0</v>
      </c>
      <c r="M154" s="35">
        <v>0</v>
      </c>
      <c r="N154" s="35" t="s">
        <v>103</v>
      </c>
      <c r="O154" s="35">
        <v>1400</v>
      </c>
      <c r="P154" s="35">
        <v>0</v>
      </c>
      <c r="Q154" s="35" t="s">
        <v>101</v>
      </c>
      <c r="R154" s="37">
        <f t="shared" si="104"/>
        <v>700</v>
      </c>
      <c r="S154" s="35">
        <v>0</v>
      </c>
      <c r="T154" s="37">
        <f t="shared" si="97"/>
        <v>140</v>
      </c>
      <c r="U154" s="37">
        <f t="shared" si="105"/>
        <v>326.66666666666902</v>
      </c>
      <c r="V154" s="37">
        <f t="shared" si="106"/>
        <v>13064</v>
      </c>
      <c r="W154" s="37">
        <f t="shared" si="98"/>
        <v>6532</v>
      </c>
      <c r="X154" s="37">
        <v>3266</v>
      </c>
      <c r="Y154" s="37">
        <f t="shared" si="99"/>
        <v>1633</v>
      </c>
      <c r="Z154" s="43">
        <f t="shared" si="107"/>
        <v>50.02143163309043</v>
      </c>
    </row>
    <row r="155" spans="2:26" x14ac:dyDescent="0.3">
      <c r="B155" s="49" t="str">
        <f t="shared" si="92"/>
        <v>XII ICSE AI</v>
      </c>
      <c r="C155" s="71" t="s">
        <v>39</v>
      </c>
      <c r="D155" s="35" t="s">
        <v>142</v>
      </c>
      <c r="E155" s="35" t="s">
        <v>135</v>
      </c>
      <c r="F155" s="35"/>
      <c r="G155" s="35" t="s">
        <v>154</v>
      </c>
      <c r="H155" s="35" t="s">
        <v>165</v>
      </c>
      <c r="I155" s="36">
        <v>45139</v>
      </c>
      <c r="J155" s="35">
        <v>1</v>
      </c>
      <c r="K155" s="35">
        <v>2</v>
      </c>
      <c r="L155" s="35">
        <v>1</v>
      </c>
      <c r="M155" s="35">
        <v>1</v>
      </c>
      <c r="N155" s="35" t="s">
        <v>103</v>
      </c>
      <c r="O155" s="35">
        <v>6000</v>
      </c>
      <c r="P155" s="35">
        <v>0</v>
      </c>
      <c r="Q155" s="35" t="s">
        <v>101</v>
      </c>
      <c r="R155" s="37">
        <f t="shared" ref="R155:R164" si="108">O155*50%</f>
        <v>3000</v>
      </c>
      <c r="S155" s="35">
        <v>0</v>
      </c>
      <c r="T155" s="37">
        <f t="shared" si="97"/>
        <v>600</v>
      </c>
      <c r="U155" s="37">
        <f t="shared" ref="U155:U164" si="109">R155*46.666666666667%</f>
        <v>1400.00000000001</v>
      </c>
      <c r="V155" s="37">
        <f t="shared" ref="V155:V164" si="110">X155*4</f>
        <v>56000</v>
      </c>
      <c r="W155" s="37">
        <f t="shared" si="98"/>
        <v>28000</v>
      </c>
      <c r="X155" s="37">
        <v>14000</v>
      </c>
      <c r="Y155" s="37">
        <f t="shared" si="99"/>
        <v>7000</v>
      </c>
      <c r="Z155" s="43">
        <f t="shared" ref="Z155:Z164" si="111">(R155-(T155+X155/10))/(T155+X155/10)%</f>
        <v>50</v>
      </c>
    </row>
    <row r="156" spans="2:26" x14ac:dyDescent="0.3">
      <c r="B156" s="49" t="str">
        <f t="shared" si="92"/>
        <v>XI ICSE AI</v>
      </c>
      <c r="C156" s="71" t="s">
        <v>39</v>
      </c>
      <c r="D156" s="35" t="s">
        <v>99</v>
      </c>
      <c r="E156" s="35" t="s">
        <v>135</v>
      </c>
      <c r="F156" s="35"/>
      <c r="G156" s="35" t="s">
        <v>154</v>
      </c>
      <c r="H156" s="35" t="s">
        <v>165</v>
      </c>
      <c r="I156" s="36">
        <v>45139</v>
      </c>
      <c r="J156" s="35">
        <v>1</v>
      </c>
      <c r="K156" s="35">
        <v>2</v>
      </c>
      <c r="L156" s="35">
        <v>1</v>
      </c>
      <c r="M156" s="35">
        <v>1</v>
      </c>
      <c r="N156" s="35" t="s">
        <v>103</v>
      </c>
      <c r="O156" s="35">
        <v>6000</v>
      </c>
      <c r="P156" s="35">
        <v>0</v>
      </c>
      <c r="Q156" s="35" t="s">
        <v>101</v>
      </c>
      <c r="R156" s="37">
        <f t="shared" ref="R156" si="112">O156*50%</f>
        <v>3000</v>
      </c>
      <c r="S156" s="35">
        <v>0</v>
      </c>
      <c r="T156" s="37">
        <f t="shared" si="97"/>
        <v>600</v>
      </c>
      <c r="U156" s="37">
        <f t="shared" si="109"/>
        <v>1400.00000000001</v>
      </c>
      <c r="V156" s="37">
        <f t="shared" si="110"/>
        <v>56000</v>
      </c>
      <c r="W156" s="37">
        <f t="shared" si="98"/>
        <v>28000</v>
      </c>
      <c r="X156" s="37">
        <v>14000</v>
      </c>
      <c r="Y156" s="37">
        <f t="shared" si="99"/>
        <v>7000</v>
      </c>
      <c r="Z156" s="43">
        <f t="shared" si="111"/>
        <v>50</v>
      </c>
    </row>
    <row r="157" spans="2:26" x14ac:dyDescent="0.3">
      <c r="B157" s="49" t="str">
        <f t="shared" si="92"/>
        <v>X ICSE AI</v>
      </c>
      <c r="C157" s="71" t="s">
        <v>39</v>
      </c>
      <c r="D157" s="35" t="s">
        <v>143</v>
      </c>
      <c r="E157" s="35" t="s">
        <v>135</v>
      </c>
      <c r="F157" s="35"/>
      <c r="G157" s="35" t="s">
        <v>154</v>
      </c>
      <c r="H157" s="35" t="s">
        <v>165</v>
      </c>
      <c r="I157" s="36">
        <v>45139</v>
      </c>
      <c r="J157" s="35">
        <v>1</v>
      </c>
      <c r="K157" s="35">
        <v>2</v>
      </c>
      <c r="L157" s="35">
        <v>1</v>
      </c>
      <c r="M157" s="35">
        <v>1</v>
      </c>
      <c r="N157" s="35" t="s">
        <v>103</v>
      </c>
      <c r="O157" s="35">
        <v>5000</v>
      </c>
      <c r="P157" s="35">
        <v>0</v>
      </c>
      <c r="Q157" s="35" t="s">
        <v>101</v>
      </c>
      <c r="R157" s="37">
        <f t="shared" si="108"/>
        <v>2500</v>
      </c>
      <c r="S157" s="35">
        <v>0</v>
      </c>
      <c r="T157" s="37">
        <f t="shared" si="97"/>
        <v>500</v>
      </c>
      <c r="U157" s="37">
        <f t="shared" si="109"/>
        <v>1166.6666666666749</v>
      </c>
      <c r="V157" s="37">
        <f t="shared" si="110"/>
        <v>46668</v>
      </c>
      <c r="W157" s="37">
        <f t="shared" si="98"/>
        <v>23334</v>
      </c>
      <c r="X157" s="37">
        <v>11667</v>
      </c>
      <c r="Y157" s="37">
        <f t="shared" si="99"/>
        <v>5833.5</v>
      </c>
      <c r="Z157" s="43">
        <f t="shared" si="111"/>
        <v>49.99700005999879</v>
      </c>
    </row>
    <row r="158" spans="2:26" x14ac:dyDescent="0.3">
      <c r="B158" s="49" t="str">
        <f t="shared" si="92"/>
        <v>IX ICSE AI</v>
      </c>
      <c r="C158" s="71" t="s">
        <v>39</v>
      </c>
      <c r="D158" s="35" t="s">
        <v>144</v>
      </c>
      <c r="E158" s="35" t="s">
        <v>135</v>
      </c>
      <c r="F158" s="35"/>
      <c r="G158" s="35" t="s">
        <v>154</v>
      </c>
      <c r="H158" s="35" t="s">
        <v>165</v>
      </c>
      <c r="I158" s="36">
        <v>45139</v>
      </c>
      <c r="J158" s="35">
        <v>1</v>
      </c>
      <c r="K158" s="35">
        <v>2</v>
      </c>
      <c r="L158" s="35">
        <v>1</v>
      </c>
      <c r="M158" s="35">
        <v>1</v>
      </c>
      <c r="N158" s="35" t="s">
        <v>103</v>
      </c>
      <c r="O158" s="35">
        <v>5000</v>
      </c>
      <c r="P158" s="35">
        <v>0</v>
      </c>
      <c r="Q158" s="35" t="s">
        <v>101</v>
      </c>
      <c r="R158" s="37">
        <f t="shared" si="108"/>
        <v>2500</v>
      </c>
      <c r="S158" s="35">
        <v>0</v>
      </c>
      <c r="T158" s="37">
        <f t="shared" si="97"/>
        <v>500</v>
      </c>
      <c r="U158" s="37">
        <f t="shared" si="109"/>
        <v>1166.6666666666749</v>
      </c>
      <c r="V158" s="37">
        <f t="shared" si="110"/>
        <v>46668</v>
      </c>
      <c r="W158" s="37">
        <f t="shared" si="98"/>
        <v>23334</v>
      </c>
      <c r="X158" s="37">
        <v>11667</v>
      </c>
      <c r="Y158" s="37">
        <f t="shared" si="99"/>
        <v>5833.5</v>
      </c>
      <c r="Z158" s="43">
        <f t="shared" si="111"/>
        <v>49.99700005999879</v>
      </c>
    </row>
    <row r="159" spans="2:26" x14ac:dyDescent="0.3">
      <c r="B159" s="49" t="str">
        <f t="shared" si="92"/>
        <v>XII CBSE AI</v>
      </c>
      <c r="C159" s="71" t="s">
        <v>39</v>
      </c>
      <c r="D159" s="35" t="s">
        <v>142</v>
      </c>
      <c r="E159" s="35" t="s">
        <v>120</v>
      </c>
      <c r="F159" s="35"/>
      <c r="G159" s="35" t="s">
        <v>154</v>
      </c>
      <c r="H159" s="35" t="s">
        <v>165</v>
      </c>
      <c r="I159" s="36">
        <v>45139</v>
      </c>
      <c r="J159" s="35">
        <v>1</v>
      </c>
      <c r="K159" s="35">
        <v>2</v>
      </c>
      <c r="L159" s="35">
        <v>1</v>
      </c>
      <c r="M159" s="35">
        <v>1</v>
      </c>
      <c r="N159" s="35" t="s">
        <v>103</v>
      </c>
      <c r="O159" s="35">
        <v>6000</v>
      </c>
      <c r="P159" s="35">
        <v>0</v>
      </c>
      <c r="Q159" s="35" t="s">
        <v>101</v>
      </c>
      <c r="R159" s="37">
        <f t="shared" si="108"/>
        <v>3000</v>
      </c>
      <c r="S159" s="35">
        <v>0</v>
      </c>
      <c r="T159" s="37">
        <f t="shared" si="97"/>
        <v>600</v>
      </c>
      <c r="U159" s="37">
        <f t="shared" si="109"/>
        <v>1400.00000000001</v>
      </c>
      <c r="V159" s="37">
        <f t="shared" si="110"/>
        <v>56000</v>
      </c>
      <c r="W159" s="37">
        <f t="shared" si="98"/>
        <v>28000</v>
      </c>
      <c r="X159" s="37">
        <v>14000</v>
      </c>
      <c r="Y159" s="37">
        <f t="shared" si="99"/>
        <v>7000</v>
      </c>
      <c r="Z159" s="43">
        <f t="shared" si="111"/>
        <v>50</v>
      </c>
    </row>
    <row r="160" spans="2:26" x14ac:dyDescent="0.3">
      <c r="B160" s="49" t="str">
        <f t="shared" si="92"/>
        <v>XI CBSE AI</v>
      </c>
      <c r="C160" s="71" t="s">
        <v>39</v>
      </c>
      <c r="D160" s="35" t="s">
        <v>99</v>
      </c>
      <c r="E160" s="35" t="s">
        <v>120</v>
      </c>
      <c r="F160" s="35"/>
      <c r="G160" s="35" t="s">
        <v>154</v>
      </c>
      <c r="H160" s="35" t="s">
        <v>165</v>
      </c>
      <c r="I160" s="36">
        <v>45139</v>
      </c>
      <c r="J160" s="35">
        <v>1</v>
      </c>
      <c r="K160" s="35">
        <v>2</v>
      </c>
      <c r="L160" s="35">
        <v>1</v>
      </c>
      <c r="M160" s="35">
        <v>1</v>
      </c>
      <c r="N160" s="35" t="s">
        <v>103</v>
      </c>
      <c r="O160" s="35">
        <v>6000</v>
      </c>
      <c r="P160" s="35">
        <v>0</v>
      </c>
      <c r="Q160" s="35" t="s">
        <v>101</v>
      </c>
      <c r="R160" s="37">
        <f t="shared" si="108"/>
        <v>3000</v>
      </c>
      <c r="S160" s="35">
        <v>0</v>
      </c>
      <c r="T160" s="37">
        <f t="shared" si="97"/>
        <v>600</v>
      </c>
      <c r="U160" s="37">
        <f t="shared" si="109"/>
        <v>1400.00000000001</v>
      </c>
      <c r="V160" s="37">
        <f t="shared" si="110"/>
        <v>56000</v>
      </c>
      <c r="W160" s="37">
        <f t="shared" si="98"/>
        <v>28000</v>
      </c>
      <c r="X160" s="37">
        <v>14000</v>
      </c>
      <c r="Y160" s="37">
        <f t="shared" si="99"/>
        <v>7000</v>
      </c>
      <c r="Z160" s="43">
        <f t="shared" si="111"/>
        <v>50</v>
      </c>
    </row>
    <row r="161" spans="2:26" x14ac:dyDescent="0.3">
      <c r="B161" s="49" t="str">
        <f t="shared" si="92"/>
        <v>X CBSE AI</v>
      </c>
      <c r="C161" s="71" t="s">
        <v>39</v>
      </c>
      <c r="D161" s="35" t="s">
        <v>143</v>
      </c>
      <c r="E161" s="35" t="s">
        <v>120</v>
      </c>
      <c r="F161" s="35"/>
      <c r="G161" s="35" t="s">
        <v>154</v>
      </c>
      <c r="H161" s="35" t="s">
        <v>165</v>
      </c>
      <c r="I161" s="36">
        <v>45139</v>
      </c>
      <c r="J161" s="35">
        <v>1</v>
      </c>
      <c r="K161" s="35">
        <v>2</v>
      </c>
      <c r="L161" s="35">
        <v>1</v>
      </c>
      <c r="M161" s="35">
        <v>1</v>
      </c>
      <c r="N161" s="35" t="s">
        <v>103</v>
      </c>
      <c r="O161" s="35">
        <v>5000</v>
      </c>
      <c r="P161" s="35">
        <v>0</v>
      </c>
      <c r="Q161" s="35" t="s">
        <v>101</v>
      </c>
      <c r="R161" s="37">
        <f t="shared" si="108"/>
        <v>2500</v>
      </c>
      <c r="S161" s="35">
        <v>0</v>
      </c>
      <c r="T161" s="37">
        <f t="shared" si="97"/>
        <v>500</v>
      </c>
      <c r="U161" s="37">
        <f t="shared" si="109"/>
        <v>1166.6666666666749</v>
      </c>
      <c r="V161" s="37">
        <f t="shared" si="110"/>
        <v>46668</v>
      </c>
      <c r="W161" s="37">
        <f t="shared" si="98"/>
        <v>23334</v>
      </c>
      <c r="X161" s="37">
        <v>11667</v>
      </c>
      <c r="Y161" s="37">
        <f t="shared" si="99"/>
        <v>5833.5</v>
      </c>
      <c r="Z161" s="43">
        <f t="shared" si="111"/>
        <v>49.99700005999879</v>
      </c>
    </row>
    <row r="162" spans="2:26" x14ac:dyDescent="0.3">
      <c r="B162" s="49" t="str">
        <f t="shared" si="92"/>
        <v>IX CBSE AI</v>
      </c>
      <c r="C162" s="71" t="s">
        <v>39</v>
      </c>
      <c r="D162" s="35" t="s">
        <v>144</v>
      </c>
      <c r="E162" s="35" t="s">
        <v>120</v>
      </c>
      <c r="F162" s="35"/>
      <c r="G162" s="35" t="s">
        <v>154</v>
      </c>
      <c r="H162" s="35" t="s">
        <v>165</v>
      </c>
      <c r="I162" s="36">
        <v>45139</v>
      </c>
      <c r="J162" s="35">
        <v>1</v>
      </c>
      <c r="K162" s="35">
        <v>2</v>
      </c>
      <c r="L162" s="35">
        <v>1</v>
      </c>
      <c r="M162" s="35">
        <v>1</v>
      </c>
      <c r="N162" s="35" t="s">
        <v>103</v>
      </c>
      <c r="O162" s="35">
        <v>5000</v>
      </c>
      <c r="P162" s="35">
        <v>0</v>
      </c>
      <c r="Q162" s="35" t="s">
        <v>101</v>
      </c>
      <c r="R162" s="37">
        <f t="shared" si="108"/>
        <v>2500</v>
      </c>
      <c r="S162" s="35">
        <v>0</v>
      </c>
      <c r="T162" s="37">
        <f t="shared" si="97"/>
        <v>500</v>
      </c>
      <c r="U162" s="37">
        <f t="shared" si="109"/>
        <v>1166.6666666666749</v>
      </c>
      <c r="V162" s="37">
        <f t="shared" si="110"/>
        <v>46668</v>
      </c>
      <c r="W162" s="37">
        <f t="shared" si="98"/>
        <v>23334</v>
      </c>
      <c r="X162" s="37">
        <v>11667</v>
      </c>
      <c r="Y162" s="37">
        <f t="shared" si="99"/>
        <v>5833.5</v>
      </c>
      <c r="Z162" s="43">
        <f t="shared" si="111"/>
        <v>49.99700005999879</v>
      </c>
    </row>
    <row r="163" spans="2:26" x14ac:dyDescent="0.3">
      <c r="B163" s="49" t="str">
        <f t="shared" si="92"/>
        <v>XII WB AI</v>
      </c>
      <c r="C163" s="71" t="s">
        <v>39</v>
      </c>
      <c r="D163" s="35" t="s">
        <v>142</v>
      </c>
      <c r="E163" s="35" t="s">
        <v>121</v>
      </c>
      <c r="F163" s="35"/>
      <c r="G163" s="35" t="s">
        <v>154</v>
      </c>
      <c r="H163" s="35" t="s">
        <v>165</v>
      </c>
      <c r="I163" s="36">
        <v>45139</v>
      </c>
      <c r="J163" s="35">
        <v>1</v>
      </c>
      <c r="K163" s="35">
        <v>2</v>
      </c>
      <c r="L163" s="35">
        <v>1</v>
      </c>
      <c r="M163" s="35">
        <v>1</v>
      </c>
      <c r="N163" s="35" t="s">
        <v>103</v>
      </c>
      <c r="O163" s="35">
        <v>5000</v>
      </c>
      <c r="P163" s="35">
        <v>0</v>
      </c>
      <c r="Q163" s="35" t="s">
        <v>101</v>
      </c>
      <c r="R163" s="37">
        <f t="shared" si="108"/>
        <v>2500</v>
      </c>
      <c r="S163" s="35">
        <v>0</v>
      </c>
      <c r="T163" s="37">
        <f t="shared" si="97"/>
        <v>500</v>
      </c>
      <c r="U163" s="37">
        <f t="shared" si="109"/>
        <v>1166.6666666666749</v>
      </c>
      <c r="V163" s="37">
        <f t="shared" si="110"/>
        <v>46668</v>
      </c>
      <c r="W163" s="37">
        <f t="shared" si="98"/>
        <v>23334</v>
      </c>
      <c r="X163" s="37">
        <v>11667</v>
      </c>
      <c r="Y163" s="37">
        <f t="shared" si="99"/>
        <v>5833.5</v>
      </c>
      <c r="Z163" s="43">
        <f t="shared" si="111"/>
        <v>49.99700005999879</v>
      </c>
    </row>
    <row r="164" spans="2:26" x14ac:dyDescent="0.3">
      <c r="B164" s="49" t="str">
        <f t="shared" si="92"/>
        <v>XI WB AI</v>
      </c>
      <c r="C164" s="71" t="s">
        <v>39</v>
      </c>
      <c r="D164" s="35" t="s">
        <v>99</v>
      </c>
      <c r="E164" s="35" t="s">
        <v>121</v>
      </c>
      <c r="F164" s="35"/>
      <c r="G164" s="35" t="s">
        <v>154</v>
      </c>
      <c r="H164" s="35" t="s">
        <v>165</v>
      </c>
      <c r="I164" s="36">
        <v>45139</v>
      </c>
      <c r="J164" s="35">
        <v>1</v>
      </c>
      <c r="K164" s="35">
        <v>2</v>
      </c>
      <c r="L164" s="35">
        <v>1</v>
      </c>
      <c r="M164" s="35">
        <v>1</v>
      </c>
      <c r="N164" s="35" t="s">
        <v>103</v>
      </c>
      <c r="O164" s="35">
        <v>5000</v>
      </c>
      <c r="P164" s="35">
        <v>0</v>
      </c>
      <c r="Q164" s="35" t="s">
        <v>101</v>
      </c>
      <c r="R164" s="37">
        <f t="shared" si="108"/>
        <v>2500</v>
      </c>
      <c r="S164" s="35">
        <v>0</v>
      </c>
      <c r="T164" s="37">
        <f t="shared" si="97"/>
        <v>500</v>
      </c>
      <c r="U164" s="37">
        <f t="shared" si="109"/>
        <v>1166.6666666666749</v>
      </c>
      <c r="V164" s="37">
        <f t="shared" si="110"/>
        <v>46668</v>
      </c>
      <c r="W164" s="37">
        <f t="shared" si="98"/>
        <v>23334</v>
      </c>
      <c r="X164" s="37">
        <v>11667</v>
      </c>
      <c r="Y164" s="37">
        <f t="shared" si="99"/>
        <v>5833.5</v>
      </c>
      <c r="Z164" s="43">
        <f t="shared" si="111"/>
        <v>49.99700005999879</v>
      </c>
    </row>
    <row r="165" spans="2:26" x14ac:dyDescent="0.3">
      <c r="B165" s="74" t="str">
        <f>C165</f>
        <v>Networking &amp; CCNA</v>
      </c>
      <c r="C165" s="72" t="s">
        <v>150</v>
      </c>
      <c r="D165" s="35" t="s">
        <v>162</v>
      </c>
      <c r="E165" s="35"/>
      <c r="F165" s="35"/>
      <c r="G165" s="35" t="s">
        <v>154</v>
      </c>
      <c r="H165" s="35" t="s">
        <v>166</v>
      </c>
      <c r="I165" s="36">
        <v>45139</v>
      </c>
      <c r="J165" s="35">
        <v>1</v>
      </c>
      <c r="K165" s="35">
        <v>2</v>
      </c>
      <c r="L165" s="35">
        <v>1</v>
      </c>
      <c r="M165" s="35">
        <v>2</v>
      </c>
      <c r="N165" s="35" t="s">
        <v>103</v>
      </c>
      <c r="O165" s="35">
        <v>18000</v>
      </c>
      <c r="P165" s="35">
        <f t="shared" ref="P165:P174" si="113">O165*18%</f>
        <v>3240</v>
      </c>
      <c r="Q165" s="35" t="s">
        <v>157</v>
      </c>
      <c r="R165" s="37">
        <f t="shared" ref="R165" si="114">O165*50%</f>
        <v>9000</v>
      </c>
      <c r="S165" s="35">
        <f t="shared" ref="S165:S174" si="115">R165*18%</f>
        <v>1620</v>
      </c>
      <c r="T165" s="37">
        <f t="shared" ref="T165" si="116">R165*20%</f>
        <v>1800</v>
      </c>
      <c r="U165" s="37">
        <f t="shared" ref="U165" si="117">R165*46.666666666667%</f>
        <v>4200.00000000003</v>
      </c>
      <c r="V165" s="37">
        <f t="shared" ref="V165" si="118">X165*4</f>
        <v>168000</v>
      </c>
      <c r="W165" s="37">
        <f t="shared" ref="W165" si="119">X165*2</f>
        <v>84000</v>
      </c>
      <c r="X165" s="37">
        <v>42000</v>
      </c>
      <c r="Y165" s="37">
        <f t="shared" ref="Y165" si="120">X165/2</f>
        <v>21000</v>
      </c>
      <c r="Z165" s="43">
        <f t="shared" ref="Z165" si="121">(R165-(T165+X165/10))/(T165+X165/10)%</f>
        <v>50</v>
      </c>
    </row>
    <row r="166" spans="2:26" x14ac:dyDescent="0.3">
      <c r="B166" s="74" t="str">
        <f t="shared" ref="B166:B174" si="122">C166</f>
        <v>Hands-on Network H/W</v>
      </c>
      <c r="C166" s="72" t="s">
        <v>160</v>
      </c>
      <c r="D166" s="35" t="s">
        <v>162</v>
      </c>
      <c r="E166" s="35"/>
      <c r="F166" s="35"/>
      <c r="G166" s="35" t="s">
        <v>154</v>
      </c>
      <c r="H166" s="35" t="s">
        <v>167</v>
      </c>
      <c r="I166" s="36">
        <v>45139</v>
      </c>
      <c r="J166" s="35">
        <v>1</v>
      </c>
      <c r="K166" s="35">
        <v>2</v>
      </c>
      <c r="L166" s="35">
        <v>1</v>
      </c>
      <c r="M166" s="35">
        <v>2</v>
      </c>
      <c r="N166" s="35" t="s">
        <v>103</v>
      </c>
      <c r="O166" s="35">
        <v>18000</v>
      </c>
      <c r="P166" s="35">
        <f t="shared" si="113"/>
        <v>3240</v>
      </c>
      <c r="Q166" s="35" t="s">
        <v>157</v>
      </c>
      <c r="R166" s="37">
        <f t="shared" ref="R166:R174" si="123">O166*50%</f>
        <v>9000</v>
      </c>
      <c r="S166" s="35">
        <f t="shared" si="115"/>
        <v>1620</v>
      </c>
      <c r="T166" s="37">
        <f t="shared" ref="T166:T174" si="124">R166*20%</f>
        <v>1800</v>
      </c>
      <c r="U166" s="37">
        <f t="shared" ref="U166:U174" si="125">R166*46.666666666667%</f>
        <v>4200.00000000003</v>
      </c>
      <c r="V166" s="37">
        <f t="shared" ref="V166:V174" si="126">X166*4</f>
        <v>168000</v>
      </c>
      <c r="W166" s="37">
        <f t="shared" ref="W166:W174" si="127">X166*2</f>
        <v>84000</v>
      </c>
      <c r="X166" s="37">
        <v>42000</v>
      </c>
      <c r="Y166" s="37">
        <f t="shared" ref="Y166:Y174" si="128">X166/2</f>
        <v>21000</v>
      </c>
      <c r="Z166" s="43">
        <f t="shared" ref="Z166:Z174" si="129">(R166-(T166+X166/10))/(T166+X166/10)%</f>
        <v>50</v>
      </c>
    </row>
    <row r="167" spans="2:26" x14ac:dyDescent="0.3">
      <c r="B167" s="74" t="str">
        <f t="shared" si="122"/>
        <v>Python</v>
      </c>
      <c r="C167" s="72" t="s">
        <v>145</v>
      </c>
      <c r="D167" s="35" t="s">
        <v>162</v>
      </c>
      <c r="E167" s="35"/>
      <c r="F167" s="35"/>
      <c r="G167" s="35" t="s">
        <v>154</v>
      </c>
      <c r="H167" s="35" t="s">
        <v>168</v>
      </c>
      <c r="I167" s="36">
        <v>45139</v>
      </c>
      <c r="J167" s="35">
        <v>1</v>
      </c>
      <c r="K167" s="35">
        <v>2</v>
      </c>
      <c r="L167" s="35">
        <v>1</v>
      </c>
      <c r="M167" s="35">
        <v>2</v>
      </c>
      <c r="N167" s="35" t="s">
        <v>103</v>
      </c>
      <c r="O167" s="35">
        <v>18000</v>
      </c>
      <c r="P167" s="35">
        <f>O167*18%</f>
        <v>3240</v>
      </c>
      <c r="Q167" s="35" t="s">
        <v>157</v>
      </c>
      <c r="R167" s="37">
        <f>O167*50%</f>
        <v>9000</v>
      </c>
      <c r="S167" s="35">
        <f>R167*18%</f>
        <v>1620</v>
      </c>
      <c r="T167" s="37">
        <f t="shared" ref="T167" si="130">R167*20%</f>
        <v>1800</v>
      </c>
      <c r="U167" s="37">
        <f t="shared" ref="U167" si="131">R167*46.666666666667%</f>
        <v>4200.00000000003</v>
      </c>
      <c r="V167" s="37">
        <f t="shared" ref="V167" si="132">X167*4</f>
        <v>168000</v>
      </c>
      <c r="W167" s="37">
        <f t="shared" ref="W167" si="133">X167*2</f>
        <v>84000</v>
      </c>
      <c r="X167" s="37">
        <v>42000</v>
      </c>
      <c r="Y167" s="37">
        <f t="shared" ref="Y167" si="134">X167/2</f>
        <v>21000</v>
      </c>
      <c r="Z167" s="43">
        <f t="shared" ref="Z167" si="135">(R167-(T167+X167/10))/(T167+X167/10)%</f>
        <v>50</v>
      </c>
    </row>
    <row r="168" spans="2:26" x14ac:dyDescent="0.3">
      <c r="B168" s="74" t="str">
        <f t="shared" si="122"/>
        <v>Data Analytics</v>
      </c>
      <c r="C168" s="72" t="s">
        <v>146</v>
      </c>
      <c r="D168" s="35" t="s">
        <v>162</v>
      </c>
      <c r="E168" s="35"/>
      <c r="F168" s="35"/>
      <c r="G168" s="35" t="s">
        <v>154</v>
      </c>
      <c r="H168" s="35" t="s">
        <v>169</v>
      </c>
      <c r="I168" s="36">
        <v>45139</v>
      </c>
      <c r="J168" s="35">
        <v>1</v>
      </c>
      <c r="K168" s="35">
        <v>2</v>
      </c>
      <c r="L168" s="35">
        <v>1</v>
      </c>
      <c r="M168" s="35">
        <v>2</v>
      </c>
      <c r="N168" s="35" t="s">
        <v>103</v>
      </c>
      <c r="O168" s="35">
        <v>18000</v>
      </c>
      <c r="P168" s="35">
        <f>O168*18%</f>
        <v>3240</v>
      </c>
      <c r="Q168" s="35" t="s">
        <v>157</v>
      </c>
      <c r="R168" s="37">
        <f>O168*50%</f>
        <v>9000</v>
      </c>
      <c r="S168" s="35">
        <f>R168*18%</f>
        <v>1620</v>
      </c>
      <c r="T168" s="37">
        <f>R168*20%</f>
        <v>1800</v>
      </c>
      <c r="U168" s="37">
        <f>R168*46.666666666667%</f>
        <v>4200.00000000003</v>
      </c>
      <c r="V168" s="37">
        <f>X168*4</f>
        <v>168000</v>
      </c>
      <c r="W168" s="37">
        <f>X168*2</f>
        <v>84000</v>
      </c>
      <c r="X168" s="37">
        <v>42000</v>
      </c>
      <c r="Y168" s="37">
        <f>X168/2</f>
        <v>21000</v>
      </c>
      <c r="Z168" s="43">
        <f>(R168-(T168+X168/10))/(T168+X168/10)%</f>
        <v>50</v>
      </c>
    </row>
    <row r="169" spans="2:26" x14ac:dyDescent="0.3">
      <c r="B169" s="74" t="str">
        <f t="shared" si="122"/>
        <v>Data Science &amp; AI</v>
      </c>
      <c r="C169" s="72" t="s">
        <v>151</v>
      </c>
      <c r="D169" s="35" t="s">
        <v>162</v>
      </c>
      <c r="E169" s="35"/>
      <c r="F169" s="35"/>
      <c r="G169" s="35" t="s">
        <v>154</v>
      </c>
      <c r="H169" s="35" t="s">
        <v>170</v>
      </c>
      <c r="I169" s="36">
        <v>45139</v>
      </c>
      <c r="J169" s="35">
        <v>1</v>
      </c>
      <c r="K169" s="35">
        <v>2</v>
      </c>
      <c r="L169" s="35">
        <v>1</v>
      </c>
      <c r="M169" s="35">
        <v>2</v>
      </c>
      <c r="N169" s="35" t="s">
        <v>103</v>
      </c>
      <c r="O169" s="35">
        <v>18000</v>
      </c>
      <c r="P169" s="35">
        <f t="shared" si="113"/>
        <v>3240</v>
      </c>
      <c r="Q169" s="35" t="s">
        <v>157</v>
      </c>
      <c r="R169" s="37">
        <f t="shared" si="123"/>
        <v>9000</v>
      </c>
      <c r="S169" s="35">
        <f t="shared" si="115"/>
        <v>1620</v>
      </c>
      <c r="T169" s="37">
        <f t="shared" si="124"/>
        <v>1800</v>
      </c>
      <c r="U169" s="37">
        <f t="shared" si="125"/>
        <v>4200.00000000003</v>
      </c>
      <c r="V169" s="37">
        <f t="shared" si="126"/>
        <v>168000</v>
      </c>
      <c r="W169" s="37">
        <f t="shared" si="127"/>
        <v>84000</v>
      </c>
      <c r="X169" s="37">
        <v>42000</v>
      </c>
      <c r="Y169" s="37">
        <f t="shared" si="128"/>
        <v>21000</v>
      </c>
      <c r="Z169" s="43">
        <f t="shared" si="129"/>
        <v>50</v>
      </c>
    </row>
    <row r="170" spans="2:26" x14ac:dyDescent="0.3">
      <c r="B170" s="74" t="str">
        <f t="shared" si="122"/>
        <v>AI - DSP</v>
      </c>
      <c r="C170" s="72" t="s">
        <v>147</v>
      </c>
      <c r="D170" s="35" t="s">
        <v>162</v>
      </c>
      <c r="E170" s="35"/>
      <c r="F170" s="35"/>
      <c r="G170" s="35" t="s">
        <v>154</v>
      </c>
      <c r="H170" s="35" t="s">
        <v>171</v>
      </c>
      <c r="I170" s="36">
        <v>45139</v>
      </c>
      <c r="J170" s="35">
        <v>1</v>
      </c>
      <c r="K170" s="35">
        <v>2</v>
      </c>
      <c r="L170" s="35">
        <v>1</v>
      </c>
      <c r="M170" s="35">
        <v>2</v>
      </c>
      <c r="N170" s="35" t="s">
        <v>103</v>
      </c>
      <c r="O170" s="35">
        <v>18000</v>
      </c>
      <c r="P170" s="35">
        <f t="shared" si="113"/>
        <v>3240</v>
      </c>
      <c r="Q170" s="35" t="s">
        <v>157</v>
      </c>
      <c r="R170" s="37">
        <f t="shared" si="123"/>
        <v>9000</v>
      </c>
      <c r="S170" s="35">
        <f t="shared" si="115"/>
        <v>1620</v>
      </c>
      <c r="T170" s="37">
        <f t="shared" si="124"/>
        <v>1800</v>
      </c>
      <c r="U170" s="37">
        <f t="shared" si="125"/>
        <v>4200.00000000003</v>
      </c>
      <c r="V170" s="37">
        <f t="shared" si="126"/>
        <v>168000</v>
      </c>
      <c r="W170" s="37">
        <f t="shared" si="127"/>
        <v>84000</v>
      </c>
      <c r="X170" s="37">
        <v>42000</v>
      </c>
      <c r="Y170" s="37">
        <f t="shared" si="128"/>
        <v>21000</v>
      </c>
      <c r="Z170" s="43">
        <f t="shared" si="129"/>
        <v>50</v>
      </c>
    </row>
    <row r="171" spans="2:26" x14ac:dyDescent="0.3">
      <c r="B171" s="74" t="str">
        <f t="shared" si="122"/>
        <v>AI - NLP (RNN)</v>
      </c>
      <c r="C171" s="72" t="s">
        <v>152</v>
      </c>
      <c r="D171" s="35" t="s">
        <v>162</v>
      </c>
      <c r="E171" s="35"/>
      <c r="F171" s="35"/>
      <c r="G171" s="35" t="s">
        <v>154</v>
      </c>
      <c r="H171" s="35" t="s">
        <v>172</v>
      </c>
      <c r="I171" s="36">
        <v>45139</v>
      </c>
      <c r="J171" s="35">
        <v>1</v>
      </c>
      <c r="K171" s="35">
        <v>2</v>
      </c>
      <c r="L171" s="35">
        <v>1</v>
      </c>
      <c r="M171" s="35">
        <v>2</v>
      </c>
      <c r="N171" s="35" t="s">
        <v>103</v>
      </c>
      <c r="O171" s="35">
        <v>18000</v>
      </c>
      <c r="P171" s="35">
        <f t="shared" si="113"/>
        <v>3240</v>
      </c>
      <c r="Q171" s="35" t="s">
        <v>157</v>
      </c>
      <c r="R171" s="37">
        <f t="shared" si="123"/>
        <v>9000</v>
      </c>
      <c r="S171" s="35">
        <f t="shared" si="115"/>
        <v>1620</v>
      </c>
      <c r="T171" s="37">
        <f t="shared" si="124"/>
        <v>1800</v>
      </c>
      <c r="U171" s="37">
        <f t="shared" si="125"/>
        <v>4200.00000000003</v>
      </c>
      <c r="V171" s="37">
        <f t="shared" si="126"/>
        <v>168000</v>
      </c>
      <c r="W171" s="37">
        <f t="shared" si="127"/>
        <v>84000</v>
      </c>
      <c r="X171" s="37">
        <v>42000</v>
      </c>
      <c r="Y171" s="37">
        <f t="shared" si="128"/>
        <v>21000</v>
      </c>
      <c r="Z171" s="43">
        <f t="shared" si="129"/>
        <v>50</v>
      </c>
    </row>
    <row r="172" spans="2:26" x14ac:dyDescent="0.3">
      <c r="B172" s="74" t="str">
        <f t="shared" si="122"/>
        <v>AI - Computer Vision (CNN)</v>
      </c>
      <c r="C172" s="72" t="s">
        <v>153</v>
      </c>
      <c r="D172" s="35" t="s">
        <v>162</v>
      </c>
      <c r="E172" s="35"/>
      <c r="F172" s="35"/>
      <c r="G172" s="35" t="s">
        <v>154</v>
      </c>
      <c r="H172" s="35" t="s">
        <v>173</v>
      </c>
      <c r="I172" s="36">
        <v>45139</v>
      </c>
      <c r="J172" s="35">
        <v>1</v>
      </c>
      <c r="K172" s="35">
        <v>2</v>
      </c>
      <c r="L172" s="35">
        <v>1</v>
      </c>
      <c r="M172" s="35">
        <v>2</v>
      </c>
      <c r="N172" s="35" t="s">
        <v>103</v>
      </c>
      <c r="O172" s="35">
        <v>18000</v>
      </c>
      <c r="P172" s="35">
        <f t="shared" si="113"/>
        <v>3240</v>
      </c>
      <c r="Q172" s="35" t="s">
        <v>157</v>
      </c>
      <c r="R172" s="37">
        <f t="shared" si="123"/>
        <v>9000</v>
      </c>
      <c r="S172" s="35">
        <f t="shared" si="115"/>
        <v>1620</v>
      </c>
      <c r="T172" s="37">
        <f t="shared" si="124"/>
        <v>1800</v>
      </c>
      <c r="U172" s="37">
        <f t="shared" si="125"/>
        <v>4200.00000000003</v>
      </c>
      <c r="V172" s="37">
        <f t="shared" si="126"/>
        <v>168000</v>
      </c>
      <c r="W172" s="37">
        <f t="shared" si="127"/>
        <v>84000</v>
      </c>
      <c r="X172" s="37">
        <v>42000</v>
      </c>
      <c r="Y172" s="37">
        <f t="shared" si="128"/>
        <v>21000</v>
      </c>
      <c r="Z172" s="43">
        <f t="shared" si="129"/>
        <v>50</v>
      </c>
    </row>
    <row r="173" spans="2:26" x14ac:dyDescent="0.3">
      <c r="B173" s="74" t="str">
        <f t="shared" si="122"/>
        <v>IoT, Robotics</v>
      </c>
      <c r="C173" s="72" t="s">
        <v>148</v>
      </c>
      <c r="D173" s="35" t="s">
        <v>162</v>
      </c>
      <c r="E173" s="35"/>
      <c r="F173" s="35"/>
      <c r="G173" s="35" t="s">
        <v>155</v>
      </c>
      <c r="H173" s="35" t="s">
        <v>174</v>
      </c>
      <c r="I173" s="36">
        <v>45139</v>
      </c>
      <c r="J173" s="35">
        <v>1</v>
      </c>
      <c r="K173" s="35">
        <v>2</v>
      </c>
      <c r="L173" s="35">
        <v>1</v>
      </c>
      <c r="M173" s="35">
        <v>2</v>
      </c>
      <c r="N173" s="35" t="s">
        <v>103</v>
      </c>
      <c r="O173" s="35">
        <v>18000</v>
      </c>
      <c r="P173" s="35">
        <f t="shared" si="113"/>
        <v>3240</v>
      </c>
      <c r="Q173" s="35" t="s">
        <v>157</v>
      </c>
      <c r="R173" s="37">
        <f t="shared" si="123"/>
        <v>9000</v>
      </c>
      <c r="S173" s="35">
        <f t="shared" si="115"/>
        <v>1620</v>
      </c>
      <c r="T173" s="37">
        <f t="shared" si="124"/>
        <v>1800</v>
      </c>
      <c r="U173" s="37">
        <f t="shared" si="125"/>
        <v>4200.00000000003</v>
      </c>
      <c r="V173" s="37">
        <f t="shared" si="126"/>
        <v>168000</v>
      </c>
      <c r="W173" s="37">
        <f t="shared" si="127"/>
        <v>84000</v>
      </c>
      <c r="X173" s="37">
        <v>42000</v>
      </c>
      <c r="Y173" s="37">
        <f t="shared" si="128"/>
        <v>21000</v>
      </c>
      <c r="Z173" s="43">
        <f t="shared" si="129"/>
        <v>50</v>
      </c>
    </row>
    <row r="174" spans="2:26" ht="13.8" thickBot="1" x14ac:dyDescent="0.35">
      <c r="B174" s="75" t="str">
        <f t="shared" si="122"/>
        <v>Advanced IoT, Robotics</v>
      </c>
      <c r="C174" s="73" t="s">
        <v>149</v>
      </c>
      <c r="D174" s="45" t="s">
        <v>162</v>
      </c>
      <c r="E174" s="45"/>
      <c r="F174" s="45"/>
      <c r="G174" s="45" t="s">
        <v>155</v>
      </c>
      <c r="H174" s="45" t="s">
        <v>175</v>
      </c>
      <c r="I174" s="46">
        <v>45139</v>
      </c>
      <c r="J174" s="45">
        <v>1</v>
      </c>
      <c r="K174" s="45">
        <v>2</v>
      </c>
      <c r="L174" s="45">
        <v>1</v>
      </c>
      <c r="M174" s="45">
        <v>2</v>
      </c>
      <c r="N174" s="45" t="s">
        <v>103</v>
      </c>
      <c r="O174" s="45">
        <v>18000</v>
      </c>
      <c r="P174" s="45">
        <f t="shared" si="113"/>
        <v>3240</v>
      </c>
      <c r="Q174" s="45" t="s">
        <v>157</v>
      </c>
      <c r="R174" s="47">
        <f t="shared" si="123"/>
        <v>9000</v>
      </c>
      <c r="S174" s="45">
        <f t="shared" si="115"/>
        <v>1620</v>
      </c>
      <c r="T174" s="47">
        <f t="shared" si="124"/>
        <v>1800</v>
      </c>
      <c r="U174" s="47">
        <f t="shared" si="125"/>
        <v>4200.00000000003</v>
      </c>
      <c r="V174" s="47">
        <f t="shared" si="126"/>
        <v>168000</v>
      </c>
      <c r="W174" s="47">
        <f t="shared" si="127"/>
        <v>84000</v>
      </c>
      <c r="X174" s="47">
        <v>42000</v>
      </c>
      <c r="Y174" s="47">
        <f t="shared" si="128"/>
        <v>21000</v>
      </c>
      <c r="Z174" s="48">
        <f t="shared" si="129"/>
        <v>50</v>
      </c>
    </row>
  </sheetData>
  <autoFilter ref="B2:Z174">
    <filterColumn colId="8" showButton="0"/>
    <filterColumn colId="10" showButton="0"/>
  </autoFilter>
  <mergeCells count="23">
    <mergeCell ref="X2:X3"/>
    <mergeCell ref="Y2:Y3"/>
    <mergeCell ref="Z2:Z3"/>
    <mergeCell ref="F2:F3"/>
    <mergeCell ref="S2:S3"/>
    <mergeCell ref="T2:T3"/>
    <mergeCell ref="U2:U3"/>
    <mergeCell ref="V2:V3"/>
    <mergeCell ref="W2:W3"/>
    <mergeCell ref="N2:N3"/>
    <mergeCell ref="O2:O3"/>
    <mergeCell ref="P2:P3"/>
    <mergeCell ref="Q2:Q3"/>
    <mergeCell ref="R2:R3"/>
    <mergeCell ref="J2:K2"/>
    <mergeCell ref="L2:M2"/>
    <mergeCell ref="B2:B3"/>
    <mergeCell ref="C2:C3"/>
    <mergeCell ref="D2:D3"/>
    <mergeCell ref="E2:E3"/>
    <mergeCell ref="G2:G3"/>
    <mergeCell ref="H2:H3"/>
    <mergeCell ref="I2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6"/>
  <sheetViews>
    <sheetView zoomScale="80" zoomScaleNormal="80" workbookViewId="0">
      <selection activeCell="I30" sqref="I30"/>
    </sheetView>
  </sheetViews>
  <sheetFormatPr defaultColWidth="7.88671875" defaultRowHeight="14.4" x14ac:dyDescent="0.3"/>
  <cols>
    <col min="1" max="1" width="2.77734375" customWidth="1"/>
    <col min="2" max="2" width="19" customWidth="1"/>
    <col min="3" max="6" width="9" customWidth="1"/>
    <col min="9" max="9" width="9" bestFit="1" customWidth="1"/>
    <col min="18" max="18" width="7.88671875" customWidth="1"/>
  </cols>
  <sheetData>
    <row r="2" spans="2:28" s="8" customFormat="1" ht="26.4" x14ac:dyDescent="0.3">
      <c r="B2" s="7" t="s">
        <v>4</v>
      </c>
      <c r="C2" s="7" t="s">
        <v>9</v>
      </c>
      <c r="D2" s="7" t="s">
        <v>17</v>
      </c>
      <c r="E2" s="7" t="s">
        <v>18</v>
      </c>
      <c r="F2" s="7" t="s">
        <v>6</v>
      </c>
      <c r="G2" s="7" t="s">
        <v>39</v>
      </c>
      <c r="H2" s="7" t="s">
        <v>7</v>
      </c>
      <c r="I2" s="7" t="s">
        <v>5</v>
      </c>
      <c r="J2" s="7" t="s">
        <v>19</v>
      </c>
      <c r="K2" s="7" t="s">
        <v>20</v>
      </c>
      <c r="L2" s="7" t="s">
        <v>21</v>
      </c>
      <c r="M2" s="7" t="s">
        <v>22</v>
      </c>
      <c r="N2" s="7" t="s">
        <v>23</v>
      </c>
      <c r="O2" s="7" t="s">
        <v>31</v>
      </c>
      <c r="P2" s="7" t="s">
        <v>33</v>
      </c>
      <c r="Q2" s="7" t="s">
        <v>32</v>
      </c>
      <c r="R2" s="7" t="s">
        <v>34</v>
      </c>
      <c r="S2" s="7" t="s">
        <v>35</v>
      </c>
      <c r="T2" s="7" t="s">
        <v>24</v>
      </c>
      <c r="U2" s="7" t="s">
        <v>25</v>
      </c>
      <c r="V2" s="7" t="s">
        <v>26</v>
      </c>
      <c r="W2" s="7" t="s">
        <v>0</v>
      </c>
      <c r="X2" s="7" t="s">
        <v>27</v>
      </c>
      <c r="Y2" s="7" t="s">
        <v>8</v>
      </c>
      <c r="Z2" s="7" t="s">
        <v>28</v>
      </c>
      <c r="AA2" s="7" t="s">
        <v>29</v>
      </c>
      <c r="AB2" s="7" t="s">
        <v>16</v>
      </c>
    </row>
    <row r="3" spans="2:28" x14ac:dyDescent="0.3">
      <c r="B3" s="2" t="s">
        <v>10</v>
      </c>
      <c r="C3" s="4">
        <v>2000</v>
      </c>
      <c r="D3" s="4">
        <v>2000</v>
      </c>
      <c r="E3" s="4">
        <v>2000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2:28" x14ac:dyDescent="0.3">
      <c r="B4" s="5" t="s">
        <v>14</v>
      </c>
      <c r="C4" s="6" t="s">
        <v>30</v>
      </c>
      <c r="D4" s="6" t="s">
        <v>30</v>
      </c>
      <c r="E4" s="6" t="s">
        <v>30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2:28" x14ac:dyDescent="0.3">
      <c r="B5" s="2" t="s">
        <v>11</v>
      </c>
      <c r="C5" s="3"/>
      <c r="D5" s="4">
        <v>2000</v>
      </c>
      <c r="E5" s="4">
        <v>2000</v>
      </c>
      <c r="F5" s="4">
        <v>2000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2:28" x14ac:dyDescent="0.3">
      <c r="B6" s="5" t="s">
        <v>14</v>
      </c>
      <c r="C6" s="3"/>
      <c r="D6" s="6" t="s">
        <v>30</v>
      </c>
      <c r="E6" s="6" t="s">
        <v>30</v>
      </c>
      <c r="F6" s="6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2:28" x14ac:dyDescent="0.3">
      <c r="B7" s="2" t="s">
        <v>37</v>
      </c>
      <c r="C7" s="3"/>
      <c r="D7" s="3"/>
      <c r="E7" s="3"/>
      <c r="F7" s="3"/>
      <c r="G7" s="4">
        <v>1500</v>
      </c>
      <c r="H7" s="4">
        <v>1000</v>
      </c>
      <c r="I7" s="4">
        <v>1000</v>
      </c>
      <c r="J7" s="4">
        <v>1000</v>
      </c>
      <c r="K7" s="4">
        <v>1000</v>
      </c>
      <c r="L7" s="4">
        <v>1000</v>
      </c>
      <c r="M7" s="9"/>
      <c r="N7" s="9"/>
      <c r="O7" s="9"/>
      <c r="P7" s="4">
        <v>1000</v>
      </c>
      <c r="Q7" s="4">
        <v>1000</v>
      </c>
      <c r="R7" s="4">
        <v>1000</v>
      </c>
      <c r="S7" s="4">
        <v>1000</v>
      </c>
      <c r="T7" s="4">
        <v>1000</v>
      </c>
      <c r="U7" s="4">
        <v>1000</v>
      </c>
      <c r="V7" s="4">
        <v>1000</v>
      </c>
      <c r="W7" s="4">
        <v>1000</v>
      </c>
      <c r="X7" s="4">
        <v>1000</v>
      </c>
      <c r="Y7" s="4">
        <v>1000</v>
      </c>
      <c r="Z7" s="4">
        <v>1000</v>
      </c>
      <c r="AA7" s="4">
        <v>1000</v>
      </c>
      <c r="AB7" s="4">
        <v>1000</v>
      </c>
    </row>
    <row r="8" spans="2:28" x14ac:dyDescent="0.3">
      <c r="B8" s="5" t="s">
        <v>14</v>
      </c>
      <c r="C8" s="3"/>
      <c r="D8" s="3"/>
      <c r="E8" s="3"/>
      <c r="F8" s="3"/>
      <c r="G8" s="6" t="s">
        <v>36</v>
      </c>
      <c r="H8" s="6" t="s">
        <v>36</v>
      </c>
      <c r="I8" s="6" t="s">
        <v>36</v>
      </c>
      <c r="J8" s="6" t="s">
        <v>36</v>
      </c>
      <c r="K8" s="6" t="s">
        <v>36</v>
      </c>
      <c r="L8" s="6" t="s">
        <v>36</v>
      </c>
      <c r="M8" s="10"/>
      <c r="N8" s="10"/>
      <c r="O8" s="10"/>
      <c r="P8" s="6" t="s">
        <v>36</v>
      </c>
      <c r="Q8" s="6" t="s">
        <v>36</v>
      </c>
      <c r="R8" s="6" t="s">
        <v>36</v>
      </c>
      <c r="S8" s="6" t="s">
        <v>36</v>
      </c>
      <c r="T8" s="6" t="s">
        <v>36</v>
      </c>
      <c r="U8" s="6" t="s">
        <v>36</v>
      </c>
      <c r="V8" s="6" t="s">
        <v>36</v>
      </c>
      <c r="W8" s="6" t="s">
        <v>36</v>
      </c>
      <c r="X8" s="6" t="s">
        <v>36</v>
      </c>
      <c r="Y8" s="6" t="s">
        <v>36</v>
      </c>
      <c r="Z8" s="6" t="s">
        <v>36</v>
      </c>
      <c r="AA8" s="6" t="s">
        <v>36</v>
      </c>
      <c r="AB8" s="6" t="s">
        <v>36</v>
      </c>
    </row>
    <row r="9" spans="2:28" x14ac:dyDescent="0.3">
      <c r="B9" s="2" t="s">
        <v>12</v>
      </c>
      <c r="C9" s="4">
        <v>800</v>
      </c>
      <c r="D9" s="4">
        <v>800</v>
      </c>
      <c r="E9" s="4">
        <v>800</v>
      </c>
      <c r="F9" s="4">
        <v>800</v>
      </c>
      <c r="G9" s="4">
        <v>1200</v>
      </c>
      <c r="H9" s="4">
        <v>800</v>
      </c>
      <c r="I9" s="4">
        <v>800</v>
      </c>
      <c r="J9" s="4">
        <v>800</v>
      </c>
      <c r="K9" s="4">
        <v>800</v>
      </c>
      <c r="L9" s="4">
        <v>800</v>
      </c>
      <c r="M9" s="9"/>
      <c r="N9" s="9"/>
      <c r="O9" s="4">
        <v>800</v>
      </c>
      <c r="P9" s="4">
        <v>800</v>
      </c>
      <c r="Q9" s="9"/>
      <c r="R9" s="9"/>
      <c r="S9" s="4">
        <v>800</v>
      </c>
      <c r="T9" s="4">
        <v>800</v>
      </c>
      <c r="U9" s="4">
        <v>800</v>
      </c>
      <c r="V9" s="4">
        <v>800</v>
      </c>
      <c r="W9" s="4">
        <v>800</v>
      </c>
      <c r="X9" s="4">
        <v>800</v>
      </c>
      <c r="Y9" s="3"/>
      <c r="Z9" s="3"/>
      <c r="AA9" s="3"/>
      <c r="AB9" s="4">
        <v>800</v>
      </c>
    </row>
    <row r="10" spans="2:28" x14ac:dyDescent="0.3">
      <c r="B10" s="5" t="s">
        <v>14</v>
      </c>
      <c r="C10" s="6" t="s">
        <v>15</v>
      </c>
      <c r="D10" s="6" t="s">
        <v>15</v>
      </c>
      <c r="E10" s="6" t="s">
        <v>15</v>
      </c>
      <c r="F10" s="6" t="s">
        <v>15</v>
      </c>
      <c r="G10" s="6" t="s">
        <v>15</v>
      </c>
      <c r="H10" s="6" t="s">
        <v>15</v>
      </c>
      <c r="I10" s="6" t="s">
        <v>15</v>
      </c>
      <c r="J10" s="6" t="s">
        <v>15</v>
      </c>
      <c r="K10" s="6" t="s">
        <v>15</v>
      </c>
      <c r="L10" s="6" t="s">
        <v>15</v>
      </c>
      <c r="M10" s="10"/>
      <c r="N10" s="10"/>
      <c r="O10" s="6" t="s">
        <v>15</v>
      </c>
      <c r="P10" s="6" t="s">
        <v>15</v>
      </c>
      <c r="Q10" s="10"/>
      <c r="R10" s="10"/>
      <c r="S10" s="6" t="s">
        <v>15</v>
      </c>
      <c r="T10" s="6" t="s">
        <v>15</v>
      </c>
      <c r="U10" s="6" t="s">
        <v>15</v>
      </c>
      <c r="V10" s="6" t="s">
        <v>15</v>
      </c>
      <c r="W10" s="6" t="s">
        <v>15</v>
      </c>
      <c r="X10" s="6" t="s">
        <v>15</v>
      </c>
      <c r="Y10" s="3"/>
      <c r="Z10" s="3"/>
      <c r="AA10" s="3"/>
      <c r="AB10" s="6" t="s">
        <v>15</v>
      </c>
    </row>
    <row r="11" spans="2:28" x14ac:dyDescent="0.3">
      <c r="B11" s="2" t="s">
        <v>13</v>
      </c>
      <c r="C11" s="4">
        <v>750</v>
      </c>
      <c r="D11" s="4">
        <v>750</v>
      </c>
      <c r="E11" s="4">
        <v>750</v>
      </c>
      <c r="F11" s="4">
        <v>750</v>
      </c>
      <c r="G11" s="9"/>
      <c r="H11" s="4">
        <v>750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4">
        <v>750</v>
      </c>
      <c r="U11" s="4">
        <v>750</v>
      </c>
      <c r="V11" s="4">
        <v>750</v>
      </c>
      <c r="W11" s="4">
        <v>750</v>
      </c>
      <c r="X11" s="4">
        <v>750</v>
      </c>
      <c r="Y11" s="9"/>
      <c r="Z11" s="9"/>
      <c r="AA11" s="9"/>
      <c r="AB11" s="9"/>
    </row>
    <row r="12" spans="2:28" x14ac:dyDescent="0.3">
      <c r="B12" s="5" t="s">
        <v>14</v>
      </c>
      <c r="C12" s="6" t="s">
        <v>15</v>
      </c>
      <c r="D12" s="6" t="s">
        <v>15</v>
      </c>
      <c r="E12" s="6" t="s">
        <v>15</v>
      </c>
      <c r="F12" s="6" t="s">
        <v>15</v>
      </c>
      <c r="G12" s="9"/>
      <c r="H12" s="6" t="s">
        <v>15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6" t="s">
        <v>15</v>
      </c>
      <c r="U12" s="6" t="s">
        <v>15</v>
      </c>
      <c r="V12" s="6" t="s">
        <v>15</v>
      </c>
      <c r="W12" s="6" t="s">
        <v>15</v>
      </c>
      <c r="X12" s="6" t="s">
        <v>15</v>
      </c>
      <c r="Y12" s="10"/>
      <c r="Z12" s="10"/>
      <c r="AA12" s="10"/>
      <c r="AB12" s="10"/>
    </row>
    <row r="13" spans="2:28" x14ac:dyDescent="0.3">
      <c r="B13" s="2" t="s">
        <v>1</v>
      </c>
      <c r="C13" s="4">
        <v>750</v>
      </c>
      <c r="D13" s="4">
        <v>750</v>
      </c>
      <c r="E13" s="4">
        <v>750</v>
      </c>
      <c r="F13" s="4">
        <v>750</v>
      </c>
      <c r="G13" s="9"/>
      <c r="H13" s="4">
        <v>750</v>
      </c>
      <c r="I13" s="9"/>
      <c r="J13" s="9"/>
      <c r="K13" s="9"/>
      <c r="L13" s="9"/>
      <c r="M13" s="4">
        <v>750</v>
      </c>
      <c r="N13" s="4">
        <v>750</v>
      </c>
      <c r="O13" s="9"/>
      <c r="P13" s="9"/>
      <c r="Q13" s="9"/>
      <c r="R13" s="9"/>
      <c r="S13" s="9"/>
      <c r="T13" s="4">
        <v>750</v>
      </c>
      <c r="U13" s="4">
        <v>750</v>
      </c>
      <c r="V13" s="4">
        <v>750</v>
      </c>
      <c r="W13" s="4">
        <v>750</v>
      </c>
      <c r="X13" s="4">
        <v>750</v>
      </c>
      <c r="Y13" s="9"/>
      <c r="Z13" s="9"/>
      <c r="AA13" s="9"/>
      <c r="AB13" s="9"/>
    </row>
    <row r="14" spans="2:28" x14ac:dyDescent="0.3">
      <c r="B14" s="5" t="s">
        <v>14</v>
      </c>
      <c r="C14" s="6" t="s">
        <v>15</v>
      </c>
      <c r="D14" s="6" t="s">
        <v>15</v>
      </c>
      <c r="E14" s="6" t="s">
        <v>15</v>
      </c>
      <c r="F14" s="6" t="s">
        <v>15</v>
      </c>
      <c r="G14" s="9"/>
      <c r="H14" s="6" t="s">
        <v>15</v>
      </c>
      <c r="I14" s="10"/>
      <c r="J14" s="10"/>
      <c r="K14" s="10"/>
      <c r="L14" s="10"/>
      <c r="M14" s="6" t="s">
        <v>15</v>
      </c>
      <c r="N14" s="6" t="s">
        <v>15</v>
      </c>
      <c r="O14" s="9"/>
      <c r="P14" s="9"/>
      <c r="Q14" s="9"/>
      <c r="R14" s="9"/>
      <c r="S14" s="9"/>
      <c r="T14" s="6" t="s">
        <v>15</v>
      </c>
      <c r="U14" s="6" t="s">
        <v>15</v>
      </c>
      <c r="V14" s="6" t="s">
        <v>15</v>
      </c>
      <c r="W14" s="6" t="s">
        <v>15</v>
      </c>
      <c r="X14" s="6" t="s">
        <v>15</v>
      </c>
      <c r="Y14" s="10"/>
      <c r="Z14" s="10"/>
      <c r="AA14" s="10"/>
      <c r="AB14" s="9"/>
    </row>
    <row r="15" spans="2:28" x14ac:dyDescent="0.3">
      <c r="B15" s="2" t="s">
        <v>2</v>
      </c>
      <c r="C15" s="4">
        <v>700</v>
      </c>
      <c r="D15" s="4">
        <v>700</v>
      </c>
      <c r="E15" s="4">
        <v>700</v>
      </c>
      <c r="F15" s="4">
        <v>700</v>
      </c>
      <c r="G15" s="9"/>
      <c r="H15" s="4">
        <v>700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4">
        <v>700</v>
      </c>
      <c r="U15" s="4">
        <v>700</v>
      </c>
      <c r="V15" s="4">
        <v>700</v>
      </c>
      <c r="W15" s="4">
        <v>700</v>
      </c>
      <c r="X15" s="4">
        <v>700</v>
      </c>
      <c r="Y15" s="9"/>
      <c r="Z15" s="9"/>
      <c r="AA15" s="9"/>
      <c r="AB15" s="9"/>
    </row>
    <row r="16" spans="2:28" x14ac:dyDescent="0.3">
      <c r="B16" s="5" t="s">
        <v>14</v>
      </c>
      <c r="C16" s="6" t="s">
        <v>15</v>
      </c>
      <c r="D16" s="6" t="s">
        <v>15</v>
      </c>
      <c r="E16" s="6" t="s">
        <v>15</v>
      </c>
      <c r="F16" s="6" t="s">
        <v>15</v>
      </c>
      <c r="G16" s="9"/>
      <c r="H16" s="6" t="s">
        <v>15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6" t="s">
        <v>15</v>
      </c>
      <c r="U16" s="6" t="s">
        <v>15</v>
      </c>
      <c r="V16" s="6" t="s">
        <v>15</v>
      </c>
      <c r="W16" s="6" t="s">
        <v>15</v>
      </c>
      <c r="X16" s="6" t="s">
        <v>15</v>
      </c>
      <c r="Y16" s="10"/>
      <c r="Z16" s="10"/>
      <c r="AA16" s="10"/>
      <c r="AB16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4" sqref="J34"/>
    </sheetView>
  </sheetViews>
  <sheetFormatPr defaultColWidth="14.6640625" defaultRowHeight="13.8" x14ac:dyDescent="0.25"/>
  <cols>
    <col min="1" max="1" width="12.77734375" style="1" bestFit="1" customWidth="1"/>
    <col min="2" max="2" width="17.33203125" style="1" bestFit="1" customWidth="1"/>
    <col min="3" max="28" width="8.6640625" style="1" customWidth="1"/>
    <col min="29" max="30" width="11.88671875" style="1" customWidth="1"/>
    <col min="31" max="16384" width="14.6640625" style="1"/>
  </cols>
  <sheetData>
    <row r="1" spans="1:28" ht="14.4" thickBot="1" x14ac:dyDescent="0.3">
      <c r="A1" s="27" t="s">
        <v>44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spans="1:28" ht="27" thickBot="1" x14ac:dyDescent="0.3">
      <c r="A2" s="18" t="s">
        <v>3</v>
      </c>
      <c r="B2" s="19" t="s">
        <v>4</v>
      </c>
      <c r="C2" s="19" t="s">
        <v>9</v>
      </c>
      <c r="D2" s="19" t="s">
        <v>17</v>
      </c>
      <c r="E2" s="19" t="s">
        <v>18</v>
      </c>
      <c r="F2" s="19" t="s">
        <v>6</v>
      </c>
      <c r="G2" s="19" t="s">
        <v>39</v>
      </c>
      <c r="H2" s="19" t="s">
        <v>7</v>
      </c>
      <c r="I2" s="19" t="s">
        <v>5</v>
      </c>
      <c r="J2" s="19" t="s">
        <v>19</v>
      </c>
      <c r="K2" s="19" t="s">
        <v>20</v>
      </c>
      <c r="L2" s="19" t="s">
        <v>21</v>
      </c>
      <c r="M2" s="19" t="s">
        <v>22</v>
      </c>
      <c r="N2" s="19" t="s">
        <v>23</v>
      </c>
      <c r="O2" s="19" t="s">
        <v>31</v>
      </c>
      <c r="P2" s="19" t="s">
        <v>33</v>
      </c>
      <c r="Q2" s="19" t="s">
        <v>32</v>
      </c>
      <c r="R2" s="19" t="s">
        <v>34</v>
      </c>
      <c r="S2" s="19" t="s">
        <v>35</v>
      </c>
      <c r="T2" s="19" t="s">
        <v>24</v>
      </c>
      <c r="U2" s="19" t="s">
        <v>25</v>
      </c>
      <c r="V2" s="19" t="s">
        <v>26</v>
      </c>
      <c r="W2" s="19" t="s">
        <v>0</v>
      </c>
      <c r="X2" s="19" t="s">
        <v>27</v>
      </c>
      <c r="Y2" s="19" t="s">
        <v>8</v>
      </c>
      <c r="Z2" s="19" t="s">
        <v>28</v>
      </c>
      <c r="AA2" s="19" t="s">
        <v>29</v>
      </c>
      <c r="AB2" s="20" t="s">
        <v>16</v>
      </c>
    </row>
    <row r="3" spans="1:28" x14ac:dyDescent="0.25">
      <c r="A3" s="29" t="s">
        <v>38</v>
      </c>
      <c r="B3" s="21" t="s">
        <v>10</v>
      </c>
      <c r="C3" s="22">
        <v>48000</v>
      </c>
      <c r="D3" s="22">
        <v>48000</v>
      </c>
      <c r="E3" s="22">
        <v>48000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4"/>
    </row>
    <row r="4" spans="1:28" x14ac:dyDescent="0.25">
      <c r="A4" s="30"/>
      <c r="B4" s="2" t="s">
        <v>11</v>
      </c>
      <c r="C4" s="3"/>
      <c r="D4" s="4">
        <v>48000</v>
      </c>
      <c r="E4" s="4">
        <v>48000</v>
      </c>
      <c r="F4" s="4">
        <v>48000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11"/>
    </row>
    <row r="5" spans="1:28" x14ac:dyDescent="0.25">
      <c r="A5" s="30"/>
      <c r="B5" s="2" t="s">
        <v>37</v>
      </c>
      <c r="C5" s="3"/>
      <c r="D5" s="3"/>
      <c r="E5" s="3"/>
      <c r="F5" s="3"/>
      <c r="G5" s="4">
        <v>36000</v>
      </c>
      <c r="H5" s="4">
        <v>24000</v>
      </c>
      <c r="I5" s="4">
        <v>24000</v>
      </c>
      <c r="J5" s="4">
        <v>24000</v>
      </c>
      <c r="K5" s="4">
        <v>24000</v>
      </c>
      <c r="L5" s="4">
        <v>24000</v>
      </c>
      <c r="M5" s="9"/>
      <c r="N5" s="9"/>
      <c r="O5" s="9"/>
      <c r="P5" s="4">
        <v>24000</v>
      </c>
      <c r="Q5" s="4">
        <v>24000</v>
      </c>
      <c r="R5" s="4">
        <v>24000</v>
      </c>
      <c r="S5" s="4">
        <v>24000</v>
      </c>
      <c r="T5" s="4">
        <v>24000</v>
      </c>
      <c r="U5" s="4">
        <v>24000</v>
      </c>
      <c r="V5" s="4">
        <v>24000</v>
      </c>
      <c r="W5" s="4">
        <v>24000</v>
      </c>
      <c r="X5" s="4">
        <v>24000</v>
      </c>
      <c r="Y5" s="4">
        <v>24000</v>
      </c>
      <c r="Z5" s="4">
        <v>24000</v>
      </c>
      <c r="AA5" s="4">
        <v>24000</v>
      </c>
      <c r="AB5" s="12">
        <v>24000</v>
      </c>
    </row>
    <row r="6" spans="1:28" x14ac:dyDescent="0.25">
      <c r="A6" s="30"/>
      <c r="B6" s="2" t="s">
        <v>12</v>
      </c>
      <c r="C6" s="4">
        <v>19200</v>
      </c>
      <c r="D6" s="4">
        <v>19200</v>
      </c>
      <c r="E6" s="4">
        <v>19200</v>
      </c>
      <c r="F6" s="4">
        <v>19200</v>
      </c>
      <c r="G6" s="4">
        <v>28800</v>
      </c>
      <c r="H6" s="4">
        <v>19200</v>
      </c>
      <c r="I6" s="4">
        <v>19200</v>
      </c>
      <c r="J6" s="4">
        <v>19200</v>
      </c>
      <c r="K6" s="4">
        <v>19200</v>
      </c>
      <c r="L6" s="4">
        <v>19200</v>
      </c>
      <c r="M6" s="9"/>
      <c r="N6" s="9"/>
      <c r="O6" s="4">
        <v>19200</v>
      </c>
      <c r="P6" s="4">
        <v>19200</v>
      </c>
      <c r="Q6" s="9"/>
      <c r="R6" s="9"/>
      <c r="S6" s="4">
        <v>19200</v>
      </c>
      <c r="T6" s="4">
        <v>19200</v>
      </c>
      <c r="U6" s="4">
        <v>19200</v>
      </c>
      <c r="V6" s="4">
        <v>19200</v>
      </c>
      <c r="W6" s="4">
        <v>19200</v>
      </c>
      <c r="X6" s="4">
        <v>19200</v>
      </c>
      <c r="Y6" s="3"/>
      <c r="Z6" s="3"/>
      <c r="AA6" s="3"/>
      <c r="AB6" s="12">
        <v>19200</v>
      </c>
    </row>
    <row r="7" spans="1:28" x14ac:dyDescent="0.25">
      <c r="A7" s="30"/>
      <c r="B7" s="2" t="s">
        <v>13</v>
      </c>
      <c r="C7" s="4">
        <v>18000</v>
      </c>
      <c r="D7" s="4">
        <v>18000</v>
      </c>
      <c r="E7" s="4">
        <v>18000</v>
      </c>
      <c r="F7" s="4">
        <v>18000</v>
      </c>
      <c r="G7" s="9"/>
      <c r="H7" s="4">
        <v>18000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4">
        <v>18000</v>
      </c>
      <c r="U7" s="4">
        <v>18000</v>
      </c>
      <c r="V7" s="4">
        <v>18000</v>
      </c>
      <c r="W7" s="4">
        <v>18000</v>
      </c>
      <c r="X7" s="4">
        <v>18000</v>
      </c>
      <c r="Y7" s="9"/>
      <c r="Z7" s="9"/>
      <c r="AA7" s="9"/>
      <c r="AB7" s="13"/>
    </row>
    <row r="8" spans="1:28" x14ac:dyDescent="0.25">
      <c r="A8" s="30"/>
      <c r="B8" s="2" t="s">
        <v>1</v>
      </c>
      <c r="C8" s="4">
        <v>18000</v>
      </c>
      <c r="D8" s="4">
        <v>18000</v>
      </c>
      <c r="E8" s="4">
        <v>18000</v>
      </c>
      <c r="F8" s="4">
        <v>18000</v>
      </c>
      <c r="G8" s="9"/>
      <c r="H8" s="4">
        <v>18000</v>
      </c>
      <c r="I8" s="9"/>
      <c r="J8" s="9"/>
      <c r="K8" s="9"/>
      <c r="L8" s="9"/>
      <c r="M8" s="4">
        <v>18000</v>
      </c>
      <c r="N8" s="4">
        <v>18000</v>
      </c>
      <c r="O8" s="9"/>
      <c r="P8" s="9"/>
      <c r="Q8" s="9"/>
      <c r="R8" s="9"/>
      <c r="S8" s="9"/>
      <c r="T8" s="4">
        <v>18000</v>
      </c>
      <c r="U8" s="4">
        <v>18000</v>
      </c>
      <c r="V8" s="4">
        <v>18000</v>
      </c>
      <c r="W8" s="4">
        <v>18000</v>
      </c>
      <c r="X8" s="4">
        <v>18000</v>
      </c>
      <c r="Y8" s="9"/>
      <c r="Z8" s="9"/>
      <c r="AA8" s="9"/>
      <c r="AB8" s="13"/>
    </row>
    <row r="9" spans="1:28" ht="14.4" thickBot="1" x14ac:dyDescent="0.3">
      <c r="A9" s="31"/>
      <c r="B9" s="14" t="s">
        <v>2</v>
      </c>
      <c r="C9" s="15">
        <v>16800</v>
      </c>
      <c r="D9" s="15">
        <v>16800</v>
      </c>
      <c r="E9" s="15">
        <v>16800</v>
      </c>
      <c r="F9" s="15">
        <v>16800</v>
      </c>
      <c r="G9" s="16"/>
      <c r="H9" s="15">
        <v>16800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5">
        <v>16800</v>
      </c>
      <c r="U9" s="15">
        <v>16800</v>
      </c>
      <c r="V9" s="15">
        <v>16800</v>
      </c>
      <c r="W9" s="15">
        <v>16800</v>
      </c>
      <c r="X9" s="15">
        <v>16800</v>
      </c>
      <c r="Y9" s="16"/>
      <c r="Z9" s="16"/>
      <c r="AA9" s="16"/>
      <c r="AB9" s="17"/>
    </row>
    <row r="10" spans="1:28" x14ac:dyDescent="0.25">
      <c r="A10" s="29" t="s">
        <v>40</v>
      </c>
      <c r="B10" s="21" t="s">
        <v>10</v>
      </c>
      <c r="C10" s="22">
        <v>24000</v>
      </c>
      <c r="D10" s="22">
        <v>24000</v>
      </c>
      <c r="E10" s="22">
        <v>24000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4"/>
    </row>
    <row r="11" spans="1:28" x14ac:dyDescent="0.25">
      <c r="A11" s="30"/>
      <c r="B11" s="2" t="s">
        <v>11</v>
      </c>
      <c r="C11" s="3"/>
      <c r="D11" s="4">
        <v>24000</v>
      </c>
      <c r="E11" s="4">
        <v>24000</v>
      </c>
      <c r="F11" s="4">
        <v>24000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11"/>
    </row>
    <row r="12" spans="1:28" x14ac:dyDescent="0.25">
      <c r="A12" s="30"/>
      <c r="B12" s="2" t="s">
        <v>37</v>
      </c>
      <c r="C12" s="3"/>
      <c r="D12" s="3"/>
      <c r="E12" s="3"/>
      <c r="F12" s="3"/>
      <c r="G12" s="4">
        <v>18000</v>
      </c>
      <c r="H12" s="4">
        <v>12000</v>
      </c>
      <c r="I12" s="4">
        <v>12000</v>
      </c>
      <c r="J12" s="4">
        <v>12000</v>
      </c>
      <c r="K12" s="4">
        <v>12000</v>
      </c>
      <c r="L12" s="4">
        <v>12000</v>
      </c>
      <c r="M12" s="9"/>
      <c r="N12" s="9"/>
      <c r="O12" s="9"/>
      <c r="P12" s="4">
        <v>12000</v>
      </c>
      <c r="Q12" s="4">
        <v>12000</v>
      </c>
      <c r="R12" s="4">
        <v>12000</v>
      </c>
      <c r="S12" s="4">
        <v>12000</v>
      </c>
      <c r="T12" s="4">
        <v>12000</v>
      </c>
      <c r="U12" s="4">
        <v>12000</v>
      </c>
      <c r="V12" s="4">
        <v>12000</v>
      </c>
      <c r="W12" s="4">
        <v>12000</v>
      </c>
      <c r="X12" s="4">
        <v>12000</v>
      </c>
      <c r="Y12" s="4">
        <v>12000</v>
      </c>
      <c r="Z12" s="4">
        <v>12000</v>
      </c>
      <c r="AA12" s="4">
        <v>12000</v>
      </c>
      <c r="AB12" s="12">
        <v>12000</v>
      </c>
    </row>
    <row r="13" spans="1:28" x14ac:dyDescent="0.25">
      <c r="A13" s="30"/>
      <c r="B13" s="2" t="s">
        <v>12</v>
      </c>
      <c r="C13" s="4">
        <v>9600</v>
      </c>
      <c r="D13" s="4">
        <v>9600</v>
      </c>
      <c r="E13" s="4">
        <v>9600</v>
      </c>
      <c r="F13" s="4">
        <v>9600</v>
      </c>
      <c r="G13" s="4">
        <v>14400</v>
      </c>
      <c r="H13" s="4">
        <v>9600</v>
      </c>
      <c r="I13" s="4">
        <v>9600</v>
      </c>
      <c r="J13" s="4">
        <v>9600</v>
      </c>
      <c r="K13" s="4">
        <v>9600</v>
      </c>
      <c r="L13" s="4">
        <v>9600</v>
      </c>
      <c r="M13" s="9"/>
      <c r="N13" s="9"/>
      <c r="O13" s="4">
        <v>9600</v>
      </c>
      <c r="P13" s="4">
        <v>9600</v>
      </c>
      <c r="Q13" s="9"/>
      <c r="R13" s="9"/>
      <c r="S13" s="4">
        <v>9600</v>
      </c>
      <c r="T13" s="4">
        <v>9600</v>
      </c>
      <c r="U13" s="4">
        <v>9600</v>
      </c>
      <c r="V13" s="4">
        <v>9600</v>
      </c>
      <c r="W13" s="4">
        <v>9600</v>
      </c>
      <c r="X13" s="4">
        <v>9600</v>
      </c>
      <c r="Y13" s="3"/>
      <c r="Z13" s="3"/>
      <c r="AA13" s="3"/>
      <c r="AB13" s="12">
        <v>9600</v>
      </c>
    </row>
    <row r="14" spans="1:28" x14ac:dyDescent="0.25">
      <c r="A14" s="30"/>
      <c r="B14" s="2" t="s">
        <v>13</v>
      </c>
      <c r="C14" s="4">
        <v>9000</v>
      </c>
      <c r="D14" s="4">
        <v>9000</v>
      </c>
      <c r="E14" s="4">
        <v>9000</v>
      </c>
      <c r="F14" s="4">
        <v>9000</v>
      </c>
      <c r="G14" s="9"/>
      <c r="H14" s="4">
        <v>9000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4">
        <v>9000</v>
      </c>
      <c r="U14" s="4">
        <v>9000</v>
      </c>
      <c r="V14" s="4">
        <v>9000</v>
      </c>
      <c r="W14" s="4">
        <v>9000</v>
      </c>
      <c r="X14" s="4">
        <v>9000</v>
      </c>
      <c r="Y14" s="9"/>
      <c r="Z14" s="9"/>
      <c r="AA14" s="9"/>
      <c r="AB14" s="13"/>
    </row>
    <row r="15" spans="1:28" x14ac:dyDescent="0.25">
      <c r="A15" s="30"/>
      <c r="B15" s="2" t="s">
        <v>1</v>
      </c>
      <c r="C15" s="4">
        <v>9000</v>
      </c>
      <c r="D15" s="4">
        <v>9000</v>
      </c>
      <c r="E15" s="4">
        <v>9000</v>
      </c>
      <c r="F15" s="4">
        <v>9000</v>
      </c>
      <c r="G15" s="9"/>
      <c r="H15" s="4">
        <v>9000</v>
      </c>
      <c r="I15" s="9"/>
      <c r="J15" s="9"/>
      <c r="K15" s="9"/>
      <c r="L15" s="9"/>
      <c r="M15" s="4">
        <v>9000</v>
      </c>
      <c r="N15" s="4">
        <v>9000</v>
      </c>
      <c r="O15" s="9"/>
      <c r="P15" s="9"/>
      <c r="Q15" s="9"/>
      <c r="R15" s="9"/>
      <c r="S15" s="9"/>
      <c r="T15" s="4">
        <v>9000</v>
      </c>
      <c r="U15" s="4">
        <v>9000</v>
      </c>
      <c r="V15" s="4">
        <v>9000</v>
      </c>
      <c r="W15" s="4">
        <v>9000</v>
      </c>
      <c r="X15" s="4">
        <v>9000</v>
      </c>
      <c r="Y15" s="9"/>
      <c r="Z15" s="9"/>
      <c r="AA15" s="9"/>
      <c r="AB15" s="13"/>
    </row>
    <row r="16" spans="1:28" ht="14.4" thickBot="1" x14ac:dyDescent="0.3">
      <c r="A16" s="31"/>
      <c r="B16" s="14" t="s">
        <v>2</v>
      </c>
      <c r="C16" s="15">
        <v>8400</v>
      </c>
      <c r="D16" s="15">
        <v>8400</v>
      </c>
      <c r="E16" s="15">
        <v>8400</v>
      </c>
      <c r="F16" s="15">
        <v>8400</v>
      </c>
      <c r="G16" s="16"/>
      <c r="H16" s="15">
        <v>8400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5">
        <v>8400</v>
      </c>
      <c r="U16" s="15">
        <v>8400</v>
      </c>
      <c r="V16" s="15">
        <v>8400</v>
      </c>
      <c r="W16" s="15">
        <v>8400</v>
      </c>
      <c r="X16" s="15">
        <v>8400</v>
      </c>
      <c r="Y16" s="16"/>
      <c r="Z16" s="16"/>
      <c r="AA16" s="16"/>
      <c r="AB16" s="17"/>
    </row>
    <row r="17" spans="1:28" x14ac:dyDescent="0.25">
      <c r="A17" s="29" t="s">
        <v>41</v>
      </c>
      <c r="B17" s="21" t="s">
        <v>10</v>
      </c>
      <c r="C17" s="22">
        <v>12000</v>
      </c>
      <c r="D17" s="22">
        <v>12000</v>
      </c>
      <c r="E17" s="22">
        <v>12000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4"/>
    </row>
    <row r="18" spans="1:28" x14ac:dyDescent="0.25">
      <c r="A18" s="30"/>
      <c r="B18" s="2" t="s">
        <v>11</v>
      </c>
      <c r="C18" s="3"/>
      <c r="D18" s="4">
        <v>12000</v>
      </c>
      <c r="E18" s="4">
        <v>12000</v>
      </c>
      <c r="F18" s="4">
        <v>12000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11"/>
    </row>
    <row r="19" spans="1:28" x14ac:dyDescent="0.25">
      <c r="A19" s="30"/>
      <c r="B19" s="2" t="s">
        <v>37</v>
      </c>
      <c r="C19" s="3"/>
      <c r="D19" s="3"/>
      <c r="E19" s="3"/>
      <c r="F19" s="3"/>
      <c r="G19" s="4">
        <v>9000</v>
      </c>
      <c r="H19" s="4">
        <v>6000</v>
      </c>
      <c r="I19" s="4">
        <v>6000</v>
      </c>
      <c r="J19" s="4">
        <v>6000</v>
      </c>
      <c r="K19" s="4">
        <v>6000</v>
      </c>
      <c r="L19" s="4">
        <v>6000</v>
      </c>
      <c r="M19" s="9"/>
      <c r="N19" s="9"/>
      <c r="O19" s="9"/>
      <c r="P19" s="4">
        <v>6000</v>
      </c>
      <c r="Q19" s="4">
        <v>6000</v>
      </c>
      <c r="R19" s="4">
        <v>6000</v>
      </c>
      <c r="S19" s="4">
        <v>6000</v>
      </c>
      <c r="T19" s="4">
        <v>6000</v>
      </c>
      <c r="U19" s="4">
        <v>6000</v>
      </c>
      <c r="V19" s="4">
        <v>6000</v>
      </c>
      <c r="W19" s="4">
        <v>6000</v>
      </c>
      <c r="X19" s="4">
        <v>6000</v>
      </c>
      <c r="Y19" s="4">
        <v>6000</v>
      </c>
      <c r="Z19" s="4">
        <v>6000</v>
      </c>
      <c r="AA19" s="4">
        <v>6000</v>
      </c>
      <c r="AB19" s="12">
        <v>6000</v>
      </c>
    </row>
    <row r="20" spans="1:28" x14ac:dyDescent="0.25">
      <c r="A20" s="30"/>
      <c r="B20" s="2" t="s">
        <v>12</v>
      </c>
      <c r="C20" s="4">
        <v>4800</v>
      </c>
      <c r="D20" s="4">
        <v>4800</v>
      </c>
      <c r="E20" s="4">
        <v>4800</v>
      </c>
      <c r="F20" s="4">
        <v>4800</v>
      </c>
      <c r="G20" s="4">
        <v>7200</v>
      </c>
      <c r="H20" s="4">
        <v>4800</v>
      </c>
      <c r="I20" s="4">
        <v>4800</v>
      </c>
      <c r="J20" s="4">
        <v>4800</v>
      </c>
      <c r="K20" s="4">
        <v>4800</v>
      </c>
      <c r="L20" s="4">
        <v>4800</v>
      </c>
      <c r="M20" s="9"/>
      <c r="N20" s="9"/>
      <c r="O20" s="4">
        <v>4800</v>
      </c>
      <c r="P20" s="4">
        <v>4800</v>
      </c>
      <c r="Q20" s="9"/>
      <c r="R20" s="9"/>
      <c r="S20" s="4">
        <v>4800</v>
      </c>
      <c r="T20" s="4">
        <v>4800</v>
      </c>
      <c r="U20" s="4">
        <v>4800</v>
      </c>
      <c r="V20" s="4">
        <v>4800</v>
      </c>
      <c r="W20" s="4">
        <v>4800</v>
      </c>
      <c r="X20" s="4">
        <v>4800</v>
      </c>
      <c r="Y20" s="3"/>
      <c r="Z20" s="3"/>
      <c r="AA20" s="3"/>
      <c r="AB20" s="12">
        <v>4800</v>
      </c>
    </row>
    <row r="21" spans="1:28" x14ac:dyDescent="0.25">
      <c r="A21" s="30"/>
      <c r="B21" s="2" t="s">
        <v>13</v>
      </c>
      <c r="C21" s="4">
        <v>4500</v>
      </c>
      <c r="D21" s="4">
        <v>4500</v>
      </c>
      <c r="E21" s="4">
        <v>4500</v>
      </c>
      <c r="F21" s="4">
        <v>4500</v>
      </c>
      <c r="G21" s="9"/>
      <c r="H21" s="4">
        <v>4500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4">
        <v>4500</v>
      </c>
      <c r="U21" s="4">
        <v>4500</v>
      </c>
      <c r="V21" s="4">
        <v>4500</v>
      </c>
      <c r="W21" s="4">
        <v>4500</v>
      </c>
      <c r="X21" s="4">
        <v>4500</v>
      </c>
      <c r="Y21" s="9"/>
      <c r="Z21" s="9"/>
      <c r="AA21" s="9"/>
      <c r="AB21" s="13"/>
    </row>
    <row r="22" spans="1:28" x14ac:dyDescent="0.25">
      <c r="A22" s="30"/>
      <c r="B22" s="2" t="s">
        <v>1</v>
      </c>
      <c r="C22" s="4">
        <v>4500</v>
      </c>
      <c r="D22" s="4">
        <v>4500</v>
      </c>
      <c r="E22" s="4">
        <v>4500</v>
      </c>
      <c r="F22" s="4">
        <v>4500</v>
      </c>
      <c r="G22" s="9"/>
      <c r="H22" s="4">
        <v>4500</v>
      </c>
      <c r="I22" s="9"/>
      <c r="J22" s="9"/>
      <c r="K22" s="9"/>
      <c r="L22" s="9"/>
      <c r="M22" s="4">
        <v>4500</v>
      </c>
      <c r="N22" s="4">
        <v>4500</v>
      </c>
      <c r="O22" s="9"/>
      <c r="P22" s="9"/>
      <c r="Q22" s="9"/>
      <c r="R22" s="9"/>
      <c r="S22" s="9"/>
      <c r="T22" s="4">
        <v>4500</v>
      </c>
      <c r="U22" s="4">
        <v>4500</v>
      </c>
      <c r="V22" s="4">
        <v>4500</v>
      </c>
      <c r="W22" s="4">
        <v>4500</v>
      </c>
      <c r="X22" s="4">
        <v>4500</v>
      </c>
      <c r="Y22" s="9"/>
      <c r="Z22" s="9"/>
      <c r="AA22" s="9"/>
      <c r="AB22" s="13"/>
    </row>
    <row r="23" spans="1:28" ht="14.4" thickBot="1" x14ac:dyDescent="0.3">
      <c r="A23" s="31"/>
      <c r="B23" s="14" t="s">
        <v>2</v>
      </c>
      <c r="C23" s="15">
        <v>4200</v>
      </c>
      <c r="D23" s="15">
        <v>4200</v>
      </c>
      <c r="E23" s="15">
        <v>4200</v>
      </c>
      <c r="F23" s="15">
        <v>4200</v>
      </c>
      <c r="G23" s="16"/>
      <c r="H23" s="15">
        <v>4200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5">
        <v>4200</v>
      </c>
      <c r="U23" s="15">
        <v>4200</v>
      </c>
      <c r="V23" s="15">
        <v>4200</v>
      </c>
      <c r="W23" s="15">
        <v>4200</v>
      </c>
      <c r="X23" s="15">
        <v>4200</v>
      </c>
      <c r="Y23" s="16"/>
      <c r="Z23" s="16"/>
      <c r="AA23" s="16"/>
      <c r="AB23" s="17"/>
    </row>
    <row r="24" spans="1:28" x14ac:dyDescent="0.25">
      <c r="A24" s="29" t="s">
        <v>42</v>
      </c>
      <c r="B24" s="21" t="s">
        <v>10</v>
      </c>
      <c r="C24" s="22">
        <v>6000</v>
      </c>
      <c r="D24" s="22">
        <v>6000</v>
      </c>
      <c r="E24" s="22">
        <v>6000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4"/>
    </row>
    <row r="25" spans="1:28" x14ac:dyDescent="0.25">
      <c r="A25" s="30"/>
      <c r="B25" s="2" t="s">
        <v>11</v>
      </c>
      <c r="C25" s="3"/>
      <c r="D25" s="4">
        <v>6000</v>
      </c>
      <c r="E25" s="4">
        <v>6000</v>
      </c>
      <c r="F25" s="4">
        <v>6000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11"/>
    </row>
    <row r="26" spans="1:28" x14ac:dyDescent="0.25">
      <c r="A26" s="30"/>
      <c r="B26" s="2" t="s">
        <v>37</v>
      </c>
      <c r="C26" s="3"/>
      <c r="D26" s="3"/>
      <c r="E26" s="3"/>
      <c r="F26" s="3"/>
      <c r="G26" s="4">
        <v>4500</v>
      </c>
      <c r="H26" s="4">
        <v>3000</v>
      </c>
      <c r="I26" s="4">
        <v>3000</v>
      </c>
      <c r="J26" s="4">
        <v>3000</v>
      </c>
      <c r="K26" s="4">
        <v>3000</v>
      </c>
      <c r="L26" s="4">
        <v>3000</v>
      </c>
      <c r="M26" s="9"/>
      <c r="N26" s="9"/>
      <c r="O26" s="9"/>
      <c r="P26" s="4">
        <v>3000</v>
      </c>
      <c r="Q26" s="4">
        <v>3000</v>
      </c>
      <c r="R26" s="4">
        <v>3000</v>
      </c>
      <c r="S26" s="4">
        <v>3000</v>
      </c>
      <c r="T26" s="4">
        <v>3000</v>
      </c>
      <c r="U26" s="4">
        <v>3000</v>
      </c>
      <c r="V26" s="4">
        <v>3000</v>
      </c>
      <c r="W26" s="4">
        <v>3000</v>
      </c>
      <c r="X26" s="4">
        <v>3000</v>
      </c>
      <c r="Y26" s="4">
        <v>3000</v>
      </c>
      <c r="Z26" s="4">
        <v>3000</v>
      </c>
      <c r="AA26" s="4">
        <v>3000</v>
      </c>
      <c r="AB26" s="12">
        <v>3000</v>
      </c>
    </row>
    <row r="27" spans="1:28" x14ac:dyDescent="0.25">
      <c r="A27" s="30"/>
      <c r="B27" s="2" t="s">
        <v>12</v>
      </c>
      <c r="C27" s="4">
        <v>2400</v>
      </c>
      <c r="D27" s="4">
        <v>2400</v>
      </c>
      <c r="E27" s="4">
        <v>2400</v>
      </c>
      <c r="F27" s="4">
        <v>2400</v>
      </c>
      <c r="G27" s="4">
        <v>3600</v>
      </c>
      <c r="H27" s="4">
        <v>2400</v>
      </c>
      <c r="I27" s="4">
        <v>2400</v>
      </c>
      <c r="J27" s="4">
        <v>2400</v>
      </c>
      <c r="K27" s="4">
        <v>2400</v>
      </c>
      <c r="L27" s="4">
        <v>2400</v>
      </c>
      <c r="M27" s="9"/>
      <c r="N27" s="9"/>
      <c r="O27" s="4">
        <v>2400</v>
      </c>
      <c r="P27" s="4">
        <v>2400</v>
      </c>
      <c r="Q27" s="9"/>
      <c r="R27" s="9"/>
      <c r="S27" s="4">
        <v>2400</v>
      </c>
      <c r="T27" s="4">
        <v>2400</v>
      </c>
      <c r="U27" s="4">
        <v>2400</v>
      </c>
      <c r="V27" s="4">
        <v>2400</v>
      </c>
      <c r="W27" s="4">
        <v>2400</v>
      </c>
      <c r="X27" s="4">
        <v>2400</v>
      </c>
      <c r="Y27" s="3"/>
      <c r="Z27" s="3"/>
      <c r="AA27" s="3"/>
      <c r="AB27" s="12">
        <v>2400</v>
      </c>
    </row>
    <row r="28" spans="1:28" x14ac:dyDescent="0.25">
      <c r="A28" s="30"/>
      <c r="B28" s="2" t="s">
        <v>13</v>
      </c>
      <c r="C28" s="4">
        <v>2250</v>
      </c>
      <c r="D28" s="4">
        <v>2250</v>
      </c>
      <c r="E28" s="4">
        <v>2250</v>
      </c>
      <c r="F28" s="4">
        <v>2250</v>
      </c>
      <c r="G28" s="9"/>
      <c r="H28" s="4">
        <v>2250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4">
        <v>2250</v>
      </c>
      <c r="U28" s="4">
        <v>2250</v>
      </c>
      <c r="V28" s="4">
        <v>2250</v>
      </c>
      <c r="W28" s="4">
        <v>2250</v>
      </c>
      <c r="X28" s="4">
        <v>2250</v>
      </c>
      <c r="Y28" s="9"/>
      <c r="Z28" s="9"/>
      <c r="AA28" s="9"/>
      <c r="AB28" s="13"/>
    </row>
    <row r="29" spans="1:28" x14ac:dyDescent="0.25">
      <c r="A29" s="30"/>
      <c r="B29" s="2" t="s">
        <v>1</v>
      </c>
      <c r="C29" s="4">
        <v>2250</v>
      </c>
      <c r="D29" s="4">
        <v>2250</v>
      </c>
      <c r="E29" s="4">
        <v>2250</v>
      </c>
      <c r="F29" s="4">
        <v>2250</v>
      </c>
      <c r="G29" s="9"/>
      <c r="H29" s="4">
        <v>2250</v>
      </c>
      <c r="I29" s="9"/>
      <c r="J29" s="9"/>
      <c r="K29" s="9"/>
      <c r="L29" s="9"/>
      <c r="M29" s="4">
        <v>2250</v>
      </c>
      <c r="N29" s="4">
        <v>2250</v>
      </c>
      <c r="O29" s="9"/>
      <c r="P29" s="9"/>
      <c r="Q29" s="9"/>
      <c r="R29" s="9"/>
      <c r="S29" s="9"/>
      <c r="T29" s="4">
        <v>2250</v>
      </c>
      <c r="U29" s="4">
        <v>2250</v>
      </c>
      <c r="V29" s="4">
        <v>2250</v>
      </c>
      <c r="W29" s="4">
        <v>2250</v>
      </c>
      <c r="X29" s="4">
        <v>2250</v>
      </c>
      <c r="Y29" s="9"/>
      <c r="Z29" s="9"/>
      <c r="AA29" s="9"/>
      <c r="AB29" s="13"/>
    </row>
    <row r="30" spans="1:28" ht="14.4" thickBot="1" x14ac:dyDescent="0.3">
      <c r="A30" s="31"/>
      <c r="B30" s="14" t="s">
        <v>2</v>
      </c>
      <c r="C30" s="15">
        <v>2100</v>
      </c>
      <c r="D30" s="15">
        <v>2100</v>
      </c>
      <c r="E30" s="15">
        <v>2100</v>
      </c>
      <c r="F30" s="15">
        <v>2100</v>
      </c>
      <c r="G30" s="16"/>
      <c r="H30" s="15">
        <v>2100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5">
        <v>2100</v>
      </c>
      <c r="U30" s="15">
        <v>2100</v>
      </c>
      <c r="V30" s="15">
        <v>2100</v>
      </c>
      <c r="W30" s="15">
        <v>2100</v>
      </c>
      <c r="X30" s="15">
        <v>2100</v>
      </c>
      <c r="Y30" s="16"/>
      <c r="Z30" s="16"/>
      <c r="AA30" s="16"/>
      <c r="AB30" s="17"/>
    </row>
  </sheetData>
  <mergeCells count="5">
    <mergeCell ref="A1:AB1"/>
    <mergeCell ref="A3:A9"/>
    <mergeCell ref="A10:A16"/>
    <mergeCell ref="A17:A23"/>
    <mergeCell ref="A24:A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zoomScale="80" zoomScaleNormal="8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3" sqref="B3:B9"/>
    </sheetView>
  </sheetViews>
  <sheetFormatPr defaultColWidth="12" defaultRowHeight="13.8" x14ac:dyDescent="0.25"/>
  <cols>
    <col min="1" max="1" width="12.77734375" style="1" bestFit="1" customWidth="1"/>
    <col min="2" max="2" width="17.33203125" style="1" bestFit="1" customWidth="1"/>
    <col min="3" max="28" width="8.5546875" style="1" customWidth="1"/>
    <col min="29" max="16384" width="12" style="1"/>
  </cols>
  <sheetData>
    <row r="1" spans="1:28" customFormat="1" ht="15" thickBot="1" x14ac:dyDescent="0.35">
      <c r="A1" s="27" t="s">
        <v>43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spans="1:28" customFormat="1" ht="27" thickBot="1" x14ac:dyDescent="0.35">
      <c r="A2" s="18" t="s">
        <v>3</v>
      </c>
      <c r="B2" s="19" t="s">
        <v>4</v>
      </c>
      <c r="C2" s="19" t="s">
        <v>9</v>
      </c>
      <c r="D2" s="19" t="s">
        <v>17</v>
      </c>
      <c r="E2" s="19" t="s">
        <v>18</v>
      </c>
      <c r="F2" s="19" t="s">
        <v>6</v>
      </c>
      <c r="G2" s="19" t="s">
        <v>39</v>
      </c>
      <c r="H2" s="19" t="s">
        <v>7</v>
      </c>
      <c r="I2" s="19" t="s">
        <v>5</v>
      </c>
      <c r="J2" s="19" t="s">
        <v>19</v>
      </c>
      <c r="K2" s="19" t="s">
        <v>20</v>
      </c>
      <c r="L2" s="19" t="s">
        <v>21</v>
      </c>
      <c r="M2" s="19" t="s">
        <v>22</v>
      </c>
      <c r="N2" s="19" t="s">
        <v>23</v>
      </c>
      <c r="O2" s="19" t="s">
        <v>31</v>
      </c>
      <c r="P2" s="19" t="s">
        <v>33</v>
      </c>
      <c r="Q2" s="19" t="s">
        <v>32</v>
      </c>
      <c r="R2" s="19" t="s">
        <v>34</v>
      </c>
      <c r="S2" s="19" t="s">
        <v>35</v>
      </c>
      <c r="T2" s="19" t="s">
        <v>24</v>
      </c>
      <c r="U2" s="19" t="s">
        <v>25</v>
      </c>
      <c r="V2" s="19" t="s">
        <v>26</v>
      </c>
      <c r="W2" s="19" t="s">
        <v>0</v>
      </c>
      <c r="X2" s="19" t="s">
        <v>27</v>
      </c>
      <c r="Y2" s="19" t="s">
        <v>8</v>
      </c>
      <c r="Z2" s="19" t="s">
        <v>28</v>
      </c>
      <c r="AA2" s="19" t="s">
        <v>29</v>
      </c>
      <c r="AB2" s="20" t="s">
        <v>16</v>
      </c>
    </row>
    <row r="3" spans="1:28" customFormat="1" ht="14.4" x14ac:dyDescent="0.3">
      <c r="A3" s="29" t="s">
        <v>38</v>
      </c>
      <c r="B3" s="21" t="s">
        <v>10</v>
      </c>
      <c r="C3" s="22">
        <v>52800.000000000007</v>
      </c>
      <c r="D3" s="22">
        <v>52800.000000000007</v>
      </c>
      <c r="E3" s="22">
        <v>52800.000000000007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4"/>
    </row>
    <row r="4" spans="1:28" customFormat="1" ht="14.4" x14ac:dyDescent="0.3">
      <c r="A4" s="30"/>
      <c r="B4" s="2" t="s">
        <v>11</v>
      </c>
      <c r="C4" s="3"/>
      <c r="D4" s="4">
        <v>52800.000000000007</v>
      </c>
      <c r="E4" s="4">
        <v>52800.000000000007</v>
      </c>
      <c r="F4" s="4">
        <v>52800.000000000007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11"/>
    </row>
    <row r="5" spans="1:28" customFormat="1" ht="14.4" x14ac:dyDescent="0.3">
      <c r="A5" s="30"/>
      <c r="B5" s="2" t="s">
        <v>37</v>
      </c>
      <c r="C5" s="3"/>
      <c r="D5" s="3"/>
      <c r="E5" s="3"/>
      <c r="F5" s="3"/>
      <c r="G5" s="4">
        <v>39600</v>
      </c>
      <c r="H5" s="4">
        <v>26400.000000000004</v>
      </c>
      <c r="I5" s="4">
        <v>26400.000000000004</v>
      </c>
      <c r="J5" s="4">
        <v>26400.000000000004</v>
      </c>
      <c r="K5" s="4">
        <v>26400.000000000004</v>
      </c>
      <c r="L5" s="4">
        <v>26400.000000000004</v>
      </c>
      <c r="M5" s="9"/>
      <c r="N5" s="9"/>
      <c r="O5" s="9"/>
      <c r="P5" s="4">
        <v>26400.000000000004</v>
      </c>
      <c r="Q5" s="4">
        <v>26400.000000000004</v>
      </c>
      <c r="R5" s="4">
        <v>26400.000000000004</v>
      </c>
      <c r="S5" s="4">
        <v>26400.000000000004</v>
      </c>
      <c r="T5" s="4">
        <v>26400.000000000004</v>
      </c>
      <c r="U5" s="4">
        <v>26400.000000000004</v>
      </c>
      <c r="V5" s="4">
        <v>26400.000000000004</v>
      </c>
      <c r="W5" s="4">
        <v>26400.000000000004</v>
      </c>
      <c r="X5" s="4">
        <v>26400.000000000004</v>
      </c>
      <c r="Y5" s="4">
        <v>26400.000000000004</v>
      </c>
      <c r="Z5" s="4">
        <v>26400.000000000004</v>
      </c>
      <c r="AA5" s="4">
        <v>26400.000000000004</v>
      </c>
      <c r="AB5" s="12">
        <v>26400.000000000004</v>
      </c>
    </row>
    <row r="6" spans="1:28" customFormat="1" ht="14.4" x14ac:dyDescent="0.3">
      <c r="A6" s="30"/>
      <c r="B6" s="2" t="s">
        <v>12</v>
      </c>
      <c r="C6" s="4">
        <v>21120</v>
      </c>
      <c r="D6" s="4">
        <v>21120</v>
      </c>
      <c r="E6" s="4">
        <v>21120</v>
      </c>
      <c r="F6" s="4">
        <v>21120</v>
      </c>
      <c r="G6" s="4">
        <v>31680.000000000004</v>
      </c>
      <c r="H6" s="4">
        <v>21120</v>
      </c>
      <c r="I6" s="4">
        <v>21120</v>
      </c>
      <c r="J6" s="4">
        <v>21120</v>
      </c>
      <c r="K6" s="4">
        <v>21120</v>
      </c>
      <c r="L6" s="4">
        <v>21120</v>
      </c>
      <c r="M6" s="9"/>
      <c r="N6" s="9"/>
      <c r="O6" s="4">
        <v>21120</v>
      </c>
      <c r="P6" s="4">
        <v>21120</v>
      </c>
      <c r="Q6" s="9"/>
      <c r="R6" s="9"/>
      <c r="S6" s="4">
        <v>21120</v>
      </c>
      <c r="T6" s="4">
        <v>21120</v>
      </c>
      <c r="U6" s="4">
        <v>21120</v>
      </c>
      <c r="V6" s="4">
        <v>21120</v>
      </c>
      <c r="W6" s="4">
        <v>21120</v>
      </c>
      <c r="X6" s="4">
        <v>21120</v>
      </c>
      <c r="Y6" s="3"/>
      <c r="Z6" s="3"/>
      <c r="AA6" s="3"/>
      <c r="AB6" s="12">
        <v>21120</v>
      </c>
    </row>
    <row r="7" spans="1:28" customFormat="1" ht="14.4" x14ac:dyDescent="0.3">
      <c r="A7" s="30"/>
      <c r="B7" s="2" t="s">
        <v>13</v>
      </c>
      <c r="C7" s="4">
        <v>19800</v>
      </c>
      <c r="D7" s="4">
        <v>19800</v>
      </c>
      <c r="E7" s="4">
        <v>19800</v>
      </c>
      <c r="F7" s="4">
        <v>19800</v>
      </c>
      <c r="G7" s="9"/>
      <c r="H7" s="4">
        <v>19800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4">
        <v>19800</v>
      </c>
      <c r="U7" s="4">
        <v>19800</v>
      </c>
      <c r="V7" s="4">
        <v>19800</v>
      </c>
      <c r="W7" s="4">
        <v>19800</v>
      </c>
      <c r="X7" s="4">
        <v>19800</v>
      </c>
      <c r="Y7" s="9"/>
      <c r="Z7" s="9"/>
      <c r="AA7" s="9"/>
      <c r="AB7" s="13"/>
    </row>
    <row r="8" spans="1:28" customFormat="1" ht="14.4" x14ac:dyDescent="0.3">
      <c r="A8" s="30"/>
      <c r="B8" s="2" t="s">
        <v>1</v>
      </c>
      <c r="C8" s="4">
        <v>19800</v>
      </c>
      <c r="D8" s="4">
        <v>19800</v>
      </c>
      <c r="E8" s="4">
        <v>19800</v>
      </c>
      <c r="F8" s="4">
        <v>19800</v>
      </c>
      <c r="G8" s="9"/>
      <c r="H8" s="4">
        <v>19800</v>
      </c>
      <c r="I8" s="9"/>
      <c r="J8" s="9"/>
      <c r="K8" s="9"/>
      <c r="L8" s="9"/>
      <c r="M8" s="4">
        <v>19800</v>
      </c>
      <c r="N8" s="4">
        <v>19800</v>
      </c>
      <c r="O8" s="9"/>
      <c r="P8" s="9"/>
      <c r="Q8" s="9"/>
      <c r="R8" s="9"/>
      <c r="S8" s="9"/>
      <c r="T8" s="4">
        <v>19800</v>
      </c>
      <c r="U8" s="4">
        <v>19800</v>
      </c>
      <c r="V8" s="4">
        <v>19800</v>
      </c>
      <c r="W8" s="4">
        <v>19800</v>
      </c>
      <c r="X8" s="4">
        <v>19800</v>
      </c>
      <c r="Y8" s="9"/>
      <c r="Z8" s="9"/>
      <c r="AA8" s="9"/>
      <c r="AB8" s="13"/>
    </row>
    <row r="9" spans="1:28" customFormat="1" ht="15" thickBot="1" x14ac:dyDescent="0.35">
      <c r="A9" s="31"/>
      <c r="B9" s="14" t="s">
        <v>2</v>
      </c>
      <c r="C9" s="15">
        <v>18480</v>
      </c>
      <c r="D9" s="15">
        <v>18480</v>
      </c>
      <c r="E9" s="15">
        <v>18480</v>
      </c>
      <c r="F9" s="15">
        <v>18480</v>
      </c>
      <c r="G9" s="16"/>
      <c r="H9" s="15">
        <v>18480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5">
        <v>18480</v>
      </c>
      <c r="U9" s="15">
        <v>18480</v>
      </c>
      <c r="V9" s="15">
        <v>18480</v>
      </c>
      <c r="W9" s="15">
        <v>18480</v>
      </c>
      <c r="X9" s="15">
        <v>18480</v>
      </c>
      <c r="Y9" s="16"/>
      <c r="Z9" s="16"/>
      <c r="AA9" s="16"/>
      <c r="AB9" s="17"/>
    </row>
    <row r="10" spans="1:28" customFormat="1" ht="14.4" x14ac:dyDescent="0.3">
      <c r="A10" s="29" t="s">
        <v>40</v>
      </c>
      <c r="B10" s="21" t="s">
        <v>10</v>
      </c>
      <c r="C10" s="22">
        <v>26400.000000000004</v>
      </c>
      <c r="D10" s="22">
        <v>26400.000000000004</v>
      </c>
      <c r="E10" s="22">
        <v>26400.000000000004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4"/>
    </row>
    <row r="11" spans="1:28" customFormat="1" ht="14.4" x14ac:dyDescent="0.3">
      <c r="A11" s="30"/>
      <c r="B11" s="2" t="s">
        <v>11</v>
      </c>
      <c r="C11" s="3"/>
      <c r="D11" s="4">
        <v>26400.000000000004</v>
      </c>
      <c r="E11" s="4">
        <v>26400.000000000004</v>
      </c>
      <c r="F11" s="4">
        <v>26400.000000000004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11"/>
    </row>
    <row r="12" spans="1:28" customFormat="1" ht="14.4" x14ac:dyDescent="0.3">
      <c r="A12" s="30"/>
      <c r="B12" s="2" t="s">
        <v>37</v>
      </c>
      <c r="C12" s="3"/>
      <c r="D12" s="3"/>
      <c r="E12" s="3"/>
      <c r="F12" s="3"/>
      <c r="G12" s="4">
        <v>19800</v>
      </c>
      <c r="H12" s="4">
        <v>13200.000000000002</v>
      </c>
      <c r="I12" s="4">
        <v>13200.000000000002</v>
      </c>
      <c r="J12" s="4">
        <v>13200.000000000002</v>
      </c>
      <c r="K12" s="4">
        <v>13200.000000000002</v>
      </c>
      <c r="L12" s="4">
        <v>13200.000000000002</v>
      </c>
      <c r="M12" s="9"/>
      <c r="N12" s="9"/>
      <c r="O12" s="9"/>
      <c r="P12" s="4">
        <v>13200.000000000002</v>
      </c>
      <c r="Q12" s="4">
        <v>13200.000000000002</v>
      </c>
      <c r="R12" s="4">
        <v>13200.000000000002</v>
      </c>
      <c r="S12" s="4">
        <v>13200.000000000002</v>
      </c>
      <c r="T12" s="4">
        <v>13200.000000000002</v>
      </c>
      <c r="U12" s="4">
        <v>13200.000000000002</v>
      </c>
      <c r="V12" s="4">
        <v>13200.000000000002</v>
      </c>
      <c r="W12" s="4">
        <v>13200.000000000002</v>
      </c>
      <c r="X12" s="4">
        <v>13200.000000000002</v>
      </c>
      <c r="Y12" s="4">
        <v>13200.000000000002</v>
      </c>
      <c r="Z12" s="4">
        <v>13200.000000000002</v>
      </c>
      <c r="AA12" s="4">
        <v>13200.000000000002</v>
      </c>
      <c r="AB12" s="12">
        <v>13200.000000000002</v>
      </c>
    </row>
    <row r="13" spans="1:28" customFormat="1" ht="14.4" x14ac:dyDescent="0.3">
      <c r="A13" s="30"/>
      <c r="B13" s="2" t="s">
        <v>12</v>
      </c>
      <c r="C13" s="4">
        <v>10560</v>
      </c>
      <c r="D13" s="4">
        <v>10560</v>
      </c>
      <c r="E13" s="4">
        <v>10560</v>
      </c>
      <c r="F13" s="4">
        <v>10560</v>
      </c>
      <c r="G13" s="4">
        <v>15840.000000000002</v>
      </c>
      <c r="H13" s="4">
        <v>10560</v>
      </c>
      <c r="I13" s="4">
        <v>10560</v>
      </c>
      <c r="J13" s="4">
        <v>10560</v>
      </c>
      <c r="K13" s="4">
        <v>10560</v>
      </c>
      <c r="L13" s="4">
        <v>10560</v>
      </c>
      <c r="M13" s="9"/>
      <c r="N13" s="9"/>
      <c r="O13" s="4">
        <v>10560</v>
      </c>
      <c r="P13" s="4">
        <v>10560</v>
      </c>
      <c r="Q13" s="9"/>
      <c r="R13" s="9"/>
      <c r="S13" s="4">
        <v>10560</v>
      </c>
      <c r="T13" s="4">
        <v>10560</v>
      </c>
      <c r="U13" s="4">
        <v>10560</v>
      </c>
      <c r="V13" s="4">
        <v>10560</v>
      </c>
      <c r="W13" s="4">
        <v>10560</v>
      </c>
      <c r="X13" s="4">
        <v>10560</v>
      </c>
      <c r="Y13" s="3"/>
      <c r="Z13" s="3"/>
      <c r="AA13" s="3"/>
      <c r="AB13" s="12">
        <v>10560</v>
      </c>
    </row>
    <row r="14" spans="1:28" customFormat="1" ht="14.4" x14ac:dyDescent="0.3">
      <c r="A14" s="30"/>
      <c r="B14" s="2" t="s">
        <v>13</v>
      </c>
      <c r="C14" s="4">
        <v>9900</v>
      </c>
      <c r="D14" s="4">
        <v>9900</v>
      </c>
      <c r="E14" s="4">
        <v>9900</v>
      </c>
      <c r="F14" s="4">
        <v>9900</v>
      </c>
      <c r="G14" s="9"/>
      <c r="H14" s="4">
        <v>9900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4">
        <v>9900</v>
      </c>
      <c r="U14" s="4">
        <v>9900</v>
      </c>
      <c r="V14" s="4">
        <v>9900</v>
      </c>
      <c r="W14" s="4">
        <v>9900</v>
      </c>
      <c r="X14" s="4">
        <v>9900</v>
      </c>
      <c r="Y14" s="9"/>
      <c r="Z14" s="9"/>
      <c r="AA14" s="9"/>
      <c r="AB14" s="13"/>
    </row>
    <row r="15" spans="1:28" customFormat="1" ht="14.4" x14ac:dyDescent="0.3">
      <c r="A15" s="30"/>
      <c r="B15" s="2" t="s">
        <v>1</v>
      </c>
      <c r="C15" s="4">
        <v>9900</v>
      </c>
      <c r="D15" s="4">
        <v>9900</v>
      </c>
      <c r="E15" s="4">
        <v>9900</v>
      </c>
      <c r="F15" s="4">
        <v>9900</v>
      </c>
      <c r="G15" s="9"/>
      <c r="H15" s="4">
        <v>9900</v>
      </c>
      <c r="I15" s="9"/>
      <c r="J15" s="9"/>
      <c r="K15" s="9"/>
      <c r="L15" s="9"/>
      <c r="M15" s="4">
        <v>9900</v>
      </c>
      <c r="N15" s="4">
        <v>9900</v>
      </c>
      <c r="O15" s="9"/>
      <c r="P15" s="9"/>
      <c r="Q15" s="9"/>
      <c r="R15" s="9"/>
      <c r="S15" s="9"/>
      <c r="T15" s="4">
        <v>9900</v>
      </c>
      <c r="U15" s="4">
        <v>9900</v>
      </c>
      <c r="V15" s="4">
        <v>9900</v>
      </c>
      <c r="W15" s="4">
        <v>9900</v>
      </c>
      <c r="X15" s="4">
        <v>9900</v>
      </c>
      <c r="Y15" s="9"/>
      <c r="Z15" s="9"/>
      <c r="AA15" s="9"/>
      <c r="AB15" s="13"/>
    </row>
    <row r="16" spans="1:28" customFormat="1" ht="15" thickBot="1" x14ac:dyDescent="0.35">
      <c r="A16" s="31"/>
      <c r="B16" s="14" t="s">
        <v>2</v>
      </c>
      <c r="C16" s="15">
        <v>9240</v>
      </c>
      <c r="D16" s="15">
        <v>9240</v>
      </c>
      <c r="E16" s="15">
        <v>9240</v>
      </c>
      <c r="F16" s="15">
        <v>9240</v>
      </c>
      <c r="G16" s="16"/>
      <c r="H16" s="15">
        <v>9240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5">
        <v>9240</v>
      </c>
      <c r="U16" s="15">
        <v>9240</v>
      </c>
      <c r="V16" s="15">
        <v>9240</v>
      </c>
      <c r="W16" s="15">
        <v>9240</v>
      </c>
      <c r="X16" s="15">
        <v>9240</v>
      </c>
      <c r="Y16" s="16"/>
      <c r="Z16" s="16"/>
      <c r="AA16" s="16"/>
      <c r="AB16" s="17"/>
    </row>
    <row r="17" spans="1:28" customFormat="1" ht="14.4" x14ac:dyDescent="0.3">
      <c r="A17" s="29" t="s">
        <v>41</v>
      </c>
      <c r="B17" s="21" t="s">
        <v>10</v>
      </c>
      <c r="C17" s="22">
        <v>13200.000000000002</v>
      </c>
      <c r="D17" s="22">
        <v>13200.000000000002</v>
      </c>
      <c r="E17" s="22">
        <v>13200.000000000002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4"/>
    </row>
    <row r="18" spans="1:28" customFormat="1" ht="14.4" x14ac:dyDescent="0.3">
      <c r="A18" s="30"/>
      <c r="B18" s="2" t="s">
        <v>11</v>
      </c>
      <c r="C18" s="3"/>
      <c r="D18" s="4">
        <v>13200.000000000002</v>
      </c>
      <c r="E18" s="4">
        <v>13200.000000000002</v>
      </c>
      <c r="F18" s="4">
        <v>13200.000000000002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11"/>
    </row>
    <row r="19" spans="1:28" customFormat="1" ht="14.4" x14ac:dyDescent="0.3">
      <c r="A19" s="30"/>
      <c r="B19" s="2" t="s">
        <v>37</v>
      </c>
      <c r="C19" s="3"/>
      <c r="D19" s="3"/>
      <c r="E19" s="3"/>
      <c r="F19" s="3"/>
      <c r="G19" s="4">
        <v>9900</v>
      </c>
      <c r="H19" s="4">
        <v>6600.0000000000009</v>
      </c>
      <c r="I19" s="4">
        <v>6600.0000000000009</v>
      </c>
      <c r="J19" s="4">
        <v>6600.0000000000009</v>
      </c>
      <c r="K19" s="4">
        <v>6600.0000000000009</v>
      </c>
      <c r="L19" s="4">
        <v>6600.0000000000009</v>
      </c>
      <c r="M19" s="9"/>
      <c r="N19" s="9"/>
      <c r="O19" s="9"/>
      <c r="P19" s="4">
        <v>6600.0000000000009</v>
      </c>
      <c r="Q19" s="4">
        <v>6600.0000000000009</v>
      </c>
      <c r="R19" s="4">
        <v>6600.0000000000009</v>
      </c>
      <c r="S19" s="4">
        <v>6600.0000000000009</v>
      </c>
      <c r="T19" s="4">
        <v>6600.0000000000009</v>
      </c>
      <c r="U19" s="4">
        <v>6600.0000000000009</v>
      </c>
      <c r="V19" s="4">
        <v>6600.0000000000009</v>
      </c>
      <c r="W19" s="4">
        <v>6600.0000000000009</v>
      </c>
      <c r="X19" s="4">
        <v>6600.0000000000009</v>
      </c>
      <c r="Y19" s="4">
        <v>6600.0000000000009</v>
      </c>
      <c r="Z19" s="4">
        <v>6600.0000000000009</v>
      </c>
      <c r="AA19" s="4">
        <v>6600.0000000000009</v>
      </c>
      <c r="AB19" s="12">
        <v>6600.0000000000009</v>
      </c>
    </row>
    <row r="20" spans="1:28" customFormat="1" ht="14.4" x14ac:dyDescent="0.3">
      <c r="A20" s="30"/>
      <c r="B20" s="2" t="s">
        <v>12</v>
      </c>
      <c r="C20" s="4">
        <v>5280</v>
      </c>
      <c r="D20" s="4">
        <v>5280</v>
      </c>
      <c r="E20" s="4">
        <v>5280</v>
      </c>
      <c r="F20" s="4">
        <v>5280</v>
      </c>
      <c r="G20" s="4">
        <v>7920.0000000000009</v>
      </c>
      <c r="H20" s="4">
        <v>5280</v>
      </c>
      <c r="I20" s="4">
        <v>5280</v>
      </c>
      <c r="J20" s="4">
        <v>5280</v>
      </c>
      <c r="K20" s="4">
        <v>5280</v>
      </c>
      <c r="L20" s="4">
        <v>5280</v>
      </c>
      <c r="M20" s="9"/>
      <c r="N20" s="9"/>
      <c r="O20" s="4">
        <v>5280</v>
      </c>
      <c r="P20" s="4">
        <v>5280</v>
      </c>
      <c r="Q20" s="9"/>
      <c r="R20" s="9"/>
      <c r="S20" s="4">
        <v>5280</v>
      </c>
      <c r="T20" s="4">
        <v>5280</v>
      </c>
      <c r="U20" s="4">
        <v>5280</v>
      </c>
      <c r="V20" s="4">
        <v>5280</v>
      </c>
      <c r="W20" s="4">
        <v>5280</v>
      </c>
      <c r="X20" s="4">
        <v>5280</v>
      </c>
      <c r="Y20" s="3"/>
      <c r="Z20" s="3"/>
      <c r="AA20" s="3"/>
      <c r="AB20" s="12">
        <v>5280</v>
      </c>
    </row>
    <row r="21" spans="1:28" customFormat="1" ht="14.4" x14ac:dyDescent="0.3">
      <c r="A21" s="30"/>
      <c r="B21" s="2" t="s">
        <v>13</v>
      </c>
      <c r="C21" s="4">
        <v>4950</v>
      </c>
      <c r="D21" s="4">
        <v>4950</v>
      </c>
      <c r="E21" s="4">
        <v>4950</v>
      </c>
      <c r="F21" s="4">
        <v>4950</v>
      </c>
      <c r="G21" s="9"/>
      <c r="H21" s="4">
        <v>4950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4">
        <v>4950</v>
      </c>
      <c r="U21" s="4">
        <v>4950</v>
      </c>
      <c r="V21" s="4">
        <v>4950</v>
      </c>
      <c r="W21" s="4">
        <v>4950</v>
      </c>
      <c r="X21" s="4">
        <v>4950</v>
      </c>
      <c r="Y21" s="9"/>
      <c r="Z21" s="9"/>
      <c r="AA21" s="9"/>
      <c r="AB21" s="13"/>
    </row>
    <row r="22" spans="1:28" customFormat="1" ht="14.4" x14ac:dyDescent="0.3">
      <c r="A22" s="30"/>
      <c r="B22" s="2" t="s">
        <v>1</v>
      </c>
      <c r="C22" s="4">
        <v>4950</v>
      </c>
      <c r="D22" s="4">
        <v>4950</v>
      </c>
      <c r="E22" s="4">
        <v>4950</v>
      </c>
      <c r="F22" s="4">
        <v>4950</v>
      </c>
      <c r="G22" s="9"/>
      <c r="H22" s="4">
        <v>4950</v>
      </c>
      <c r="I22" s="9"/>
      <c r="J22" s="9"/>
      <c r="K22" s="9"/>
      <c r="L22" s="9"/>
      <c r="M22" s="4">
        <v>4950</v>
      </c>
      <c r="N22" s="4">
        <v>4950</v>
      </c>
      <c r="O22" s="9"/>
      <c r="P22" s="9"/>
      <c r="Q22" s="9"/>
      <c r="R22" s="9"/>
      <c r="S22" s="9"/>
      <c r="T22" s="4">
        <v>4950</v>
      </c>
      <c r="U22" s="4">
        <v>4950</v>
      </c>
      <c r="V22" s="4">
        <v>4950</v>
      </c>
      <c r="W22" s="4">
        <v>4950</v>
      </c>
      <c r="X22" s="4">
        <v>4950</v>
      </c>
      <c r="Y22" s="9"/>
      <c r="Z22" s="9"/>
      <c r="AA22" s="9"/>
      <c r="AB22" s="13"/>
    </row>
    <row r="23" spans="1:28" customFormat="1" ht="15" thickBot="1" x14ac:dyDescent="0.35">
      <c r="A23" s="31"/>
      <c r="B23" s="14" t="s">
        <v>2</v>
      </c>
      <c r="C23" s="15">
        <v>4620</v>
      </c>
      <c r="D23" s="15">
        <v>4620</v>
      </c>
      <c r="E23" s="15">
        <v>4620</v>
      </c>
      <c r="F23" s="15">
        <v>4620</v>
      </c>
      <c r="G23" s="16"/>
      <c r="H23" s="15">
        <v>4620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5">
        <v>4620</v>
      </c>
      <c r="U23" s="15">
        <v>4620</v>
      </c>
      <c r="V23" s="15">
        <v>4620</v>
      </c>
      <c r="W23" s="15">
        <v>4620</v>
      </c>
      <c r="X23" s="15">
        <v>4620</v>
      </c>
      <c r="Y23" s="16"/>
      <c r="Z23" s="16"/>
      <c r="AA23" s="16"/>
      <c r="AB23" s="17"/>
    </row>
    <row r="24" spans="1:28" customFormat="1" ht="14.4" x14ac:dyDescent="0.3">
      <c r="A24" s="29" t="s">
        <v>42</v>
      </c>
      <c r="B24" s="21" t="s">
        <v>10</v>
      </c>
      <c r="C24" s="22">
        <v>6600.0000000000009</v>
      </c>
      <c r="D24" s="22">
        <v>6600.0000000000009</v>
      </c>
      <c r="E24" s="22">
        <v>6600.0000000000009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4"/>
    </row>
    <row r="25" spans="1:28" customFormat="1" ht="14.4" x14ac:dyDescent="0.3">
      <c r="A25" s="30"/>
      <c r="B25" s="2" t="s">
        <v>11</v>
      </c>
      <c r="C25" s="3"/>
      <c r="D25" s="4">
        <v>6600.0000000000009</v>
      </c>
      <c r="E25" s="4">
        <v>6600.0000000000009</v>
      </c>
      <c r="F25" s="4">
        <v>6600.0000000000009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11"/>
    </row>
    <row r="26" spans="1:28" customFormat="1" ht="14.4" x14ac:dyDescent="0.3">
      <c r="A26" s="30"/>
      <c r="B26" s="2" t="s">
        <v>37</v>
      </c>
      <c r="C26" s="3"/>
      <c r="D26" s="3"/>
      <c r="E26" s="3"/>
      <c r="F26" s="3"/>
      <c r="G26" s="4">
        <v>4950</v>
      </c>
      <c r="H26" s="4">
        <v>3300.0000000000005</v>
      </c>
      <c r="I26" s="4">
        <v>3300.0000000000005</v>
      </c>
      <c r="J26" s="4">
        <v>3300.0000000000005</v>
      </c>
      <c r="K26" s="4">
        <v>3300.0000000000005</v>
      </c>
      <c r="L26" s="4">
        <v>3300.0000000000005</v>
      </c>
      <c r="M26" s="9"/>
      <c r="N26" s="9"/>
      <c r="O26" s="9"/>
      <c r="P26" s="4">
        <v>3300.0000000000005</v>
      </c>
      <c r="Q26" s="4">
        <v>3300.0000000000005</v>
      </c>
      <c r="R26" s="4">
        <v>3300.0000000000005</v>
      </c>
      <c r="S26" s="4">
        <v>3300.0000000000005</v>
      </c>
      <c r="T26" s="4">
        <v>3300.0000000000005</v>
      </c>
      <c r="U26" s="4">
        <v>3300.0000000000005</v>
      </c>
      <c r="V26" s="4">
        <v>3300.0000000000005</v>
      </c>
      <c r="W26" s="4">
        <v>3300.0000000000005</v>
      </c>
      <c r="X26" s="4">
        <v>3300.0000000000005</v>
      </c>
      <c r="Y26" s="4">
        <v>3300.0000000000005</v>
      </c>
      <c r="Z26" s="4">
        <v>3300.0000000000005</v>
      </c>
      <c r="AA26" s="4">
        <v>3300.0000000000005</v>
      </c>
      <c r="AB26" s="12">
        <v>3300.0000000000005</v>
      </c>
    </row>
    <row r="27" spans="1:28" customFormat="1" ht="14.4" x14ac:dyDescent="0.3">
      <c r="A27" s="30"/>
      <c r="B27" s="2" t="s">
        <v>12</v>
      </c>
      <c r="C27" s="4">
        <v>2640</v>
      </c>
      <c r="D27" s="4">
        <v>2640</v>
      </c>
      <c r="E27" s="4">
        <v>2640</v>
      </c>
      <c r="F27" s="4">
        <v>2640</v>
      </c>
      <c r="G27" s="4">
        <v>3960.0000000000005</v>
      </c>
      <c r="H27" s="4">
        <v>2640</v>
      </c>
      <c r="I27" s="4">
        <v>2640</v>
      </c>
      <c r="J27" s="4">
        <v>2640</v>
      </c>
      <c r="K27" s="4">
        <v>2640</v>
      </c>
      <c r="L27" s="4">
        <v>2640</v>
      </c>
      <c r="M27" s="9"/>
      <c r="N27" s="9"/>
      <c r="O27" s="4">
        <v>2640</v>
      </c>
      <c r="P27" s="4">
        <v>2640</v>
      </c>
      <c r="Q27" s="9"/>
      <c r="R27" s="9"/>
      <c r="S27" s="4">
        <v>2640</v>
      </c>
      <c r="T27" s="4">
        <v>2640</v>
      </c>
      <c r="U27" s="4">
        <v>2640</v>
      </c>
      <c r="V27" s="4">
        <v>2640</v>
      </c>
      <c r="W27" s="4">
        <v>2640</v>
      </c>
      <c r="X27" s="4">
        <v>2640</v>
      </c>
      <c r="Y27" s="3"/>
      <c r="Z27" s="3"/>
      <c r="AA27" s="3"/>
      <c r="AB27" s="12">
        <v>2640</v>
      </c>
    </row>
    <row r="28" spans="1:28" customFormat="1" ht="14.4" x14ac:dyDescent="0.3">
      <c r="A28" s="30"/>
      <c r="B28" s="2" t="s">
        <v>13</v>
      </c>
      <c r="C28" s="4">
        <v>2475</v>
      </c>
      <c r="D28" s="4">
        <v>2475</v>
      </c>
      <c r="E28" s="4">
        <v>2475</v>
      </c>
      <c r="F28" s="4">
        <v>2475</v>
      </c>
      <c r="G28" s="9"/>
      <c r="H28" s="4">
        <v>2475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4">
        <v>2475</v>
      </c>
      <c r="U28" s="4">
        <v>2475</v>
      </c>
      <c r="V28" s="4">
        <v>2475</v>
      </c>
      <c r="W28" s="4">
        <v>2475</v>
      </c>
      <c r="X28" s="4">
        <v>2475</v>
      </c>
      <c r="Y28" s="9"/>
      <c r="Z28" s="9"/>
      <c r="AA28" s="9"/>
      <c r="AB28" s="13"/>
    </row>
    <row r="29" spans="1:28" customFormat="1" ht="14.4" x14ac:dyDescent="0.3">
      <c r="A29" s="30"/>
      <c r="B29" s="2" t="s">
        <v>1</v>
      </c>
      <c r="C29" s="4">
        <v>2475</v>
      </c>
      <c r="D29" s="4">
        <v>2475</v>
      </c>
      <c r="E29" s="4">
        <v>2475</v>
      </c>
      <c r="F29" s="4">
        <v>2475</v>
      </c>
      <c r="G29" s="9"/>
      <c r="H29" s="4">
        <v>2475</v>
      </c>
      <c r="I29" s="9"/>
      <c r="J29" s="9"/>
      <c r="K29" s="9"/>
      <c r="L29" s="9"/>
      <c r="M29" s="4">
        <v>2475</v>
      </c>
      <c r="N29" s="4">
        <v>2475</v>
      </c>
      <c r="O29" s="9"/>
      <c r="P29" s="9"/>
      <c r="Q29" s="9"/>
      <c r="R29" s="9"/>
      <c r="S29" s="9"/>
      <c r="T29" s="4">
        <v>2475</v>
      </c>
      <c r="U29" s="4">
        <v>2475</v>
      </c>
      <c r="V29" s="4">
        <v>2475</v>
      </c>
      <c r="W29" s="4">
        <v>2475</v>
      </c>
      <c r="X29" s="4">
        <v>2475</v>
      </c>
      <c r="Y29" s="9"/>
      <c r="Z29" s="9"/>
      <c r="AA29" s="9"/>
      <c r="AB29" s="13"/>
    </row>
    <row r="30" spans="1:28" customFormat="1" ht="15" thickBot="1" x14ac:dyDescent="0.35">
      <c r="A30" s="31"/>
      <c r="B30" s="14" t="s">
        <v>2</v>
      </c>
      <c r="C30" s="15">
        <v>2310</v>
      </c>
      <c r="D30" s="15">
        <v>2310</v>
      </c>
      <c r="E30" s="15">
        <v>2310</v>
      </c>
      <c r="F30" s="15">
        <v>2310</v>
      </c>
      <c r="G30" s="16"/>
      <c r="H30" s="15">
        <v>2310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5">
        <v>2310</v>
      </c>
      <c r="U30" s="15">
        <v>2310</v>
      </c>
      <c r="V30" s="15">
        <v>2310</v>
      </c>
      <c r="W30" s="15">
        <v>2310</v>
      </c>
      <c r="X30" s="15">
        <v>2310</v>
      </c>
      <c r="Y30" s="16"/>
      <c r="Z30" s="16"/>
      <c r="AA30" s="16"/>
      <c r="AB30" s="17"/>
    </row>
  </sheetData>
  <mergeCells count="5">
    <mergeCell ref="A17:A23"/>
    <mergeCell ref="A24:A30"/>
    <mergeCell ref="A1:AB1"/>
    <mergeCell ref="A3:A9"/>
    <mergeCell ref="A10:A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1" sqref="E1"/>
    </sheetView>
  </sheetViews>
  <sheetFormatPr defaultRowHeight="14.4" x14ac:dyDescent="0.3"/>
  <cols>
    <col min="2" max="2" width="6.88671875" bestFit="1" customWidth="1"/>
    <col min="3" max="3" width="9.5546875" bestFit="1" customWidth="1"/>
    <col min="4" max="4" width="14.88671875" bestFit="1" customWidth="1"/>
    <col min="5" max="5" width="5.21875" bestFit="1" customWidth="1"/>
    <col min="6" max="6" width="12.5546875" bestFit="1" customWidth="1"/>
  </cols>
  <sheetData>
    <row r="1" spans="1:6" x14ac:dyDescent="0.3">
      <c r="A1" t="s">
        <v>74</v>
      </c>
      <c r="B1" t="s">
        <v>45</v>
      </c>
      <c r="C1" t="s">
        <v>52</v>
      </c>
      <c r="D1" t="s">
        <v>51</v>
      </c>
      <c r="E1" t="s">
        <v>53</v>
      </c>
      <c r="F1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activeCell="I12" sqref="I12"/>
    </sheetView>
  </sheetViews>
  <sheetFormatPr defaultRowHeight="14.4" x14ac:dyDescent="0.3"/>
  <cols>
    <col min="1" max="1" width="8.5546875" bestFit="1" customWidth="1"/>
    <col min="2" max="2" width="12.109375" bestFit="1" customWidth="1"/>
    <col min="3" max="3" width="11.44140625" bestFit="1" customWidth="1"/>
    <col min="4" max="4" width="4.21875" bestFit="1" customWidth="1"/>
    <col min="5" max="5" width="11.44140625" bestFit="1" customWidth="1"/>
    <col min="6" max="6" width="13.21875" bestFit="1" customWidth="1"/>
    <col min="7" max="7" width="16.33203125" bestFit="1" customWidth="1"/>
    <col min="8" max="8" width="7.44140625" bestFit="1" customWidth="1"/>
    <col min="9" max="9" width="18.88671875" bestFit="1" customWidth="1"/>
    <col min="10" max="14" width="10.88671875" bestFit="1" customWidth="1"/>
    <col min="15" max="15" width="12.77734375" bestFit="1" customWidth="1"/>
    <col min="16" max="16" width="17.21875" bestFit="1" customWidth="1"/>
    <col min="17" max="17" width="12.77734375" bestFit="1" customWidth="1"/>
    <col min="18" max="18" width="17.21875" bestFit="1" customWidth="1"/>
  </cols>
  <sheetData>
    <row r="1" spans="1:18" x14ac:dyDescent="0.3">
      <c r="A1" t="s">
        <v>78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81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79</v>
      </c>
      <c r="Q1" t="s">
        <v>73</v>
      </c>
      <c r="R1" t="s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C2" sqref="C2"/>
    </sheetView>
  </sheetViews>
  <sheetFormatPr defaultRowHeight="14.4" x14ac:dyDescent="0.3"/>
  <sheetData>
    <row r="1" spans="1:14" x14ac:dyDescent="0.3">
      <c r="A1" t="s">
        <v>75</v>
      </c>
      <c r="B1" t="s">
        <v>74</v>
      </c>
      <c r="C1" t="s">
        <v>78</v>
      </c>
      <c r="D1" t="s">
        <v>76</v>
      </c>
      <c r="E1" t="s">
        <v>77</v>
      </c>
      <c r="F1" t="s">
        <v>50</v>
      </c>
      <c r="G1" t="s">
        <v>48</v>
      </c>
      <c r="H1" t="s">
        <v>49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Profitability</vt:lpstr>
      <vt:lpstr>Tuition Fees</vt:lpstr>
      <vt:lpstr>Average Teacher</vt:lpstr>
      <vt:lpstr>Premium Teacher</vt:lpstr>
      <vt:lpstr>CourseDetails</vt:lpstr>
      <vt:lpstr>FacultyDetail</vt:lpstr>
      <vt:lpstr>FacultyConstraint</vt:lpstr>
      <vt:lpstr>LogisticsDetail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2023-06-05T16:42:14Z</dcterms:created>
  <dcterms:modified xsi:type="dcterms:W3CDTF">2023-06-29T17:14:05Z</dcterms:modified>
</cp:coreProperties>
</file>