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ceWalker\Desktop\"/>
    </mc:Choice>
  </mc:AlternateContent>
  <xr:revisionPtr revIDLastSave="0" documentId="13_ncr:1_{433D3D11-73F2-4D77-B08A-F58B1B54395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MLT_merge" sheetId="1" r:id="rId1"/>
    <sheet name="Final_LLM_Risk_framewor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N34" i="2"/>
  <c r="M38" i="2"/>
  <c r="N27" i="2" s="1"/>
  <c r="M37" i="2"/>
  <c r="M36" i="2"/>
  <c r="M27" i="2"/>
  <c r="M28" i="2"/>
  <c r="M29" i="2"/>
  <c r="M30" i="2"/>
  <c r="M31" i="2"/>
  <c r="M32" i="2"/>
  <c r="M33" i="2"/>
  <c r="M34" i="2"/>
  <c r="M26" i="2"/>
  <c r="V22" i="2"/>
  <c r="V21" i="2"/>
  <c r="V20" i="2"/>
  <c r="V19" i="2"/>
  <c r="V18" i="2"/>
  <c r="V17" i="2"/>
  <c r="V16" i="2"/>
  <c r="V15" i="2"/>
  <c r="V14" i="2"/>
  <c r="N30" i="2" l="1"/>
  <c r="N29" i="2"/>
  <c r="N28" i="2"/>
  <c r="N32" i="2"/>
  <c r="N26" i="2"/>
  <c r="N31" i="2"/>
</calcChain>
</file>

<file path=xl/sharedStrings.xml><?xml version="1.0" encoding="utf-8"?>
<sst xmlns="http://schemas.openxmlformats.org/spreadsheetml/2006/main" count="138" uniqueCount="68">
  <si>
    <t>victim.industry.name</t>
  </si>
  <si>
    <t>AMLT51_prob</t>
  </si>
  <si>
    <t>AMLT52_prob</t>
  </si>
  <si>
    <t>AMLT56_prob</t>
  </si>
  <si>
    <t>AMLT57_prob</t>
  </si>
  <si>
    <t>AMLT24_prob</t>
  </si>
  <si>
    <t>AMLT34_prob</t>
  </si>
  <si>
    <t>AMLT53_prob</t>
  </si>
  <si>
    <t>AMLT54_prob</t>
  </si>
  <si>
    <t>Accomodation</t>
  </si>
  <si>
    <t>NA</t>
  </si>
  <si>
    <t>Educational</t>
  </si>
  <si>
    <t>Finance</t>
  </si>
  <si>
    <t>Healthcare</t>
  </si>
  <si>
    <t>Information</t>
  </si>
  <si>
    <t>Manufacturing</t>
  </si>
  <si>
    <t>Other Services</t>
  </si>
  <si>
    <t>Professional</t>
  </si>
  <si>
    <t>Public</t>
  </si>
  <si>
    <t>Retail</t>
  </si>
  <si>
    <t>Trade</t>
  </si>
  <si>
    <t>Transportation</t>
  </si>
  <si>
    <t>Utilities</t>
  </si>
  <si>
    <t>actor.type</t>
  </si>
  <si>
    <t>actor_prob</t>
  </si>
  <si>
    <t>actor.External</t>
  </si>
  <si>
    <t>S - Web application</t>
  </si>
  <si>
    <t>S - Database</t>
  </si>
  <si>
    <t>S - Web application, P - End-user or employee, S - Database, S - File</t>
  </si>
  <si>
    <t>S - Database, S - File, S - Web application</t>
  </si>
  <si>
    <t>personal</t>
  </si>
  <si>
    <t>software.installation</t>
  </si>
  <si>
    <t>Obscuration</t>
  </si>
  <si>
    <t>medical</t>
  </si>
  <si>
    <t>Catastrophic, Damaging, Painful</t>
  </si>
  <si>
    <t>Damaging, Insignificant</t>
  </si>
  <si>
    <t>Distracting</t>
  </si>
  <si>
    <t>Insignificant</t>
  </si>
  <si>
    <t>Damaging, Painful</t>
  </si>
  <si>
    <t>Damaging, Distracting, Insignificant</t>
  </si>
  <si>
    <t>Damaging, Insignificant, Painful</t>
  </si>
  <si>
    <t>Damaging</t>
  </si>
  <si>
    <t>asset_types</t>
  </si>
  <si>
    <t>asset_prob</t>
  </si>
  <si>
    <t>administrative</t>
  </si>
  <si>
    <t>administrative_prob</t>
  </si>
  <si>
    <t>integrity</t>
  </si>
  <si>
    <t>intergity_prob</t>
  </si>
  <si>
    <t>availability</t>
  </si>
  <si>
    <t>availability_prob</t>
  </si>
  <si>
    <t>overall_impact</t>
  </si>
  <si>
    <t>impact_prob</t>
  </si>
  <si>
    <t>overall_impact_score</t>
  </si>
  <si>
    <t>THREAT ACTOR</t>
  </si>
  <si>
    <t>ACTION TYPES</t>
  </si>
  <si>
    <t>ASSETS</t>
  </si>
  <si>
    <t>ATTRIBUTE</t>
  </si>
  <si>
    <t>IMPACT</t>
  </si>
  <si>
    <t>Impact</t>
  </si>
  <si>
    <t>Score</t>
  </si>
  <si>
    <t>Painful</t>
  </si>
  <si>
    <t>Catastrophic</t>
  </si>
  <si>
    <t>Unknown</t>
  </si>
  <si>
    <t>Final risk score</t>
  </si>
  <si>
    <t>Norm Risk score</t>
  </si>
  <si>
    <t>xmin</t>
  </si>
  <si>
    <t>xmax</t>
  </si>
  <si>
    <t>difference xmax-xmin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</si>
</sst>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164" fontId="0" fillId="0" borderId="0" xfId="0" applyNumberFormat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6" fillId="33" borderId="21" xfId="0" applyFont="1" applyFill="1" applyBorder="1" applyAlignment="1">
      <alignment horizontal="center" textRotation="90"/>
    </xf>
    <xf numFmtId="2" fontId="0" fillId="0" borderId="13" xfId="0" applyNumberFormat="1" applyBorder="1"/>
    <xf numFmtId="2" fontId="0" fillId="0" borderId="12" xfId="0" applyNumberFormat="1" applyBorder="1"/>
    <xf numFmtId="2" fontId="0" fillId="0" borderId="23" xfId="0" applyNumberFormat="1" applyBorder="1"/>
    <xf numFmtId="2" fontId="0" fillId="0" borderId="14" xfId="0" applyNumberFormat="1" applyBorder="1"/>
    <xf numFmtId="2" fontId="0" fillId="0" borderId="24" xfId="0" applyNumberFormat="1" applyBorder="1"/>
    <xf numFmtId="2" fontId="0" fillId="0" borderId="0" xfId="0" applyNumberFormat="1"/>
    <xf numFmtId="0" fontId="18" fillId="0" borderId="10" xfId="0" applyFont="1" applyBorder="1"/>
    <xf numFmtId="0" fontId="19" fillId="0" borderId="2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38" borderId="25" xfId="0" applyFill="1" applyBorder="1"/>
    <xf numFmtId="0" fontId="0" fillId="38" borderId="11" xfId="0" applyFill="1" applyBorder="1"/>
    <xf numFmtId="0" fontId="0" fillId="38" borderId="19" xfId="0" applyFill="1" applyBorder="1"/>
    <xf numFmtId="0" fontId="0" fillId="38" borderId="12" xfId="0" applyFill="1" applyBorder="1"/>
    <xf numFmtId="0" fontId="0" fillId="38" borderId="19" xfId="0" applyFill="1" applyBorder="1" applyAlignment="1">
      <alignment horizontal="left"/>
    </xf>
    <xf numFmtId="0" fontId="0" fillId="38" borderId="12" xfId="0" applyFill="1" applyBorder="1" applyAlignment="1">
      <alignment horizontal="right"/>
    </xf>
    <xf numFmtId="0" fontId="0" fillId="38" borderId="20" xfId="0" applyFill="1" applyBorder="1"/>
    <xf numFmtId="0" fontId="0" fillId="38" borderId="14" xfId="0" applyFill="1" applyBorder="1"/>
    <xf numFmtId="0" fontId="16" fillId="0" borderId="18" xfId="0" applyFont="1" applyBorder="1" applyAlignment="1">
      <alignment horizontal="center" textRotation="90"/>
    </xf>
    <xf numFmtId="0" fontId="16" fillId="34" borderId="21" xfId="0" applyFont="1" applyFill="1" applyBorder="1" applyAlignment="1">
      <alignment horizontal="center" textRotation="90"/>
    </xf>
    <xf numFmtId="0" fontId="16" fillId="35" borderId="21" xfId="0" applyFont="1" applyFill="1" applyBorder="1" applyAlignment="1">
      <alignment horizontal="center" textRotation="90"/>
    </xf>
    <xf numFmtId="0" fontId="16" fillId="36" borderId="21" xfId="0" applyFont="1" applyFill="1" applyBorder="1" applyAlignment="1">
      <alignment horizontal="center" textRotation="90"/>
    </xf>
    <xf numFmtId="0" fontId="16" fillId="37" borderId="21" xfId="0" applyFont="1" applyFill="1" applyBorder="1" applyAlignment="1">
      <alignment horizontal="center" textRotation="90"/>
    </xf>
    <xf numFmtId="0" fontId="16" fillId="37" borderId="17" xfId="0" applyFont="1" applyFill="1" applyBorder="1" applyAlignment="1">
      <alignment horizontal="center" textRotation="90"/>
    </xf>
    <xf numFmtId="0" fontId="19" fillId="33" borderId="15" xfId="0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19" fillId="37" borderId="15" xfId="0" applyFont="1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7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19"/>
  <sheetViews>
    <sheetView workbookViewId="0">
      <selection activeCell="E12" sqref="E12"/>
    </sheetView>
  </sheetViews>
  <sheetFormatPr defaultRowHeight="14"/>
  <cols>
    <col min="5" max="5" width="17.1640625" bestFit="1" customWidth="1"/>
    <col min="6" max="13" width="12.4140625" bestFit="1" customWidth="1"/>
  </cols>
  <sheetData>
    <row r="5" spans="5:13" ht="14.5" thickBot="1"/>
    <row r="6" spans="5:13" ht="14.5" thickBot="1">
      <c r="E6" s="4" t="s">
        <v>0</v>
      </c>
      <c r="F6" s="8" t="s">
        <v>1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6</v>
      </c>
      <c r="L6" s="7" t="s">
        <v>7</v>
      </c>
      <c r="M6" s="3" t="s">
        <v>8</v>
      </c>
    </row>
    <row r="7" spans="5:13">
      <c r="E7" s="5" t="s">
        <v>9</v>
      </c>
      <c r="F7" s="9">
        <v>2.5188916876574298E-3</v>
      </c>
      <c r="G7" s="9" t="s">
        <v>10</v>
      </c>
      <c r="H7" s="9">
        <v>3.8860103626943E-3</v>
      </c>
      <c r="I7" s="9">
        <v>3.8759689922480598E-3</v>
      </c>
      <c r="J7" s="9">
        <v>3.8809830000000002E-3</v>
      </c>
      <c r="K7" s="9">
        <v>2.6041670000000001E-3</v>
      </c>
      <c r="L7" s="9">
        <v>3.7593980000000002E-3</v>
      </c>
      <c r="M7" s="10">
        <v>2.534854E-3</v>
      </c>
    </row>
    <row r="8" spans="5:13">
      <c r="E8" s="5" t="s">
        <v>11</v>
      </c>
      <c r="F8" s="9">
        <v>0.77204030226700204</v>
      </c>
      <c r="G8" s="9">
        <v>3.2258064516128997E-2</v>
      </c>
      <c r="H8" s="9">
        <v>0.79404145077720201</v>
      </c>
      <c r="I8" s="9">
        <v>0.79198966408268701</v>
      </c>
      <c r="J8" s="9">
        <v>0.79301423000000004</v>
      </c>
      <c r="K8" s="9">
        <v>0.796875</v>
      </c>
      <c r="L8" s="9">
        <v>0.76942355900000003</v>
      </c>
      <c r="M8" s="10">
        <v>0.77566539899999998</v>
      </c>
    </row>
    <row r="9" spans="5:13">
      <c r="E9" s="5" t="s">
        <v>12</v>
      </c>
      <c r="F9" s="9">
        <v>0.10327455919395501</v>
      </c>
      <c r="G9" s="9">
        <v>0.12903225806451599</v>
      </c>
      <c r="H9" s="9">
        <v>0.10362694300518099</v>
      </c>
      <c r="I9" s="9">
        <v>0.10335917312661499</v>
      </c>
      <c r="J9" s="9">
        <v>0.10349288500000001</v>
      </c>
      <c r="K9" s="9">
        <v>0.104166667</v>
      </c>
      <c r="L9" s="9">
        <v>0.102756892</v>
      </c>
      <c r="M9" s="10">
        <v>0.10392902399999999</v>
      </c>
    </row>
    <row r="10" spans="5:13">
      <c r="E10" s="5" t="s">
        <v>13</v>
      </c>
      <c r="F10" s="9">
        <v>2.5188916876574301E-2</v>
      </c>
      <c r="G10" s="9">
        <v>0.29032258064516098</v>
      </c>
      <c r="H10" s="9">
        <v>1.55440414507772E-2</v>
      </c>
      <c r="I10" s="9">
        <v>1.5503875968992199E-2</v>
      </c>
      <c r="J10" s="9">
        <v>1.5523933E-2</v>
      </c>
      <c r="K10" s="9">
        <v>1.171875E-2</v>
      </c>
      <c r="L10" s="9">
        <v>2.5062656999999999E-2</v>
      </c>
      <c r="M10" s="10">
        <v>2.1546261000000001E-2</v>
      </c>
    </row>
    <row r="11" spans="5:13">
      <c r="E11" s="5" t="s">
        <v>14</v>
      </c>
      <c r="F11" s="9">
        <v>2.6448362720403001E-2</v>
      </c>
      <c r="G11" s="9">
        <v>9.6774193548387094E-2</v>
      </c>
      <c r="H11" s="9">
        <v>2.4611398963730598E-2</v>
      </c>
      <c r="I11" s="9">
        <v>2.58397932816537E-2</v>
      </c>
      <c r="J11" s="9">
        <v>2.457956E-2</v>
      </c>
      <c r="K11" s="9">
        <v>2.734375E-2</v>
      </c>
      <c r="L11" s="9">
        <v>2.6315788999999999E-2</v>
      </c>
      <c r="M11" s="10">
        <v>2.6615969999999999E-2</v>
      </c>
    </row>
    <row r="12" spans="5:13">
      <c r="E12" s="5" t="s">
        <v>15</v>
      </c>
      <c r="F12" s="9">
        <v>1.00755667506297E-2</v>
      </c>
      <c r="G12" s="9">
        <v>9.6774193548387094E-2</v>
      </c>
      <c r="H12" s="9">
        <v>6.4766839378238303E-3</v>
      </c>
      <c r="I12" s="9">
        <v>6.4599483204134398E-3</v>
      </c>
      <c r="J12" s="9">
        <v>6.4683049999999997E-3</v>
      </c>
      <c r="K12" s="9">
        <v>6.5104170000000001E-3</v>
      </c>
      <c r="L12" s="9">
        <v>1.1278195E-2</v>
      </c>
      <c r="M12" s="10">
        <v>1.0139417E-2</v>
      </c>
    </row>
    <row r="13" spans="5:13">
      <c r="E13" s="5" t="s">
        <v>16</v>
      </c>
      <c r="F13" s="9">
        <v>2.5188916876574298E-3</v>
      </c>
      <c r="G13" s="9">
        <v>3.2258064516128997E-2</v>
      </c>
      <c r="H13" s="9">
        <v>2.5906735751295299E-3</v>
      </c>
      <c r="I13" s="9">
        <v>2.58397932816537E-3</v>
      </c>
      <c r="J13" s="9">
        <v>2.587322E-3</v>
      </c>
      <c r="K13" s="9">
        <v>2.6041670000000001E-3</v>
      </c>
      <c r="L13" s="9">
        <v>2.506266E-3</v>
      </c>
      <c r="M13" s="10">
        <v>2.534854E-3</v>
      </c>
    </row>
    <row r="14" spans="5:13">
      <c r="E14" s="5" t="s">
        <v>17</v>
      </c>
      <c r="F14" s="9">
        <v>1.8891687657430701E-2</v>
      </c>
      <c r="G14" s="9">
        <v>0.16129032258064499</v>
      </c>
      <c r="H14" s="9">
        <v>1.81347150259067E-2</v>
      </c>
      <c r="I14" s="9">
        <v>1.8087855297157601E-2</v>
      </c>
      <c r="J14" s="9">
        <v>1.8111255E-2</v>
      </c>
      <c r="K14" s="9">
        <v>1.6927082999999999E-2</v>
      </c>
      <c r="L14" s="9">
        <v>1.8796991999999998E-2</v>
      </c>
      <c r="M14" s="10">
        <v>1.7743979999999999E-2</v>
      </c>
    </row>
    <row r="15" spans="5:13">
      <c r="E15" s="5" t="s">
        <v>18</v>
      </c>
      <c r="F15" s="9">
        <v>2.01511335012594E-2</v>
      </c>
      <c r="G15" s="9">
        <v>9.6774193548387094E-2</v>
      </c>
      <c r="H15" s="9">
        <v>1.4248704663212401E-2</v>
      </c>
      <c r="I15" s="9">
        <v>1.5503875968992199E-2</v>
      </c>
      <c r="J15" s="9">
        <v>1.5523933E-2</v>
      </c>
      <c r="K15" s="9">
        <v>1.5625E-2</v>
      </c>
      <c r="L15" s="9">
        <v>2.0050124999999999E-2</v>
      </c>
      <c r="M15" s="10">
        <v>2.0278833999999999E-2</v>
      </c>
    </row>
    <row r="16" spans="5:13">
      <c r="E16" s="5" t="s">
        <v>19</v>
      </c>
      <c r="F16" s="9">
        <v>5.0377833753148596E-3</v>
      </c>
      <c r="G16" s="9">
        <v>3.2258064516128997E-2</v>
      </c>
      <c r="H16" s="9">
        <v>3.8860103626943E-3</v>
      </c>
      <c r="I16" s="9">
        <v>3.8759689922480598E-3</v>
      </c>
      <c r="J16" s="9">
        <v>3.8809830000000002E-3</v>
      </c>
      <c r="K16" s="9">
        <v>3.90625E-3</v>
      </c>
      <c r="L16" s="9">
        <v>5.0125309999999998E-3</v>
      </c>
      <c r="M16" s="10">
        <v>5.069708E-3</v>
      </c>
    </row>
    <row r="17" spans="5:13">
      <c r="E17" s="5" t="s">
        <v>20</v>
      </c>
      <c r="F17" s="9">
        <v>5.0377833753148596E-3</v>
      </c>
      <c r="G17" s="9" t="s">
        <v>10</v>
      </c>
      <c r="H17" s="9">
        <v>3.8860103626943E-3</v>
      </c>
      <c r="I17" s="9">
        <v>3.8759689922480598E-3</v>
      </c>
      <c r="J17" s="9">
        <v>3.8809830000000002E-3</v>
      </c>
      <c r="K17" s="9">
        <v>3.90625E-3</v>
      </c>
      <c r="L17" s="9">
        <v>5.0125309999999998E-3</v>
      </c>
      <c r="M17" s="10">
        <v>5.069708E-3</v>
      </c>
    </row>
    <row r="18" spans="5:13">
      <c r="E18" s="5" t="s">
        <v>21</v>
      </c>
      <c r="F18" s="9">
        <v>5.0377833753148596E-3</v>
      </c>
      <c r="G18" s="9">
        <v>3.2258064516128997E-2</v>
      </c>
      <c r="H18" s="9">
        <v>5.1813471502590702E-3</v>
      </c>
      <c r="I18" s="9">
        <v>5.1679586563307496E-3</v>
      </c>
      <c r="J18" s="9">
        <v>5.1746439999999999E-3</v>
      </c>
      <c r="K18" s="9">
        <v>3.90625E-3</v>
      </c>
      <c r="L18" s="9">
        <v>6.2656639999999998E-3</v>
      </c>
      <c r="M18" s="10">
        <v>5.069708E-3</v>
      </c>
    </row>
    <row r="19" spans="5:13" ht="14.5" thickBot="1">
      <c r="E19" s="6" t="s">
        <v>22</v>
      </c>
      <c r="F19" s="11">
        <v>3.7783375314861499E-3</v>
      </c>
      <c r="G19" s="11" t="s">
        <v>10</v>
      </c>
      <c r="H19" s="11">
        <v>3.8860103626943E-3</v>
      </c>
      <c r="I19" s="11">
        <v>3.8759689922480598E-3</v>
      </c>
      <c r="J19" s="11">
        <v>3.8809830000000002E-3</v>
      </c>
      <c r="K19" s="11">
        <v>3.90625E-3</v>
      </c>
      <c r="L19" s="11">
        <v>3.7593980000000002E-3</v>
      </c>
      <c r="M19" s="12">
        <v>3.8022809999999998E-3</v>
      </c>
    </row>
  </sheetData>
  <conditionalFormatting sqref="F7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42D5-30A6-4B57-B1DC-06F47C7C8394}">
  <dimension ref="A4:V38"/>
  <sheetViews>
    <sheetView tabSelected="1" topLeftCell="A13" zoomScale="85" zoomScaleNormal="85" workbookViewId="0">
      <selection activeCell="L18" sqref="L18"/>
    </sheetView>
  </sheetViews>
  <sheetFormatPr defaultRowHeight="14"/>
  <cols>
    <col min="1" max="1" width="12.75" bestFit="1" customWidth="1"/>
    <col min="2" max="2" width="12.1640625" bestFit="1" customWidth="1"/>
    <col min="3" max="3" width="4.58203125" bestFit="1" customWidth="1"/>
    <col min="4" max="11" width="5.6640625" bestFit="1" customWidth="1"/>
    <col min="12" max="12" width="59" bestFit="1" customWidth="1"/>
    <col min="13" max="13" width="13.33203125" bestFit="1" customWidth="1"/>
    <col min="14" max="14" width="8" bestFit="1" customWidth="1"/>
    <col min="15" max="15" width="4.58203125" bestFit="1" customWidth="1"/>
    <col min="16" max="16" width="17.08203125" bestFit="1" customWidth="1"/>
    <col min="17" max="17" width="5.83203125" bestFit="1" customWidth="1"/>
    <col min="18" max="18" width="10.83203125" bestFit="1" customWidth="1"/>
    <col min="19" max="19" width="4.58203125" bestFit="1" customWidth="1"/>
    <col min="20" max="20" width="30.1640625" bestFit="1" customWidth="1"/>
    <col min="21" max="22" width="4.58203125" bestFit="1" customWidth="1"/>
  </cols>
  <sheetData>
    <row r="4" spans="1:22" ht="14.5" thickBot="1"/>
    <row r="5" spans="1:22" ht="15" thickBot="1">
      <c r="P5" s="21" t="s">
        <v>58</v>
      </c>
      <c r="Q5" s="22" t="s">
        <v>59</v>
      </c>
    </row>
    <row r="6" spans="1:22">
      <c r="P6" s="23" t="s">
        <v>37</v>
      </c>
      <c r="Q6" s="24">
        <v>0.2</v>
      </c>
    </row>
    <row r="7" spans="1:22">
      <c r="P7" s="25" t="s">
        <v>36</v>
      </c>
      <c r="Q7" s="26">
        <v>0.4</v>
      </c>
    </row>
    <row r="8" spans="1:22">
      <c r="P8" s="25" t="s">
        <v>60</v>
      </c>
      <c r="Q8" s="26">
        <v>0.6</v>
      </c>
    </row>
    <row r="9" spans="1:22">
      <c r="P9" s="27" t="s">
        <v>41</v>
      </c>
      <c r="Q9" s="28">
        <v>0.8</v>
      </c>
    </row>
    <row r="10" spans="1:22">
      <c r="P10" s="25" t="s">
        <v>61</v>
      </c>
      <c r="Q10" s="26">
        <v>1</v>
      </c>
    </row>
    <row r="11" spans="1:22" ht="14.5" thickBot="1">
      <c r="P11" s="29" t="s">
        <v>62</v>
      </c>
      <c r="Q11" s="30">
        <v>0.5</v>
      </c>
    </row>
    <row r="12" spans="1:22" ht="15" thickBot="1">
      <c r="A12" s="20"/>
      <c r="B12" s="37" t="s">
        <v>53</v>
      </c>
      <c r="C12" s="38"/>
      <c r="D12" s="39" t="s">
        <v>54</v>
      </c>
      <c r="E12" s="40"/>
      <c r="F12" s="40"/>
      <c r="G12" s="40"/>
      <c r="H12" s="40"/>
      <c r="I12" s="40"/>
      <c r="J12" s="40"/>
      <c r="K12" s="41"/>
      <c r="L12" s="42" t="s">
        <v>55</v>
      </c>
      <c r="M12" s="43"/>
      <c r="N12" s="44" t="s">
        <v>56</v>
      </c>
      <c r="O12" s="45"/>
      <c r="P12" s="45"/>
      <c r="Q12" s="45"/>
      <c r="R12" s="45"/>
      <c r="S12" s="46"/>
      <c r="T12" s="47" t="s">
        <v>57</v>
      </c>
      <c r="U12" s="48"/>
      <c r="V12" s="49"/>
    </row>
    <row r="13" spans="1:22" ht="105" thickBot="1">
      <c r="A13" s="31" t="s">
        <v>0</v>
      </c>
      <c r="B13" s="13" t="s">
        <v>23</v>
      </c>
      <c r="C13" s="13" t="s">
        <v>24</v>
      </c>
      <c r="D13" s="32" t="s">
        <v>1</v>
      </c>
      <c r="E13" s="32" t="s">
        <v>2</v>
      </c>
      <c r="F13" s="32" t="s">
        <v>3</v>
      </c>
      <c r="G13" s="32" t="s">
        <v>4</v>
      </c>
      <c r="H13" s="32" t="s">
        <v>5</v>
      </c>
      <c r="I13" s="32" t="s">
        <v>6</v>
      </c>
      <c r="J13" s="32" t="s">
        <v>7</v>
      </c>
      <c r="K13" s="32" t="s">
        <v>8</v>
      </c>
      <c r="L13" s="33" t="s">
        <v>42</v>
      </c>
      <c r="M13" s="33" t="s">
        <v>43</v>
      </c>
      <c r="N13" s="34" t="s">
        <v>44</v>
      </c>
      <c r="O13" s="34" t="s">
        <v>45</v>
      </c>
      <c r="P13" s="34" t="s">
        <v>46</v>
      </c>
      <c r="Q13" s="34" t="s">
        <v>47</v>
      </c>
      <c r="R13" s="34" t="s">
        <v>48</v>
      </c>
      <c r="S13" s="34" t="s">
        <v>49</v>
      </c>
      <c r="T13" s="35" t="s">
        <v>50</v>
      </c>
      <c r="U13" s="35" t="s">
        <v>51</v>
      </c>
      <c r="V13" s="36" t="s">
        <v>52</v>
      </c>
    </row>
    <row r="14" spans="1:22">
      <c r="A14" s="5" t="s">
        <v>11</v>
      </c>
      <c r="B14" t="s">
        <v>25</v>
      </c>
      <c r="C14" s="19">
        <v>0.98136645962732905</v>
      </c>
      <c r="D14" s="9">
        <v>0.77204030226700204</v>
      </c>
      <c r="E14" s="9">
        <v>3.2258064516128997E-2</v>
      </c>
      <c r="F14" s="9">
        <v>0.79404145077720201</v>
      </c>
      <c r="G14" s="9">
        <v>0.79198966408268701</v>
      </c>
      <c r="H14" s="9">
        <v>0.79301423000000004</v>
      </c>
      <c r="I14" s="9">
        <v>0.796875</v>
      </c>
      <c r="J14" s="9">
        <v>0.76942355900000003</v>
      </c>
      <c r="K14" s="10">
        <v>0.77566539899999998</v>
      </c>
      <c r="L14" s="19" t="s">
        <v>26</v>
      </c>
      <c r="M14" s="19">
        <v>0.32869999999999999</v>
      </c>
      <c r="N14" t="s">
        <v>30</v>
      </c>
      <c r="O14" s="19">
        <v>0.97688751926040096</v>
      </c>
      <c r="P14" t="s">
        <v>31</v>
      </c>
      <c r="Q14" s="19">
        <v>0.50603378921963005</v>
      </c>
      <c r="R14" t="s">
        <v>32</v>
      </c>
      <c r="S14" s="19">
        <v>1</v>
      </c>
      <c r="T14" t="s">
        <v>34</v>
      </c>
      <c r="U14" s="15">
        <v>0.33</v>
      </c>
      <c r="V14" s="16">
        <f>(SUM(Q8:Q10)*U14)</f>
        <v>0.79200000000000004</v>
      </c>
    </row>
    <row r="15" spans="1:22">
      <c r="A15" s="5" t="s">
        <v>12</v>
      </c>
      <c r="B15" t="s">
        <v>25</v>
      </c>
      <c r="C15" s="19">
        <v>0.94339622641509402</v>
      </c>
      <c r="D15" s="9">
        <v>0.10327455919395501</v>
      </c>
      <c r="E15" s="9">
        <v>0.12903225806451599</v>
      </c>
      <c r="F15" s="9">
        <v>0.10362694300518099</v>
      </c>
      <c r="G15" s="9">
        <v>0.10335917312661499</v>
      </c>
      <c r="H15" s="9">
        <v>0.10349288500000001</v>
      </c>
      <c r="I15" s="9">
        <v>0.104166667</v>
      </c>
      <c r="J15" s="9">
        <v>0.102756892</v>
      </c>
      <c r="K15" s="10">
        <v>0.10392902399999999</v>
      </c>
      <c r="L15" s="19" t="s">
        <v>26</v>
      </c>
      <c r="M15" s="19">
        <v>0.3261</v>
      </c>
      <c r="N15" t="s">
        <v>30</v>
      </c>
      <c r="O15" s="19">
        <v>0.73387096774193505</v>
      </c>
      <c r="P15" t="s">
        <v>31</v>
      </c>
      <c r="Q15" s="19">
        <v>0.48823529411764699</v>
      </c>
      <c r="R15" t="s">
        <v>32</v>
      </c>
      <c r="S15" s="19">
        <v>0.75</v>
      </c>
      <c r="T15" t="s">
        <v>35</v>
      </c>
      <c r="U15" s="15">
        <v>0.5</v>
      </c>
      <c r="V15" s="16">
        <f>(SUM(Q6,Q9)*(U15))</f>
        <v>0.5</v>
      </c>
    </row>
    <row r="16" spans="1:22">
      <c r="A16" s="5" t="s">
        <v>13</v>
      </c>
      <c r="B16" t="s">
        <v>25</v>
      </c>
      <c r="C16" s="19">
        <v>0.75</v>
      </c>
      <c r="D16" s="9">
        <v>2.5188916876574301E-2</v>
      </c>
      <c r="E16" s="9">
        <v>0.29032258064516098</v>
      </c>
      <c r="F16" s="9">
        <v>1.55440414507772E-2</v>
      </c>
      <c r="G16" s="9">
        <v>1.5503875968992199E-2</v>
      </c>
      <c r="H16" s="9">
        <v>1.5523933E-2</v>
      </c>
      <c r="I16" s="9">
        <v>1.171875E-2</v>
      </c>
      <c r="J16" s="9">
        <v>2.5062656999999999E-2</v>
      </c>
      <c r="K16" s="10">
        <v>2.1546261000000001E-2</v>
      </c>
      <c r="L16" s="19" t="s">
        <v>27</v>
      </c>
      <c r="M16" s="19">
        <v>0.1953</v>
      </c>
      <c r="N16" t="s">
        <v>33</v>
      </c>
      <c r="O16" s="19">
        <v>0.55414012738853502</v>
      </c>
      <c r="P16" t="s">
        <v>31</v>
      </c>
      <c r="Q16" s="19">
        <v>0.7</v>
      </c>
      <c r="R16" t="s">
        <v>32</v>
      </c>
      <c r="S16" s="19">
        <v>0.79545454545454497</v>
      </c>
      <c r="T16" t="s">
        <v>36</v>
      </c>
      <c r="U16" s="15">
        <v>0.38</v>
      </c>
      <c r="V16" s="16">
        <f>(Q7*U16)</f>
        <v>0.15200000000000002</v>
      </c>
    </row>
    <row r="17" spans="1:22">
      <c r="A17" s="5" t="s">
        <v>14</v>
      </c>
      <c r="B17" t="s">
        <v>25</v>
      </c>
      <c r="C17" s="19">
        <v>0.65625</v>
      </c>
      <c r="D17" s="9">
        <v>2.6448362720403001E-2</v>
      </c>
      <c r="E17" s="9">
        <v>9.6774193548387094E-2</v>
      </c>
      <c r="F17" s="9">
        <v>2.4611398963730598E-2</v>
      </c>
      <c r="G17" s="9">
        <v>2.58397932816537E-2</v>
      </c>
      <c r="H17" s="9">
        <v>2.457956E-2</v>
      </c>
      <c r="I17" s="9">
        <v>2.734375E-2</v>
      </c>
      <c r="J17" s="9">
        <v>2.6315788999999999E-2</v>
      </c>
      <c r="K17" s="10">
        <v>2.6615969999999999E-2</v>
      </c>
      <c r="L17" s="19" t="s">
        <v>26</v>
      </c>
      <c r="M17" s="19">
        <v>0.33329999999999999</v>
      </c>
      <c r="N17" t="s">
        <v>30</v>
      </c>
      <c r="O17" s="19">
        <v>0.48421052631578898</v>
      </c>
      <c r="P17" t="s">
        <v>31</v>
      </c>
      <c r="Q17" s="19">
        <v>0.42857142857142899</v>
      </c>
      <c r="R17" t="s">
        <v>32</v>
      </c>
      <c r="S17" s="19">
        <v>0.6</v>
      </c>
      <c r="T17" t="s">
        <v>37</v>
      </c>
      <c r="U17" s="15">
        <v>0.6</v>
      </c>
      <c r="V17" s="16">
        <f>(Q6*U17)</f>
        <v>0.12</v>
      </c>
    </row>
    <row r="18" spans="1:22">
      <c r="A18" s="5" t="s">
        <v>15</v>
      </c>
      <c r="B18" t="s">
        <v>25</v>
      </c>
      <c r="C18" s="19">
        <v>0.66666666666666696</v>
      </c>
      <c r="D18" s="9">
        <v>1.00755667506297E-2</v>
      </c>
      <c r="E18" s="9">
        <v>9.6774193548387094E-2</v>
      </c>
      <c r="F18" s="9">
        <v>6.4766839378238303E-3</v>
      </c>
      <c r="G18" s="9">
        <v>6.4599483204134398E-3</v>
      </c>
      <c r="H18" s="9">
        <v>6.4683049999999997E-3</v>
      </c>
      <c r="I18" s="9">
        <v>6.5104170000000001E-3</v>
      </c>
      <c r="J18" s="9">
        <v>1.1278195E-2</v>
      </c>
      <c r="K18" s="10">
        <v>1.0139417E-2</v>
      </c>
      <c r="L18" s="19" t="s">
        <v>28</v>
      </c>
      <c r="M18" s="19">
        <v>0.17949999999999999</v>
      </c>
      <c r="N18" t="s">
        <v>30</v>
      </c>
      <c r="O18" s="19">
        <v>0.36666666666666697</v>
      </c>
      <c r="P18" t="s">
        <v>31</v>
      </c>
      <c r="Q18" s="19">
        <v>0.61904761904761896</v>
      </c>
      <c r="R18" t="s">
        <v>32</v>
      </c>
      <c r="S18" s="19">
        <v>1</v>
      </c>
      <c r="T18" t="s">
        <v>38</v>
      </c>
      <c r="U18" s="15">
        <v>0.5</v>
      </c>
      <c r="V18" s="16">
        <f>(SUM(Q9,Q8)*U18)</f>
        <v>0.7</v>
      </c>
    </row>
    <row r="19" spans="1:22">
      <c r="A19" s="5" t="s">
        <v>17</v>
      </c>
      <c r="B19" t="s">
        <v>25</v>
      </c>
      <c r="C19" s="19">
        <v>0.72727272727272696</v>
      </c>
      <c r="D19" s="9">
        <v>1.8891687657430701E-2</v>
      </c>
      <c r="E19" s="9">
        <v>0.16129032258064499</v>
      </c>
      <c r="F19" s="9">
        <v>1.81347150259067E-2</v>
      </c>
      <c r="G19" s="9">
        <v>1.8087855297157601E-2</v>
      </c>
      <c r="H19" s="9">
        <v>1.8111255E-2</v>
      </c>
      <c r="I19" s="9">
        <v>1.6927082999999999E-2</v>
      </c>
      <c r="J19" s="9">
        <v>1.8796991999999998E-2</v>
      </c>
      <c r="K19" s="10">
        <v>1.7743979999999999E-2</v>
      </c>
      <c r="L19" s="19" t="s">
        <v>26</v>
      </c>
      <c r="M19" s="19">
        <v>0.25530000000000003</v>
      </c>
      <c r="N19" t="s">
        <v>30</v>
      </c>
      <c r="O19" s="19">
        <v>0.57142857142857095</v>
      </c>
      <c r="P19" t="s">
        <v>31</v>
      </c>
      <c r="Q19" s="19">
        <v>0.57446808510638303</v>
      </c>
      <c r="R19" t="s">
        <v>32</v>
      </c>
      <c r="S19" s="19">
        <v>0.76470588235294101</v>
      </c>
      <c r="T19" t="s">
        <v>39</v>
      </c>
      <c r="U19" s="15">
        <v>0.33</v>
      </c>
      <c r="V19" s="16">
        <f>(SUM(Q9,Q7,Q6)*U19)</f>
        <v>0.46200000000000008</v>
      </c>
    </row>
    <row r="20" spans="1:22">
      <c r="A20" s="5" t="s">
        <v>18</v>
      </c>
      <c r="B20" t="s">
        <v>25</v>
      </c>
      <c r="C20" s="19">
        <v>0.6</v>
      </c>
      <c r="D20" s="9">
        <v>2.01511335012594E-2</v>
      </c>
      <c r="E20" s="9">
        <v>9.6774193548387094E-2</v>
      </c>
      <c r="F20" s="9">
        <v>1.4248704663212401E-2</v>
      </c>
      <c r="G20" s="9">
        <v>1.5503875968992199E-2</v>
      </c>
      <c r="H20" s="9">
        <v>1.5523933E-2</v>
      </c>
      <c r="I20" s="9">
        <v>1.5625E-2</v>
      </c>
      <c r="J20" s="9">
        <v>2.0050124999999999E-2</v>
      </c>
      <c r="K20" s="10">
        <v>2.0278833999999999E-2</v>
      </c>
      <c r="L20" s="19" t="s">
        <v>26</v>
      </c>
      <c r="M20" s="19">
        <v>0.3095</v>
      </c>
      <c r="N20" t="s">
        <v>30</v>
      </c>
      <c r="O20" s="19">
        <v>0.61290322580645196</v>
      </c>
      <c r="P20" t="s">
        <v>31</v>
      </c>
      <c r="Q20" s="19">
        <v>0.54285714285714304</v>
      </c>
      <c r="R20" t="s">
        <v>32</v>
      </c>
      <c r="S20" s="19">
        <v>0.8</v>
      </c>
      <c r="T20" t="s">
        <v>40</v>
      </c>
      <c r="U20" s="15">
        <v>0.28999999999999998</v>
      </c>
      <c r="V20" s="16">
        <f>(SUM(Q9,Q6,Q8)*U20)</f>
        <v>0.46399999999999997</v>
      </c>
    </row>
    <row r="21" spans="1:22">
      <c r="A21" s="5" t="s">
        <v>19</v>
      </c>
      <c r="B21" t="s">
        <v>25</v>
      </c>
      <c r="C21" s="19">
        <v>0.86956521739130399</v>
      </c>
      <c r="D21" s="9">
        <v>5.0377833753148596E-3</v>
      </c>
      <c r="E21" s="9">
        <v>3.2258064516128997E-2</v>
      </c>
      <c r="F21" s="9">
        <v>3.8860103626943E-3</v>
      </c>
      <c r="G21" s="9">
        <v>3.8759689922480598E-3</v>
      </c>
      <c r="H21" s="9">
        <v>3.8809830000000002E-3</v>
      </c>
      <c r="I21" s="9">
        <v>3.90625E-3</v>
      </c>
      <c r="J21" s="9">
        <v>5.0125309999999998E-3</v>
      </c>
      <c r="K21" s="10">
        <v>5.069708E-3</v>
      </c>
      <c r="L21" s="19" t="s">
        <v>27</v>
      </c>
      <c r="M21" s="19">
        <v>0.2059</v>
      </c>
      <c r="N21" t="s">
        <v>30</v>
      </c>
      <c r="O21" s="19">
        <v>0.41935483870967699</v>
      </c>
      <c r="P21" t="s">
        <v>31</v>
      </c>
      <c r="Q21" s="19">
        <v>0.38461538461538503</v>
      </c>
      <c r="R21" t="s">
        <v>32</v>
      </c>
      <c r="S21" s="19">
        <v>0.66666666666666696</v>
      </c>
      <c r="T21" t="s">
        <v>37</v>
      </c>
      <c r="U21" s="15">
        <v>1</v>
      </c>
      <c r="V21" s="16">
        <f>(Q6*U21)</f>
        <v>0.2</v>
      </c>
    </row>
    <row r="22" spans="1:22" ht="14.5" thickBot="1">
      <c r="A22" s="6" t="s">
        <v>21</v>
      </c>
      <c r="B22" s="1" t="s">
        <v>25</v>
      </c>
      <c r="C22" s="14">
        <v>0.8</v>
      </c>
      <c r="D22" s="11">
        <v>5.0377833753148596E-3</v>
      </c>
      <c r="E22" s="11">
        <v>3.2258064516128997E-2</v>
      </c>
      <c r="F22" s="11">
        <v>5.1813471502590702E-3</v>
      </c>
      <c r="G22" s="11">
        <v>5.1679586563307496E-3</v>
      </c>
      <c r="H22" s="11">
        <v>5.1746439999999999E-3</v>
      </c>
      <c r="I22" s="11">
        <v>3.90625E-3</v>
      </c>
      <c r="J22" s="11">
        <v>6.2656639999999998E-3</v>
      </c>
      <c r="K22" s="12">
        <v>5.069708E-3</v>
      </c>
      <c r="L22" s="14" t="s">
        <v>29</v>
      </c>
      <c r="M22" s="14">
        <v>0.22220000000000001</v>
      </c>
      <c r="N22" s="1" t="s">
        <v>30</v>
      </c>
      <c r="O22" s="14">
        <v>0.38461538461538503</v>
      </c>
      <c r="P22" s="1" t="s">
        <v>31</v>
      </c>
      <c r="Q22" s="14">
        <v>0.6</v>
      </c>
      <c r="R22" s="1" t="s">
        <v>32</v>
      </c>
      <c r="S22" s="14">
        <v>1</v>
      </c>
      <c r="T22" s="1" t="s">
        <v>41</v>
      </c>
      <c r="U22" s="17">
        <v>1</v>
      </c>
      <c r="V22" s="18">
        <f>(Q9*U22)</f>
        <v>0.8</v>
      </c>
    </row>
    <row r="24" spans="1:22" ht="14.5" thickBot="1"/>
    <row r="25" spans="1:22" ht="14.5" thickBot="1">
      <c r="L25" s="4" t="s">
        <v>0</v>
      </c>
      <c r="M25" s="2" t="s">
        <v>63</v>
      </c>
      <c r="N25" s="3" t="s">
        <v>64</v>
      </c>
    </row>
    <row r="26" spans="1:22">
      <c r="L26" s="5" t="s">
        <v>11</v>
      </c>
      <c r="M26" s="9">
        <f>((C14)*(SUM(D14:K14))*(M14)*(SUM(O14,Q14,S14))*V14)</f>
        <v>3.5048990877790676</v>
      </c>
      <c r="N26" s="10">
        <f>(M26-$M$36)/($M$38)</f>
        <v>1</v>
      </c>
    </row>
    <row r="27" spans="1:22">
      <c r="L27" s="5" t="s">
        <v>12</v>
      </c>
      <c r="M27" s="9">
        <f t="shared" ref="M27:M34" si="0">((C15)*(SUM(D15:K15))*(M15)*(SUM(O15,Q15,S15))*V15)</f>
        <v>0.2589519547843035</v>
      </c>
      <c r="N27" s="10">
        <f t="shared" ref="N27:N34" si="1">(M27-$M$36)/($M$38)</f>
        <v>7.3006391671454507E-2</v>
      </c>
    </row>
    <row r="28" spans="1:22">
      <c r="L28" s="5" t="s">
        <v>13</v>
      </c>
      <c r="M28" s="9">
        <f t="shared" si="0"/>
        <v>1.9184441720528411E-2</v>
      </c>
      <c r="N28" s="10">
        <f t="shared" si="1"/>
        <v>4.5324014959315009E-3</v>
      </c>
    </row>
    <row r="29" spans="1:22">
      <c r="L29" s="5" t="s">
        <v>14</v>
      </c>
      <c r="M29" s="9">
        <f t="shared" si="0"/>
        <v>1.1059419885008585E-2</v>
      </c>
      <c r="N29" s="10">
        <f t="shared" si="1"/>
        <v>2.212017644791035E-3</v>
      </c>
    </row>
    <row r="30" spans="1:22">
      <c r="L30" s="5" t="s">
        <v>15</v>
      </c>
      <c r="M30" s="9">
        <f t="shared" si="0"/>
        <v>2.5646240793111799E-2</v>
      </c>
      <c r="N30" s="10">
        <f t="shared" si="1"/>
        <v>6.3777939786678443E-3</v>
      </c>
    </row>
    <row r="31" spans="1:22">
      <c r="L31" s="5" t="s">
        <v>17</v>
      </c>
      <c r="M31" s="9">
        <f t="shared" si="0"/>
        <v>4.7198547884643463E-2</v>
      </c>
      <c r="N31" s="10">
        <f t="shared" si="1"/>
        <v>1.2532808247230813E-2</v>
      </c>
    </row>
    <row r="32" spans="1:22">
      <c r="L32" s="5" t="s">
        <v>18</v>
      </c>
      <c r="M32" s="9">
        <f t="shared" si="0"/>
        <v>3.6763113825218061E-2</v>
      </c>
      <c r="N32" s="10">
        <f t="shared" si="1"/>
        <v>9.5526054660794307E-3</v>
      </c>
    </row>
    <row r="33" spans="12:14">
      <c r="L33" s="5" t="s">
        <v>19</v>
      </c>
      <c r="M33" s="9">
        <f t="shared" si="0"/>
        <v>3.3138515577472404E-3</v>
      </c>
      <c r="N33" s="10">
        <f t="shared" si="1"/>
        <v>0</v>
      </c>
    </row>
    <row r="34" spans="12:14" ht="14.5" thickBot="1">
      <c r="L34" s="6" t="s">
        <v>21</v>
      </c>
      <c r="M34" s="11">
        <f t="shared" si="0"/>
        <v>1.9208850923721835E-2</v>
      </c>
      <c r="N34" s="12">
        <f t="shared" si="1"/>
        <v>4.5393723966940837E-3</v>
      </c>
    </row>
    <row r="36" spans="12:14" hidden="1">
      <c r="L36" t="s">
        <v>65</v>
      </c>
      <c r="M36">
        <f>MIN(M26:M34)</f>
        <v>3.3138515577472404E-3</v>
      </c>
    </row>
    <row r="37" spans="12:14" hidden="1">
      <c r="L37" t="s">
        <v>66</v>
      </c>
      <c r="M37">
        <f>MAX(M26:M34)</f>
        <v>3.5048990877790676</v>
      </c>
    </row>
    <row r="38" spans="12:14" hidden="1">
      <c r="L38" t="s">
        <v>67</v>
      </c>
      <c r="M38">
        <f>(M37-M36)</f>
        <v>3.5015852362213202</v>
      </c>
    </row>
  </sheetData>
  <mergeCells count="5">
    <mergeCell ref="B12:C12"/>
    <mergeCell ref="D12:K12"/>
    <mergeCell ref="L12:M12"/>
    <mergeCell ref="N12:S12"/>
    <mergeCell ref="T12:V12"/>
  </mergeCells>
  <conditionalFormatting sqref="B14:C20">
    <cfRule type="colorScale" priority="40">
      <colorScale>
        <cfvo type="min"/>
        <cfvo type="max"/>
        <color rgb="FFFCFCFF"/>
        <color rgb="FFF8696B"/>
      </colorScale>
    </cfRule>
  </conditionalFormatting>
  <conditionalFormatting sqref="B21:C2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14:C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K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36">
      <colorScale>
        <cfvo type="min"/>
        <cfvo type="max"/>
        <color rgb="FFFCFCFF"/>
        <color rgb="FFF8696B"/>
      </colorScale>
    </cfRule>
  </conditionalFormatting>
  <conditionalFormatting sqref="L21:L22">
    <cfRule type="colorScale" priority="33">
      <colorScale>
        <cfvo type="min"/>
        <cfvo type="max"/>
        <color rgb="FFFCFCFF"/>
        <color rgb="FFF8696B"/>
      </colorScale>
    </cfRule>
  </conditionalFormatting>
  <conditionalFormatting sqref="M14:M20">
    <cfRule type="colorScale" priority="35">
      <colorScale>
        <cfvo type="min"/>
        <cfvo type="max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2">
    <cfRule type="colorScale" priority="32">
      <colorScale>
        <cfvo type="min"/>
        <cfvo type="max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34 M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R20">
    <cfRule type="colorScale" priority="30">
      <colorScale>
        <cfvo type="min"/>
        <cfvo type="max"/>
        <color rgb="FFFCFCFF"/>
        <color rgb="FFF8696B"/>
      </colorScale>
    </cfRule>
  </conditionalFormatting>
  <conditionalFormatting sqref="N21:R22">
    <cfRule type="colorScale" priority="26">
      <colorScale>
        <cfvo type="min"/>
        <cfvo type="max"/>
        <color rgb="FFFCFCFF"/>
        <color rgb="FFF8696B"/>
      </colorScale>
    </cfRule>
  </conditionalFormatting>
  <conditionalFormatting sqref="O14:O20 Q14:Q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:O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2 Q21:Q22 S21:S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:Q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S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S14:S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2">
    <cfRule type="colorScale" priority="25">
      <colorScale>
        <cfvo type="min"/>
        <cfvo type="max"/>
        <color rgb="FFFCFCFF"/>
        <color rgb="FFF8696B"/>
      </colorScale>
    </cfRule>
  </conditionalFormatting>
  <conditionalFormatting sqref="T14:T20">
    <cfRule type="colorScale" priority="23">
      <colorScale>
        <cfvo type="min"/>
        <cfvo type="max"/>
        <color rgb="FFFCFCFF"/>
        <color rgb="FFF8696B"/>
      </colorScale>
    </cfRule>
  </conditionalFormatting>
  <conditionalFormatting sqref="T21:T22">
    <cfRule type="colorScale" priority="19">
      <colorScale>
        <cfvo type="min"/>
        <cfvo type="max"/>
        <color rgb="FFFCFCFF"/>
        <color rgb="FFF8696B"/>
      </colorScale>
    </cfRule>
  </conditionalFormatting>
  <conditionalFormatting sqref="U14:U20">
    <cfRule type="colorScale" priority="22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:U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2">
    <cfRule type="colorScale" priority="18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V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V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AMLT_merge</vt:lpstr>
      <vt:lpstr>Final_LLM_Risk_framework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SpaceWalker</dc:creator>
  <cp:lastModifiedBy>Suyog Suresh Patagave</cp:lastModifiedBy>
  <dcterms:created xsi:type="dcterms:W3CDTF">2024-04-30T21:35:35Z</dcterms:created>
  <dcterms:modified xsi:type="dcterms:W3CDTF">2024-04-30T22:21:08Z</dcterms:modified>
</cp:coreProperties>
</file>